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entals\Documents\Climate\Eberly Inventory\Code &amp; Presentation\"/>
    </mc:Choice>
  </mc:AlternateContent>
  <bookViews>
    <workbookView xWindow="0" yWindow="0" windowWidth="15360" windowHeight="7050" tabRatio="689" firstSheet="5" activeTab="5"/>
  </bookViews>
  <sheets>
    <sheet name="Summary" sheetId="12" r:id="rId1"/>
    <sheet name="Key" sheetId="6" r:id="rId2"/>
    <sheet name="Buildings Raw" sheetId="1" r:id="rId3"/>
    <sheet name="Building vs Unit" sheetId="5" r:id="rId4"/>
    <sheet name="Utility Emissions Factors" sheetId="7" r:id="rId5"/>
    <sheet name="Building Utilities" sheetId="2" r:id="rId6"/>
    <sheet name="Air Travel Raw" sheetId="9" r:id="rId7"/>
    <sheet name="Air Travel vs Dept" sheetId="11" r:id="rId8"/>
    <sheet name="Air Travel Emissions Factors" sheetId="8" r:id="rId9"/>
    <sheet name="Air Travel" sheetId="10" r:id="rId10"/>
    <sheet name="Global Programs Raw" sheetId="22" r:id="rId11"/>
    <sheet name="Global Programs" sheetId="21" r:id="rId12"/>
    <sheet name="Car Travel Raw" sheetId="16" r:id="rId13"/>
    <sheet name="Car Travel" sheetId="17" r:id="rId14"/>
    <sheet name="Commuting Raw" sheetId="13" r:id="rId15"/>
    <sheet name="Commuting" sheetId="14" r:id="rId16"/>
    <sheet name="ECoS Vehicles" sheetId="15" r:id="rId17"/>
    <sheet name="High Performance Computing" sheetId="19" r:id="rId18"/>
    <sheet name="Vendor" sheetId="18" r:id="rId1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12" l="1"/>
  <c r="D15" i="21"/>
  <c r="C15" i="21"/>
  <c r="B15" i="21"/>
  <c r="D11" i="21"/>
  <c r="C11" i="21"/>
  <c r="B11" i="21"/>
  <c r="C10" i="21"/>
  <c r="D10" i="21"/>
  <c r="B10" i="21"/>
  <c r="G8" i="22"/>
  <c r="G9" i="22"/>
  <c r="G10" i="22"/>
  <c r="G11" i="22"/>
  <c r="G12" i="22"/>
  <c r="G13" i="22"/>
  <c r="G14" i="22"/>
  <c r="G15" i="22"/>
  <c r="G16" i="22"/>
  <c r="G17" i="22"/>
  <c r="G18" i="22"/>
  <c r="G19" i="22"/>
  <c r="G20" i="22"/>
  <c r="G21" i="22"/>
  <c r="G22" i="22"/>
  <c r="G23" i="22"/>
  <c r="G24" i="22"/>
  <c r="G25" i="22"/>
  <c r="G26" i="22"/>
  <c r="G27" i="22"/>
  <c r="G28" i="22"/>
  <c r="G29" i="22"/>
  <c r="G7" i="22"/>
  <c r="F8" i="22"/>
  <c r="F9" i="22"/>
  <c r="F10" i="22"/>
  <c r="F11" i="22"/>
  <c r="F12" i="22"/>
  <c r="F13" i="22"/>
  <c r="F14" i="22"/>
  <c r="F15" i="22"/>
  <c r="F16" i="22"/>
  <c r="F17" i="22"/>
  <c r="F18" i="22"/>
  <c r="F19" i="22"/>
  <c r="F20" i="22"/>
  <c r="F21" i="22"/>
  <c r="F22" i="22"/>
  <c r="F23" i="22"/>
  <c r="F24" i="22"/>
  <c r="F25" i="22"/>
  <c r="F26" i="22"/>
  <c r="F27" i="22"/>
  <c r="F28" i="22"/>
  <c r="F29" i="22"/>
  <c r="F7" i="22"/>
  <c r="D13" i="21" l="1"/>
  <c r="E11" i="21"/>
  <c r="C45" i="12"/>
  <c r="B32" i="12"/>
  <c r="B19" i="12"/>
  <c r="B29" i="19"/>
  <c r="F14" i="19"/>
  <c r="B26" i="19"/>
  <c r="E10" i="21" l="1"/>
  <c r="E13" i="21" s="1"/>
  <c r="D17" i="21"/>
  <c r="A26" i="2"/>
  <c r="A27" i="2"/>
  <c r="A28" i="2"/>
  <c r="K26" i="5"/>
  <c r="K25" i="5"/>
  <c r="K24" i="5"/>
  <c r="B26" i="5"/>
  <c r="B52" i="5" s="1"/>
  <c r="B25" i="5"/>
  <c r="B51" i="5" s="1"/>
  <c r="B24" i="5"/>
  <c r="D6" i="5"/>
  <c r="E6" i="5"/>
  <c r="F6" i="5"/>
  <c r="G6" i="5"/>
  <c r="H6" i="5"/>
  <c r="I6" i="5"/>
  <c r="J6" i="5"/>
  <c r="K6" i="5"/>
  <c r="L6" i="5"/>
  <c r="M6" i="5"/>
  <c r="N6" i="5"/>
  <c r="O6" i="5"/>
  <c r="P6" i="5"/>
  <c r="Q6" i="5"/>
  <c r="D7" i="5"/>
  <c r="E7" i="5"/>
  <c r="F7" i="5"/>
  <c r="G7" i="5"/>
  <c r="H7" i="5"/>
  <c r="I7" i="5"/>
  <c r="J7" i="5"/>
  <c r="K7" i="5"/>
  <c r="L7" i="5"/>
  <c r="M7" i="5"/>
  <c r="N7" i="5"/>
  <c r="O7" i="5"/>
  <c r="P7" i="5"/>
  <c r="Q7" i="5"/>
  <c r="D8" i="5"/>
  <c r="E8" i="5"/>
  <c r="F8" i="5"/>
  <c r="G8" i="5"/>
  <c r="H8" i="5"/>
  <c r="I8" i="5"/>
  <c r="J8" i="5"/>
  <c r="K8" i="5"/>
  <c r="L8" i="5"/>
  <c r="M8" i="5"/>
  <c r="N8" i="5"/>
  <c r="O8" i="5"/>
  <c r="P8" i="5"/>
  <c r="Q8" i="5"/>
  <c r="D9" i="5"/>
  <c r="E9" i="5"/>
  <c r="F9" i="5"/>
  <c r="G9" i="5"/>
  <c r="H9" i="5"/>
  <c r="I9" i="5"/>
  <c r="J9" i="5"/>
  <c r="K9" i="5"/>
  <c r="L9" i="5"/>
  <c r="M9" i="5"/>
  <c r="N9" i="5"/>
  <c r="O9" i="5"/>
  <c r="P9" i="5"/>
  <c r="Q9" i="5"/>
  <c r="D10" i="5"/>
  <c r="E10" i="5"/>
  <c r="F10" i="5"/>
  <c r="G10" i="5"/>
  <c r="H10" i="5"/>
  <c r="I10" i="5"/>
  <c r="J10" i="5"/>
  <c r="K10" i="5"/>
  <c r="L10" i="5"/>
  <c r="M10" i="5"/>
  <c r="N10" i="5"/>
  <c r="O10" i="5"/>
  <c r="P10" i="5"/>
  <c r="Q10" i="5"/>
  <c r="D11" i="5"/>
  <c r="E11" i="5"/>
  <c r="F11" i="5"/>
  <c r="G11" i="5"/>
  <c r="H11" i="5"/>
  <c r="I11" i="5"/>
  <c r="J11" i="5"/>
  <c r="K11" i="5"/>
  <c r="L11" i="5"/>
  <c r="M11" i="5"/>
  <c r="N11" i="5"/>
  <c r="O11" i="5"/>
  <c r="P11" i="5"/>
  <c r="Q11" i="5"/>
  <c r="D12" i="5"/>
  <c r="E12" i="5"/>
  <c r="F12" i="5"/>
  <c r="G12" i="5"/>
  <c r="H12" i="5"/>
  <c r="I12" i="5"/>
  <c r="J12" i="5"/>
  <c r="K12" i="5"/>
  <c r="L12" i="5"/>
  <c r="M12" i="5"/>
  <c r="N12" i="5"/>
  <c r="O12" i="5"/>
  <c r="P12" i="5"/>
  <c r="Q12" i="5"/>
  <c r="D13" i="5"/>
  <c r="E13" i="5"/>
  <c r="F13" i="5"/>
  <c r="G13" i="5"/>
  <c r="H13" i="5"/>
  <c r="I13" i="5"/>
  <c r="J13" i="5"/>
  <c r="K13" i="5"/>
  <c r="L13" i="5"/>
  <c r="M13" i="5"/>
  <c r="N13" i="5"/>
  <c r="O13" i="5"/>
  <c r="P13" i="5"/>
  <c r="Q13" i="5"/>
  <c r="D14" i="5"/>
  <c r="E14" i="5"/>
  <c r="F14" i="5"/>
  <c r="G14" i="5"/>
  <c r="H14" i="5"/>
  <c r="I14" i="5"/>
  <c r="J14" i="5"/>
  <c r="K14" i="5"/>
  <c r="L14" i="5"/>
  <c r="M14" i="5"/>
  <c r="N14" i="5"/>
  <c r="O14" i="5"/>
  <c r="P14" i="5"/>
  <c r="Q14" i="5"/>
  <c r="D15" i="5"/>
  <c r="E15" i="5"/>
  <c r="F15" i="5"/>
  <c r="G15" i="5"/>
  <c r="H15" i="5"/>
  <c r="I15" i="5"/>
  <c r="J15" i="5"/>
  <c r="K15" i="5"/>
  <c r="L15" i="5"/>
  <c r="M15" i="5"/>
  <c r="N15" i="5"/>
  <c r="O15" i="5"/>
  <c r="P15" i="5"/>
  <c r="Q15" i="5"/>
  <c r="D16" i="5"/>
  <c r="E16" i="5"/>
  <c r="F16" i="5"/>
  <c r="G16" i="5"/>
  <c r="H16" i="5"/>
  <c r="I16" i="5"/>
  <c r="J16" i="5"/>
  <c r="K16" i="5"/>
  <c r="L16" i="5"/>
  <c r="M16" i="5"/>
  <c r="N16" i="5"/>
  <c r="O16" i="5"/>
  <c r="P16" i="5"/>
  <c r="Q16" i="5"/>
  <c r="D17" i="5"/>
  <c r="E17" i="5"/>
  <c r="F17" i="5"/>
  <c r="G17" i="5"/>
  <c r="H17" i="5"/>
  <c r="I17" i="5"/>
  <c r="J17" i="5"/>
  <c r="K17" i="5"/>
  <c r="L17" i="5"/>
  <c r="M17" i="5"/>
  <c r="N17" i="5"/>
  <c r="O17" i="5"/>
  <c r="P17" i="5"/>
  <c r="Q17" i="5"/>
  <c r="D18" i="5"/>
  <c r="E18" i="5"/>
  <c r="F18" i="5"/>
  <c r="G18" i="5"/>
  <c r="H18" i="5"/>
  <c r="I18" i="5"/>
  <c r="J18" i="5"/>
  <c r="K18" i="5"/>
  <c r="L18" i="5"/>
  <c r="M18" i="5"/>
  <c r="N18" i="5"/>
  <c r="O18" i="5"/>
  <c r="P18" i="5"/>
  <c r="Q18" i="5"/>
  <c r="D19" i="5"/>
  <c r="E19" i="5"/>
  <c r="F19" i="5"/>
  <c r="G19" i="5"/>
  <c r="H19" i="5"/>
  <c r="I19" i="5"/>
  <c r="J19" i="5"/>
  <c r="K19" i="5"/>
  <c r="L19" i="5"/>
  <c r="M19" i="5"/>
  <c r="N19" i="5"/>
  <c r="O19" i="5"/>
  <c r="P19" i="5"/>
  <c r="Q19" i="5"/>
  <c r="D20" i="5"/>
  <c r="E20" i="5"/>
  <c r="F20" i="5"/>
  <c r="G20" i="5"/>
  <c r="H20" i="5"/>
  <c r="I20" i="5"/>
  <c r="J20" i="5"/>
  <c r="K20" i="5"/>
  <c r="L20" i="5"/>
  <c r="M20" i="5"/>
  <c r="N20" i="5"/>
  <c r="O20" i="5"/>
  <c r="P20" i="5"/>
  <c r="Q20" i="5"/>
  <c r="D21" i="5"/>
  <c r="E21" i="5"/>
  <c r="F21" i="5"/>
  <c r="G21" i="5"/>
  <c r="H21" i="5"/>
  <c r="I21" i="5"/>
  <c r="J21" i="5"/>
  <c r="K21" i="5"/>
  <c r="L21" i="5"/>
  <c r="M21" i="5"/>
  <c r="N21" i="5"/>
  <c r="O21" i="5"/>
  <c r="P21" i="5"/>
  <c r="Q21" i="5"/>
  <c r="D22" i="5"/>
  <c r="E22" i="5"/>
  <c r="F22" i="5"/>
  <c r="G22" i="5"/>
  <c r="H22" i="5"/>
  <c r="I22" i="5"/>
  <c r="J22" i="5"/>
  <c r="K22" i="5"/>
  <c r="L22" i="5"/>
  <c r="M22" i="5"/>
  <c r="N22" i="5"/>
  <c r="O22" i="5"/>
  <c r="P22" i="5"/>
  <c r="Q22" i="5"/>
  <c r="D23" i="5"/>
  <c r="E23" i="5"/>
  <c r="F23" i="5"/>
  <c r="G23" i="5"/>
  <c r="H23" i="5"/>
  <c r="I23" i="5"/>
  <c r="J23" i="5"/>
  <c r="K23" i="5"/>
  <c r="L23" i="5"/>
  <c r="M23" i="5"/>
  <c r="N23" i="5"/>
  <c r="O23" i="5"/>
  <c r="P23" i="5"/>
  <c r="Q23" i="5"/>
  <c r="D24" i="5"/>
  <c r="E24" i="5"/>
  <c r="F24" i="5"/>
  <c r="G24" i="5"/>
  <c r="H24" i="5"/>
  <c r="I24" i="5"/>
  <c r="J24" i="5"/>
  <c r="L24" i="5"/>
  <c r="M24" i="5"/>
  <c r="N24" i="5"/>
  <c r="O24" i="5"/>
  <c r="P24" i="5"/>
  <c r="Q24" i="5"/>
  <c r="D25" i="5"/>
  <c r="E25" i="5"/>
  <c r="F25" i="5"/>
  <c r="G25" i="5"/>
  <c r="H25" i="5"/>
  <c r="I25" i="5"/>
  <c r="J25" i="5"/>
  <c r="L25" i="5"/>
  <c r="M25" i="5"/>
  <c r="N25" i="5"/>
  <c r="O25" i="5"/>
  <c r="P25" i="5"/>
  <c r="Q25" i="5"/>
  <c r="D26" i="5"/>
  <c r="E26" i="5"/>
  <c r="F26" i="5"/>
  <c r="G26" i="5"/>
  <c r="H26" i="5"/>
  <c r="I26" i="5"/>
  <c r="J26" i="5"/>
  <c r="L26" i="5"/>
  <c r="M26" i="5"/>
  <c r="N26" i="5"/>
  <c r="O26" i="5"/>
  <c r="P26" i="5"/>
  <c r="Q2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C24" i="5"/>
  <c r="C50" i="5" s="1"/>
  <c r="C25" i="5"/>
  <c r="C51" i="5" s="1"/>
  <c r="C26" i="5"/>
  <c r="C52" i="5" s="1"/>
  <c r="C6" i="5"/>
  <c r="B6" i="5"/>
  <c r="B27" i="19"/>
  <c r="B28" i="19" s="1"/>
  <c r="C10" i="10"/>
  <c r="D10" i="10"/>
  <c r="E10" i="10"/>
  <c r="B10" i="10"/>
  <c r="E15" i="21" l="1"/>
  <c r="E17" i="21" s="1"/>
  <c r="B30" i="19"/>
  <c r="Q28" i="5"/>
  <c r="I28" i="5"/>
  <c r="P28" i="5"/>
  <c r="H28" i="5"/>
  <c r="K28" i="5"/>
  <c r="O28" i="5"/>
  <c r="G28" i="5"/>
  <c r="N28" i="5"/>
  <c r="F28" i="5"/>
  <c r="B28" i="5"/>
  <c r="M28" i="5"/>
  <c r="E28" i="5"/>
  <c r="C28" i="5"/>
  <c r="L28" i="5"/>
  <c r="D28" i="5"/>
  <c r="S24" i="5"/>
  <c r="D50" i="5" s="1"/>
  <c r="J28" i="5"/>
  <c r="S25" i="5"/>
  <c r="D51" i="5" s="1"/>
  <c r="E51" i="5" s="1"/>
  <c r="B50" i="5"/>
  <c r="S26" i="5"/>
  <c r="D52" i="5" s="1"/>
  <c r="E52" i="5" s="1"/>
  <c r="F11" i="19"/>
  <c r="F51" i="5" l="1"/>
  <c r="B27" i="2" s="1"/>
  <c r="M27" i="2" s="1"/>
  <c r="S27" i="2" s="1"/>
  <c r="F52" i="5"/>
  <c r="B28" i="2" s="1"/>
  <c r="J28" i="2" s="1"/>
  <c r="P28" i="2" s="1"/>
  <c r="N27" i="2"/>
  <c r="T27" i="2" s="1"/>
  <c r="I27" i="2"/>
  <c r="O27" i="2" s="1"/>
  <c r="J27" i="2"/>
  <c r="P27" i="2" s="1"/>
  <c r="K27" i="2"/>
  <c r="Q27" i="2" s="1"/>
  <c r="L27" i="2"/>
  <c r="R27" i="2" s="1"/>
  <c r="E50" i="5"/>
  <c r="F50" i="5"/>
  <c r="B26" i="2" s="1"/>
  <c r="I28" i="2"/>
  <c r="O28" i="2" s="1"/>
  <c r="B51" i="12"/>
  <c r="N28" i="2" l="1"/>
  <c r="T28" i="2" s="1"/>
  <c r="L28" i="2"/>
  <c r="R28" i="2" s="1"/>
  <c r="U27" i="2"/>
  <c r="V27" i="2" s="1"/>
  <c r="M28" i="2"/>
  <c r="S28" i="2" s="1"/>
  <c r="K28" i="2"/>
  <c r="Q28" i="2" s="1"/>
  <c r="K26" i="2"/>
  <c r="Q26" i="2" s="1"/>
  <c r="L26" i="2"/>
  <c r="R26" i="2" s="1"/>
  <c r="M26" i="2"/>
  <c r="S26" i="2" s="1"/>
  <c r="N26" i="2"/>
  <c r="T26" i="2" s="1"/>
  <c r="I26" i="2"/>
  <c r="O26" i="2" s="1"/>
  <c r="J26" i="2"/>
  <c r="P26" i="2" s="1"/>
  <c r="B34" i="12"/>
  <c r="B33" i="12"/>
  <c r="U28" i="2" l="1"/>
  <c r="V28" i="2" s="1"/>
  <c r="U26" i="2"/>
  <c r="V26" i="2" s="1"/>
  <c r="F63" i="7"/>
  <c r="F62" i="7"/>
  <c r="F61" i="7"/>
  <c r="F56" i="7"/>
  <c r="F55" i="7"/>
  <c r="F54" i="7"/>
  <c r="F51" i="7"/>
  <c r="F52" i="7"/>
  <c r="F50" i="7"/>
  <c r="F43" i="7"/>
  <c r="F42" i="7"/>
  <c r="F41" i="7"/>
  <c r="F39" i="7"/>
  <c r="F38" i="7"/>
  <c r="F37" i="7"/>
  <c r="F34" i="7"/>
  <c r="F35" i="7"/>
  <c r="F33" i="7"/>
  <c r="F31" i="7"/>
  <c r="F30" i="7"/>
  <c r="F29" i="7"/>
  <c r="F23" i="7"/>
  <c r="F24" i="7"/>
  <c r="F22" i="7"/>
  <c r="F17" i="7"/>
  <c r="F18" i="7"/>
  <c r="F16" i="7"/>
  <c r="F9" i="7"/>
  <c r="F8" i="7"/>
  <c r="F7" i="7"/>
  <c r="B12" i="17" l="1"/>
  <c r="B18" i="12"/>
  <c r="C43" i="12" s="1"/>
  <c r="E43" i="12" s="1"/>
  <c r="B57" i="12" s="1"/>
  <c r="B8" i="11" l="1"/>
  <c r="B9" i="11"/>
  <c r="B10" i="11"/>
  <c r="B11" i="11"/>
  <c r="B12" i="11"/>
  <c r="B13" i="11"/>
  <c r="B14" i="11"/>
  <c r="B15" i="11"/>
  <c r="B16" i="11"/>
  <c r="B17" i="11"/>
  <c r="B18" i="11"/>
  <c r="B19" i="11"/>
  <c r="B20" i="11"/>
  <c r="B21" i="11"/>
  <c r="B7" i="11"/>
  <c r="K28" i="11"/>
  <c r="K29" i="11"/>
  <c r="K30" i="11"/>
  <c r="K31" i="11"/>
  <c r="K32" i="11"/>
  <c r="K33" i="11"/>
  <c r="K34" i="11"/>
  <c r="K27" i="11"/>
  <c r="H36" i="11"/>
  <c r="K36" i="11" s="1"/>
  <c r="I28" i="11"/>
  <c r="I29" i="11"/>
  <c r="I30" i="11"/>
  <c r="I31" i="11"/>
  <c r="I32" i="11"/>
  <c r="I33" i="11"/>
  <c r="I34" i="11"/>
  <c r="I27" i="11"/>
  <c r="I36" i="11" l="1"/>
  <c r="B14" i="18"/>
  <c r="B13" i="18"/>
  <c r="B16" i="18" s="1"/>
  <c r="F9" i="18"/>
  <c r="B7" i="17" l="1"/>
  <c r="F7" i="16" l="1"/>
  <c r="B9" i="17"/>
  <c r="B8" i="17"/>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F621" i="16"/>
  <c r="F622" i="16"/>
  <c r="F623" i="16"/>
  <c r="F624" i="16"/>
  <c r="F625" i="16"/>
  <c r="F626" i="16"/>
  <c r="F627" i="16"/>
  <c r="F628" i="16"/>
  <c r="F629" i="16"/>
  <c r="F630" i="16"/>
  <c r="F631" i="16"/>
  <c r="F632" i="16"/>
  <c r="F633" i="16"/>
  <c r="F634" i="16"/>
  <c r="F635" i="16"/>
  <c r="F636" i="16"/>
  <c r="F637" i="16"/>
  <c r="F638" i="16"/>
  <c r="F639" i="16"/>
  <c r="F640" i="16"/>
  <c r="F641" i="16"/>
  <c r="F642" i="16"/>
  <c r="F643" i="16"/>
  <c r="F644" i="16"/>
  <c r="F645" i="16"/>
  <c r="F646" i="16"/>
  <c r="F647" i="16"/>
  <c r="F648" i="16"/>
  <c r="F649" i="16"/>
  <c r="F650" i="16"/>
  <c r="F651" i="16"/>
  <c r="F652" i="16"/>
  <c r="F653" i="16"/>
  <c r="F654" i="16"/>
  <c r="F655" i="16"/>
  <c r="F656" i="16"/>
  <c r="F657" i="16"/>
  <c r="F658" i="16"/>
  <c r="F659" i="16"/>
  <c r="F660" i="16"/>
  <c r="F661" i="16"/>
  <c r="F662" i="16"/>
  <c r="F663" i="16"/>
  <c r="F664" i="16"/>
  <c r="F665" i="16"/>
  <c r="F666" i="16"/>
  <c r="F667" i="16"/>
  <c r="F668" i="16"/>
  <c r="F669" i="16"/>
  <c r="F670" i="16"/>
  <c r="F671" i="16"/>
  <c r="F672" i="16"/>
  <c r="F673" i="16"/>
  <c r="F674" i="16"/>
  <c r="F675" i="16"/>
  <c r="F676" i="16"/>
  <c r="F677" i="16"/>
  <c r="F678" i="16"/>
  <c r="F679" i="16"/>
  <c r="F680" i="16"/>
  <c r="F681" i="16"/>
  <c r="F682" i="16"/>
  <c r="F683" i="16"/>
  <c r="F684" i="16"/>
  <c r="F685" i="16"/>
  <c r="F686" i="16"/>
  <c r="F687" i="16"/>
  <c r="F688" i="16"/>
  <c r="F689" i="16"/>
  <c r="F690" i="16"/>
  <c r="F691" i="16"/>
  <c r="F692" i="16"/>
  <c r="F693" i="16"/>
  <c r="F694" i="16"/>
  <c r="F695" i="16"/>
  <c r="F696" i="16"/>
  <c r="F697" i="16"/>
  <c r="F698" i="16"/>
  <c r="F699" i="16"/>
  <c r="F700" i="16"/>
  <c r="F701" i="16"/>
  <c r="F702" i="16"/>
  <c r="F703" i="16"/>
  <c r="F704" i="16"/>
  <c r="F705" i="16"/>
  <c r="F706" i="16"/>
  <c r="F707" i="16"/>
  <c r="F708" i="16"/>
  <c r="F709" i="16"/>
  <c r="F710" i="16"/>
  <c r="F711" i="16"/>
  <c r="F712" i="16"/>
  <c r="F713" i="16"/>
  <c r="F714" i="16"/>
  <c r="F715" i="16"/>
  <c r="F716" i="16"/>
  <c r="F717" i="16"/>
  <c r="F718" i="16"/>
  <c r="F719" i="16"/>
  <c r="F720" i="16"/>
  <c r="F721" i="16"/>
  <c r="F722" i="16"/>
  <c r="F723" i="16"/>
  <c r="F724" i="16"/>
  <c r="F725" i="16"/>
  <c r="F726" i="16"/>
  <c r="F727" i="16"/>
  <c r="F728" i="16"/>
  <c r="F729" i="16"/>
  <c r="F730" i="16"/>
  <c r="F731" i="16"/>
  <c r="F732" i="16"/>
  <c r="F733" i="16"/>
  <c r="F734" i="16"/>
  <c r="F735" i="16"/>
  <c r="F736" i="16"/>
  <c r="F737" i="16"/>
  <c r="F738" i="16"/>
  <c r="F739" i="16"/>
  <c r="F740" i="16"/>
  <c r="F741" i="16"/>
  <c r="F742" i="16"/>
  <c r="F743" i="16"/>
  <c r="F744" i="16"/>
  <c r="F745" i="16"/>
  <c r="F746" i="16"/>
  <c r="F747" i="16"/>
  <c r="F748" i="16"/>
  <c r="F749" i="16"/>
  <c r="F750" i="16"/>
  <c r="F751" i="16"/>
  <c r="F752" i="16"/>
  <c r="F753" i="16"/>
  <c r="F754" i="16"/>
  <c r="F755" i="16"/>
  <c r="F756" i="16"/>
  <c r="F757" i="16"/>
  <c r="F758" i="16"/>
  <c r="F759" i="16"/>
  <c r="F760" i="16"/>
  <c r="F761" i="16"/>
  <c r="F762" i="16"/>
  <c r="F763" i="16"/>
  <c r="F764" i="16"/>
  <c r="F765" i="16"/>
  <c r="F766" i="16"/>
  <c r="F767" i="16"/>
  <c r="F768" i="16"/>
  <c r="F769" i="16"/>
  <c r="F770" i="16"/>
  <c r="F771" i="16"/>
  <c r="F772" i="16"/>
  <c r="F773" i="16"/>
  <c r="F774" i="16"/>
  <c r="F775" i="16"/>
  <c r="F776" i="16"/>
  <c r="F777" i="16"/>
  <c r="F778" i="16"/>
  <c r="F779" i="16"/>
  <c r="F780" i="16"/>
  <c r="F781" i="16"/>
  <c r="F782" i="16"/>
  <c r="F783" i="16"/>
  <c r="F784" i="16"/>
  <c r="F785" i="16"/>
  <c r="F786" i="16"/>
  <c r="F787" i="16"/>
  <c r="F788" i="16"/>
  <c r="F789" i="16"/>
  <c r="F790" i="16"/>
  <c r="F791" i="16"/>
  <c r="F792" i="16"/>
  <c r="F793" i="16"/>
  <c r="F794" i="16"/>
  <c r="F795" i="16"/>
  <c r="F796" i="16"/>
  <c r="F797" i="16"/>
  <c r="F798" i="16"/>
  <c r="F799" i="16"/>
  <c r="F800" i="16"/>
  <c r="F801" i="16"/>
  <c r="F802" i="16"/>
  <c r="F803" i="16"/>
  <c r="F804" i="16"/>
  <c r="F805" i="16"/>
  <c r="F806" i="16"/>
  <c r="F807" i="16"/>
  <c r="F808" i="16"/>
  <c r="F809" i="16"/>
  <c r="F810" i="16"/>
  <c r="F811" i="16"/>
  <c r="F812" i="16"/>
  <c r="F813" i="16"/>
  <c r="F814" i="16"/>
  <c r="F815" i="16"/>
  <c r="F816" i="16"/>
  <c r="F817" i="16"/>
  <c r="F818" i="16"/>
  <c r="F819" i="16"/>
  <c r="F820" i="16"/>
  <c r="F821" i="16"/>
  <c r="F822" i="16"/>
  <c r="F823" i="16"/>
  <c r="F824" i="16"/>
  <c r="F825" i="16"/>
  <c r="F826" i="16"/>
  <c r="F827" i="16"/>
  <c r="F828" i="16"/>
  <c r="F829" i="16"/>
  <c r="F830" i="16"/>
  <c r="F831" i="16"/>
  <c r="F832" i="16"/>
  <c r="F833" i="16"/>
  <c r="F834" i="16"/>
  <c r="F835" i="16"/>
  <c r="F836" i="16"/>
  <c r="F837" i="16"/>
  <c r="F838" i="16"/>
  <c r="F839" i="16"/>
  <c r="F840" i="16"/>
  <c r="F841" i="16"/>
  <c r="F842" i="16"/>
  <c r="F843" i="16"/>
  <c r="F844" i="16"/>
  <c r="F845" i="16"/>
  <c r="F846" i="16"/>
  <c r="F847" i="16"/>
  <c r="F848" i="16"/>
  <c r="F849" i="16"/>
  <c r="F850" i="16"/>
  <c r="F851" i="16"/>
  <c r="F852" i="16"/>
  <c r="F853" i="16"/>
  <c r="F854" i="16"/>
  <c r="F855" i="16"/>
  <c r="F856" i="16"/>
  <c r="F857" i="16"/>
  <c r="F858" i="16"/>
  <c r="F859" i="16"/>
  <c r="F860" i="16"/>
  <c r="F861" i="16"/>
  <c r="F862" i="16"/>
  <c r="F863" i="16"/>
  <c r="F864" i="16"/>
  <c r="F865" i="16"/>
  <c r="F866" i="16"/>
  <c r="F867" i="16"/>
  <c r="F868" i="16"/>
  <c r="F869" i="16"/>
  <c r="F870" i="16"/>
  <c r="F871" i="16"/>
  <c r="F872" i="16"/>
  <c r="F873" i="16"/>
  <c r="F874" i="16"/>
  <c r="F875" i="16"/>
  <c r="F876" i="16"/>
  <c r="F877" i="16"/>
  <c r="F878" i="16"/>
  <c r="F879" i="16"/>
  <c r="F880" i="16"/>
  <c r="F881" i="16"/>
  <c r="F882" i="16"/>
  <c r="F883" i="16"/>
  <c r="F884" i="16"/>
  <c r="F885" i="16"/>
  <c r="F886" i="16"/>
  <c r="F887" i="16"/>
  <c r="F888" i="16"/>
  <c r="F889" i="16"/>
  <c r="F890" i="16"/>
  <c r="F891" i="16"/>
  <c r="F892" i="16"/>
  <c r="F893" i="16"/>
  <c r="F894" i="16"/>
  <c r="F895" i="16"/>
  <c r="F896" i="16"/>
  <c r="F897" i="16"/>
  <c r="F898" i="16"/>
  <c r="F899" i="16"/>
  <c r="F900" i="16"/>
  <c r="F901" i="16"/>
  <c r="F902" i="16"/>
  <c r="F903" i="16"/>
  <c r="F904" i="16"/>
  <c r="F905" i="16"/>
  <c r="F906" i="16"/>
  <c r="F907" i="16"/>
  <c r="F908" i="16"/>
  <c r="F909" i="16"/>
  <c r="F910" i="16"/>
  <c r="F911" i="16"/>
  <c r="F912" i="16"/>
  <c r="F913" i="16"/>
  <c r="F914" i="16"/>
  <c r="F915" i="16"/>
  <c r="F916" i="16"/>
  <c r="F917" i="16"/>
  <c r="F918" i="16"/>
  <c r="F919" i="16"/>
  <c r="F920" i="16"/>
  <c r="F921" i="16"/>
  <c r="F922" i="16"/>
  <c r="F923" i="16"/>
  <c r="F924" i="16"/>
  <c r="F925" i="16"/>
  <c r="F926" i="16"/>
  <c r="F927" i="16"/>
  <c r="F928" i="16"/>
  <c r="F929" i="16"/>
  <c r="F930" i="16"/>
  <c r="F931" i="16"/>
  <c r="F932" i="16"/>
  <c r="F933" i="16"/>
  <c r="F934" i="16"/>
  <c r="F935" i="16"/>
  <c r="F936" i="16"/>
  <c r="F937" i="16"/>
  <c r="F938" i="16"/>
  <c r="F939" i="16"/>
  <c r="F940" i="16"/>
  <c r="F941" i="16"/>
  <c r="F942" i="16"/>
  <c r="F943" i="16"/>
  <c r="F944" i="16"/>
  <c r="F945" i="16"/>
  <c r="F946" i="16"/>
  <c r="F947" i="16"/>
  <c r="F948" i="16"/>
  <c r="F949" i="16"/>
  <c r="F950" i="16"/>
  <c r="F951" i="16"/>
  <c r="F952" i="16"/>
  <c r="F953" i="16"/>
  <c r="F954" i="16"/>
  <c r="F955" i="16"/>
  <c r="F956" i="16"/>
  <c r="F957" i="16"/>
  <c r="F958" i="16"/>
  <c r="F959" i="16"/>
  <c r="F960" i="16"/>
  <c r="F961" i="16"/>
  <c r="F962" i="16"/>
  <c r="F963" i="16"/>
  <c r="F964" i="16"/>
  <c r="F965" i="16"/>
  <c r="F966" i="16"/>
  <c r="F967" i="16"/>
  <c r="F968" i="16"/>
  <c r="F969" i="16"/>
  <c r="F970" i="16"/>
  <c r="F971" i="16"/>
  <c r="F972" i="16"/>
  <c r="F973" i="16"/>
  <c r="F974" i="16"/>
  <c r="F975" i="16"/>
  <c r="F976" i="16"/>
  <c r="F977" i="16"/>
  <c r="F978" i="16"/>
  <c r="F979" i="16"/>
  <c r="F980" i="16"/>
  <c r="F981" i="16"/>
  <c r="F982" i="16"/>
  <c r="F983" i="16"/>
  <c r="F984" i="16"/>
  <c r="F985" i="16"/>
  <c r="F986" i="16"/>
  <c r="F987" i="16"/>
  <c r="F988" i="16"/>
  <c r="F989" i="16"/>
  <c r="F990" i="16"/>
  <c r="F991" i="16"/>
  <c r="F992" i="16"/>
  <c r="F993" i="16"/>
  <c r="F994" i="16"/>
  <c r="F995" i="16"/>
  <c r="F996" i="16"/>
  <c r="F997" i="16"/>
  <c r="F998" i="16"/>
  <c r="F999" i="16"/>
  <c r="F1000" i="16"/>
  <c r="F1001" i="16"/>
  <c r="F1002" i="16"/>
  <c r="F1003" i="16"/>
  <c r="F1004" i="16"/>
  <c r="F1005" i="16"/>
  <c r="F1006" i="16"/>
  <c r="F1007" i="16"/>
  <c r="F1008" i="16"/>
  <c r="F1009" i="16"/>
  <c r="F1010" i="16"/>
  <c r="F1011" i="16"/>
  <c r="F1012" i="16"/>
  <c r="F1013" i="16"/>
  <c r="F1014" i="16"/>
  <c r="F1015" i="16"/>
  <c r="F1016" i="16"/>
  <c r="F1017" i="16"/>
  <c r="F1018" i="16"/>
  <c r="F1019" i="16"/>
  <c r="F1020" i="16"/>
  <c r="F1021" i="16"/>
  <c r="F1022" i="16"/>
  <c r="F1023" i="16"/>
  <c r="F1024" i="16"/>
  <c r="F1025" i="16"/>
  <c r="F1026" i="16"/>
  <c r="F1027" i="16"/>
  <c r="F1028" i="16"/>
  <c r="F1029" i="16"/>
  <c r="F1030" i="16"/>
  <c r="F1031" i="16"/>
  <c r="F1032" i="16"/>
  <c r="F1033" i="16"/>
  <c r="F1034" i="16"/>
  <c r="F1035" i="16"/>
  <c r="F1036" i="16"/>
  <c r="F1037" i="16"/>
  <c r="F1038" i="16"/>
  <c r="F1039" i="16"/>
  <c r="F1040" i="16"/>
  <c r="F1041" i="16"/>
  <c r="F1042" i="16"/>
  <c r="F1043" i="16"/>
  <c r="F1044" i="16"/>
  <c r="F1045" i="16"/>
  <c r="F1046" i="16"/>
  <c r="F1047" i="16"/>
  <c r="F1048" i="16"/>
  <c r="F1049" i="16"/>
  <c r="F1050" i="16"/>
  <c r="F1051" i="16"/>
  <c r="F1052" i="16"/>
  <c r="F1053" i="16"/>
  <c r="F1054" i="16"/>
  <c r="F1055" i="16"/>
  <c r="F1056" i="16"/>
  <c r="F1057" i="16"/>
  <c r="F1058" i="16"/>
  <c r="F1059" i="16"/>
  <c r="F1060" i="16"/>
  <c r="F1061" i="16"/>
  <c r="F1062" i="16"/>
  <c r="F1063" i="16"/>
  <c r="F1064" i="16"/>
  <c r="F1065" i="16"/>
  <c r="F1066" i="16"/>
  <c r="F1067" i="16"/>
  <c r="F1068" i="16"/>
  <c r="F1069" i="16"/>
  <c r="F1070" i="16"/>
  <c r="F1071" i="16"/>
  <c r="F1072" i="16"/>
  <c r="F1073" i="16"/>
  <c r="F1074" i="16"/>
  <c r="F1075" i="16"/>
  <c r="F1076" i="16"/>
  <c r="F1077" i="16"/>
  <c r="F1078" i="16"/>
  <c r="F1079" i="16"/>
  <c r="F1080" i="16"/>
  <c r="F1081" i="16"/>
  <c r="F1082" i="16"/>
  <c r="F1083" i="16"/>
  <c r="F1084" i="16"/>
  <c r="F1085" i="16"/>
  <c r="F1086" i="16"/>
  <c r="F1087" i="16"/>
  <c r="F1088" i="16"/>
  <c r="F1089" i="16"/>
  <c r="F1090" i="16"/>
  <c r="F1091" i="16"/>
  <c r="F1092" i="16"/>
  <c r="F1093" i="16"/>
  <c r="F1094" i="16"/>
  <c r="F1095" i="16"/>
  <c r="F1096" i="16"/>
  <c r="F1097" i="16"/>
  <c r="F1098" i="16"/>
  <c r="F1099" i="16"/>
  <c r="F1100" i="16"/>
  <c r="F1101" i="16"/>
  <c r="F1102" i="16"/>
  <c r="F1103" i="16"/>
  <c r="F1104" i="16"/>
  <c r="F1105" i="16"/>
  <c r="F1106" i="16"/>
  <c r="F1107" i="16"/>
  <c r="F1108" i="16"/>
  <c r="F1109" i="16"/>
  <c r="F1110" i="16"/>
  <c r="F1111" i="16"/>
  <c r="F1112" i="16"/>
  <c r="F1113" i="16"/>
  <c r="F1114" i="16"/>
  <c r="F1115" i="16"/>
  <c r="F1116" i="16"/>
  <c r="F1117" i="16"/>
  <c r="F1118" i="16"/>
  <c r="F1119" i="16"/>
  <c r="F1120" i="16"/>
  <c r="F1121" i="16"/>
  <c r="F1122" i="16"/>
  <c r="F1123" i="16"/>
  <c r="F1124" i="16"/>
  <c r="F1125" i="16"/>
  <c r="F1126" i="16"/>
  <c r="F1127" i="16"/>
  <c r="F1128" i="16"/>
  <c r="F1129" i="16"/>
  <c r="F1130" i="16"/>
  <c r="F1131" i="16"/>
  <c r="F1132" i="16"/>
  <c r="F1133" i="16"/>
  <c r="F1134" i="16"/>
  <c r="F1135" i="16"/>
  <c r="F1136" i="16"/>
  <c r="F1137" i="16"/>
  <c r="F1138" i="16"/>
  <c r="F1139" i="16"/>
  <c r="F1140" i="16"/>
  <c r="F1141" i="16"/>
  <c r="F1142" i="16"/>
  <c r="F1143" i="16"/>
  <c r="F1144" i="16"/>
  <c r="F1145" i="16"/>
  <c r="F1146" i="16"/>
  <c r="F1147" i="16"/>
  <c r="F1148" i="16"/>
  <c r="F1149" i="16"/>
  <c r="F1150" i="16"/>
  <c r="F1151" i="16"/>
  <c r="F1152" i="16"/>
  <c r="F1153" i="16"/>
  <c r="F1154" i="16"/>
  <c r="F1155" i="16"/>
  <c r="F1156" i="16"/>
  <c r="F1157" i="16"/>
  <c r="F1158" i="16"/>
  <c r="F1159" i="16"/>
  <c r="F1160" i="16"/>
  <c r="F1161" i="16"/>
  <c r="F1162" i="16"/>
  <c r="F1163" i="16"/>
  <c r="F1164" i="16"/>
  <c r="F1165" i="16"/>
  <c r="F1166" i="16"/>
  <c r="F1167" i="16"/>
  <c r="F1168" i="16"/>
  <c r="F1169" i="16"/>
  <c r="F1170" i="16"/>
  <c r="F1171" i="16"/>
  <c r="F1172" i="16"/>
  <c r="F1173" i="16"/>
  <c r="F1174" i="16"/>
  <c r="F1175" i="16"/>
  <c r="F1176" i="16"/>
  <c r="F1177" i="16"/>
  <c r="F1178" i="16"/>
  <c r="F1179" i="16"/>
  <c r="F1180" i="16"/>
  <c r="F1181" i="16"/>
  <c r="F1182" i="16"/>
  <c r="F1183" i="16"/>
  <c r="F1184" i="16"/>
  <c r="F1185" i="16"/>
  <c r="F1186" i="16"/>
  <c r="F1187" i="16"/>
  <c r="F1188" i="16"/>
  <c r="F1189" i="16"/>
  <c r="F1190" i="16"/>
  <c r="F1191" i="16"/>
  <c r="F1192" i="16"/>
  <c r="F1193" i="16"/>
  <c r="F1194" i="16"/>
  <c r="F1195" i="16"/>
  <c r="F1196" i="16"/>
  <c r="F1197" i="16"/>
  <c r="F1198" i="16"/>
  <c r="F1199" i="16"/>
  <c r="F1200" i="16"/>
  <c r="F1201" i="16"/>
  <c r="F1202" i="16"/>
  <c r="F1203" i="16"/>
  <c r="F1204" i="16"/>
  <c r="F1205" i="16"/>
  <c r="F1206" i="16"/>
  <c r="F1207" i="16"/>
  <c r="F1208" i="16"/>
  <c r="F1209" i="16"/>
  <c r="F1210" i="16"/>
  <c r="F1211" i="16"/>
  <c r="F1212" i="16"/>
  <c r="F1213" i="16"/>
  <c r="F1214" i="16"/>
  <c r="F1215" i="16"/>
  <c r="F1216" i="16"/>
  <c r="F1217" i="16"/>
  <c r="F1218" i="16"/>
  <c r="F1219" i="16"/>
  <c r="F1220" i="16"/>
  <c r="F1221" i="16"/>
  <c r="F1222" i="16"/>
  <c r="F1223" i="16"/>
  <c r="F1224" i="16"/>
  <c r="F1225" i="16"/>
  <c r="F1226" i="16"/>
  <c r="F1227" i="16"/>
  <c r="F1228" i="16"/>
  <c r="F1229" i="16"/>
  <c r="F1230" i="16"/>
  <c r="F1231" i="16"/>
  <c r="F1232" i="16"/>
  <c r="F1233" i="16"/>
  <c r="F1234" i="16"/>
  <c r="F1235" i="16"/>
  <c r="F1236" i="16"/>
  <c r="F1237" i="16"/>
  <c r="F1238" i="16"/>
  <c r="F1239" i="16"/>
  <c r="F1240" i="16"/>
  <c r="F1241" i="16"/>
  <c r="F1242" i="16"/>
  <c r="F1243" i="16"/>
  <c r="F1244" i="16"/>
  <c r="F1245" i="16"/>
  <c r="F1246" i="16"/>
  <c r="F1247" i="16"/>
  <c r="F1248" i="16"/>
  <c r="F1249" i="16"/>
  <c r="F1250" i="16"/>
  <c r="F1251" i="16"/>
  <c r="F1252" i="16"/>
  <c r="F1253" i="16"/>
  <c r="F1254" i="16"/>
  <c r="F1255" i="16"/>
  <c r="F1256" i="16"/>
  <c r="F1257" i="16"/>
  <c r="F1258" i="16"/>
  <c r="F1259" i="16"/>
  <c r="F1260" i="16"/>
  <c r="F1261" i="16"/>
  <c r="F1262" i="16"/>
  <c r="F1263" i="16"/>
  <c r="F1264" i="16"/>
  <c r="F1265" i="16"/>
  <c r="F1266" i="16"/>
  <c r="F1267" i="16"/>
  <c r="F1268" i="16"/>
  <c r="F1269" i="16"/>
  <c r="F1270" i="16"/>
  <c r="F1271" i="16"/>
  <c r="F1272" i="16"/>
  <c r="F1273" i="16"/>
  <c r="F1274" i="16"/>
  <c r="F1275" i="16"/>
  <c r="F1276" i="16"/>
  <c r="F1277" i="16"/>
  <c r="F1278" i="16"/>
  <c r="F1279" i="16"/>
  <c r="F1280" i="16"/>
  <c r="F1281" i="16"/>
  <c r="F1282" i="16"/>
  <c r="F1283" i="16"/>
  <c r="F1284" i="16"/>
  <c r="F1285" i="16"/>
  <c r="F1286" i="16"/>
  <c r="F1287" i="16"/>
  <c r="F1288" i="16"/>
  <c r="F1289" i="16"/>
  <c r="F1290" i="16"/>
  <c r="F1291" i="16"/>
  <c r="F1292" i="16"/>
  <c r="F1293" i="16"/>
  <c r="F1294" i="16"/>
  <c r="F1295" i="16"/>
  <c r="F1296" i="16"/>
  <c r="F1297" i="16"/>
  <c r="F1298" i="16"/>
  <c r="F1299" i="16"/>
  <c r="F1300" i="16"/>
  <c r="F1301" i="16"/>
  <c r="F1302" i="16"/>
  <c r="F1303" i="16"/>
  <c r="F1304" i="16"/>
  <c r="F1305" i="16"/>
  <c r="F1306" i="16"/>
  <c r="F1307" i="16"/>
  <c r="F1308" i="16"/>
  <c r="F1309" i="16"/>
  <c r="F1310" i="16"/>
  <c r="F1311" i="16"/>
  <c r="F1312" i="16"/>
  <c r="F1313" i="16"/>
  <c r="F1314" i="16"/>
  <c r="F1315" i="16"/>
  <c r="F1316" i="16"/>
  <c r="F1317" i="16"/>
  <c r="F1318" i="16"/>
  <c r="F1319" i="16"/>
  <c r="F1320" i="16"/>
  <c r="F1321" i="16"/>
  <c r="F1322" i="16"/>
  <c r="F1323" i="16"/>
  <c r="F1324" i="16"/>
  <c r="F1325" i="16"/>
  <c r="F1326" i="16"/>
  <c r="F1327" i="16"/>
  <c r="F1328" i="16"/>
  <c r="F1329" i="16"/>
  <c r="F1330" i="16"/>
  <c r="F1331" i="16"/>
  <c r="F1332" i="16"/>
  <c r="F1333" i="16"/>
  <c r="F1334" i="16"/>
  <c r="F1335" i="16"/>
  <c r="F1336" i="16"/>
  <c r="F1337" i="16"/>
  <c r="F1338" i="16"/>
  <c r="F1339" i="16"/>
  <c r="F1340" i="16"/>
  <c r="F1341" i="16"/>
  <c r="F1342" i="16"/>
  <c r="F1343" i="16"/>
  <c r="F1344" i="16"/>
  <c r="F1345" i="16"/>
  <c r="F1346" i="16"/>
  <c r="F1347" i="16"/>
  <c r="F1348" i="16"/>
  <c r="F1349" i="16"/>
  <c r="F1350" i="16"/>
  <c r="F1351" i="16"/>
  <c r="F1352" i="16"/>
  <c r="F1353" i="16"/>
  <c r="F1354" i="16"/>
  <c r="F1355" i="16"/>
  <c r="F1356" i="16"/>
  <c r="F1357" i="16"/>
  <c r="F1358" i="16"/>
  <c r="F1359" i="16"/>
  <c r="F1360" i="16"/>
  <c r="F1361" i="16"/>
  <c r="F1362" i="16"/>
  <c r="F1363" i="16"/>
  <c r="F1364" i="16"/>
  <c r="F1365" i="16"/>
  <c r="F1366" i="16"/>
  <c r="F1367" i="16"/>
  <c r="F1368" i="16"/>
  <c r="F1369" i="16"/>
  <c r="F1370" i="16"/>
  <c r="F1371" i="16"/>
  <c r="F1372" i="16"/>
  <c r="F1373" i="16"/>
  <c r="F1374" i="16"/>
  <c r="F1375" i="16"/>
  <c r="F1376" i="16"/>
  <c r="F1377" i="16"/>
  <c r="F1378" i="16"/>
  <c r="F1379" i="16"/>
  <c r="F1380" i="16"/>
  <c r="F1381" i="16"/>
  <c r="F1382" i="16"/>
  <c r="F1383" i="16"/>
  <c r="F1384" i="16"/>
  <c r="F1385" i="16"/>
  <c r="F1386" i="16"/>
  <c r="F1387" i="16"/>
  <c r="F1388" i="16"/>
  <c r="F1389" i="16"/>
  <c r="F1390" i="16"/>
  <c r="F1391" i="16"/>
  <c r="F1392" i="16"/>
  <c r="F1393" i="16"/>
  <c r="F1394" i="16"/>
  <c r="F1395" i="16"/>
  <c r="F1396" i="16"/>
  <c r="F1397" i="16"/>
  <c r="F1398" i="16"/>
  <c r="F1399" i="16"/>
  <c r="F1400" i="16"/>
  <c r="F1401" i="16"/>
  <c r="F1402" i="16"/>
  <c r="F1403" i="16"/>
  <c r="F1404" i="16"/>
  <c r="F1405" i="16"/>
  <c r="F1406" i="16"/>
  <c r="F1407" i="16"/>
  <c r="F1408" i="16"/>
  <c r="F1409" i="16"/>
  <c r="F1410" i="16"/>
  <c r="F1411" i="16"/>
  <c r="F1412" i="16"/>
  <c r="F1413" i="16"/>
  <c r="F1414" i="16"/>
  <c r="F1415" i="16"/>
  <c r="F1416" i="16"/>
  <c r="F1417" i="16"/>
  <c r="F1418" i="16"/>
  <c r="F1419" i="16"/>
  <c r="F1420" i="16"/>
  <c r="F1421" i="16"/>
  <c r="F1422" i="16"/>
  <c r="F1423" i="16"/>
  <c r="F1424" i="16"/>
  <c r="F1425" i="16"/>
  <c r="F1426" i="16"/>
  <c r="F1427" i="16"/>
  <c r="F1428" i="16"/>
  <c r="F1429" i="16"/>
  <c r="F1430" i="16"/>
  <c r="F1431" i="16"/>
  <c r="F1432" i="16"/>
  <c r="F1433" i="16"/>
  <c r="F1434" i="16"/>
  <c r="F1435" i="16"/>
  <c r="F1436" i="16"/>
  <c r="F1437" i="16"/>
  <c r="F1438" i="16"/>
  <c r="F1439" i="16"/>
  <c r="F1440" i="16"/>
  <c r="F1441" i="16"/>
  <c r="F1442" i="16"/>
  <c r="F1443" i="16"/>
  <c r="F1444" i="16"/>
  <c r="F1445" i="16"/>
  <c r="F1446" i="16"/>
  <c r="F1447" i="16"/>
  <c r="F1448" i="16"/>
  <c r="F1449" i="16"/>
  <c r="F1450" i="16"/>
  <c r="F1451" i="16"/>
  <c r="F1452" i="16"/>
  <c r="F1453" i="16"/>
  <c r="F1454" i="16"/>
  <c r="F1455" i="16"/>
  <c r="F1456" i="16"/>
  <c r="F1457" i="16"/>
  <c r="F1458" i="16"/>
  <c r="F1459" i="16"/>
  <c r="F1460" i="16"/>
  <c r="F1461" i="16"/>
  <c r="F1462" i="16"/>
  <c r="F1463" i="16"/>
  <c r="F1464" i="16"/>
  <c r="F1465" i="16"/>
  <c r="F1466" i="16"/>
  <c r="F1467" i="16"/>
  <c r="F1468" i="16"/>
  <c r="F1469" i="16"/>
  <c r="F1470" i="16"/>
  <c r="F1471" i="16"/>
  <c r="F1472" i="16"/>
  <c r="F1473" i="16"/>
  <c r="F1474" i="16"/>
  <c r="F1475" i="16"/>
  <c r="F1476" i="16"/>
  <c r="F1477" i="16"/>
  <c r="F1478" i="16"/>
  <c r="F1479" i="16"/>
  <c r="F1480" i="16"/>
  <c r="F1481" i="16"/>
  <c r="F1482" i="16"/>
  <c r="F1483" i="16"/>
  <c r="F1484" i="16"/>
  <c r="F1485" i="16"/>
  <c r="F1486" i="16"/>
  <c r="F1487" i="16"/>
  <c r="F1488" i="16"/>
  <c r="F1489" i="16"/>
  <c r="F1490" i="16"/>
  <c r="F1491" i="16"/>
  <c r="F1492" i="16"/>
  <c r="F1493" i="16"/>
  <c r="F1494" i="16"/>
  <c r="F1495" i="16"/>
  <c r="F1496" i="16"/>
  <c r="F1497" i="16"/>
  <c r="F1498" i="16"/>
  <c r="F1499" i="16"/>
  <c r="F1500" i="16"/>
  <c r="F1501" i="16"/>
  <c r="F1502" i="16"/>
  <c r="F1503" i="16"/>
  <c r="F1504" i="16"/>
  <c r="F1505" i="16"/>
  <c r="F1506" i="16"/>
  <c r="F1507" i="16"/>
  <c r="F1508" i="16"/>
  <c r="F1509" i="16"/>
  <c r="F1510" i="16"/>
  <c r="F1511" i="16"/>
  <c r="F1512" i="16"/>
  <c r="F1513" i="16"/>
  <c r="F1514" i="16"/>
  <c r="F1515" i="16"/>
  <c r="F1516" i="16"/>
  <c r="F1517" i="16"/>
  <c r="F1518" i="16"/>
  <c r="F1519" i="16"/>
  <c r="F1520" i="16"/>
  <c r="F1521" i="16"/>
  <c r="F1522" i="16"/>
  <c r="F1523" i="16"/>
  <c r="F1524" i="16"/>
  <c r="F1525" i="16"/>
  <c r="F1526" i="16"/>
  <c r="F1527" i="16"/>
  <c r="F1528" i="16"/>
  <c r="F1529" i="16"/>
  <c r="F1530" i="16"/>
  <c r="F1531" i="16"/>
  <c r="F1532" i="16"/>
  <c r="F1533" i="16"/>
  <c r="F1534" i="16"/>
  <c r="F1535" i="16"/>
  <c r="F1536" i="16"/>
  <c r="F1537" i="16"/>
  <c r="F1538" i="16"/>
  <c r="F1539" i="16"/>
  <c r="F1540" i="16"/>
  <c r="F1541" i="16"/>
  <c r="F1542" i="16"/>
  <c r="F1543" i="16"/>
  <c r="F1544" i="16"/>
  <c r="F1545" i="16"/>
  <c r="F1546" i="16"/>
  <c r="F1547" i="16"/>
  <c r="F1548" i="16"/>
  <c r="F1549" i="16"/>
  <c r="F1550" i="16"/>
  <c r="F1551" i="16"/>
  <c r="F1552" i="16"/>
  <c r="F1553" i="16"/>
  <c r="F1554" i="16"/>
  <c r="F1555" i="16"/>
  <c r="F1556" i="16"/>
  <c r="F1557" i="16"/>
  <c r="F1558" i="16"/>
  <c r="F1559" i="16"/>
  <c r="F1560" i="16"/>
  <c r="F1561" i="16"/>
  <c r="F1562" i="16"/>
  <c r="F1563" i="16"/>
  <c r="F1564" i="16"/>
  <c r="F1565" i="16"/>
  <c r="F1566" i="16"/>
  <c r="F1567" i="16"/>
  <c r="F1568" i="16"/>
  <c r="F1569" i="16"/>
  <c r="F1570" i="16"/>
  <c r="F1571" i="16"/>
  <c r="F1572" i="16"/>
  <c r="F1573" i="16"/>
  <c r="F1574" i="16"/>
  <c r="F1575" i="16"/>
  <c r="F1576" i="16"/>
  <c r="F1577" i="16"/>
  <c r="F1578" i="16"/>
  <c r="F1579" i="16"/>
  <c r="F1580" i="16"/>
  <c r="F1581" i="16"/>
  <c r="F1582" i="16"/>
  <c r="F1583" i="16"/>
  <c r="F1584" i="16"/>
  <c r="F1585" i="16"/>
  <c r="F1586" i="16"/>
  <c r="F1587" i="16"/>
  <c r="F1588" i="16"/>
  <c r="F1589" i="16"/>
  <c r="F1590" i="16"/>
  <c r="F1591" i="16"/>
  <c r="F1592" i="16"/>
  <c r="F1593" i="16"/>
  <c r="F1594" i="16"/>
  <c r="F1595" i="16"/>
  <c r="F1596" i="16"/>
  <c r="F1597" i="16"/>
  <c r="F1598" i="16"/>
  <c r="F1599" i="16"/>
  <c r="F1600" i="16"/>
  <c r="F1601" i="16"/>
  <c r="F1602" i="16"/>
  <c r="F1603" i="16"/>
  <c r="F1604" i="16"/>
  <c r="F1605" i="16"/>
  <c r="F1606" i="16"/>
  <c r="F1607" i="16"/>
  <c r="F1608" i="16"/>
  <c r="F1609" i="16"/>
  <c r="F1610" i="16"/>
  <c r="F1611" i="16"/>
  <c r="F1612" i="16"/>
  <c r="F1613" i="16"/>
  <c r="F1614" i="16"/>
  <c r="F1615" i="16"/>
  <c r="F1616" i="16"/>
  <c r="F1617" i="16"/>
  <c r="F1618" i="16"/>
  <c r="F1619" i="16"/>
  <c r="F1620" i="16"/>
  <c r="F1621" i="16"/>
  <c r="F1622" i="16"/>
  <c r="F1623" i="16"/>
  <c r="F1624" i="16"/>
  <c r="F1625" i="16"/>
  <c r="F1626" i="16"/>
  <c r="F1627" i="16"/>
  <c r="F1628" i="16"/>
  <c r="F1629" i="16"/>
  <c r="F1630" i="16"/>
  <c r="F1631" i="16"/>
  <c r="F1632" i="16"/>
  <c r="F1633" i="16"/>
  <c r="F1634" i="16"/>
  <c r="F1635" i="16"/>
  <c r="F1636" i="16"/>
  <c r="F1637" i="16"/>
  <c r="F1638" i="16"/>
  <c r="F1639" i="16"/>
  <c r="F1640" i="16"/>
  <c r="F1641" i="16"/>
  <c r="F1642" i="16"/>
  <c r="F1643" i="16"/>
  <c r="F1644" i="16"/>
  <c r="F1645" i="16"/>
  <c r="F1646" i="16"/>
  <c r="F1647" i="16"/>
  <c r="F1648" i="16"/>
  <c r="F1649" i="16"/>
  <c r="F1650" i="16"/>
  <c r="F1651" i="16"/>
  <c r="F1652" i="16"/>
  <c r="F1653" i="16"/>
  <c r="F1654" i="16"/>
  <c r="F1655" i="16"/>
  <c r="F1656" i="16"/>
  <c r="F1657" i="16"/>
  <c r="F1658" i="16"/>
  <c r="F1659" i="16"/>
  <c r="F1660" i="16"/>
  <c r="F1661" i="16"/>
  <c r="F1662" i="16"/>
  <c r="F1663" i="16"/>
  <c r="F1664" i="16"/>
  <c r="F1665" i="16"/>
  <c r="F1666" i="16"/>
  <c r="F1667" i="16"/>
  <c r="F1668" i="16"/>
  <c r="F1669" i="16"/>
  <c r="F1670" i="16"/>
  <c r="F1671" i="16"/>
  <c r="F1672" i="16"/>
  <c r="F1673" i="16"/>
  <c r="F1674" i="16"/>
  <c r="F1675" i="16"/>
  <c r="F1676" i="16"/>
  <c r="F1677" i="16"/>
  <c r="F1678" i="16"/>
  <c r="F1679" i="16"/>
  <c r="F1680" i="16"/>
  <c r="F1681" i="16"/>
  <c r="F1682" i="16"/>
  <c r="F1683" i="16"/>
  <c r="F1684" i="16"/>
  <c r="F1685" i="16"/>
  <c r="F1686" i="16"/>
  <c r="F1687" i="16"/>
  <c r="F1688" i="16"/>
  <c r="F1689" i="16"/>
  <c r="F1690" i="16"/>
  <c r="F1691" i="16"/>
  <c r="F1692" i="16"/>
  <c r="F1693" i="16"/>
  <c r="F1694" i="16"/>
  <c r="F1695" i="16"/>
  <c r="F1696" i="16"/>
  <c r="F1697" i="16"/>
  <c r="F1698" i="16"/>
  <c r="F1699" i="16"/>
  <c r="F1700" i="16"/>
  <c r="F1701" i="16"/>
  <c r="F1702" i="16"/>
  <c r="F1703" i="16"/>
  <c r="F1704" i="16"/>
  <c r="F1705" i="16"/>
  <c r="F1706" i="16"/>
  <c r="F1707" i="16"/>
  <c r="F1708" i="16"/>
  <c r="F1709" i="16"/>
  <c r="F1710" i="16"/>
  <c r="F1711" i="16"/>
  <c r="F1712" i="16"/>
  <c r="F1713" i="16"/>
  <c r="F1714" i="16"/>
  <c r="F1715" i="16"/>
  <c r="F1716" i="16"/>
  <c r="F1717" i="16"/>
  <c r="F1718" i="16"/>
  <c r="F1719" i="16"/>
  <c r="F1720" i="16"/>
  <c r="F1721" i="16"/>
  <c r="F1722" i="16"/>
  <c r="F1723" i="16"/>
  <c r="F1724" i="16"/>
  <c r="F1725" i="16"/>
  <c r="F1726" i="16"/>
  <c r="F1727" i="16"/>
  <c r="F1728" i="16"/>
  <c r="F1729" i="16"/>
  <c r="F1730" i="16"/>
  <c r="F1731" i="16"/>
  <c r="F1732" i="16"/>
  <c r="F1733" i="16"/>
  <c r="F1734" i="16"/>
  <c r="F1735" i="16"/>
  <c r="F1736" i="16"/>
  <c r="F1737" i="16"/>
  <c r="F1738" i="16"/>
  <c r="F1739" i="16"/>
  <c r="F1740" i="16"/>
  <c r="F1741" i="16"/>
  <c r="F1742" i="16"/>
  <c r="F1743" i="16"/>
  <c r="F1744" i="16"/>
  <c r="F1745" i="16"/>
  <c r="F1746" i="16"/>
  <c r="F1747" i="16"/>
  <c r="F1748" i="16"/>
  <c r="F1749" i="16"/>
  <c r="F1750" i="16"/>
  <c r="F1751" i="16"/>
  <c r="F1752" i="16"/>
  <c r="F1753" i="16"/>
  <c r="F1754" i="16"/>
  <c r="F1755" i="16"/>
  <c r="F1756" i="16"/>
  <c r="F1757" i="16"/>
  <c r="F1758" i="16"/>
  <c r="F1759" i="16"/>
  <c r="F1760" i="16"/>
  <c r="F1761" i="16"/>
  <c r="F1762" i="16"/>
  <c r="F1763" i="16"/>
  <c r="F1764" i="16"/>
  <c r="F1765" i="16"/>
  <c r="F1766" i="16"/>
  <c r="F1767" i="16"/>
  <c r="F1768" i="16"/>
  <c r="F1769" i="16"/>
  <c r="F1770" i="16"/>
  <c r="F1771" i="16"/>
  <c r="F1772" i="16"/>
  <c r="F1773" i="16"/>
  <c r="F1774" i="16"/>
  <c r="E7" i="17" l="1"/>
  <c r="B10" i="17" s="1"/>
  <c r="B14" i="17" s="1"/>
  <c r="B16" i="12" s="1"/>
  <c r="B16" i="17" l="1"/>
  <c r="H8" i="15"/>
  <c r="H9" i="15"/>
  <c r="H10" i="15"/>
  <c r="H7" i="15"/>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214" i="9"/>
  <c r="J215" i="9"/>
  <c r="J216" i="9"/>
  <c r="J217" i="9"/>
  <c r="J218" i="9"/>
  <c r="J219" i="9"/>
  <c r="J220" i="9"/>
  <c r="J221" i="9"/>
  <c r="J222" i="9"/>
  <c r="J223" i="9"/>
  <c r="J224" i="9"/>
  <c r="J225" i="9"/>
  <c r="J226" i="9"/>
  <c r="J227" i="9"/>
  <c r="J228" i="9"/>
  <c r="J229" i="9"/>
  <c r="J230" i="9"/>
  <c r="J231" i="9"/>
  <c r="J232" i="9"/>
  <c r="J233" i="9"/>
  <c r="J234" i="9"/>
  <c r="J235" i="9"/>
  <c r="J236" i="9"/>
  <c r="J237" i="9"/>
  <c r="J238" i="9"/>
  <c r="J239" i="9"/>
  <c r="J240" i="9"/>
  <c r="J241" i="9"/>
  <c r="J242" i="9"/>
  <c r="J243" i="9"/>
  <c r="J244" i="9"/>
  <c r="J245" i="9"/>
  <c r="J246" i="9"/>
  <c r="J247" i="9"/>
  <c r="J248" i="9"/>
  <c r="J249" i="9"/>
  <c r="J250" i="9"/>
  <c r="J251" i="9"/>
  <c r="J252" i="9"/>
  <c r="J253" i="9"/>
  <c r="J254" i="9"/>
  <c r="J255" i="9"/>
  <c r="J256" i="9"/>
  <c r="J257" i="9"/>
  <c r="J258" i="9"/>
  <c r="J259" i="9"/>
  <c r="J260" i="9"/>
  <c r="J261" i="9"/>
  <c r="J262" i="9"/>
  <c r="J263" i="9"/>
  <c r="J264" i="9"/>
  <c r="J265" i="9"/>
  <c r="J266" i="9"/>
  <c r="J267" i="9"/>
  <c r="J268" i="9"/>
  <c r="J269" i="9"/>
  <c r="J270" i="9"/>
  <c r="J271" i="9"/>
  <c r="J272" i="9"/>
  <c r="J273" i="9"/>
  <c r="J274" i="9"/>
  <c r="J275" i="9"/>
  <c r="J276" i="9"/>
  <c r="J277" i="9"/>
  <c r="J278" i="9"/>
  <c r="J279" i="9"/>
  <c r="J280" i="9"/>
  <c r="J281" i="9"/>
  <c r="J282" i="9"/>
  <c r="J283" i="9"/>
  <c r="J284" i="9"/>
  <c r="J285" i="9"/>
  <c r="J286" i="9"/>
  <c r="J287" i="9"/>
  <c r="J288" i="9"/>
  <c r="J289" i="9"/>
  <c r="J290" i="9"/>
  <c r="J291" i="9"/>
  <c r="J292" i="9"/>
  <c r="J293" i="9"/>
  <c r="J294" i="9"/>
  <c r="J295" i="9"/>
  <c r="J296" i="9"/>
  <c r="J297" i="9"/>
  <c r="J298" i="9"/>
  <c r="J299" i="9"/>
  <c r="J300" i="9"/>
  <c r="J301" i="9"/>
  <c r="J302" i="9"/>
  <c r="J303" i="9"/>
  <c r="J304" i="9"/>
  <c r="J305" i="9"/>
  <c r="J306" i="9"/>
  <c r="J307" i="9"/>
  <c r="J308" i="9"/>
  <c r="J309" i="9"/>
  <c r="J310" i="9"/>
  <c r="J311" i="9"/>
  <c r="J312" i="9"/>
  <c r="J313" i="9"/>
  <c r="J314" i="9"/>
  <c r="J315" i="9"/>
  <c r="J316" i="9"/>
  <c r="J317" i="9"/>
  <c r="J318" i="9"/>
  <c r="J319" i="9"/>
  <c r="J320" i="9"/>
  <c r="J321" i="9"/>
  <c r="J322" i="9"/>
  <c r="J323" i="9"/>
  <c r="J324" i="9"/>
  <c r="J325" i="9"/>
  <c r="J326" i="9"/>
  <c r="J327" i="9"/>
  <c r="J328" i="9"/>
  <c r="J329" i="9"/>
  <c r="J330" i="9"/>
  <c r="J331" i="9"/>
  <c r="J332" i="9"/>
  <c r="J333" i="9"/>
  <c r="J334" i="9"/>
  <c r="J335" i="9"/>
  <c r="J336" i="9"/>
  <c r="J337" i="9"/>
  <c r="J338" i="9"/>
  <c r="J339" i="9"/>
  <c r="J340" i="9"/>
  <c r="J341" i="9"/>
  <c r="J342" i="9"/>
  <c r="J343" i="9"/>
  <c r="J344" i="9"/>
  <c r="J345" i="9"/>
  <c r="J346" i="9"/>
  <c r="J347" i="9"/>
  <c r="J348" i="9"/>
  <c r="J349" i="9"/>
  <c r="J350" i="9"/>
  <c r="J351" i="9"/>
  <c r="J352" i="9"/>
  <c r="J353" i="9"/>
  <c r="J354" i="9"/>
  <c r="J355" i="9"/>
  <c r="J356" i="9"/>
  <c r="J357" i="9"/>
  <c r="J358" i="9"/>
  <c r="J359" i="9"/>
  <c r="J360" i="9"/>
  <c r="J361" i="9"/>
  <c r="J362" i="9"/>
  <c r="J363" i="9"/>
  <c r="J364" i="9"/>
  <c r="J365" i="9"/>
  <c r="J366" i="9"/>
  <c r="J367" i="9"/>
  <c r="J368" i="9"/>
  <c r="J369" i="9"/>
  <c r="J370" i="9"/>
  <c r="J371" i="9"/>
  <c r="J372" i="9"/>
  <c r="J373" i="9"/>
  <c r="J374" i="9"/>
  <c r="J375" i="9"/>
  <c r="J376" i="9"/>
  <c r="J377" i="9"/>
  <c r="J378" i="9"/>
  <c r="J379" i="9"/>
  <c r="J380" i="9"/>
  <c r="J381" i="9"/>
  <c r="J382" i="9"/>
  <c r="J383" i="9"/>
  <c r="J384" i="9"/>
  <c r="J385" i="9"/>
  <c r="J386" i="9"/>
  <c r="J387" i="9"/>
  <c r="J388" i="9"/>
  <c r="J389" i="9"/>
  <c r="J390" i="9"/>
  <c r="J391" i="9"/>
  <c r="J392" i="9"/>
  <c r="J393" i="9"/>
  <c r="J394" i="9"/>
  <c r="J395" i="9"/>
  <c r="J396" i="9"/>
  <c r="J397" i="9"/>
  <c r="J398" i="9"/>
  <c r="J399" i="9"/>
  <c r="J400" i="9"/>
  <c r="J401" i="9"/>
  <c r="J402" i="9"/>
  <c r="J403" i="9"/>
  <c r="J404" i="9"/>
  <c r="J405" i="9"/>
  <c r="J406" i="9"/>
  <c r="J407" i="9"/>
  <c r="J408" i="9"/>
  <c r="J409" i="9"/>
  <c r="J410" i="9"/>
  <c r="J411" i="9"/>
  <c r="J412" i="9"/>
  <c r="J413" i="9"/>
  <c r="J414" i="9"/>
  <c r="J415" i="9"/>
  <c r="J416" i="9"/>
  <c r="J417" i="9"/>
  <c r="J418" i="9"/>
  <c r="J419" i="9"/>
  <c r="J420" i="9"/>
  <c r="J421" i="9"/>
  <c r="J422" i="9"/>
  <c r="J423" i="9"/>
  <c r="J424" i="9"/>
  <c r="J425" i="9"/>
  <c r="J426" i="9"/>
  <c r="J427" i="9"/>
  <c r="J428" i="9"/>
  <c r="J429" i="9"/>
  <c r="J430" i="9"/>
  <c r="J431" i="9"/>
  <c r="J432" i="9"/>
  <c r="J433" i="9"/>
  <c r="J434" i="9"/>
  <c r="J435" i="9"/>
  <c r="J436" i="9"/>
  <c r="J437" i="9"/>
  <c r="J438" i="9"/>
  <c r="J439" i="9"/>
  <c r="J440" i="9"/>
  <c r="J441" i="9"/>
  <c r="J442" i="9"/>
  <c r="J443" i="9"/>
  <c r="J444" i="9"/>
  <c r="J445" i="9"/>
  <c r="J446" i="9"/>
  <c r="J447" i="9"/>
  <c r="J448" i="9"/>
  <c r="J449" i="9"/>
  <c r="J450" i="9"/>
  <c r="J451" i="9"/>
  <c r="J452" i="9"/>
  <c r="J453" i="9"/>
  <c r="J454" i="9"/>
  <c r="J455" i="9"/>
  <c r="J456" i="9"/>
  <c r="J457" i="9"/>
  <c r="J458" i="9"/>
  <c r="J459" i="9"/>
  <c r="J460" i="9"/>
  <c r="J461" i="9"/>
  <c r="J462" i="9"/>
  <c r="J463" i="9"/>
  <c r="J464" i="9"/>
  <c r="J465" i="9"/>
  <c r="J466" i="9"/>
  <c r="J467" i="9"/>
  <c r="J468" i="9"/>
  <c r="J469" i="9"/>
  <c r="J470" i="9"/>
  <c r="J471" i="9"/>
  <c r="J472" i="9"/>
  <c r="J473" i="9"/>
  <c r="J474" i="9"/>
  <c r="J475" i="9"/>
  <c r="J476" i="9"/>
  <c r="J477" i="9"/>
  <c r="J478" i="9"/>
  <c r="J479" i="9"/>
  <c r="J480" i="9"/>
  <c r="J481" i="9"/>
  <c r="J482" i="9"/>
  <c r="J483" i="9"/>
  <c r="J484" i="9"/>
  <c r="J485" i="9"/>
  <c r="J486" i="9"/>
  <c r="J487" i="9"/>
  <c r="J488" i="9"/>
  <c r="J489" i="9"/>
  <c r="J490" i="9"/>
  <c r="J491" i="9"/>
  <c r="J492" i="9"/>
  <c r="J493" i="9"/>
  <c r="J494" i="9"/>
  <c r="J495" i="9"/>
  <c r="J496" i="9"/>
  <c r="J497" i="9"/>
  <c r="J498" i="9"/>
  <c r="J499" i="9"/>
  <c r="J500" i="9"/>
  <c r="J501" i="9"/>
  <c r="J502" i="9"/>
  <c r="J503" i="9"/>
  <c r="J504" i="9"/>
  <c r="J505" i="9"/>
  <c r="J506" i="9"/>
  <c r="J507" i="9"/>
  <c r="J508" i="9"/>
  <c r="J509" i="9"/>
  <c r="J510" i="9"/>
  <c r="J511" i="9"/>
  <c r="J512" i="9"/>
  <c r="J513" i="9"/>
  <c r="J514" i="9"/>
  <c r="J515" i="9"/>
  <c r="J516" i="9"/>
  <c r="J517" i="9"/>
  <c r="J518" i="9"/>
  <c r="J519" i="9"/>
  <c r="J520" i="9"/>
  <c r="J521" i="9"/>
  <c r="J522" i="9"/>
  <c r="J523" i="9"/>
  <c r="J524" i="9"/>
  <c r="J525" i="9"/>
  <c r="J526" i="9"/>
  <c r="J527" i="9"/>
  <c r="J528" i="9"/>
  <c r="J529" i="9"/>
  <c r="J530" i="9"/>
  <c r="J531" i="9"/>
  <c r="J532" i="9"/>
  <c r="J533" i="9"/>
  <c r="J534" i="9"/>
  <c r="J535" i="9"/>
  <c r="J536" i="9"/>
  <c r="J537" i="9"/>
  <c r="J538" i="9"/>
  <c r="J539" i="9"/>
  <c r="J540" i="9"/>
  <c r="J541" i="9"/>
  <c r="J542" i="9"/>
  <c r="J543" i="9"/>
  <c r="J544" i="9"/>
  <c r="J545" i="9"/>
  <c r="J546" i="9"/>
  <c r="J547" i="9"/>
  <c r="J548" i="9"/>
  <c r="J549" i="9"/>
  <c r="J550" i="9"/>
  <c r="J551" i="9"/>
  <c r="J552" i="9"/>
  <c r="J553" i="9"/>
  <c r="J554" i="9"/>
  <c r="J555" i="9"/>
  <c r="J556" i="9"/>
  <c r="J557" i="9"/>
  <c r="J558" i="9"/>
  <c r="J559" i="9"/>
  <c r="J560" i="9"/>
  <c r="J561" i="9"/>
  <c r="J562" i="9"/>
  <c r="J563" i="9"/>
  <c r="J564" i="9"/>
  <c r="J565" i="9"/>
  <c r="J566" i="9"/>
  <c r="J567" i="9"/>
  <c r="J568" i="9"/>
  <c r="J569" i="9"/>
  <c r="J570" i="9"/>
  <c r="J571" i="9"/>
  <c r="J572" i="9"/>
  <c r="J573" i="9"/>
  <c r="J574" i="9"/>
  <c r="J575" i="9"/>
  <c r="J576" i="9"/>
  <c r="J577" i="9"/>
  <c r="J578" i="9"/>
  <c r="J579" i="9"/>
  <c r="J580" i="9"/>
  <c r="J581" i="9"/>
  <c r="J582" i="9"/>
  <c r="J583" i="9"/>
  <c r="J584" i="9"/>
  <c r="J585" i="9"/>
  <c r="J586" i="9"/>
  <c r="J587" i="9"/>
  <c r="J588" i="9"/>
  <c r="J589" i="9"/>
  <c r="J590" i="9"/>
  <c r="J591" i="9"/>
  <c r="J592" i="9"/>
  <c r="J593" i="9"/>
  <c r="J594" i="9"/>
  <c r="J595" i="9"/>
  <c r="J596" i="9"/>
  <c r="J597" i="9"/>
  <c r="J598" i="9"/>
  <c r="J599" i="9"/>
  <c r="J600" i="9"/>
  <c r="J601" i="9"/>
  <c r="J602" i="9"/>
  <c r="J603" i="9"/>
  <c r="J604" i="9"/>
  <c r="J605" i="9"/>
  <c r="J606" i="9"/>
  <c r="J607" i="9"/>
  <c r="J608" i="9"/>
  <c r="J609" i="9"/>
  <c r="J610" i="9"/>
  <c r="J611" i="9"/>
  <c r="J612" i="9"/>
  <c r="J613" i="9"/>
  <c r="J614" i="9"/>
  <c r="J615" i="9"/>
  <c r="J616" i="9"/>
  <c r="J617" i="9"/>
  <c r="J618" i="9"/>
  <c r="J619" i="9"/>
  <c r="J620" i="9"/>
  <c r="J621" i="9"/>
  <c r="J622" i="9"/>
  <c r="J623" i="9"/>
  <c r="J624" i="9"/>
  <c r="J625" i="9"/>
  <c r="J626" i="9"/>
  <c r="J627" i="9"/>
  <c r="J628" i="9"/>
  <c r="J629" i="9"/>
  <c r="J630" i="9"/>
  <c r="J631" i="9"/>
  <c r="J632" i="9"/>
  <c r="J633" i="9"/>
  <c r="J634" i="9"/>
  <c r="J635" i="9"/>
  <c r="J636" i="9"/>
  <c r="J637" i="9"/>
  <c r="J638" i="9"/>
  <c r="J639" i="9"/>
  <c r="J640" i="9"/>
  <c r="J641" i="9"/>
  <c r="J642" i="9"/>
  <c r="J643" i="9"/>
  <c r="J644" i="9"/>
  <c r="J645" i="9"/>
  <c r="J646" i="9"/>
  <c r="J647" i="9"/>
  <c r="J648" i="9"/>
  <c r="J649" i="9"/>
  <c r="J650" i="9"/>
  <c r="J651" i="9"/>
  <c r="J652" i="9"/>
  <c r="J653" i="9"/>
  <c r="J654" i="9"/>
  <c r="J655" i="9"/>
  <c r="J656" i="9"/>
  <c r="J657" i="9"/>
  <c r="J658" i="9"/>
  <c r="J659" i="9"/>
  <c r="J660" i="9"/>
  <c r="J661" i="9"/>
  <c r="J662" i="9"/>
  <c r="J663" i="9"/>
  <c r="J664" i="9"/>
  <c r="J665" i="9"/>
  <c r="J666" i="9"/>
  <c r="J667" i="9"/>
  <c r="J668" i="9"/>
  <c r="J669" i="9"/>
  <c r="J670" i="9"/>
  <c r="J671" i="9"/>
  <c r="J672" i="9"/>
  <c r="J673" i="9"/>
  <c r="J674" i="9"/>
  <c r="J675" i="9"/>
  <c r="J676" i="9"/>
  <c r="J677" i="9"/>
  <c r="J678" i="9"/>
  <c r="J679" i="9"/>
  <c r="J680" i="9"/>
  <c r="J681" i="9"/>
  <c r="J682" i="9"/>
  <c r="J683" i="9"/>
  <c r="J684" i="9"/>
  <c r="J685" i="9"/>
  <c r="J686" i="9"/>
  <c r="J687" i="9"/>
  <c r="J688" i="9"/>
  <c r="J689" i="9"/>
  <c r="J690" i="9"/>
  <c r="J691" i="9"/>
  <c r="J692" i="9"/>
  <c r="J693" i="9"/>
  <c r="J694" i="9"/>
  <c r="J695" i="9"/>
  <c r="J696" i="9"/>
  <c r="J697" i="9"/>
  <c r="J698" i="9"/>
  <c r="J699" i="9"/>
  <c r="J700" i="9"/>
  <c r="J701" i="9"/>
  <c r="J702" i="9"/>
  <c r="J703" i="9"/>
  <c r="J704" i="9"/>
  <c r="J705" i="9"/>
  <c r="J706" i="9"/>
  <c r="J707" i="9"/>
  <c r="J708" i="9"/>
  <c r="J709" i="9"/>
  <c r="J710" i="9"/>
  <c r="J711" i="9"/>
  <c r="J712" i="9"/>
  <c r="J713" i="9"/>
  <c r="J714" i="9"/>
  <c r="J715" i="9"/>
  <c r="J716" i="9"/>
  <c r="J717" i="9"/>
  <c r="J718" i="9"/>
  <c r="J719" i="9"/>
  <c r="J720" i="9"/>
  <c r="J721" i="9"/>
  <c r="J722" i="9"/>
  <c r="J723" i="9"/>
  <c r="J724" i="9"/>
  <c r="J725" i="9"/>
  <c r="J726" i="9"/>
  <c r="J727" i="9"/>
  <c r="J728" i="9"/>
  <c r="J729" i="9"/>
  <c r="J730" i="9"/>
  <c r="J731" i="9"/>
  <c r="J732" i="9"/>
  <c r="J733" i="9"/>
  <c r="J734" i="9"/>
  <c r="J735" i="9"/>
  <c r="J736" i="9"/>
  <c r="J737" i="9"/>
  <c r="J738" i="9"/>
  <c r="J739" i="9"/>
  <c r="J740" i="9"/>
  <c r="J741" i="9"/>
  <c r="J742" i="9"/>
  <c r="J743" i="9"/>
  <c r="J744" i="9"/>
  <c r="J745" i="9"/>
  <c r="J746" i="9"/>
  <c r="J747" i="9"/>
  <c r="J748" i="9"/>
  <c r="J749" i="9"/>
  <c r="J750" i="9"/>
  <c r="J751" i="9"/>
  <c r="J752" i="9"/>
  <c r="J753" i="9"/>
  <c r="J754" i="9"/>
  <c r="J755" i="9"/>
  <c r="J756" i="9"/>
  <c r="J757" i="9"/>
  <c r="J758" i="9"/>
  <c r="J759" i="9"/>
  <c r="J760" i="9"/>
  <c r="J761" i="9"/>
  <c r="J762" i="9"/>
  <c r="J763" i="9"/>
  <c r="J764" i="9"/>
  <c r="J765" i="9"/>
  <c r="J766" i="9"/>
  <c r="J767" i="9"/>
  <c r="J768" i="9"/>
  <c r="J769" i="9"/>
  <c r="J770" i="9"/>
  <c r="J771" i="9"/>
  <c r="J772" i="9"/>
  <c r="J773" i="9"/>
  <c r="J774" i="9"/>
  <c r="J775" i="9"/>
  <c r="J776" i="9"/>
  <c r="J777" i="9"/>
  <c r="J778" i="9"/>
  <c r="J779" i="9"/>
  <c r="J780" i="9"/>
  <c r="J781" i="9"/>
  <c r="J782" i="9"/>
  <c r="J783" i="9"/>
  <c r="J784" i="9"/>
  <c r="J785" i="9"/>
  <c r="J786" i="9"/>
  <c r="J787" i="9"/>
  <c r="J788" i="9"/>
  <c r="J789" i="9"/>
  <c r="J790" i="9"/>
  <c r="J791" i="9"/>
  <c r="J792" i="9"/>
  <c r="J793" i="9"/>
  <c r="J794" i="9"/>
  <c r="J795" i="9"/>
  <c r="J796" i="9"/>
  <c r="J797" i="9"/>
  <c r="J798" i="9"/>
  <c r="J799" i="9"/>
  <c r="J800" i="9"/>
  <c r="J801" i="9"/>
  <c r="J802" i="9"/>
  <c r="J803" i="9"/>
  <c r="J804" i="9"/>
  <c r="J805" i="9"/>
  <c r="J806" i="9"/>
  <c r="J807" i="9"/>
  <c r="J808" i="9"/>
  <c r="J809" i="9"/>
  <c r="J810" i="9"/>
  <c r="J811" i="9"/>
  <c r="J812" i="9"/>
  <c r="J813" i="9"/>
  <c r="J814" i="9"/>
  <c r="J815" i="9"/>
  <c r="J816" i="9"/>
  <c r="J817" i="9"/>
  <c r="J818" i="9"/>
  <c r="J819" i="9"/>
  <c r="J820" i="9"/>
  <c r="J821" i="9"/>
  <c r="J822" i="9"/>
  <c r="J823" i="9"/>
  <c r="J824" i="9"/>
  <c r="J825" i="9"/>
  <c r="J826" i="9"/>
  <c r="J827" i="9"/>
  <c r="J828" i="9"/>
  <c r="J829" i="9"/>
  <c r="J830" i="9"/>
  <c r="J831" i="9"/>
  <c r="J832" i="9"/>
  <c r="J833" i="9"/>
  <c r="J834" i="9"/>
  <c r="J835" i="9"/>
  <c r="J836" i="9"/>
  <c r="J837" i="9"/>
  <c r="J838" i="9"/>
  <c r="J839" i="9"/>
  <c r="J840" i="9"/>
  <c r="J841" i="9"/>
  <c r="J842" i="9"/>
  <c r="J843" i="9"/>
  <c r="J844" i="9"/>
  <c r="J845" i="9"/>
  <c r="J846" i="9"/>
  <c r="J847" i="9"/>
  <c r="J848" i="9"/>
  <c r="J849" i="9"/>
  <c r="J850" i="9"/>
  <c r="J851" i="9"/>
  <c r="J852" i="9"/>
  <c r="J853" i="9"/>
  <c r="J854" i="9"/>
  <c r="J855" i="9"/>
  <c r="J856" i="9"/>
  <c r="J857" i="9"/>
  <c r="J858" i="9"/>
  <c r="J859" i="9"/>
  <c r="J860" i="9"/>
  <c r="J861" i="9"/>
  <c r="J862" i="9"/>
  <c r="J863" i="9"/>
  <c r="J864" i="9"/>
  <c r="J865" i="9"/>
  <c r="J866" i="9"/>
  <c r="J867" i="9"/>
  <c r="J868" i="9"/>
  <c r="J869" i="9"/>
  <c r="J870" i="9"/>
  <c r="J871" i="9"/>
  <c r="J872" i="9"/>
  <c r="J873" i="9"/>
  <c r="J874" i="9"/>
  <c r="J875" i="9"/>
  <c r="J876" i="9"/>
  <c r="J877" i="9"/>
  <c r="J878" i="9"/>
  <c r="J879" i="9"/>
  <c r="J880" i="9"/>
  <c r="J881" i="9"/>
  <c r="J882" i="9"/>
  <c r="J883" i="9"/>
  <c r="J884" i="9"/>
  <c r="J885" i="9"/>
  <c r="J886" i="9"/>
  <c r="J887" i="9"/>
  <c r="J888" i="9"/>
  <c r="J889" i="9"/>
  <c r="J890" i="9"/>
  <c r="J891" i="9"/>
  <c r="J892" i="9"/>
  <c r="J893" i="9"/>
  <c r="J894" i="9"/>
  <c r="J895" i="9"/>
  <c r="J896" i="9"/>
  <c r="J897" i="9"/>
  <c r="J898" i="9"/>
  <c r="J899" i="9"/>
  <c r="J900" i="9"/>
  <c r="J901" i="9"/>
  <c r="J902" i="9"/>
  <c r="J903" i="9"/>
  <c r="J904" i="9"/>
  <c r="J905" i="9"/>
  <c r="J906" i="9"/>
  <c r="J907" i="9"/>
  <c r="J908" i="9"/>
  <c r="J909" i="9"/>
  <c r="J910" i="9"/>
  <c r="J911" i="9"/>
  <c r="J912" i="9"/>
  <c r="J913" i="9"/>
  <c r="J914" i="9"/>
  <c r="J915" i="9"/>
  <c r="J916" i="9"/>
  <c r="J917" i="9"/>
  <c r="J918" i="9"/>
  <c r="J919" i="9"/>
  <c r="J920" i="9"/>
  <c r="J921" i="9"/>
  <c r="J922" i="9"/>
  <c r="J923" i="9"/>
  <c r="J924" i="9"/>
  <c r="J925" i="9"/>
  <c r="J926" i="9"/>
  <c r="J927" i="9"/>
  <c r="J928" i="9"/>
  <c r="J929" i="9"/>
  <c r="J930" i="9"/>
  <c r="J931" i="9"/>
  <c r="J932" i="9"/>
  <c r="J933" i="9"/>
  <c r="J934" i="9"/>
  <c r="J935" i="9"/>
  <c r="J936" i="9"/>
  <c r="J937" i="9"/>
  <c r="J938" i="9"/>
  <c r="J939" i="9"/>
  <c r="J940" i="9"/>
  <c r="J941" i="9"/>
  <c r="J942" i="9"/>
  <c r="J943" i="9"/>
  <c r="J944" i="9"/>
  <c r="J945" i="9"/>
  <c r="J946" i="9"/>
  <c r="J947" i="9"/>
  <c r="J948" i="9"/>
  <c r="J949" i="9"/>
  <c r="J950" i="9"/>
  <c r="J951" i="9"/>
  <c r="J952" i="9"/>
  <c r="J953" i="9"/>
  <c r="J954" i="9"/>
  <c r="J955" i="9"/>
  <c r="J956" i="9"/>
  <c r="J957" i="9"/>
  <c r="J958" i="9"/>
  <c r="J959" i="9"/>
  <c r="J960" i="9"/>
  <c r="J961" i="9"/>
  <c r="J962" i="9"/>
  <c r="J963" i="9"/>
  <c r="J964" i="9"/>
  <c r="J965" i="9"/>
  <c r="J966" i="9"/>
  <c r="J967" i="9"/>
  <c r="J968" i="9"/>
  <c r="J969" i="9"/>
  <c r="J970" i="9"/>
  <c r="J971" i="9"/>
  <c r="J972" i="9"/>
  <c r="J973" i="9"/>
  <c r="J974" i="9"/>
  <c r="J975" i="9"/>
  <c r="J976" i="9"/>
  <c r="J977" i="9"/>
  <c r="J978" i="9"/>
  <c r="J979" i="9"/>
  <c r="J980" i="9"/>
  <c r="J981" i="9"/>
  <c r="J982" i="9"/>
  <c r="J983" i="9"/>
  <c r="J984" i="9"/>
  <c r="J985" i="9"/>
  <c r="J986" i="9"/>
  <c r="J987" i="9"/>
  <c r="J988" i="9"/>
  <c r="J989" i="9"/>
  <c r="J990" i="9"/>
  <c r="J991" i="9"/>
  <c r="J992" i="9"/>
  <c r="J993" i="9"/>
  <c r="J994" i="9"/>
  <c r="J995" i="9"/>
  <c r="J996" i="9"/>
  <c r="J997" i="9"/>
  <c r="J998" i="9"/>
  <c r="J999" i="9"/>
  <c r="J1000" i="9"/>
  <c r="J1001" i="9"/>
  <c r="J1002" i="9"/>
  <c r="J1003" i="9"/>
  <c r="J1004" i="9"/>
  <c r="J1005" i="9"/>
  <c r="J1006" i="9"/>
  <c r="J1007" i="9"/>
  <c r="J1008" i="9"/>
  <c r="J1009" i="9"/>
  <c r="J1010" i="9"/>
  <c r="J1011" i="9"/>
  <c r="J1012" i="9"/>
  <c r="J1013" i="9"/>
  <c r="J1014" i="9"/>
  <c r="J1015" i="9"/>
  <c r="J1016" i="9"/>
  <c r="J1017" i="9"/>
  <c r="J1018" i="9"/>
  <c r="J1019" i="9"/>
  <c r="J1020" i="9"/>
  <c r="J1021" i="9"/>
  <c r="J1022" i="9"/>
  <c r="J1023" i="9"/>
  <c r="J1024" i="9"/>
  <c r="J1025" i="9"/>
  <c r="J1026" i="9"/>
  <c r="J1027" i="9"/>
  <c r="J1028" i="9"/>
  <c r="J1029" i="9"/>
  <c r="J1030" i="9"/>
  <c r="J1031" i="9"/>
  <c r="J1032" i="9"/>
  <c r="J1033" i="9"/>
  <c r="J1034" i="9"/>
  <c r="J1035" i="9"/>
  <c r="J1036" i="9"/>
  <c r="J1037" i="9"/>
  <c r="J1038" i="9"/>
  <c r="J1039" i="9"/>
  <c r="J1040" i="9"/>
  <c r="J1041" i="9"/>
  <c r="J1042" i="9"/>
  <c r="J1043" i="9"/>
  <c r="J1044" i="9"/>
  <c r="J1045" i="9"/>
  <c r="J1046" i="9"/>
  <c r="J1047" i="9"/>
  <c r="J1048" i="9"/>
  <c r="J1049" i="9"/>
  <c r="J1050" i="9"/>
  <c r="J1051" i="9"/>
  <c r="J1052" i="9"/>
  <c r="J1053" i="9"/>
  <c r="J1054" i="9"/>
  <c r="J1055" i="9"/>
  <c r="J1056" i="9"/>
  <c r="J1057" i="9"/>
  <c r="J1058" i="9"/>
  <c r="J1059" i="9"/>
  <c r="J1060" i="9"/>
  <c r="J1061" i="9"/>
  <c r="J1062" i="9"/>
  <c r="J1063" i="9"/>
  <c r="J1064" i="9"/>
  <c r="J1065" i="9"/>
  <c r="J1066" i="9"/>
  <c r="J1067" i="9"/>
  <c r="J1068" i="9"/>
  <c r="J1069" i="9"/>
  <c r="J1070" i="9"/>
  <c r="J1071" i="9"/>
  <c r="J1072" i="9"/>
  <c r="J1073" i="9"/>
  <c r="J1074" i="9"/>
  <c r="J1075" i="9"/>
  <c r="J1076" i="9"/>
  <c r="J1077" i="9"/>
  <c r="J1078" i="9"/>
  <c r="J1079" i="9"/>
  <c r="J1080" i="9"/>
  <c r="J1081" i="9"/>
  <c r="J1082" i="9"/>
  <c r="J1083" i="9"/>
  <c r="J1084" i="9"/>
  <c r="J1085" i="9"/>
  <c r="J1086" i="9"/>
  <c r="J1087" i="9"/>
  <c r="J1088" i="9"/>
  <c r="J1089" i="9"/>
  <c r="J1090" i="9"/>
  <c r="J1091" i="9"/>
  <c r="J1092" i="9"/>
  <c r="J1093" i="9"/>
  <c r="J1094" i="9"/>
  <c r="J1095" i="9"/>
  <c r="J1096" i="9"/>
  <c r="J1097" i="9"/>
  <c r="J1098" i="9"/>
  <c r="J1099" i="9"/>
  <c r="J1100" i="9"/>
  <c r="J1101" i="9"/>
  <c r="J1102" i="9"/>
  <c r="J1103" i="9"/>
  <c r="J1104" i="9"/>
  <c r="J1105" i="9"/>
  <c r="J1106" i="9"/>
  <c r="J1107" i="9"/>
  <c r="J1108" i="9"/>
  <c r="J1109" i="9"/>
  <c r="J1110" i="9"/>
  <c r="J1111" i="9"/>
  <c r="J1112" i="9"/>
  <c r="J1113" i="9"/>
  <c r="J1114" i="9"/>
  <c r="J1115" i="9"/>
  <c r="J1116" i="9"/>
  <c r="J1117" i="9"/>
  <c r="J1118" i="9"/>
  <c r="J1119" i="9"/>
  <c r="J1120" i="9"/>
  <c r="J1121" i="9"/>
  <c r="J1122" i="9"/>
  <c r="J1123" i="9"/>
  <c r="J1124" i="9"/>
  <c r="J1125" i="9"/>
  <c r="J1126" i="9"/>
  <c r="J1127" i="9"/>
  <c r="J1128" i="9"/>
  <c r="J1129" i="9"/>
  <c r="J1130" i="9"/>
  <c r="J1131" i="9"/>
  <c r="J1132" i="9"/>
  <c r="J1133" i="9"/>
  <c r="J1134" i="9"/>
  <c r="J1135" i="9"/>
  <c r="J1136" i="9"/>
  <c r="J1137" i="9"/>
  <c r="J1138" i="9"/>
  <c r="J1139" i="9"/>
  <c r="J1140" i="9"/>
  <c r="J1141" i="9"/>
  <c r="J1142" i="9"/>
  <c r="J1143" i="9"/>
  <c r="J1144" i="9"/>
  <c r="J1145" i="9"/>
  <c r="J1146" i="9"/>
  <c r="J1147" i="9"/>
  <c r="J1148" i="9"/>
  <c r="J1149" i="9"/>
  <c r="J1150" i="9"/>
  <c r="J1151" i="9"/>
  <c r="J1152" i="9"/>
  <c r="J1153" i="9"/>
  <c r="J1154" i="9"/>
  <c r="J1155" i="9"/>
  <c r="J1156" i="9"/>
  <c r="J1157" i="9"/>
  <c r="J1158" i="9"/>
  <c r="J1159" i="9"/>
  <c r="J1160" i="9"/>
  <c r="J1161" i="9"/>
  <c r="J1162" i="9"/>
  <c r="J1163" i="9"/>
  <c r="J1164" i="9"/>
  <c r="J1165" i="9"/>
  <c r="J1166" i="9"/>
  <c r="J1167" i="9"/>
  <c r="J1168" i="9"/>
  <c r="J1169" i="9"/>
  <c r="J1170" i="9"/>
  <c r="J1171" i="9"/>
  <c r="J1172" i="9"/>
  <c r="J1173" i="9"/>
  <c r="J1174" i="9"/>
  <c r="J1175" i="9"/>
  <c r="J1176" i="9"/>
  <c r="J1177" i="9"/>
  <c r="J1178" i="9"/>
  <c r="J1179" i="9"/>
  <c r="J1180" i="9"/>
  <c r="J1181" i="9"/>
  <c r="J1182" i="9"/>
  <c r="J1183" i="9"/>
  <c r="J1184" i="9"/>
  <c r="J1185" i="9"/>
  <c r="J1186" i="9"/>
  <c r="J1187" i="9"/>
  <c r="J1188" i="9"/>
  <c r="J1189" i="9"/>
  <c r="J1190" i="9"/>
  <c r="J1191" i="9"/>
  <c r="J1192" i="9"/>
  <c r="J1193" i="9"/>
  <c r="J1194" i="9"/>
  <c r="J1195" i="9"/>
  <c r="J1196" i="9"/>
  <c r="J1197" i="9"/>
  <c r="J1198" i="9"/>
  <c r="J1199" i="9"/>
  <c r="J1200" i="9"/>
  <c r="J1201" i="9"/>
  <c r="J1202" i="9"/>
  <c r="J1203" i="9"/>
  <c r="J1204" i="9"/>
  <c r="J1205" i="9"/>
  <c r="J1206" i="9"/>
  <c r="J1207" i="9"/>
  <c r="J1208" i="9"/>
  <c r="J1209" i="9"/>
  <c r="J1210" i="9"/>
  <c r="J1211" i="9"/>
  <c r="J1212" i="9"/>
  <c r="J1213" i="9"/>
  <c r="J1214" i="9"/>
  <c r="J1215" i="9"/>
  <c r="J1216" i="9"/>
  <c r="J1217" i="9"/>
  <c r="J1218" i="9"/>
  <c r="J1219" i="9"/>
  <c r="J1220" i="9"/>
  <c r="J1221" i="9"/>
  <c r="J1222" i="9"/>
  <c r="J1223" i="9"/>
  <c r="J1224" i="9"/>
  <c r="J1225" i="9"/>
  <c r="J1226" i="9"/>
  <c r="J1227" i="9"/>
  <c r="J1228" i="9"/>
  <c r="J1229" i="9"/>
  <c r="J1230" i="9"/>
  <c r="J1231" i="9"/>
  <c r="J1232" i="9"/>
  <c r="J1233" i="9"/>
  <c r="J1234" i="9"/>
  <c r="J1235" i="9"/>
  <c r="J1236" i="9"/>
  <c r="J1237" i="9"/>
  <c r="J1238" i="9"/>
  <c r="J1239" i="9"/>
  <c r="J1240" i="9"/>
  <c r="J1241" i="9"/>
  <c r="J1242" i="9"/>
  <c r="J1243" i="9"/>
  <c r="J1244" i="9"/>
  <c r="J1245" i="9"/>
  <c r="J1246" i="9"/>
  <c r="J1247" i="9"/>
  <c r="J1248" i="9"/>
  <c r="J1249" i="9"/>
  <c r="J1250" i="9"/>
  <c r="J1251" i="9"/>
  <c r="J1252" i="9"/>
  <c r="J1253" i="9"/>
  <c r="J1254" i="9"/>
  <c r="J1255" i="9"/>
  <c r="J1256" i="9"/>
  <c r="J1257" i="9"/>
  <c r="J1258" i="9"/>
  <c r="J1259" i="9"/>
  <c r="J1260" i="9"/>
  <c r="J1261" i="9"/>
  <c r="J1262" i="9"/>
  <c r="J1263" i="9"/>
  <c r="J1264" i="9"/>
  <c r="J1265" i="9"/>
  <c r="J1266" i="9"/>
  <c r="J1267" i="9"/>
  <c r="J1268" i="9"/>
  <c r="J1269" i="9"/>
  <c r="J1270" i="9"/>
  <c r="J1271" i="9"/>
  <c r="J1272" i="9"/>
  <c r="J1273" i="9"/>
  <c r="J1274" i="9"/>
  <c r="J1275" i="9"/>
  <c r="J1276" i="9"/>
  <c r="J1277" i="9"/>
  <c r="J1278" i="9"/>
  <c r="J1279" i="9"/>
  <c r="J1280" i="9"/>
  <c r="J1281" i="9"/>
  <c r="J1282" i="9"/>
  <c r="J1283" i="9"/>
  <c r="J1284" i="9"/>
  <c r="J1285" i="9"/>
  <c r="J1286" i="9"/>
  <c r="J1287" i="9"/>
  <c r="J1288" i="9"/>
  <c r="J1289" i="9"/>
  <c r="J1290" i="9"/>
  <c r="J1291" i="9"/>
  <c r="J1292" i="9"/>
  <c r="J1293" i="9"/>
  <c r="J1294" i="9"/>
  <c r="J1295" i="9"/>
  <c r="J1296" i="9"/>
  <c r="J1297" i="9"/>
  <c r="J1298" i="9"/>
  <c r="J1299" i="9"/>
  <c r="J1300" i="9"/>
  <c r="J1301" i="9"/>
  <c r="J1302" i="9"/>
  <c r="J1303" i="9"/>
  <c r="J1304" i="9"/>
  <c r="J1305" i="9"/>
  <c r="J1306" i="9"/>
  <c r="J1307" i="9"/>
  <c r="J1308" i="9"/>
  <c r="J1309" i="9"/>
  <c r="J1310" i="9"/>
  <c r="J1311" i="9"/>
  <c r="J1312" i="9"/>
  <c r="J1313" i="9"/>
  <c r="J1314" i="9"/>
  <c r="J1315" i="9"/>
  <c r="J1316" i="9"/>
  <c r="J1317" i="9"/>
  <c r="J1318" i="9"/>
  <c r="J1319" i="9"/>
  <c r="J1320" i="9"/>
  <c r="J1321" i="9"/>
  <c r="J1322" i="9"/>
  <c r="J1323" i="9"/>
  <c r="J1324" i="9"/>
  <c r="J1325" i="9"/>
  <c r="J1326" i="9"/>
  <c r="J1327" i="9"/>
  <c r="J1328" i="9"/>
  <c r="J1329" i="9"/>
  <c r="J1330" i="9"/>
  <c r="J1331" i="9"/>
  <c r="J1332" i="9"/>
  <c r="J1333" i="9"/>
  <c r="J1334" i="9"/>
  <c r="J1335" i="9"/>
  <c r="J1336" i="9"/>
  <c r="J1337" i="9"/>
  <c r="J1338" i="9"/>
  <c r="J1339" i="9"/>
  <c r="J1340" i="9"/>
  <c r="J1341" i="9"/>
  <c r="J1342" i="9"/>
  <c r="J1343" i="9"/>
  <c r="J1344" i="9"/>
  <c r="J1345" i="9"/>
  <c r="J1346" i="9"/>
  <c r="J1347" i="9"/>
  <c r="J1348" i="9"/>
  <c r="J1349" i="9"/>
  <c r="J1350" i="9"/>
  <c r="J1351" i="9"/>
  <c r="J1352" i="9"/>
  <c r="J1353" i="9"/>
  <c r="J1354" i="9"/>
  <c r="J1355" i="9"/>
  <c r="J1356" i="9"/>
  <c r="J1357" i="9"/>
  <c r="J1358" i="9"/>
  <c r="J1359" i="9"/>
  <c r="J1360" i="9"/>
  <c r="J1361" i="9"/>
  <c r="J1362" i="9"/>
  <c r="J1363" i="9"/>
  <c r="J1364" i="9"/>
  <c r="J1365" i="9"/>
  <c r="J1366" i="9"/>
  <c r="J1367" i="9"/>
  <c r="J1368" i="9"/>
  <c r="J1369" i="9"/>
  <c r="J1370" i="9"/>
  <c r="J1371" i="9"/>
  <c r="J1372" i="9"/>
  <c r="J1373" i="9"/>
  <c r="J1374" i="9"/>
  <c r="J1375" i="9"/>
  <c r="J1376" i="9"/>
  <c r="J1377" i="9"/>
  <c r="J1378" i="9"/>
  <c r="J1379" i="9"/>
  <c r="J1380" i="9"/>
  <c r="J1381" i="9"/>
  <c r="J1382" i="9"/>
  <c r="J1383" i="9"/>
  <c r="J1384" i="9"/>
  <c r="J1385" i="9"/>
  <c r="J1386" i="9"/>
  <c r="J1387" i="9"/>
  <c r="J1388" i="9"/>
  <c r="J1389" i="9"/>
  <c r="J1390" i="9"/>
  <c r="J1391" i="9"/>
  <c r="J1392" i="9"/>
  <c r="J1393" i="9"/>
  <c r="J1394" i="9"/>
  <c r="J1395" i="9"/>
  <c r="J1396" i="9"/>
  <c r="J1397" i="9"/>
  <c r="J1398" i="9"/>
  <c r="J1399" i="9"/>
  <c r="J1400" i="9"/>
  <c r="J1401" i="9"/>
  <c r="J1402" i="9"/>
  <c r="J1403" i="9"/>
  <c r="J1404" i="9"/>
  <c r="J1405" i="9"/>
  <c r="J1406" i="9"/>
  <c r="J1407" i="9"/>
  <c r="J1408" i="9"/>
  <c r="J1409" i="9"/>
  <c r="J1410" i="9"/>
  <c r="J1411" i="9"/>
  <c r="J1412" i="9"/>
  <c r="J1413" i="9"/>
  <c r="J1414" i="9"/>
  <c r="J1415" i="9"/>
  <c r="J1416" i="9"/>
  <c r="J1417" i="9"/>
  <c r="J1418" i="9"/>
  <c r="J1419" i="9"/>
  <c r="J1420" i="9"/>
  <c r="J1421" i="9"/>
  <c r="J1422" i="9"/>
  <c r="J1423" i="9"/>
  <c r="J1424" i="9"/>
  <c r="J1425" i="9"/>
  <c r="J1426" i="9"/>
  <c r="J1427" i="9"/>
  <c r="J1428" i="9"/>
  <c r="J1429" i="9"/>
  <c r="J1430" i="9"/>
  <c r="J1431" i="9"/>
  <c r="J1432" i="9"/>
  <c r="J1433" i="9"/>
  <c r="J1434" i="9"/>
  <c r="J1435" i="9"/>
  <c r="J1436" i="9"/>
  <c r="J1437" i="9"/>
  <c r="J1438" i="9"/>
  <c r="J1439" i="9"/>
  <c r="J1440" i="9"/>
  <c r="J1441" i="9"/>
  <c r="J1442" i="9"/>
  <c r="J1443" i="9"/>
  <c r="J1444" i="9"/>
  <c r="J1445" i="9"/>
  <c r="J1446" i="9"/>
  <c r="J1447" i="9"/>
  <c r="J1448" i="9"/>
  <c r="J1449" i="9"/>
  <c r="J1450" i="9"/>
  <c r="J1451" i="9"/>
  <c r="J1452" i="9"/>
  <c r="J1453" i="9"/>
  <c r="J1454" i="9"/>
  <c r="J1455" i="9"/>
  <c r="J1456" i="9"/>
  <c r="J1457" i="9"/>
  <c r="J1458" i="9"/>
  <c r="J1459" i="9"/>
  <c r="J1460" i="9"/>
  <c r="J1461" i="9"/>
  <c r="J1462" i="9"/>
  <c r="J1463" i="9"/>
  <c r="J1464" i="9"/>
  <c r="J1465" i="9"/>
  <c r="J1466" i="9"/>
  <c r="J1467" i="9"/>
  <c r="J1468" i="9"/>
  <c r="J1469" i="9"/>
  <c r="J1470" i="9"/>
  <c r="J1471" i="9"/>
  <c r="J1472" i="9"/>
  <c r="J1473" i="9"/>
  <c r="J1474" i="9"/>
  <c r="J1475" i="9"/>
  <c r="J1476" i="9"/>
  <c r="J1477" i="9"/>
  <c r="J1478" i="9"/>
  <c r="J1479" i="9"/>
  <c r="J1480" i="9"/>
  <c r="J1481" i="9"/>
  <c r="J1482" i="9"/>
  <c r="J1483" i="9"/>
  <c r="J1484" i="9"/>
  <c r="J1485" i="9"/>
  <c r="J1486" i="9"/>
  <c r="J1487" i="9"/>
  <c r="J1488" i="9"/>
  <c r="J1489" i="9"/>
  <c r="J1490" i="9"/>
  <c r="J1491" i="9"/>
  <c r="J1492" i="9"/>
  <c r="J1493" i="9"/>
  <c r="J1494" i="9"/>
  <c r="J1495" i="9"/>
  <c r="J1496" i="9"/>
  <c r="J1497" i="9"/>
  <c r="J1498" i="9"/>
  <c r="J1499" i="9"/>
  <c r="J1500" i="9"/>
  <c r="J1501" i="9"/>
  <c r="J1502" i="9"/>
  <c r="J1503" i="9"/>
  <c r="J1504" i="9"/>
  <c r="J1505" i="9"/>
  <c r="J1506" i="9"/>
  <c r="J1507" i="9"/>
  <c r="J1508" i="9"/>
  <c r="J1509" i="9"/>
  <c r="J1510" i="9"/>
  <c r="J1511" i="9"/>
  <c r="J1512" i="9"/>
  <c r="J1513" i="9"/>
  <c r="J1514" i="9"/>
  <c r="J1515" i="9"/>
  <c r="J1516" i="9"/>
  <c r="J1517" i="9"/>
  <c r="J1518" i="9"/>
  <c r="J1519" i="9"/>
  <c r="J1520" i="9"/>
  <c r="J1521" i="9"/>
  <c r="J1522" i="9"/>
  <c r="J1523" i="9"/>
  <c r="J1524" i="9"/>
  <c r="J1525" i="9"/>
  <c r="J1526" i="9"/>
  <c r="J1527" i="9"/>
  <c r="J1528" i="9"/>
  <c r="J1529" i="9"/>
  <c r="J1530" i="9"/>
  <c r="J1531" i="9"/>
  <c r="J1532" i="9"/>
  <c r="J1533" i="9"/>
  <c r="J1534" i="9"/>
  <c r="J1535" i="9"/>
  <c r="J1536" i="9"/>
  <c r="J1537" i="9"/>
  <c r="J1538" i="9"/>
  <c r="J1539" i="9"/>
  <c r="J1540" i="9"/>
  <c r="J1541" i="9"/>
  <c r="J1542" i="9"/>
  <c r="J1543" i="9"/>
  <c r="J1544" i="9"/>
  <c r="J1545" i="9"/>
  <c r="J1546" i="9"/>
  <c r="J1547" i="9"/>
  <c r="J1548" i="9"/>
  <c r="J1549" i="9"/>
  <c r="J1550" i="9"/>
  <c r="J1551" i="9"/>
  <c r="J1552" i="9"/>
  <c r="J1553" i="9"/>
  <c r="J1554" i="9"/>
  <c r="J1555" i="9"/>
  <c r="J1556" i="9"/>
  <c r="J1557" i="9"/>
  <c r="J1558" i="9"/>
  <c r="J1559" i="9"/>
  <c r="J1560" i="9"/>
  <c r="J1561" i="9"/>
  <c r="J1562" i="9"/>
  <c r="J1563" i="9"/>
  <c r="J1564" i="9"/>
  <c r="J1565" i="9"/>
  <c r="J1566" i="9"/>
  <c r="J1567" i="9"/>
  <c r="J1568" i="9"/>
  <c r="J1569" i="9"/>
  <c r="J1570" i="9"/>
  <c r="J1571" i="9"/>
  <c r="J1572" i="9"/>
  <c r="J1573" i="9"/>
  <c r="J1574" i="9"/>
  <c r="J1575" i="9"/>
  <c r="J1576" i="9"/>
  <c r="J1577" i="9"/>
  <c r="J1578" i="9"/>
  <c r="J1579" i="9"/>
  <c r="J1580" i="9"/>
  <c r="J1581" i="9"/>
  <c r="J1582" i="9"/>
  <c r="J1583" i="9"/>
  <c r="J1584" i="9"/>
  <c r="J1585" i="9"/>
  <c r="J1586" i="9"/>
  <c r="J1587" i="9"/>
  <c r="J1588" i="9"/>
  <c r="J1589" i="9"/>
  <c r="J1590" i="9"/>
  <c r="J1591" i="9"/>
  <c r="J1592" i="9"/>
  <c r="J1593" i="9"/>
  <c r="J1594" i="9"/>
  <c r="J1595" i="9"/>
  <c r="J1596" i="9"/>
  <c r="J1597" i="9"/>
  <c r="J1598" i="9"/>
  <c r="J1599" i="9"/>
  <c r="J1600" i="9"/>
  <c r="J1601" i="9"/>
  <c r="J1602" i="9"/>
  <c r="J1603" i="9"/>
  <c r="J1604" i="9"/>
  <c r="J1605" i="9"/>
  <c r="J1606" i="9"/>
  <c r="J1607" i="9"/>
  <c r="J1608" i="9"/>
  <c r="J1609" i="9"/>
  <c r="J1610" i="9"/>
  <c r="J1611" i="9"/>
  <c r="J1612" i="9"/>
  <c r="J1613" i="9"/>
  <c r="J1614" i="9"/>
  <c r="J1615" i="9"/>
  <c r="J1616" i="9"/>
  <c r="J1617" i="9"/>
  <c r="J1618" i="9"/>
  <c r="J1619" i="9"/>
  <c r="J1620" i="9"/>
  <c r="J1621" i="9"/>
  <c r="J1622" i="9"/>
  <c r="J1623" i="9"/>
  <c r="J1624" i="9"/>
  <c r="J1625" i="9"/>
  <c r="J1626" i="9"/>
  <c r="J1627" i="9"/>
  <c r="J1628" i="9"/>
  <c r="J1629" i="9"/>
  <c r="J1630" i="9"/>
  <c r="J1631" i="9"/>
  <c r="J1632" i="9"/>
  <c r="J1633" i="9"/>
  <c r="J1634" i="9"/>
  <c r="J1635" i="9"/>
  <c r="J1636" i="9"/>
  <c r="J1637" i="9"/>
  <c r="J1638" i="9"/>
  <c r="J1639" i="9"/>
  <c r="J1640" i="9"/>
  <c r="J1641" i="9"/>
  <c r="J1642" i="9"/>
  <c r="J1643" i="9"/>
  <c r="J1644" i="9"/>
  <c r="J1645" i="9"/>
  <c r="J1646" i="9"/>
  <c r="J1647" i="9"/>
  <c r="J1648" i="9"/>
  <c r="J1649" i="9"/>
  <c r="J1650" i="9"/>
  <c r="J1651" i="9"/>
  <c r="J1652" i="9"/>
  <c r="J1653" i="9"/>
  <c r="J1654" i="9"/>
  <c r="J1655" i="9"/>
  <c r="J1656" i="9"/>
  <c r="J1657" i="9"/>
  <c r="J1658" i="9"/>
  <c r="J1659" i="9"/>
  <c r="J1660" i="9"/>
  <c r="J1661" i="9"/>
  <c r="J1662" i="9"/>
  <c r="J1663" i="9"/>
  <c r="J1664" i="9"/>
  <c r="J1665" i="9"/>
  <c r="J1666" i="9"/>
  <c r="J1667" i="9"/>
  <c r="J1668" i="9"/>
  <c r="J1669" i="9"/>
  <c r="J1670" i="9"/>
  <c r="J1671" i="9"/>
  <c r="J1672" i="9"/>
  <c r="J1673" i="9"/>
  <c r="J1674" i="9"/>
  <c r="J1675" i="9"/>
  <c r="J1676" i="9"/>
  <c r="J1677" i="9"/>
  <c r="J1678" i="9"/>
  <c r="J1679" i="9"/>
  <c r="J1680" i="9"/>
  <c r="J1681" i="9"/>
  <c r="J1682" i="9"/>
  <c r="J1683" i="9"/>
  <c r="J1684" i="9"/>
  <c r="J1685" i="9"/>
  <c r="J1686" i="9"/>
  <c r="J1687" i="9"/>
  <c r="J1688" i="9"/>
  <c r="J1689" i="9"/>
  <c r="J1690" i="9"/>
  <c r="J1691" i="9"/>
  <c r="J1692" i="9"/>
  <c r="J1693" i="9"/>
  <c r="J1694" i="9"/>
  <c r="J1695" i="9"/>
  <c r="J1696" i="9"/>
  <c r="J1697" i="9"/>
  <c r="J1698" i="9"/>
  <c r="J1699" i="9"/>
  <c r="J1700" i="9"/>
  <c r="J1701" i="9"/>
  <c r="J1702" i="9"/>
  <c r="J1703" i="9"/>
  <c r="J1704" i="9"/>
  <c r="J1705" i="9"/>
  <c r="J1706" i="9"/>
  <c r="J1707" i="9"/>
  <c r="J1708" i="9"/>
  <c r="J1709" i="9"/>
  <c r="J1710" i="9"/>
  <c r="J1711" i="9"/>
  <c r="J1712" i="9"/>
  <c r="J1713" i="9"/>
  <c r="J1714" i="9"/>
  <c r="J1715" i="9"/>
  <c r="J1716" i="9"/>
  <c r="J1717" i="9"/>
  <c r="J1718" i="9"/>
  <c r="J1719" i="9"/>
  <c r="J1720" i="9"/>
  <c r="J1721" i="9"/>
  <c r="J1722" i="9"/>
  <c r="J1723" i="9"/>
  <c r="J1724" i="9"/>
  <c r="J1725" i="9"/>
  <c r="J1726" i="9"/>
  <c r="J1727" i="9"/>
  <c r="J1728" i="9"/>
  <c r="J1729" i="9"/>
  <c r="J1730" i="9"/>
  <c r="J1731" i="9"/>
  <c r="J1732" i="9"/>
  <c r="J1733" i="9"/>
  <c r="J1734" i="9"/>
  <c r="J1735" i="9"/>
  <c r="J1736" i="9"/>
  <c r="J1737" i="9"/>
  <c r="J1738" i="9"/>
  <c r="J1739" i="9"/>
  <c r="J1740" i="9"/>
  <c r="J1741" i="9"/>
  <c r="J1742" i="9"/>
  <c r="J1743" i="9"/>
  <c r="J1744" i="9"/>
  <c r="J1745" i="9"/>
  <c r="J1746" i="9"/>
  <c r="J1747" i="9"/>
  <c r="J1748" i="9"/>
  <c r="J1749" i="9"/>
  <c r="J1750" i="9"/>
  <c r="J1751" i="9"/>
  <c r="J1752" i="9"/>
  <c r="J1753" i="9"/>
  <c r="J1754" i="9"/>
  <c r="J1755" i="9"/>
  <c r="J1756" i="9"/>
  <c r="J1757" i="9"/>
  <c r="J1758" i="9"/>
  <c r="J1759" i="9"/>
  <c r="J1760" i="9"/>
  <c r="J1761" i="9"/>
  <c r="J1762" i="9"/>
  <c r="J1763" i="9"/>
  <c r="J1764" i="9"/>
  <c r="J1765" i="9"/>
  <c r="J1766" i="9"/>
  <c r="J1767" i="9"/>
  <c r="J1768" i="9"/>
  <c r="J1769" i="9"/>
  <c r="J1770" i="9"/>
  <c r="J1771" i="9"/>
  <c r="J1772" i="9"/>
  <c r="J1773" i="9"/>
  <c r="J1774" i="9"/>
  <c r="J1775" i="9"/>
  <c r="J1776" i="9"/>
  <c r="J1777" i="9"/>
  <c r="J1778" i="9"/>
  <c r="J1779" i="9"/>
  <c r="J1780" i="9"/>
  <c r="J1781" i="9"/>
  <c r="J1782" i="9"/>
  <c r="J1783" i="9"/>
  <c r="J1784" i="9"/>
  <c r="J1785" i="9"/>
  <c r="J1786" i="9"/>
  <c r="J1787" i="9"/>
  <c r="J1788" i="9"/>
  <c r="J1789" i="9"/>
  <c r="J1790" i="9"/>
  <c r="J1791" i="9"/>
  <c r="J1792" i="9"/>
  <c r="J1793" i="9"/>
  <c r="J1794" i="9"/>
  <c r="J1795" i="9"/>
  <c r="J1796" i="9"/>
  <c r="J1797" i="9"/>
  <c r="J1798" i="9"/>
  <c r="J1799" i="9"/>
  <c r="J1800" i="9"/>
  <c r="J1801" i="9"/>
  <c r="J1802" i="9"/>
  <c r="J1803" i="9"/>
  <c r="J1804" i="9"/>
  <c r="J1805" i="9"/>
  <c r="J1806" i="9"/>
  <c r="J1807" i="9"/>
  <c r="J1808" i="9"/>
  <c r="J1809" i="9"/>
  <c r="J1810" i="9"/>
  <c r="J1811" i="9"/>
  <c r="J1812" i="9"/>
  <c r="J1813" i="9"/>
  <c r="J1814" i="9"/>
  <c r="J1815" i="9"/>
  <c r="J1816" i="9"/>
  <c r="J1817" i="9"/>
  <c r="J1818" i="9"/>
  <c r="J1819" i="9"/>
  <c r="J1820" i="9"/>
  <c r="J1821" i="9"/>
  <c r="J1822" i="9"/>
  <c r="J1823" i="9"/>
  <c r="J1824" i="9"/>
  <c r="J1825" i="9"/>
  <c r="J1826" i="9"/>
  <c r="J1827" i="9"/>
  <c r="J1828" i="9"/>
  <c r="J1829" i="9"/>
  <c r="J1830" i="9"/>
  <c r="J1831" i="9"/>
  <c r="J1832" i="9"/>
  <c r="J1833" i="9"/>
  <c r="J1834" i="9"/>
  <c r="J1835" i="9"/>
  <c r="J1836" i="9"/>
  <c r="J1837" i="9"/>
  <c r="J1838" i="9"/>
  <c r="J1839" i="9"/>
  <c r="J1840" i="9"/>
  <c r="J1841" i="9"/>
  <c r="J1842" i="9"/>
  <c r="J1843" i="9"/>
  <c r="J1844" i="9"/>
  <c r="J1845" i="9"/>
  <c r="J1846" i="9"/>
  <c r="J1847" i="9"/>
  <c r="J1848" i="9"/>
  <c r="J1849" i="9"/>
  <c r="J1850" i="9"/>
  <c r="J1851" i="9"/>
  <c r="J1852" i="9"/>
  <c r="J1853" i="9"/>
  <c r="J1854" i="9"/>
  <c r="J1855" i="9"/>
  <c r="J1856" i="9"/>
  <c r="J1857" i="9"/>
  <c r="J1858" i="9"/>
  <c r="J1859" i="9"/>
  <c r="J1860" i="9"/>
  <c r="J1861" i="9"/>
  <c r="J1862" i="9"/>
  <c r="J1863" i="9"/>
  <c r="J1864" i="9"/>
  <c r="J1865" i="9"/>
  <c r="J1866" i="9"/>
  <c r="J1867" i="9"/>
  <c r="J1868" i="9"/>
  <c r="J1869" i="9"/>
  <c r="J1870" i="9"/>
  <c r="J1871" i="9"/>
  <c r="J1872" i="9"/>
  <c r="J1873" i="9"/>
  <c r="J1874" i="9"/>
  <c r="J1875" i="9"/>
  <c r="J1876" i="9"/>
  <c r="J1877" i="9"/>
  <c r="J1878" i="9"/>
  <c r="J1879" i="9"/>
  <c r="J1880" i="9"/>
  <c r="J1881" i="9"/>
  <c r="J1882" i="9"/>
  <c r="J1883" i="9"/>
  <c r="J1884" i="9"/>
  <c r="J1885" i="9"/>
  <c r="J1886" i="9"/>
  <c r="J1887" i="9"/>
  <c r="J1888" i="9"/>
  <c r="J1889" i="9"/>
  <c r="J1890" i="9"/>
  <c r="J1891" i="9"/>
  <c r="J1892" i="9"/>
  <c r="J1893" i="9"/>
  <c r="J1894" i="9"/>
  <c r="J1895" i="9"/>
  <c r="J1896" i="9"/>
  <c r="J1897" i="9"/>
  <c r="J1898" i="9"/>
  <c r="J1899" i="9"/>
  <c r="J1900" i="9"/>
  <c r="J1901" i="9"/>
  <c r="J1902" i="9"/>
  <c r="J1903" i="9"/>
  <c r="J1904" i="9"/>
  <c r="J1905" i="9"/>
  <c r="J1906" i="9"/>
  <c r="J1907" i="9"/>
  <c r="J1908" i="9"/>
  <c r="J1909" i="9"/>
  <c r="J1910" i="9"/>
  <c r="J1911" i="9"/>
  <c r="J1912" i="9"/>
  <c r="J1913" i="9"/>
  <c r="J1914" i="9"/>
  <c r="J1915" i="9"/>
  <c r="J1916" i="9"/>
  <c r="J1917" i="9"/>
  <c r="J1918" i="9"/>
  <c r="J1919" i="9"/>
  <c r="J1920" i="9"/>
  <c r="J1921" i="9"/>
  <c r="J1922" i="9"/>
  <c r="J1923" i="9"/>
  <c r="J1924" i="9"/>
  <c r="J1925" i="9"/>
  <c r="J1926" i="9"/>
  <c r="J1927" i="9"/>
  <c r="J1928" i="9"/>
  <c r="J1929" i="9"/>
  <c r="J1930" i="9"/>
  <c r="J1931" i="9"/>
  <c r="J1932" i="9"/>
  <c r="J1933" i="9"/>
  <c r="J1934" i="9"/>
  <c r="J1935" i="9"/>
  <c r="J1936" i="9"/>
  <c r="J1937" i="9"/>
  <c r="J1938" i="9"/>
  <c r="J1939" i="9"/>
  <c r="J1940" i="9"/>
  <c r="J1941" i="9"/>
  <c r="J1942" i="9"/>
  <c r="J1943" i="9"/>
  <c r="J1944" i="9"/>
  <c r="J1945" i="9"/>
  <c r="J1946" i="9"/>
  <c r="J1947" i="9"/>
  <c r="J1948" i="9"/>
  <c r="J1949" i="9"/>
  <c r="J1950" i="9"/>
  <c r="J1951" i="9"/>
  <c r="J1952" i="9"/>
  <c r="J1953" i="9"/>
  <c r="J1954" i="9"/>
  <c r="J1955" i="9"/>
  <c r="J1956" i="9"/>
  <c r="J1957" i="9"/>
  <c r="J1958" i="9"/>
  <c r="J1959" i="9"/>
  <c r="J1960" i="9"/>
  <c r="J1961" i="9"/>
  <c r="J1962" i="9"/>
  <c r="J1963" i="9"/>
  <c r="J1964" i="9"/>
  <c r="J1965" i="9"/>
  <c r="J1966" i="9"/>
  <c r="J1967" i="9"/>
  <c r="J1968" i="9"/>
  <c r="J1969" i="9"/>
  <c r="J1970" i="9"/>
  <c r="J1971" i="9"/>
  <c r="J1972" i="9"/>
  <c r="J1973" i="9"/>
  <c r="J1974" i="9"/>
  <c r="J1975" i="9"/>
  <c r="J1976" i="9"/>
  <c r="J1977" i="9"/>
  <c r="J1978" i="9"/>
  <c r="J1979" i="9"/>
  <c r="J1980" i="9"/>
  <c r="J1981" i="9"/>
  <c r="J1982" i="9"/>
  <c r="J1983" i="9"/>
  <c r="J1984" i="9"/>
  <c r="J1985" i="9"/>
  <c r="J1986" i="9"/>
  <c r="J1987" i="9"/>
  <c r="J1988" i="9"/>
  <c r="J1989" i="9"/>
  <c r="J1990" i="9"/>
  <c r="J1991" i="9"/>
  <c r="J1992" i="9"/>
  <c r="J1993" i="9"/>
  <c r="J1994" i="9"/>
  <c r="J1995" i="9"/>
  <c r="J1996" i="9"/>
  <c r="J1997" i="9"/>
  <c r="J1998" i="9"/>
  <c r="J1999" i="9"/>
  <c r="J2000" i="9"/>
  <c r="J2001" i="9"/>
  <c r="J2002" i="9"/>
  <c r="J2003" i="9"/>
  <c r="J2004" i="9"/>
  <c r="J2005" i="9"/>
  <c r="J2006" i="9"/>
  <c r="J2007" i="9"/>
  <c r="J2008" i="9"/>
  <c r="J2009" i="9"/>
  <c r="J2010" i="9"/>
  <c r="J2011" i="9"/>
  <c r="J2012" i="9"/>
  <c r="J2013" i="9"/>
  <c r="J2014" i="9"/>
  <c r="J2015" i="9"/>
  <c r="J2016" i="9"/>
  <c r="J2017" i="9"/>
  <c r="J2018" i="9"/>
  <c r="J2019" i="9"/>
  <c r="J2020" i="9"/>
  <c r="J2021" i="9"/>
  <c r="J2022" i="9"/>
  <c r="J2023" i="9"/>
  <c r="J2024" i="9"/>
  <c r="J2025" i="9"/>
  <c r="J2026" i="9"/>
  <c r="J2027" i="9"/>
  <c r="J2028" i="9"/>
  <c r="J2029" i="9"/>
  <c r="J2030" i="9"/>
  <c r="J2031" i="9"/>
  <c r="J2032" i="9"/>
  <c r="J2033" i="9"/>
  <c r="J2034" i="9"/>
  <c r="J2035" i="9"/>
  <c r="J2036" i="9"/>
  <c r="J2037" i="9"/>
  <c r="J2038" i="9"/>
  <c r="J2039" i="9"/>
  <c r="J2040" i="9"/>
  <c r="J2041" i="9"/>
  <c r="J2042" i="9"/>
  <c r="J2043" i="9"/>
  <c r="J2044" i="9"/>
  <c r="J2045" i="9"/>
  <c r="J2046" i="9"/>
  <c r="J2047" i="9"/>
  <c r="J2048" i="9"/>
  <c r="J2049" i="9"/>
  <c r="J2050" i="9"/>
  <c r="J2051" i="9"/>
  <c r="J2052" i="9"/>
  <c r="J2053" i="9"/>
  <c r="J2054" i="9"/>
  <c r="J2055" i="9"/>
  <c r="J2056" i="9"/>
  <c r="J2057" i="9"/>
  <c r="J2058" i="9"/>
  <c r="J2059" i="9"/>
  <c r="J2060" i="9"/>
  <c r="J2061" i="9"/>
  <c r="J2062" i="9"/>
  <c r="J2063" i="9"/>
  <c r="J2064" i="9"/>
  <c r="J2065" i="9"/>
  <c r="J2066" i="9"/>
  <c r="J2067" i="9"/>
  <c r="J2068" i="9"/>
  <c r="J2069" i="9"/>
  <c r="J2070" i="9"/>
  <c r="J2071" i="9"/>
  <c r="J2072" i="9"/>
  <c r="J2073" i="9"/>
  <c r="J2074" i="9"/>
  <c r="J2075" i="9"/>
  <c r="J2076" i="9"/>
  <c r="J2077" i="9"/>
  <c r="J2078" i="9"/>
  <c r="J2079" i="9"/>
  <c r="J2080" i="9"/>
  <c r="J2081" i="9"/>
  <c r="J2082" i="9"/>
  <c r="J2083" i="9"/>
  <c r="J2084" i="9"/>
  <c r="J2085" i="9"/>
  <c r="J2086" i="9"/>
  <c r="J2087" i="9"/>
  <c r="J2088" i="9"/>
  <c r="J2089" i="9"/>
  <c r="J2090" i="9"/>
  <c r="J2091" i="9"/>
  <c r="J2092" i="9"/>
  <c r="J2093" i="9"/>
  <c r="J2094" i="9"/>
  <c r="J2095" i="9"/>
  <c r="J2096" i="9"/>
  <c r="J2097" i="9"/>
  <c r="J2098" i="9"/>
  <c r="J2099" i="9"/>
  <c r="J2100" i="9"/>
  <c r="J2101" i="9"/>
  <c r="J2102" i="9"/>
  <c r="J2103" i="9"/>
  <c r="J2104" i="9"/>
  <c r="J2105" i="9"/>
  <c r="J2106" i="9"/>
  <c r="J2107" i="9"/>
  <c r="J2108" i="9"/>
  <c r="J2109" i="9"/>
  <c r="J2110" i="9"/>
  <c r="J2111" i="9"/>
  <c r="J2112" i="9"/>
  <c r="J2113" i="9"/>
  <c r="J2114" i="9"/>
  <c r="J2115" i="9"/>
  <c r="J2116" i="9"/>
  <c r="J2117" i="9"/>
  <c r="J2118" i="9"/>
  <c r="J2119" i="9"/>
  <c r="J2120" i="9"/>
  <c r="J2121" i="9"/>
  <c r="J2122" i="9"/>
  <c r="J2123" i="9"/>
  <c r="J2124" i="9"/>
  <c r="J2125" i="9"/>
  <c r="J2126" i="9"/>
  <c r="J2127" i="9"/>
  <c r="J2128" i="9"/>
  <c r="J2129" i="9"/>
  <c r="J2130" i="9"/>
  <c r="J2131" i="9"/>
  <c r="J2132" i="9"/>
  <c r="J2133" i="9"/>
  <c r="J2134" i="9"/>
  <c r="J2135" i="9"/>
  <c r="J2136" i="9"/>
  <c r="J2137" i="9"/>
  <c r="J2138" i="9"/>
  <c r="J2139" i="9"/>
  <c r="J2140" i="9"/>
  <c r="J2141" i="9"/>
  <c r="J2142" i="9"/>
  <c r="J2143" i="9"/>
  <c r="J2144" i="9"/>
  <c r="J2145" i="9"/>
  <c r="J2146" i="9"/>
  <c r="J2147" i="9"/>
  <c r="J2148" i="9"/>
  <c r="J2149" i="9"/>
  <c r="J2150" i="9"/>
  <c r="J2151" i="9"/>
  <c r="J2152" i="9"/>
  <c r="J2153" i="9"/>
  <c r="J2154" i="9"/>
  <c r="J2155" i="9"/>
  <c r="J2156" i="9"/>
  <c r="J2157" i="9"/>
  <c r="J2158" i="9"/>
  <c r="J2159" i="9"/>
  <c r="J2160" i="9"/>
  <c r="J2161" i="9"/>
  <c r="J2162" i="9"/>
  <c r="J2163" i="9"/>
  <c r="J2164" i="9"/>
  <c r="J2165" i="9"/>
  <c r="J2166" i="9"/>
  <c r="J2167" i="9"/>
  <c r="J2168" i="9"/>
  <c r="J2169" i="9"/>
  <c r="J2170" i="9"/>
  <c r="J2171" i="9"/>
  <c r="J2172" i="9"/>
  <c r="J2173" i="9"/>
  <c r="J2174" i="9"/>
  <c r="J2175" i="9"/>
  <c r="J2176" i="9"/>
  <c r="J2177" i="9"/>
  <c r="J2178" i="9"/>
  <c r="J2179" i="9"/>
  <c r="J2180" i="9"/>
  <c r="J2181" i="9"/>
  <c r="J2182" i="9"/>
  <c r="J2183" i="9"/>
  <c r="J2184" i="9"/>
  <c r="J2185" i="9"/>
  <c r="J2186" i="9"/>
  <c r="J2187" i="9"/>
  <c r="J2188" i="9"/>
  <c r="J2189" i="9"/>
  <c r="J2190" i="9"/>
  <c r="J2191" i="9"/>
  <c r="J2192" i="9"/>
  <c r="J2193" i="9"/>
  <c r="J2194" i="9"/>
  <c r="J2195" i="9"/>
  <c r="J2196" i="9"/>
  <c r="J2197" i="9"/>
  <c r="J2198" i="9"/>
  <c r="J2199" i="9"/>
  <c r="J2200" i="9"/>
  <c r="J2201" i="9"/>
  <c r="J2202" i="9"/>
  <c r="J2203" i="9"/>
  <c r="J2204" i="9"/>
  <c r="J2205" i="9"/>
  <c r="J2206" i="9"/>
  <c r="J2207" i="9"/>
  <c r="J2208" i="9"/>
  <c r="J2209" i="9"/>
  <c r="J2210" i="9"/>
  <c r="J2211" i="9"/>
  <c r="J2212" i="9"/>
  <c r="J2213" i="9"/>
  <c r="J2214" i="9"/>
  <c r="J2215" i="9"/>
  <c r="J2216" i="9"/>
  <c r="J2217" i="9"/>
  <c r="J2218" i="9"/>
  <c r="J2219" i="9"/>
  <c r="J2220" i="9"/>
  <c r="J2221" i="9"/>
  <c r="J2222" i="9"/>
  <c r="J2223" i="9"/>
  <c r="J2224" i="9"/>
  <c r="J2225" i="9"/>
  <c r="J2226" i="9"/>
  <c r="J2227" i="9"/>
  <c r="J2228" i="9"/>
  <c r="J2229" i="9"/>
  <c r="J2230" i="9"/>
  <c r="J2231" i="9"/>
  <c r="J2232" i="9"/>
  <c r="J2233" i="9"/>
  <c r="J2234" i="9"/>
  <c r="J2235" i="9"/>
  <c r="J2236" i="9"/>
  <c r="J2237" i="9"/>
  <c r="J2238" i="9"/>
  <c r="J2239" i="9"/>
  <c r="J2240" i="9"/>
  <c r="J2241" i="9"/>
  <c r="J2242" i="9"/>
  <c r="J2243" i="9"/>
  <c r="J2244" i="9"/>
  <c r="J2245" i="9"/>
  <c r="J2246" i="9"/>
  <c r="J2247" i="9"/>
  <c r="J2248" i="9"/>
  <c r="J2249" i="9"/>
  <c r="J2250" i="9"/>
  <c r="J2251" i="9"/>
  <c r="J2252" i="9"/>
  <c r="J2253" i="9"/>
  <c r="J2254" i="9"/>
  <c r="J2255" i="9"/>
  <c r="J2256" i="9"/>
  <c r="J2257" i="9"/>
  <c r="J2258" i="9"/>
  <c r="J2259" i="9"/>
  <c r="J2260" i="9"/>
  <c r="J2261" i="9"/>
  <c r="J2262" i="9"/>
  <c r="J2263" i="9"/>
  <c r="J2264" i="9"/>
  <c r="J2265" i="9"/>
  <c r="J2266" i="9"/>
  <c r="J2267" i="9"/>
  <c r="J2268" i="9"/>
  <c r="J2269" i="9"/>
  <c r="J2270" i="9"/>
  <c r="J2271" i="9"/>
  <c r="J2272" i="9"/>
  <c r="J2273" i="9"/>
  <c r="J2274" i="9"/>
  <c r="J2275" i="9"/>
  <c r="J2276" i="9"/>
  <c r="J2277" i="9"/>
  <c r="J2278" i="9"/>
  <c r="J2279" i="9"/>
  <c r="J2280" i="9"/>
  <c r="J2281" i="9"/>
  <c r="J2282" i="9"/>
  <c r="J2283" i="9"/>
  <c r="J2284" i="9"/>
  <c r="J2285" i="9"/>
  <c r="J2286" i="9"/>
  <c r="J2287" i="9"/>
  <c r="J2288" i="9"/>
  <c r="J2289" i="9"/>
  <c r="J2290" i="9"/>
  <c r="J2291" i="9"/>
  <c r="J2292" i="9"/>
  <c r="J2293" i="9"/>
  <c r="J2294" i="9"/>
  <c r="J2295" i="9"/>
  <c r="J2296" i="9"/>
  <c r="J2297" i="9"/>
  <c r="J2298" i="9"/>
  <c r="J2299" i="9"/>
  <c r="J2300" i="9"/>
  <c r="J2301" i="9"/>
  <c r="J2302" i="9"/>
  <c r="J2303" i="9"/>
  <c r="J2304" i="9"/>
  <c r="J2305" i="9"/>
  <c r="J2306" i="9"/>
  <c r="J2307" i="9"/>
  <c r="J2308" i="9"/>
  <c r="J2309" i="9"/>
  <c r="J2310" i="9"/>
  <c r="J2311" i="9"/>
  <c r="J2312" i="9"/>
  <c r="J2313" i="9"/>
  <c r="J2314" i="9"/>
  <c r="J2315" i="9"/>
  <c r="J2316" i="9"/>
  <c r="J2317" i="9"/>
  <c r="J2318" i="9"/>
  <c r="J2319" i="9"/>
  <c r="J2320" i="9"/>
  <c r="J2321" i="9"/>
  <c r="J2322" i="9"/>
  <c r="J2323" i="9"/>
  <c r="J2324" i="9"/>
  <c r="J2325" i="9"/>
  <c r="J2326" i="9"/>
  <c r="J2327" i="9"/>
  <c r="J2328" i="9"/>
  <c r="J2329" i="9"/>
  <c r="J2330" i="9"/>
  <c r="J2331" i="9"/>
  <c r="J2332" i="9"/>
  <c r="J2333" i="9"/>
  <c r="J2334" i="9"/>
  <c r="J2335" i="9"/>
  <c r="J2336" i="9"/>
  <c r="J2337" i="9"/>
  <c r="J2338" i="9"/>
  <c r="J2339" i="9"/>
  <c r="J2340" i="9"/>
  <c r="J2341" i="9"/>
  <c r="J2342" i="9"/>
  <c r="J2343" i="9"/>
  <c r="J2344" i="9"/>
  <c r="J2345" i="9"/>
  <c r="J2346" i="9"/>
  <c r="J2347" i="9"/>
  <c r="J2348" i="9"/>
  <c r="J2349" i="9"/>
  <c r="J2350" i="9"/>
  <c r="J2351" i="9"/>
  <c r="J2352" i="9"/>
  <c r="J2353" i="9"/>
  <c r="J2354" i="9"/>
  <c r="J2355" i="9"/>
  <c r="J2356" i="9"/>
  <c r="J2357" i="9"/>
  <c r="J2358" i="9"/>
  <c r="J2359" i="9"/>
  <c r="J2360" i="9"/>
  <c r="J2361" i="9"/>
  <c r="J2362" i="9"/>
  <c r="J2363" i="9"/>
  <c r="J2364" i="9"/>
  <c r="J2365" i="9"/>
  <c r="J2366" i="9"/>
  <c r="J2367" i="9"/>
  <c r="J2368" i="9"/>
  <c r="J2369" i="9"/>
  <c r="J2370" i="9"/>
  <c r="J2371" i="9"/>
  <c r="J2372" i="9"/>
  <c r="J2373" i="9"/>
  <c r="J2374" i="9"/>
  <c r="J2375" i="9"/>
  <c r="J2376" i="9"/>
  <c r="J2377" i="9"/>
  <c r="J2378" i="9"/>
  <c r="J2379" i="9"/>
  <c r="J2380" i="9"/>
  <c r="J2381" i="9"/>
  <c r="J2382" i="9"/>
  <c r="J2383" i="9"/>
  <c r="J2384" i="9"/>
  <c r="J2385" i="9"/>
  <c r="J2386" i="9"/>
  <c r="J2387" i="9"/>
  <c r="J2388" i="9"/>
  <c r="J2389" i="9"/>
  <c r="J2390" i="9"/>
  <c r="J2391" i="9"/>
  <c r="J2392" i="9"/>
  <c r="J2393" i="9"/>
  <c r="J2394" i="9"/>
  <c r="J2395" i="9"/>
  <c r="J2396" i="9"/>
  <c r="J2397" i="9"/>
  <c r="J2398" i="9"/>
  <c r="J2399" i="9"/>
  <c r="J2400" i="9"/>
  <c r="J2401" i="9"/>
  <c r="J2402" i="9"/>
  <c r="J2403" i="9"/>
  <c r="J2404" i="9"/>
  <c r="J2405" i="9"/>
  <c r="J2406" i="9"/>
  <c r="J2407" i="9"/>
  <c r="J2408" i="9"/>
  <c r="J2409" i="9"/>
  <c r="J2410" i="9"/>
  <c r="J2411" i="9"/>
  <c r="J2412" i="9"/>
  <c r="J2413" i="9"/>
  <c r="J2414" i="9"/>
  <c r="J2415" i="9"/>
  <c r="J2416" i="9"/>
  <c r="J2417" i="9"/>
  <c r="J2418" i="9"/>
  <c r="J2419" i="9"/>
  <c r="J2420" i="9"/>
  <c r="J2421" i="9"/>
  <c r="J2422" i="9"/>
  <c r="J2423" i="9"/>
  <c r="J2424" i="9"/>
  <c r="J2425" i="9"/>
  <c r="J2426" i="9"/>
  <c r="J2427" i="9"/>
  <c r="J2428" i="9"/>
  <c r="J2429" i="9"/>
  <c r="J2430" i="9"/>
  <c r="J2431" i="9"/>
  <c r="J2432" i="9"/>
  <c r="J2433" i="9"/>
  <c r="J2434" i="9"/>
  <c r="J2435" i="9"/>
  <c r="J2436" i="9"/>
  <c r="J2437" i="9"/>
  <c r="J2438" i="9"/>
  <c r="J2439" i="9"/>
  <c r="J2440" i="9"/>
  <c r="J2441" i="9"/>
  <c r="J2442" i="9"/>
  <c r="J2443" i="9"/>
  <c r="J2444" i="9"/>
  <c r="J2445" i="9"/>
  <c r="J2446" i="9"/>
  <c r="J2447" i="9"/>
  <c r="J2448" i="9"/>
  <c r="J2449" i="9"/>
  <c r="J2450" i="9"/>
  <c r="J2451" i="9"/>
  <c r="J2452" i="9"/>
  <c r="J2453" i="9"/>
  <c r="J2454" i="9"/>
  <c r="J2455" i="9"/>
  <c r="J2456" i="9"/>
  <c r="J2457" i="9"/>
  <c r="J2458" i="9"/>
  <c r="J2459" i="9"/>
  <c r="J2460" i="9"/>
  <c r="J2461" i="9"/>
  <c r="J2462" i="9"/>
  <c r="J2463" i="9"/>
  <c r="J2464" i="9"/>
  <c r="J2465" i="9"/>
  <c r="J2466" i="9"/>
  <c r="J2467" i="9"/>
  <c r="J2468" i="9"/>
  <c r="J2469" i="9"/>
  <c r="J2470" i="9"/>
  <c r="J2471" i="9"/>
  <c r="J2472" i="9"/>
  <c r="J2473" i="9"/>
  <c r="J2474" i="9"/>
  <c r="J2475" i="9"/>
  <c r="J2476" i="9"/>
  <c r="J2477" i="9"/>
  <c r="J2478" i="9"/>
  <c r="J2479" i="9"/>
  <c r="J2480" i="9"/>
  <c r="J2481" i="9"/>
  <c r="J2482" i="9"/>
  <c r="J2483" i="9"/>
  <c r="J2484" i="9"/>
  <c r="J2485" i="9"/>
  <c r="J2486" i="9"/>
  <c r="J2487" i="9"/>
  <c r="J2488" i="9"/>
  <c r="J2489" i="9"/>
  <c r="J2490" i="9"/>
  <c r="J2491" i="9"/>
  <c r="J2492" i="9"/>
  <c r="J2493" i="9"/>
  <c r="J2494" i="9"/>
  <c r="J2495" i="9"/>
  <c r="J2496" i="9"/>
  <c r="J2497" i="9"/>
  <c r="J2498" i="9"/>
  <c r="J2499" i="9"/>
  <c r="J2500" i="9"/>
  <c r="J2501" i="9"/>
  <c r="J2502" i="9"/>
  <c r="J2503" i="9"/>
  <c r="J2504" i="9"/>
  <c r="J2505" i="9"/>
  <c r="J2506" i="9"/>
  <c r="J2507" i="9"/>
  <c r="J2508" i="9"/>
  <c r="J2509" i="9"/>
  <c r="J2510" i="9"/>
  <c r="J2511" i="9"/>
  <c r="J2512" i="9"/>
  <c r="J2513" i="9"/>
  <c r="J2514" i="9"/>
  <c r="J2515" i="9"/>
  <c r="J2516" i="9"/>
  <c r="J2517" i="9"/>
  <c r="J2518" i="9"/>
  <c r="J2519" i="9"/>
  <c r="J2520" i="9"/>
  <c r="J2521" i="9"/>
  <c r="J2522" i="9"/>
  <c r="J2523" i="9"/>
  <c r="J2524" i="9"/>
  <c r="J2525" i="9"/>
  <c r="J2526" i="9"/>
  <c r="J2527" i="9"/>
  <c r="J2528" i="9"/>
  <c r="J2529" i="9"/>
  <c r="J2530" i="9"/>
  <c r="J2531" i="9"/>
  <c r="J2532" i="9"/>
  <c r="J2533" i="9"/>
  <c r="J2534" i="9"/>
  <c r="J2535" i="9"/>
  <c r="J2536" i="9"/>
  <c r="J2537" i="9"/>
  <c r="J2538" i="9"/>
  <c r="J2539" i="9"/>
  <c r="J2540" i="9"/>
  <c r="J2541" i="9"/>
  <c r="J2542" i="9"/>
  <c r="J2543" i="9"/>
  <c r="J2544" i="9"/>
  <c r="J2545" i="9"/>
  <c r="J2546" i="9"/>
  <c r="J2547" i="9"/>
  <c r="J2548" i="9"/>
  <c r="J2549" i="9"/>
  <c r="J2550" i="9"/>
  <c r="J2551" i="9"/>
  <c r="J2552" i="9"/>
  <c r="J2553" i="9"/>
  <c r="J2554" i="9"/>
  <c r="J2555" i="9"/>
  <c r="J2556" i="9"/>
  <c r="J2557" i="9"/>
  <c r="J2558" i="9"/>
  <c r="J2559" i="9"/>
  <c r="J2560" i="9"/>
  <c r="J2561" i="9"/>
  <c r="J2562" i="9"/>
  <c r="J2563" i="9"/>
  <c r="J2564" i="9"/>
  <c r="J2565" i="9"/>
  <c r="J2566" i="9"/>
  <c r="J2567" i="9"/>
  <c r="J2568" i="9"/>
  <c r="J2569" i="9"/>
  <c r="J2570" i="9"/>
  <c r="J2571" i="9"/>
  <c r="J2572" i="9"/>
  <c r="J2573" i="9"/>
  <c r="J2574" i="9"/>
  <c r="J2575" i="9"/>
  <c r="J2576" i="9"/>
  <c r="J2577" i="9"/>
  <c r="J2578" i="9"/>
  <c r="J2579" i="9"/>
  <c r="J2580" i="9"/>
  <c r="J2581" i="9"/>
  <c r="J2582" i="9"/>
  <c r="J2583" i="9"/>
  <c r="J2584" i="9"/>
  <c r="J2585" i="9"/>
  <c r="J2586" i="9"/>
  <c r="J2587" i="9"/>
  <c r="J2588" i="9"/>
  <c r="J2589" i="9"/>
  <c r="J2590" i="9"/>
  <c r="J2591" i="9"/>
  <c r="J2592" i="9"/>
  <c r="J2593" i="9"/>
  <c r="J2594" i="9"/>
  <c r="J2595" i="9"/>
  <c r="J2596" i="9"/>
  <c r="J2597" i="9"/>
  <c r="J2598" i="9"/>
  <c r="J2599" i="9"/>
  <c r="J2600" i="9"/>
  <c r="J2601" i="9"/>
  <c r="J2602" i="9"/>
  <c r="J2603" i="9"/>
  <c r="J2604" i="9"/>
  <c r="J2605" i="9"/>
  <c r="J2606" i="9"/>
  <c r="J2607" i="9"/>
  <c r="J2608" i="9"/>
  <c r="J2609" i="9"/>
  <c r="J2610" i="9"/>
  <c r="J2611" i="9"/>
  <c r="J2612" i="9"/>
  <c r="J2613" i="9"/>
  <c r="J2614" i="9"/>
  <c r="J2615" i="9"/>
  <c r="J2616" i="9"/>
  <c r="J2617" i="9"/>
  <c r="J2618" i="9"/>
  <c r="J2619" i="9"/>
  <c r="J2620" i="9"/>
  <c r="J2621" i="9"/>
  <c r="J2622" i="9"/>
  <c r="J2623" i="9"/>
  <c r="J2624" i="9"/>
  <c r="J2625" i="9"/>
  <c r="J2626" i="9"/>
  <c r="J2627" i="9"/>
  <c r="J2628" i="9"/>
  <c r="J2629" i="9"/>
  <c r="J2630" i="9"/>
  <c r="J2631" i="9"/>
  <c r="J2632" i="9"/>
  <c r="J2633" i="9"/>
  <c r="J2634" i="9"/>
  <c r="J2635" i="9"/>
  <c r="J2636" i="9"/>
  <c r="J2637" i="9"/>
  <c r="J2638" i="9"/>
  <c r="J2639" i="9"/>
  <c r="J2640" i="9"/>
  <c r="J2641" i="9"/>
  <c r="J2642" i="9"/>
  <c r="J2643" i="9"/>
  <c r="J2644" i="9"/>
  <c r="J2645" i="9"/>
  <c r="J2646" i="9"/>
  <c r="J2647" i="9"/>
  <c r="J2648" i="9"/>
  <c r="J2649" i="9"/>
  <c r="J2650" i="9"/>
  <c r="J2651" i="9"/>
  <c r="J2652" i="9"/>
  <c r="J2653" i="9"/>
  <c r="J2654" i="9"/>
  <c r="J2655" i="9"/>
  <c r="J2656" i="9"/>
  <c r="J2657" i="9"/>
  <c r="J2658" i="9"/>
  <c r="J2659" i="9"/>
  <c r="J2660" i="9"/>
  <c r="J2661" i="9"/>
  <c r="J2662" i="9"/>
  <c r="J2663" i="9"/>
  <c r="J2664" i="9"/>
  <c r="J2665" i="9"/>
  <c r="J2666" i="9"/>
  <c r="J2667" i="9"/>
  <c r="J2668" i="9"/>
  <c r="J2669" i="9"/>
  <c r="J2670" i="9"/>
  <c r="J2671" i="9"/>
  <c r="J2672" i="9"/>
  <c r="J2673" i="9"/>
  <c r="J2674" i="9"/>
  <c r="J2675" i="9"/>
  <c r="J2676" i="9"/>
  <c r="J2677" i="9"/>
  <c r="J2678" i="9"/>
  <c r="J2679" i="9"/>
  <c r="J2680" i="9"/>
  <c r="J2681" i="9"/>
  <c r="J2682" i="9"/>
  <c r="J2683" i="9"/>
  <c r="J2684" i="9"/>
  <c r="J2685" i="9"/>
  <c r="J2686" i="9"/>
  <c r="J2687" i="9"/>
  <c r="J2688" i="9"/>
  <c r="J2689" i="9"/>
  <c r="J2690" i="9"/>
  <c r="J2691" i="9"/>
  <c r="J2692" i="9"/>
  <c r="J2693" i="9"/>
  <c r="J2694" i="9"/>
  <c r="J2695" i="9"/>
  <c r="J2696" i="9"/>
  <c r="J2697" i="9"/>
  <c r="J2698" i="9"/>
  <c r="J2699" i="9"/>
  <c r="J2700" i="9"/>
  <c r="J2701" i="9"/>
  <c r="J2702" i="9"/>
  <c r="J2703" i="9"/>
  <c r="J2704" i="9"/>
  <c r="J2705" i="9"/>
  <c r="J2706" i="9"/>
  <c r="J2707" i="9"/>
  <c r="J2708" i="9"/>
  <c r="J2709" i="9"/>
  <c r="J2710" i="9"/>
  <c r="J2711" i="9"/>
  <c r="J2712" i="9"/>
  <c r="J2713" i="9"/>
  <c r="J2714" i="9"/>
  <c r="J2715" i="9"/>
  <c r="J2716" i="9"/>
  <c r="J2717" i="9"/>
  <c r="J2718" i="9"/>
  <c r="J2719" i="9"/>
  <c r="J2720" i="9"/>
  <c r="J2721" i="9"/>
  <c r="J2722" i="9"/>
  <c r="J2723" i="9"/>
  <c r="J2724" i="9"/>
  <c r="J2725" i="9"/>
  <c r="J2726" i="9"/>
  <c r="J2727" i="9"/>
  <c r="J2728" i="9"/>
  <c r="J2729" i="9"/>
  <c r="J2730" i="9"/>
  <c r="J2731" i="9"/>
  <c r="J2732" i="9"/>
  <c r="J2733" i="9"/>
  <c r="J2734" i="9"/>
  <c r="J2735" i="9"/>
  <c r="J2736" i="9"/>
  <c r="J2737" i="9"/>
  <c r="J2738" i="9"/>
  <c r="J2739" i="9"/>
  <c r="J2740" i="9"/>
  <c r="J2741" i="9"/>
  <c r="J2742" i="9"/>
  <c r="J2743" i="9"/>
  <c r="J2744" i="9"/>
  <c r="J2745" i="9"/>
  <c r="J2746" i="9"/>
  <c r="J2747" i="9"/>
  <c r="J2748" i="9"/>
  <c r="J2749" i="9"/>
  <c r="J2750" i="9"/>
  <c r="J2751" i="9"/>
  <c r="J2752" i="9"/>
  <c r="J2753" i="9"/>
  <c r="J2754" i="9"/>
  <c r="J2755" i="9"/>
  <c r="J2756" i="9"/>
  <c r="J2757" i="9"/>
  <c r="J2758" i="9"/>
  <c r="J2759" i="9"/>
  <c r="J2760" i="9"/>
  <c r="J2761" i="9"/>
  <c r="J2762" i="9"/>
  <c r="J2763" i="9"/>
  <c r="J2764" i="9"/>
  <c r="J2765" i="9"/>
  <c r="J2766" i="9"/>
  <c r="J2767" i="9"/>
  <c r="J2768" i="9"/>
  <c r="J2769" i="9"/>
  <c r="J2770" i="9"/>
  <c r="J2771" i="9"/>
  <c r="J2772" i="9"/>
  <c r="J2773" i="9"/>
  <c r="J2774" i="9"/>
  <c r="J2775" i="9"/>
  <c r="J2776" i="9"/>
  <c r="J2777" i="9"/>
  <c r="J2778" i="9"/>
  <c r="J2779" i="9"/>
  <c r="J2780" i="9"/>
  <c r="J2781" i="9"/>
  <c r="J2782" i="9"/>
  <c r="J2783" i="9"/>
  <c r="J2784" i="9"/>
  <c r="J2785" i="9"/>
  <c r="J2786" i="9"/>
  <c r="J2787" i="9"/>
  <c r="J2788" i="9"/>
  <c r="J2789" i="9"/>
  <c r="J2790" i="9"/>
  <c r="J2791" i="9"/>
  <c r="J2792" i="9"/>
  <c r="J2793" i="9"/>
  <c r="J2794" i="9"/>
  <c r="J2795" i="9"/>
  <c r="J2796" i="9"/>
  <c r="J2797" i="9"/>
  <c r="J2798" i="9"/>
  <c r="J2799" i="9"/>
  <c r="J2800" i="9"/>
  <c r="J2801" i="9"/>
  <c r="J2802" i="9"/>
  <c r="J2803" i="9"/>
  <c r="J2804" i="9"/>
  <c r="J2805" i="9"/>
  <c r="J2806" i="9"/>
  <c r="J2807" i="9"/>
  <c r="J2808" i="9"/>
  <c r="J2809" i="9"/>
  <c r="J2810" i="9"/>
  <c r="J2811" i="9"/>
  <c r="J2812" i="9"/>
  <c r="J2813" i="9"/>
  <c r="J2814" i="9"/>
  <c r="J2815" i="9"/>
  <c r="J2816" i="9"/>
  <c r="J2817" i="9"/>
  <c r="J2818" i="9"/>
  <c r="J2819" i="9"/>
  <c r="J2820" i="9"/>
  <c r="J2821" i="9"/>
  <c r="J2822" i="9"/>
  <c r="J2823" i="9"/>
  <c r="J2824" i="9"/>
  <c r="J2825" i="9"/>
  <c r="J2826" i="9"/>
  <c r="J2827" i="9"/>
  <c r="J2828" i="9"/>
  <c r="J2829" i="9"/>
  <c r="J2830" i="9"/>
  <c r="J2831" i="9"/>
  <c r="J2832" i="9"/>
  <c r="J2833" i="9"/>
  <c r="J2834" i="9"/>
  <c r="J2835" i="9"/>
  <c r="J2836" i="9"/>
  <c r="J2837" i="9"/>
  <c r="J2838" i="9"/>
  <c r="J2839" i="9"/>
  <c r="J2840" i="9"/>
  <c r="J2841" i="9"/>
  <c r="J2842" i="9"/>
  <c r="J2843" i="9"/>
  <c r="J2844" i="9"/>
  <c r="J2845" i="9"/>
  <c r="J2846" i="9"/>
  <c r="J2847" i="9"/>
  <c r="J2848" i="9"/>
  <c r="J2849" i="9"/>
  <c r="J2850" i="9"/>
  <c r="J2851" i="9"/>
  <c r="J2852" i="9"/>
  <c r="J2853" i="9"/>
  <c r="J2854" i="9"/>
  <c r="J2855" i="9"/>
  <c r="J2856" i="9"/>
  <c r="J2857" i="9"/>
  <c r="J2858" i="9"/>
  <c r="J2859" i="9"/>
  <c r="J2860" i="9"/>
  <c r="J2861" i="9"/>
  <c r="J2862" i="9"/>
  <c r="J2863" i="9"/>
  <c r="J2864" i="9"/>
  <c r="J2865" i="9"/>
  <c r="J2866" i="9"/>
  <c r="J2867" i="9"/>
  <c r="J2868" i="9"/>
  <c r="J2869" i="9"/>
  <c r="J2870" i="9"/>
  <c r="J2871" i="9"/>
  <c r="J2872" i="9"/>
  <c r="J2873" i="9"/>
  <c r="J2874" i="9"/>
  <c r="J2875" i="9"/>
  <c r="J2876" i="9"/>
  <c r="J2877" i="9"/>
  <c r="J2878" i="9"/>
  <c r="J2879" i="9"/>
  <c r="J2880" i="9"/>
  <c r="J2881" i="9"/>
  <c r="J2882" i="9"/>
  <c r="J2883" i="9"/>
  <c r="J2884" i="9"/>
  <c r="J2885" i="9"/>
  <c r="J2886" i="9"/>
  <c r="J2887" i="9"/>
  <c r="J2888" i="9"/>
  <c r="J2889" i="9"/>
  <c r="J2890" i="9"/>
  <c r="J2891" i="9"/>
  <c r="J2892" i="9"/>
  <c r="J2893" i="9"/>
  <c r="J2894" i="9"/>
  <c r="J2895" i="9"/>
  <c r="J2896" i="9"/>
  <c r="J2897" i="9"/>
  <c r="J2898" i="9"/>
  <c r="J2899" i="9"/>
  <c r="J2900" i="9"/>
  <c r="J2901" i="9"/>
  <c r="J2902" i="9"/>
  <c r="J2903" i="9"/>
  <c r="J2904" i="9"/>
  <c r="J2905" i="9"/>
  <c r="J2906" i="9"/>
  <c r="J2907" i="9"/>
  <c r="J2908" i="9"/>
  <c r="J2909" i="9"/>
  <c r="J2910" i="9"/>
  <c r="J2911" i="9"/>
  <c r="J2912" i="9"/>
  <c r="J2913" i="9"/>
  <c r="J2914" i="9"/>
  <c r="J2915" i="9"/>
  <c r="J2916" i="9"/>
  <c r="J2917" i="9"/>
  <c r="J2918" i="9"/>
  <c r="J2919" i="9"/>
  <c r="J2920" i="9"/>
  <c r="J2921" i="9"/>
  <c r="J2922" i="9"/>
  <c r="J2923" i="9"/>
  <c r="J2924" i="9"/>
  <c r="J2925" i="9"/>
  <c r="J2926" i="9"/>
  <c r="J2927" i="9"/>
  <c r="J2928" i="9"/>
  <c r="J2929" i="9"/>
  <c r="J2930" i="9"/>
  <c r="J2931" i="9"/>
  <c r="J2932" i="9"/>
  <c r="J2933" i="9"/>
  <c r="J2934" i="9"/>
  <c r="J2935" i="9"/>
  <c r="J2936" i="9"/>
  <c r="J2937" i="9"/>
  <c r="J2938" i="9"/>
  <c r="J2939" i="9"/>
  <c r="J2940" i="9"/>
  <c r="J2941" i="9"/>
  <c r="J2942" i="9"/>
  <c r="J2943" i="9"/>
  <c r="J2944" i="9"/>
  <c r="J2945" i="9"/>
  <c r="J2946" i="9"/>
  <c r="J2947" i="9"/>
  <c r="J2948" i="9"/>
  <c r="J2949" i="9"/>
  <c r="J2950" i="9"/>
  <c r="J2951" i="9"/>
  <c r="J2952" i="9"/>
  <c r="J2953" i="9"/>
  <c r="J2954" i="9"/>
  <c r="J2955" i="9"/>
  <c r="J2956" i="9"/>
  <c r="J2957" i="9"/>
  <c r="J2958" i="9"/>
  <c r="J2959" i="9"/>
  <c r="J2960" i="9"/>
  <c r="J2961" i="9"/>
  <c r="J2962" i="9"/>
  <c r="J2963" i="9"/>
  <c r="J2964" i="9"/>
  <c r="J2965" i="9"/>
  <c r="J2966" i="9"/>
  <c r="J2967" i="9"/>
  <c r="J2968" i="9"/>
  <c r="J2969" i="9"/>
  <c r="J2970" i="9"/>
  <c r="J2971" i="9"/>
  <c r="J2972" i="9"/>
  <c r="J2973" i="9"/>
  <c r="J2974" i="9"/>
  <c r="J2975" i="9"/>
  <c r="J2976" i="9"/>
  <c r="J2977" i="9"/>
  <c r="J2978" i="9"/>
  <c r="J2979" i="9"/>
  <c r="J2980" i="9"/>
  <c r="J2981" i="9"/>
  <c r="J2982" i="9"/>
  <c r="J2983" i="9"/>
  <c r="J2984" i="9"/>
  <c r="J2985" i="9"/>
  <c r="J2986" i="9"/>
  <c r="J2987" i="9"/>
  <c r="J2988" i="9"/>
  <c r="J2989" i="9"/>
  <c r="J2990" i="9"/>
  <c r="J2991" i="9"/>
  <c r="J2992" i="9"/>
  <c r="J2993" i="9"/>
  <c r="J2994" i="9"/>
  <c r="J2995" i="9"/>
  <c r="J2996" i="9"/>
  <c r="J2997" i="9"/>
  <c r="J2998" i="9"/>
  <c r="J2999" i="9"/>
  <c r="J3000" i="9"/>
  <c r="J3001" i="9"/>
  <c r="J3002" i="9"/>
  <c r="J3003" i="9"/>
  <c r="J3004" i="9"/>
  <c r="J3005" i="9"/>
  <c r="J3006" i="9"/>
  <c r="J3007" i="9"/>
  <c r="J3008" i="9"/>
  <c r="J3009" i="9"/>
  <c r="J3010" i="9"/>
  <c r="J3011" i="9"/>
  <c r="J3012" i="9"/>
  <c r="J3013" i="9"/>
  <c r="J3014" i="9"/>
  <c r="J3015" i="9"/>
  <c r="J3016" i="9"/>
  <c r="J3017" i="9"/>
  <c r="J3018" i="9"/>
  <c r="J3019" i="9"/>
  <c r="J3020" i="9"/>
  <c r="J3021" i="9"/>
  <c r="J3022" i="9"/>
  <c r="J3023" i="9"/>
  <c r="J3024" i="9"/>
  <c r="J3025" i="9"/>
  <c r="J3026" i="9"/>
  <c r="J3027" i="9"/>
  <c r="J3028" i="9"/>
  <c r="J3029" i="9"/>
  <c r="J3030" i="9"/>
  <c r="J3031" i="9"/>
  <c r="J3032" i="9"/>
  <c r="J3033" i="9"/>
  <c r="J3034" i="9"/>
  <c r="J3035" i="9"/>
  <c r="J3036" i="9"/>
  <c r="J3037" i="9"/>
  <c r="J3038" i="9"/>
  <c r="J3039" i="9"/>
  <c r="J3040" i="9"/>
  <c r="J3041" i="9"/>
  <c r="J3042" i="9"/>
  <c r="J3043" i="9"/>
  <c r="J3044" i="9"/>
  <c r="J3045" i="9"/>
  <c r="J3046" i="9"/>
  <c r="J3047" i="9"/>
  <c r="J3048" i="9"/>
  <c r="J3049" i="9"/>
  <c r="J3050" i="9"/>
  <c r="J3051" i="9"/>
  <c r="J3052" i="9"/>
  <c r="J3053" i="9"/>
  <c r="J3054" i="9"/>
  <c r="J3055" i="9"/>
  <c r="J3056" i="9"/>
  <c r="J3057" i="9"/>
  <c r="J3058" i="9"/>
  <c r="J3059" i="9"/>
  <c r="J3060" i="9"/>
  <c r="J3061" i="9"/>
  <c r="J3062" i="9"/>
  <c r="J3063" i="9"/>
  <c r="J3064" i="9"/>
  <c r="J3065" i="9"/>
  <c r="J3066" i="9"/>
  <c r="J3067" i="9"/>
  <c r="J3068" i="9"/>
  <c r="J3069" i="9"/>
  <c r="J3070" i="9"/>
  <c r="J3071" i="9"/>
  <c r="J3072" i="9"/>
  <c r="J3073" i="9"/>
  <c r="J3074" i="9"/>
  <c r="J3075" i="9"/>
  <c r="J3076" i="9"/>
  <c r="J3077" i="9"/>
  <c r="J3078" i="9"/>
  <c r="J3079" i="9"/>
  <c r="J3080" i="9"/>
  <c r="J3081" i="9"/>
  <c r="J3082" i="9"/>
  <c r="J3083" i="9"/>
  <c r="J3084" i="9"/>
  <c r="J3085" i="9"/>
  <c r="J3086" i="9"/>
  <c r="J3087" i="9"/>
  <c r="J3088" i="9"/>
  <c r="J3089" i="9"/>
  <c r="J3090" i="9"/>
  <c r="J3091" i="9"/>
  <c r="J3092" i="9"/>
  <c r="J3093" i="9"/>
  <c r="J3094" i="9"/>
  <c r="J3095" i="9"/>
  <c r="J3096" i="9"/>
  <c r="J3097" i="9"/>
  <c r="J3098" i="9"/>
  <c r="J3099" i="9"/>
  <c r="J3100" i="9"/>
  <c r="J3101" i="9"/>
  <c r="J3102" i="9"/>
  <c r="J3103" i="9"/>
  <c r="J3104" i="9"/>
  <c r="J3105" i="9"/>
  <c r="J3106" i="9"/>
  <c r="J3107" i="9"/>
  <c r="J3108" i="9"/>
  <c r="J3109" i="9"/>
  <c r="J3110" i="9"/>
  <c r="J3111" i="9"/>
  <c r="J3112" i="9"/>
  <c r="J3113" i="9"/>
  <c r="J3114" i="9"/>
  <c r="J3115" i="9"/>
  <c r="J3116" i="9"/>
  <c r="J3117" i="9"/>
  <c r="J3118" i="9"/>
  <c r="J3119" i="9"/>
  <c r="J3120" i="9"/>
  <c r="J3121" i="9"/>
  <c r="J3122" i="9"/>
  <c r="J3123" i="9"/>
  <c r="J3124" i="9"/>
  <c r="J3125" i="9"/>
  <c r="J3126" i="9"/>
  <c r="J3127" i="9"/>
  <c r="J3128" i="9"/>
  <c r="J3129" i="9"/>
  <c r="J3130" i="9"/>
  <c r="J3131" i="9"/>
  <c r="J3132" i="9"/>
  <c r="J3133" i="9"/>
  <c r="J3134" i="9"/>
  <c r="J3135" i="9"/>
  <c r="J3136" i="9"/>
  <c r="J3137" i="9"/>
  <c r="J3138" i="9"/>
  <c r="J3139" i="9"/>
  <c r="J3140" i="9"/>
  <c r="J3141" i="9"/>
  <c r="J3142" i="9"/>
  <c r="J3143" i="9"/>
  <c r="J3144" i="9"/>
  <c r="J3145" i="9"/>
  <c r="J3146" i="9"/>
  <c r="J3147" i="9"/>
  <c r="J3148" i="9"/>
  <c r="J3149" i="9"/>
  <c r="J3150" i="9"/>
  <c r="J3151" i="9"/>
  <c r="J3152" i="9"/>
  <c r="J3153" i="9"/>
  <c r="J3154" i="9"/>
  <c r="J3155" i="9"/>
  <c r="J3156" i="9"/>
  <c r="J3157" i="9"/>
  <c r="J3158" i="9"/>
  <c r="J3159" i="9"/>
  <c r="J3160" i="9"/>
  <c r="J3161" i="9"/>
  <c r="J3162" i="9"/>
  <c r="J3163" i="9"/>
  <c r="J3164" i="9"/>
  <c r="J3165" i="9"/>
  <c r="J3166" i="9"/>
  <c r="J3167" i="9"/>
  <c r="J3168" i="9"/>
  <c r="J3169" i="9"/>
  <c r="J3170" i="9"/>
  <c r="J3171" i="9"/>
  <c r="J3172" i="9"/>
  <c r="J3173" i="9"/>
  <c r="J3174" i="9"/>
  <c r="J3175" i="9"/>
  <c r="J3176" i="9"/>
  <c r="J3177" i="9"/>
  <c r="J3178" i="9"/>
  <c r="J3179" i="9"/>
  <c r="J3180" i="9"/>
  <c r="J3181" i="9"/>
  <c r="J3182" i="9"/>
  <c r="J3183" i="9"/>
  <c r="J3184" i="9"/>
  <c r="J3185" i="9"/>
  <c r="J3186" i="9"/>
  <c r="J3187" i="9"/>
  <c r="J3188" i="9"/>
  <c r="J3189" i="9"/>
  <c r="J3190" i="9"/>
  <c r="J3191" i="9"/>
  <c r="J3192" i="9"/>
  <c r="J3193" i="9"/>
  <c r="J3194" i="9"/>
  <c r="J3195" i="9"/>
  <c r="J3196" i="9"/>
  <c r="J3197" i="9"/>
  <c r="J3198" i="9"/>
  <c r="J3199" i="9"/>
  <c r="J3200" i="9"/>
  <c r="J3201" i="9"/>
  <c r="J3202" i="9"/>
  <c r="J3203" i="9"/>
  <c r="J3204" i="9"/>
  <c r="J3205" i="9"/>
  <c r="J3206" i="9"/>
  <c r="J3207" i="9"/>
  <c r="J3208" i="9"/>
  <c r="J3209" i="9"/>
  <c r="J3210" i="9"/>
  <c r="J3211" i="9"/>
  <c r="J3212" i="9"/>
  <c r="J3213" i="9"/>
  <c r="J3214" i="9"/>
  <c r="J3215" i="9"/>
  <c r="J3216" i="9"/>
  <c r="J3217" i="9"/>
  <c r="J3218" i="9"/>
  <c r="J3219" i="9"/>
  <c r="J3220" i="9"/>
  <c r="J3221" i="9"/>
  <c r="J3222" i="9"/>
  <c r="J3223" i="9"/>
  <c r="J3224" i="9"/>
  <c r="J3225" i="9"/>
  <c r="J3226" i="9"/>
  <c r="J3227" i="9"/>
  <c r="J3228" i="9"/>
  <c r="J3229" i="9"/>
  <c r="J3230" i="9"/>
  <c r="J3231" i="9"/>
  <c r="J3232" i="9"/>
  <c r="J3233" i="9"/>
  <c r="J3234" i="9"/>
  <c r="J3235" i="9"/>
  <c r="J3236" i="9"/>
  <c r="J3237" i="9"/>
  <c r="J3238" i="9"/>
  <c r="J3239" i="9"/>
  <c r="J3240" i="9"/>
  <c r="J3241" i="9"/>
  <c r="J3242" i="9"/>
  <c r="J3243" i="9"/>
  <c r="J3244" i="9"/>
  <c r="J3245" i="9"/>
  <c r="J3246" i="9"/>
  <c r="J3247" i="9"/>
  <c r="J3248" i="9"/>
  <c r="J3249" i="9"/>
  <c r="J3250" i="9"/>
  <c r="J3251" i="9"/>
  <c r="J3252" i="9"/>
  <c r="J3253" i="9"/>
  <c r="J3254" i="9"/>
  <c r="J3255" i="9"/>
  <c r="J3256" i="9"/>
  <c r="J3257" i="9"/>
  <c r="J3258" i="9"/>
  <c r="J3259" i="9"/>
  <c r="J3260" i="9"/>
  <c r="J3261" i="9"/>
  <c r="J3262" i="9"/>
  <c r="J3263" i="9"/>
  <c r="J3264" i="9"/>
  <c r="J3265" i="9"/>
  <c r="J3266" i="9"/>
  <c r="J3267" i="9"/>
  <c r="J3268" i="9"/>
  <c r="J3269" i="9"/>
  <c r="J3270" i="9"/>
  <c r="J3271" i="9"/>
  <c r="J3272" i="9"/>
  <c r="J3273" i="9"/>
  <c r="J3274" i="9"/>
  <c r="J3275" i="9"/>
  <c r="J3276" i="9"/>
  <c r="J3277" i="9"/>
  <c r="J3278" i="9"/>
  <c r="J3279" i="9"/>
  <c r="J3280" i="9"/>
  <c r="J3281" i="9"/>
  <c r="J3282" i="9"/>
  <c r="J3283" i="9"/>
  <c r="J3284" i="9"/>
  <c r="J3285" i="9"/>
  <c r="J3286" i="9"/>
  <c r="J3287" i="9"/>
  <c r="J3288" i="9"/>
  <c r="J3289" i="9"/>
  <c r="J3290" i="9"/>
  <c r="J3291" i="9"/>
  <c r="J3292" i="9"/>
  <c r="J3293" i="9"/>
  <c r="J3294" i="9"/>
  <c r="J3295" i="9"/>
  <c r="J3296" i="9"/>
  <c r="J3297" i="9"/>
  <c r="J3298" i="9"/>
  <c r="J3299" i="9"/>
  <c r="J3300" i="9"/>
  <c r="J3301" i="9"/>
  <c r="J3302" i="9"/>
  <c r="J3303" i="9"/>
  <c r="J3304" i="9"/>
  <c r="J3305" i="9"/>
  <c r="J3306" i="9"/>
  <c r="J3307" i="9"/>
  <c r="J3308" i="9"/>
  <c r="J3309" i="9"/>
  <c r="J3310" i="9"/>
  <c r="J3311" i="9"/>
  <c r="J3312" i="9"/>
  <c r="J3313" i="9"/>
  <c r="J3314" i="9"/>
  <c r="J3315" i="9"/>
  <c r="J3316" i="9"/>
  <c r="J3317" i="9"/>
  <c r="J3318" i="9"/>
  <c r="J3319" i="9"/>
  <c r="J3320" i="9"/>
  <c r="J3321" i="9"/>
  <c r="J3322" i="9"/>
  <c r="J3323" i="9"/>
  <c r="J3324" i="9"/>
  <c r="J3325" i="9"/>
  <c r="J3326" i="9"/>
  <c r="J3327" i="9"/>
  <c r="J3328" i="9"/>
  <c r="J3329" i="9"/>
  <c r="J3330" i="9"/>
  <c r="J3331" i="9"/>
  <c r="J3332" i="9"/>
  <c r="J3333" i="9"/>
  <c r="J3334" i="9"/>
  <c r="J3335" i="9"/>
  <c r="J3336" i="9"/>
  <c r="J3337" i="9"/>
  <c r="J3338" i="9"/>
  <c r="J3339" i="9"/>
  <c r="J3340" i="9"/>
  <c r="J3341" i="9"/>
  <c r="J3342" i="9"/>
  <c r="J3343" i="9"/>
  <c r="J3344" i="9"/>
  <c r="J3345" i="9"/>
  <c r="J3346" i="9"/>
  <c r="J3347" i="9"/>
  <c r="J3348" i="9"/>
  <c r="J3349" i="9"/>
  <c r="J3350" i="9"/>
  <c r="J3351" i="9"/>
  <c r="J3352" i="9"/>
  <c r="J3353" i="9"/>
  <c r="J3354" i="9"/>
  <c r="J3355" i="9"/>
  <c r="J3356" i="9"/>
  <c r="J3357" i="9"/>
  <c r="J3358" i="9"/>
  <c r="J3359" i="9"/>
  <c r="J3360" i="9"/>
  <c r="J3361" i="9"/>
  <c r="J3362" i="9"/>
  <c r="J3363" i="9"/>
  <c r="J3364" i="9"/>
  <c r="J3365" i="9"/>
  <c r="J3366" i="9"/>
  <c r="J3367" i="9"/>
  <c r="J3368" i="9"/>
  <c r="J3369" i="9"/>
  <c r="J3370" i="9"/>
  <c r="J3371" i="9"/>
  <c r="J3372" i="9"/>
  <c r="J3373" i="9"/>
  <c r="J3374" i="9"/>
  <c r="J3375" i="9"/>
  <c r="J3376" i="9"/>
  <c r="J3377" i="9"/>
  <c r="J3378" i="9"/>
  <c r="J3379" i="9"/>
  <c r="J3380" i="9"/>
  <c r="J3381" i="9"/>
  <c r="J3382" i="9"/>
  <c r="J3383" i="9"/>
  <c r="J3384" i="9"/>
  <c r="J3385" i="9"/>
  <c r="J3386" i="9"/>
  <c r="J3387" i="9"/>
  <c r="J3388" i="9"/>
  <c r="J3389" i="9"/>
  <c r="J3390" i="9"/>
  <c r="J3391" i="9"/>
  <c r="J3392" i="9"/>
  <c r="J3393" i="9"/>
  <c r="J3394" i="9"/>
  <c r="J3395" i="9"/>
  <c r="J3396" i="9"/>
  <c r="J3397" i="9"/>
  <c r="J3398" i="9"/>
  <c r="J3399" i="9"/>
  <c r="J3400" i="9"/>
  <c r="J3401" i="9"/>
  <c r="J3402" i="9"/>
  <c r="J3403" i="9"/>
  <c r="J3404" i="9"/>
  <c r="J3405" i="9"/>
  <c r="J3406" i="9"/>
  <c r="J3407" i="9"/>
  <c r="J3408" i="9"/>
  <c r="J3409" i="9"/>
  <c r="J3410" i="9"/>
  <c r="J3411" i="9"/>
  <c r="J3412" i="9"/>
  <c r="J3413" i="9"/>
  <c r="J3414" i="9"/>
  <c r="J3415" i="9"/>
  <c r="J3416" i="9"/>
  <c r="J3417" i="9"/>
  <c r="J3418" i="9"/>
  <c r="J3419" i="9"/>
  <c r="J3420" i="9"/>
  <c r="J3421" i="9"/>
  <c r="J3422" i="9"/>
  <c r="J3423" i="9"/>
  <c r="J3424" i="9"/>
  <c r="J3425" i="9"/>
  <c r="J3426" i="9"/>
  <c r="J3427" i="9"/>
  <c r="J3428" i="9"/>
  <c r="J3429" i="9"/>
  <c r="J3430" i="9"/>
  <c r="J3431" i="9"/>
  <c r="J3432" i="9"/>
  <c r="J3433" i="9"/>
  <c r="J3434" i="9"/>
  <c r="J3435" i="9"/>
  <c r="J3436" i="9"/>
  <c r="J3437" i="9"/>
  <c r="J3438" i="9"/>
  <c r="J3439" i="9"/>
  <c r="J3440" i="9"/>
  <c r="J3441" i="9"/>
  <c r="J3442" i="9"/>
  <c r="J3443" i="9"/>
  <c r="J3444" i="9"/>
  <c r="J3445" i="9"/>
  <c r="J3446" i="9"/>
  <c r="J3447" i="9"/>
  <c r="J3448" i="9"/>
  <c r="J3449" i="9"/>
  <c r="J3450" i="9"/>
  <c r="J3451" i="9"/>
  <c r="J3452" i="9"/>
  <c r="J3453" i="9"/>
  <c r="J3454" i="9"/>
  <c r="J3455" i="9"/>
  <c r="J3456" i="9"/>
  <c r="J3457" i="9"/>
  <c r="J3458" i="9"/>
  <c r="J3459" i="9"/>
  <c r="J3460" i="9"/>
  <c r="J3461" i="9"/>
  <c r="J3462" i="9"/>
  <c r="J3463" i="9"/>
  <c r="J3464" i="9"/>
  <c r="J3465" i="9"/>
  <c r="J3466" i="9"/>
  <c r="J3467" i="9"/>
  <c r="J3468" i="9"/>
  <c r="J3469" i="9"/>
  <c r="J3470" i="9"/>
  <c r="J3471" i="9"/>
  <c r="J3472" i="9"/>
  <c r="J3473" i="9"/>
  <c r="J3474" i="9"/>
  <c r="J3475" i="9"/>
  <c r="J3476" i="9"/>
  <c r="J3477" i="9"/>
  <c r="J3478" i="9"/>
  <c r="J3479" i="9"/>
  <c r="J3480" i="9"/>
  <c r="J3481" i="9"/>
  <c r="J3482" i="9"/>
  <c r="J3483" i="9"/>
  <c r="J3484" i="9"/>
  <c r="J3485" i="9"/>
  <c r="J3486" i="9"/>
  <c r="J3487" i="9"/>
  <c r="J3488" i="9"/>
  <c r="J3489" i="9"/>
  <c r="J3490" i="9"/>
  <c r="J3491" i="9"/>
  <c r="J3492" i="9"/>
  <c r="J3493" i="9"/>
  <c r="J3494" i="9"/>
  <c r="J3495" i="9"/>
  <c r="J3496" i="9"/>
  <c r="J3497" i="9"/>
  <c r="J3498" i="9"/>
  <c r="J3499" i="9"/>
  <c r="J3500" i="9"/>
  <c r="J3501" i="9"/>
  <c r="J3502" i="9"/>
  <c r="J3503" i="9"/>
  <c r="J3504" i="9"/>
  <c r="J3505" i="9"/>
  <c r="J3506" i="9"/>
  <c r="J3507" i="9"/>
  <c r="J3508" i="9"/>
  <c r="J3509" i="9"/>
  <c r="J3510" i="9"/>
  <c r="J3511" i="9"/>
  <c r="J3512" i="9"/>
  <c r="J3513" i="9"/>
  <c r="J3514" i="9"/>
  <c r="J3515" i="9"/>
  <c r="J3516" i="9"/>
  <c r="J3517" i="9"/>
  <c r="J3518" i="9"/>
  <c r="J3519" i="9"/>
  <c r="J3520" i="9"/>
  <c r="J3521" i="9"/>
  <c r="J3522" i="9"/>
  <c r="J3523" i="9"/>
  <c r="J3524" i="9"/>
  <c r="J3525" i="9"/>
  <c r="J3526" i="9"/>
  <c r="J3527" i="9"/>
  <c r="J3528" i="9"/>
  <c r="J3529" i="9"/>
  <c r="J3530" i="9"/>
  <c r="J3531" i="9"/>
  <c r="J3532" i="9"/>
  <c r="J3533" i="9"/>
  <c r="J3534" i="9"/>
  <c r="J3535" i="9"/>
  <c r="J3536" i="9"/>
  <c r="J3537" i="9"/>
  <c r="J3538" i="9"/>
  <c r="J3539" i="9"/>
  <c r="J3540" i="9"/>
  <c r="J3541" i="9"/>
  <c r="J3542" i="9"/>
  <c r="J3543" i="9"/>
  <c r="J3544" i="9"/>
  <c r="J3545" i="9"/>
  <c r="J3546" i="9"/>
  <c r="J3547" i="9"/>
  <c r="J3548" i="9"/>
  <c r="J3549" i="9"/>
  <c r="J3550" i="9"/>
  <c r="J3551" i="9"/>
  <c r="J3552" i="9"/>
  <c r="J3553" i="9"/>
  <c r="J3554" i="9"/>
  <c r="J3555" i="9"/>
  <c r="J3556" i="9"/>
  <c r="J3557" i="9"/>
  <c r="J3558" i="9"/>
  <c r="J3559" i="9"/>
  <c r="J3560" i="9"/>
  <c r="J3561" i="9"/>
  <c r="J3562" i="9"/>
  <c r="J3563" i="9"/>
  <c r="J3564" i="9"/>
  <c r="J3565" i="9"/>
  <c r="J3566" i="9"/>
  <c r="J3567" i="9"/>
  <c r="J3568" i="9"/>
  <c r="J3569" i="9"/>
  <c r="J3570" i="9"/>
  <c r="J3571" i="9"/>
  <c r="J3572" i="9"/>
  <c r="J3573" i="9"/>
  <c r="J3574" i="9"/>
  <c r="J3575" i="9"/>
  <c r="J3576" i="9"/>
  <c r="J3577" i="9"/>
  <c r="J3578" i="9"/>
  <c r="J3579" i="9"/>
  <c r="J3580" i="9"/>
  <c r="J3581" i="9"/>
  <c r="J3582" i="9"/>
  <c r="J3583" i="9"/>
  <c r="J3584" i="9"/>
  <c r="J3585" i="9"/>
  <c r="J3586" i="9"/>
  <c r="J3587" i="9"/>
  <c r="J3588" i="9"/>
  <c r="J3589" i="9"/>
  <c r="J3590" i="9"/>
  <c r="J3591" i="9"/>
  <c r="J3592" i="9"/>
  <c r="J3593" i="9"/>
  <c r="J3594" i="9"/>
  <c r="J3595" i="9"/>
  <c r="J3596" i="9"/>
  <c r="J3597" i="9"/>
  <c r="J3598" i="9"/>
  <c r="J3599" i="9"/>
  <c r="J3600" i="9"/>
  <c r="J3601" i="9"/>
  <c r="J3602" i="9"/>
  <c r="J3603" i="9"/>
  <c r="J3604" i="9"/>
  <c r="J3605" i="9"/>
  <c r="J3606" i="9"/>
  <c r="J3607" i="9"/>
  <c r="J3608" i="9"/>
  <c r="J3609" i="9"/>
  <c r="J3610" i="9"/>
  <c r="J3611" i="9"/>
  <c r="J3612" i="9"/>
  <c r="J3613" i="9"/>
  <c r="J3614" i="9"/>
  <c r="J3615" i="9"/>
  <c r="J3616" i="9"/>
  <c r="J3617" i="9"/>
  <c r="J3618" i="9"/>
  <c r="J3619" i="9"/>
  <c r="J3620" i="9"/>
  <c r="J3621" i="9"/>
  <c r="J3622" i="9"/>
  <c r="J3623" i="9"/>
  <c r="J3624" i="9"/>
  <c r="J3625" i="9"/>
  <c r="J3626" i="9"/>
  <c r="J3627" i="9"/>
  <c r="J3628" i="9"/>
  <c r="J3629" i="9"/>
  <c r="J3630" i="9"/>
  <c r="J3631" i="9"/>
  <c r="J3632" i="9"/>
  <c r="J3633" i="9"/>
  <c r="J3634" i="9"/>
  <c r="J3635" i="9"/>
  <c r="J3636" i="9"/>
  <c r="J3637" i="9"/>
  <c r="J3638" i="9"/>
  <c r="J3639" i="9"/>
  <c r="J3640" i="9"/>
  <c r="J3641" i="9"/>
  <c r="J3642" i="9"/>
  <c r="J3643" i="9"/>
  <c r="J3644" i="9"/>
  <c r="J3645" i="9"/>
  <c r="J3646" i="9"/>
  <c r="J3647" i="9"/>
  <c r="J3648" i="9"/>
  <c r="J3649" i="9"/>
  <c r="J3650" i="9"/>
  <c r="J3651" i="9"/>
  <c r="J3652" i="9"/>
  <c r="J3653" i="9"/>
  <c r="J3654" i="9"/>
  <c r="J3655" i="9"/>
  <c r="J3656" i="9"/>
  <c r="J3657" i="9"/>
  <c r="J3658" i="9"/>
  <c r="J3659" i="9"/>
  <c r="J3660" i="9"/>
  <c r="J3661" i="9"/>
  <c r="J3662" i="9"/>
  <c r="J3663" i="9"/>
  <c r="J3664" i="9"/>
  <c r="J3665" i="9"/>
  <c r="J3666" i="9"/>
  <c r="J3667" i="9"/>
  <c r="J3668" i="9"/>
  <c r="J3669" i="9"/>
  <c r="J3670" i="9"/>
  <c r="J3671" i="9"/>
  <c r="J3672" i="9"/>
  <c r="J3673" i="9"/>
  <c r="J3674" i="9"/>
  <c r="J3675" i="9"/>
  <c r="J3676" i="9"/>
  <c r="J3677" i="9"/>
  <c r="J3678" i="9"/>
  <c r="J3679" i="9"/>
  <c r="J3680" i="9"/>
  <c r="J3681" i="9"/>
  <c r="J3682" i="9"/>
  <c r="J3683" i="9"/>
  <c r="J3684" i="9"/>
  <c r="J3685" i="9"/>
  <c r="J3686" i="9"/>
  <c r="J3687" i="9"/>
  <c r="J3688" i="9"/>
  <c r="J3689" i="9"/>
  <c r="J3690" i="9"/>
  <c r="J3691" i="9"/>
  <c r="J3692" i="9"/>
  <c r="J3693" i="9"/>
  <c r="J3694" i="9"/>
  <c r="J3695" i="9"/>
  <c r="J3696" i="9"/>
  <c r="J3697" i="9"/>
  <c r="J3698" i="9"/>
  <c r="J3699" i="9"/>
  <c r="J3700" i="9"/>
  <c r="J3701" i="9"/>
  <c r="J3702" i="9"/>
  <c r="J3703" i="9"/>
  <c r="J3704" i="9"/>
  <c r="J3705" i="9"/>
  <c r="J3706" i="9"/>
  <c r="J3707" i="9"/>
  <c r="J3708" i="9"/>
  <c r="J3709" i="9"/>
  <c r="J3710" i="9"/>
  <c r="J3711" i="9"/>
  <c r="J3712" i="9"/>
  <c r="J3713" i="9"/>
  <c r="J3714" i="9"/>
  <c r="J3715" i="9"/>
  <c r="J3716" i="9"/>
  <c r="J3717" i="9"/>
  <c r="J3718" i="9"/>
  <c r="J3719" i="9"/>
  <c r="J3720" i="9"/>
  <c r="J3721" i="9"/>
  <c r="J3722" i="9"/>
  <c r="J3723" i="9"/>
  <c r="J3724" i="9"/>
  <c r="J3725" i="9"/>
  <c r="J3726" i="9"/>
  <c r="J3727" i="9"/>
  <c r="J3728" i="9"/>
  <c r="J3729" i="9"/>
  <c r="J3730" i="9"/>
  <c r="J3731" i="9"/>
  <c r="J3732" i="9"/>
  <c r="J3733" i="9"/>
  <c r="J3734" i="9"/>
  <c r="J3735" i="9"/>
  <c r="J3736" i="9"/>
  <c r="J3737" i="9"/>
  <c r="J3738" i="9"/>
  <c r="J3739" i="9"/>
  <c r="J3740" i="9"/>
  <c r="J3741" i="9"/>
  <c r="J3742" i="9"/>
  <c r="J3743" i="9"/>
  <c r="J3744" i="9"/>
  <c r="J3745" i="9"/>
  <c r="J3746" i="9"/>
  <c r="J3747" i="9"/>
  <c r="J3748" i="9"/>
  <c r="J3749" i="9"/>
  <c r="J3750" i="9"/>
  <c r="J3751" i="9"/>
  <c r="J3752" i="9"/>
  <c r="J3753" i="9"/>
  <c r="J3754" i="9"/>
  <c r="J3755" i="9"/>
  <c r="J3756" i="9"/>
  <c r="J3757" i="9"/>
  <c r="J3758" i="9"/>
  <c r="J3759" i="9"/>
  <c r="J3760" i="9"/>
  <c r="J3761" i="9"/>
  <c r="J3762" i="9"/>
  <c r="J3763" i="9"/>
  <c r="J3764" i="9"/>
  <c r="J3765" i="9"/>
  <c r="J3766" i="9"/>
  <c r="J3767" i="9"/>
  <c r="J3768" i="9"/>
  <c r="J3769" i="9"/>
  <c r="J3770" i="9"/>
  <c r="J3771" i="9"/>
  <c r="J3772" i="9"/>
  <c r="J3773" i="9"/>
  <c r="J3774" i="9"/>
  <c r="J3775" i="9"/>
  <c r="J3776" i="9"/>
  <c r="J3777" i="9"/>
  <c r="J3778" i="9"/>
  <c r="J3779" i="9"/>
  <c r="J3780" i="9"/>
  <c r="J3781" i="9"/>
  <c r="J3782" i="9"/>
  <c r="J3783" i="9"/>
  <c r="J3784" i="9"/>
  <c r="J3785" i="9"/>
  <c r="J3786" i="9"/>
  <c r="J3787" i="9"/>
  <c r="J3788" i="9"/>
  <c r="J3789" i="9"/>
  <c r="J3790" i="9"/>
  <c r="J3791" i="9"/>
  <c r="J3792" i="9"/>
  <c r="J3793" i="9"/>
  <c r="J3794" i="9"/>
  <c r="J3795" i="9"/>
  <c r="J3796" i="9"/>
  <c r="J3797" i="9"/>
  <c r="J3798" i="9"/>
  <c r="J3799" i="9"/>
  <c r="J3800" i="9"/>
  <c r="J3801" i="9"/>
  <c r="J3802" i="9"/>
  <c r="J3803" i="9"/>
  <c r="J3804" i="9"/>
  <c r="J3805" i="9"/>
  <c r="J3806" i="9"/>
  <c r="J3807" i="9"/>
  <c r="J3808" i="9"/>
  <c r="J3809" i="9"/>
  <c r="J3810" i="9"/>
  <c r="J3811" i="9"/>
  <c r="J3812" i="9"/>
  <c r="J3813" i="9"/>
  <c r="J3814" i="9"/>
  <c r="J3815" i="9"/>
  <c r="J3816" i="9"/>
  <c r="J3817" i="9"/>
  <c r="J3818" i="9"/>
  <c r="J3819" i="9"/>
  <c r="J3820" i="9"/>
  <c r="J3821" i="9"/>
  <c r="J3822" i="9"/>
  <c r="J3823" i="9"/>
  <c r="J3824" i="9"/>
  <c r="J3825" i="9"/>
  <c r="J3826" i="9"/>
  <c r="J3827" i="9"/>
  <c r="J3828" i="9"/>
  <c r="J3829" i="9"/>
  <c r="J3830" i="9"/>
  <c r="J3831" i="9"/>
  <c r="J3832" i="9"/>
  <c r="J3833" i="9"/>
  <c r="J3834" i="9"/>
  <c r="J3835" i="9"/>
  <c r="J3836" i="9"/>
  <c r="J3837" i="9"/>
  <c r="J3838" i="9"/>
  <c r="J3839" i="9"/>
  <c r="J3840" i="9"/>
  <c r="J3841" i="9"/>
  <c r="J3842" i="9"/>
  <c r="J3843" i="9"/>
  <c r="J3844" i="9"/>
  <c r="J3845" i="9"/>
  <c r="J3846" i="9"/>
  <c r="J3847" i="9"/>
  <c r="J3848" i="9"/>
  <c r="J3849" i="9"/>
  <c r="J3850" i="9"/>
  <c r="J3851" i="9"/>
  <c r="J3852" i="9"/>
  <c r="J3853" i="9"/>
  <c r="J3854" i="9"/>
  <c r="J3855" i="9"/>
  <c r="J3856" i="9"/>
  <c r="J3857" i="9"/>
  <c r="J3858" i="9"/>
  <c r="J3859" i="9"/>
  <c r="J3860" i="9"/>
  <c r="J3861" i="9"/>
  <c r="J3862" i="9"/>
  <c r="J3863" i="9"/>
  <c r="J3864" i="9"/>
  <c r="J3865" i="9"/>
  <c r="J3866" i="9"/>
  <c r="J3867" i="9"/>
  <c r="J3868" i="9"/>
  <c r="J3869" i="9"/>
  <c r="J3870" i="9"/>
  <c r="J3871" i="9"/>
  <c r="J3872" i="9"/>
  <c r="J3873" i="9"/>
  <c r="J3874" i="9"/>
  <c r="J3875" i="9"/>
  <c r="J3876" i="9"/>
  <c r="J3877" i="9"/>
  <c r="J3878" i="9"/>
  <c r="J3879" i="9"/>
  <c r="J3880" i="9"/>
  <c r="J3881" i="9"/>
  <c r="J3882" i="9"/>
  <c r="J3883" i="9"/>
  <c r="J3884" i="9"/>
  <c r="J3885" i="9"/>
  <c r="J3886" i="9"/>
  <c r="J3887" i="9"/>
  <c r="J3888" i="9"/>
  <c r="J3889" i="9"/>
  <c r="J3890" i="9"/>
  <c r="J3891" i="9"/>
  <c r="J3892" i="9"/>
  <c r="J3893" i="9"/>
  <c r="J3894" i="9"/>
  <c r="J3895" i="9"/>
  <c r="J3896" i="9"/>
  <c r="J3897" i="9"/>
  <c r="J3898" i="9"/>
  <c r="J3899" i="9"/>
  <c r="J3900" i="9"/>
  <c r="J3901" i="9"/>
  <c r="J3902" i="9"/>
  <c r="J3903" i="9"/>
  <c r="J3904" i="9"/>
  <c r="J3905" i="9"/>
  <c r="J3906" i="9"/>
  <c r="J3907" i="9"/>
  <c r="J3908" i="9"/>
  <c r="J3909" i="9"/>
  <c r="J3910" i="9"/>
  <c r="J3911" i="9"/>
  <c r="J3912" i="9"/>
  <c r="J3913" i="9"/>
  <c r="J3914" i="9"/>
  <c r="J3915" i="9"/>
  <c r="J3916" i="9"/>
  <c r="J3917" i="9"/>
  <c r="J3918" i="9"/>
  <c r="J3919" i="9"/>
  <c r="J3920" i="9"/>
  <c r="J3921" i="9"/>
  <c r="J3922" i="9"/>
  <c r="J3923" i="9"/>
  <c r="J3924" i="9"/>
  <c r="J3925" i="9"/>
  <c r="J3926" i="9"/>
  <c r="J3927" i="9"/>
  <c r="J3928" i="9"/>
  <c r="J3929" i="9"/>
  <c r="J3930" i="9"/>
  <c r="J3931" i="9"/>
  <c r="J3932" i="9"/>
  <c r="J3933" i="9"/>
  <c r="J3934" i="9"/>
  <c r="J3935" i="9"/>
  <c r="J3936" i="9"/>
  <c r="J3937" i="9"/>
  <c r="J3938" i="9"/>
  <c r="J3939" i="9"/>
  <c r="J3940" i="9"/>
  <c r="J3941" i="9"/>
  <c r="J3942" i="9"/>
  <c r="J3943" i="9"/>
  <c r="J3944" i="9"/>
  <c r="J3945" i="9"/>
  <c r="J3946" i="9"/>
  <c r="J3947" i="9"/>
  <c r="J3948" i="9"/>
  <c r="J3949" i="9"/>
  <c r="J3950" i="9"/>
  <c r="J3951" i="9"/>
  <c r="J3952" i="9"/>
  <c r="J3953" i="9"/>
  <c r="J3954" i="9"/>
  <c r="J3955" i="9"/>
  <c r="J3956" i="9"/>
  <c r="J3957" i="9"/>
  <c r="J3958" i="9"/>
  <c r="J3959" i="9"/>
  <c r="J3960" i="9"/>
  <c r="J3961" i="9"/>
  <c r="J3962" i="9"/>
  <c r="J3963" i="9"/>
  <c r="J3964" i="9"/>
  <c r="J3965" i="9"/>
  <c r="J3966" i="9"/>
  <c r="J3967" i="9"/>
  <c r="J3968" i="9"/>
  <c r="J3969" i="9"/>
  <c r="J3970" i="9"/>
  <c r="J3971" i="9"/>
  <c r="J3972" i="9"/>
  <c r="J3973" i="9"/>
  <c r="J3974" i="9"/>
  <c r="J3975" i="9"/>
  <c r="J3976" i="9"/>
  <c r="J3977" i="9"/>
  <c r="J3978" i="9"/>
  <c r="J3979" i="9"/>
  <c r="J3980" i="9"/>
  <c r="J3981" i="9"/>
  <c r="J3982" i="9"/>
  <c r="J3983" i="9"/>
  <c r="J3984" i="9"/>
  <c r="J3985" i="9"/>
  <c r="J3986" i="9"/>
  <c r="J3987" i="9"/>
  <c r="J3988" i="9"/>
  <c r="J3989" i="9"/>
  <c r="J3990" i="9"/>
  <c r="J3991" i="9"/>
  <c r="J3992" i="9"/>
  <c r="J3993" i="9"/>
  <c r="J3994" i="9"/>
  <c r="J3995" i="9"/>
  <c r="J3996" i="9"/>
  <c r="J3997" i="9"/>
  <c r="J3998" i="9"/>
  <c r="J3999" i="9"/>
  <c r="J4000" i="9"/>
  <c r="J4001" i="9"/>
  <c r="J4002" i="9"/>
  <c r="J4003" i="9"/>
  <c r="J4004" i="9"/>
  <c r="J4005" i="9"/>
  <c r="J4006" i="9"/>
  <c r="J4007" i="9"/>
  <c r="J4008" i="9"/>
  <c r="J4009" i="9"/>
  <c r="J4010" i="9"/>
  <c r="J4011" i="9"/>
  <c r="J4012" i="9"/>
  <c r="J4013" i="9"/>
  <c r="J4014" i="9"/>
  <c r="J4015" i="9"/>
  <c r="J4016" i="9"/>
  <c r="J4017" i="9"/>
  <c r="J4018" i="9"/>
  <c r="J4019" i="9"/>
  <c r="J4020" i="9"/>
  <c r="J4021" i="9"/>
  <c r="J4022" i="9"/>
  <c r="J4023" i="9"/>
  <c r="J4024" i="9"/>
  <c r="J4025" i="9"/>
  <c r="J4026" i="9"/>
  <c r="J4027" i="9"/>
  <c r="J4028" i="9"/>
  <c r="J4029" i="9"/>
  <c r="J4030" i="9"/>
  <c r="J4031" i="9"/>
  <c r="J4032" i="9"/>
  <c r="J4033" i="9"/>
  <c r="J4034" i="9"/>
  <c r="J4035" i="9"/>
  <c r="J4036" i="9"/>
  <c r="J4037" i="9"/>
  <c r="J4038" i="9"/>
  <c r="J4039" i="9"/>
  <c r="J4040" i="9"/>
  <c r="J4041" i="9"/>
  <c r="J4042" i="9"/>
  <c r="J4043" i="9"/>
  <c r="J4044" i="9"/>
  <c r="J4045" i="9"/>
  <c r="J4046" i="9"/>
  <c r="J4047" i="9"/>
  <c r="J4048" i="9"/>
  <c r="J4049" i="9"/>
  <c r="J4050" i="9"/>
  <c r="J4051" i="9"/>
  <c r="J4052" i="9"/>
  <c r="J4053" i="9"/>
  <c r="J4054" i="9"/>
  <c r="J4055" i="9"/>
  <c r="J4056" i="9"/>
  <c r="J4057" i="9"/>
  <c r="J4058" i="9"/>
  <c r="J4059" i="9"/>
  <c r="J4060" i="9"/>
  <c r="J4061" i="9"/>
  <c r="J4062" i="9"/>
  <c r="J4063" i="9"/>
  <c r="J4064" i="9"/>
  <c r="J4065" i="9"/>
  <c r="J4066" i="9"/>
  <c r="J4067" i="9"/>
  <c r="J4068" i="9"/>
  <c r="J4069" i="9"/>
  <c r="J4070" i="9"/>
  <c r="J4071" i="9"/>
  <c r="J4072" i="9"/>
  <c r="J4073" i="9"/>
  <c r="J4074" i="9"/>
  <c r="J4075" i="9"/>
  <c r="J4076" i="9"/>
  <c r="J4077" i="9"/>
  <c r="J4078" i="9"/>
  <c r="J4079" i="9"/>
  <c r="J4080" i="9"/>
  <c r="J4081" i="9"/>
  <c r="J4082" i="9"/>
  <c r="J4083" i="9"/>
  <c r="J4084" i="9"/>
  <c r="J4085" i="9"/>
  <c r="J4086" i="9"/>
  <c r="J4087" i="9"/>
  <c r="J4088" i="9"/>
  <c r="J4089" i="9"/>
  <c r="J4090" i="9"/>
  <c r="J4091" i="9"/>
  <c r="J4092" i="9"/>
  <c r="J4093" i="9"/>
  <c r="J4094" i="9"/>
  <c r="J4095" i="9"/>
  <c r="J4096" i="9"/>
  <c r="J4097" i="9"/>
  <c r="J4098" i="9"/>
  <c r="J4099" i="9"/>
  <c r="J4100" i="9"/>
  <c r="J4101" i="9"/>
  <c r="J4102" i="9"/>
  <c r="J4103" i="9"/>
  <c r="J4104" i="9"/>
  <c r="J4105" i="9"/>
  <c r="J4106" i="9"/>
  <c r="J4107" i="9"/>
  <c r="J4108" i="9"/>
  <c r="J4109" i="9"/>
  <c r="J4110" i="9"/>
  <c r="J4111" i="9"/>
  <c r="J4112" i="9"/>
  <c r="J4113" i="9"/>
  <c r="J4114" i="9"/>
  <c r="J4115" i="9"/>
  <c r="J4116" i="9"/>
  <c r="J4117" i="9"/>
  <c r="J4118" i="9"/>
  <c r="J4119" i="9"/>
  <c r="J4120" i="9"/>
  <c r="J4121" i="9"/>
  <c r="J4122" i="9"/>
  <c r="J4123" i="9"/>
  <c r="J4124" i="9"/>
  <c r="J4125" i="9"/>
  <c r="J4126" i="9"/>
  <c r="J4127" i="9"/>
  <c r="J4128" i="9"/>
  <c r="J4129" i="9"/>
  <c r="J4130" i="9"/>
  <c r="J4131" i="9"/>
  <c r="J4132" i="9"/>
  <c r="J4133" i="9"/>
  <c r="J4134" i="9"/>
  <c r="J4135" i="9"/>
  <c r="J4136" i="9"/>
  <c r="J4137" i="9"/>
  <c r="J4138" i="9"/>
  <c r="J4139" i="9"/>
  <c r="J4140" i="9"/>
  <c r="J4141" i="9"/>
  <c r="J4142" i="9"/>
  <c r="J4143" i="9"/>
  <c r="J4144" i="9"/>
  <c r="J4145" i="9"/>
  <c r="J4146" i="9"/>
  <c r="J4147" i="9"/>
  <c r="J4148" i="9"/>
  <c r="J4149" i="9"/>
  <c r="J4150" i="9"/>
  <c r="J4151" i="9"/>
  <c r="J4152" i="9"/>
  <c r="J4153" i="9"/>
  <c r="J4154" i="9"/>
  <c r="J4155" i="9"/>
  <c r="J4156" i="9"/>
  <c r="J4157" i="9"/>
  <c r="J4158" i="9"/>
  <c r="J4159" i="9"/>
  <c r="J4160" i="9"/>
  <c r="J4161" i="9"/>
  <c r="J4162" i="9"/>
  <c r="J4163" i="9"/>
  <c r="J4164" i="9"/>
  <c r="J4165" i="9"/>
  <c r="J4166" i="9"/>
  <c r="J4167" i="9"/>
  <c r="J4168" i="9"/>
  <c r="J4169" i="9"/>
  <c r="J4170" i="9"/>
  <c r="J4171" i="9"/>
  <c r="J4172" i="9"/>
  <c r="J4173" i="9"/>
  <c r="J4174" i="9"/>
  <c r="J4175" i="9"/>
  <c r="J4176" i="9"/>
  <c r="J4177" i="9"/>
  <c r="J4178" i="9"/>
  <c r="J4179" i="9"/>
  <c r="J4180" i="9"/>
  <c r="J4181" i="9"/>
  <c r="J4182" i="9"/>
  <c r="J4183" i="9"/>
  <c r="J4184" i="9"/>
  <c r="J4185" i="9"/>
  <c r="J4186" i="9"/>
  <c r="J4187" i="9"/>
  <c r="J4188" i="9"/>
  <c r="J4189" i="9"/>
  <c r="J4190" i="9"/>
  <c r="J4191" i="9"/>
  <c r="J4192" i="9"/>
  <c r="J4193" i="9"/>
  <c r="J4194" i="9"/>
  <c r="J4195" i="9"/>
  <c r="J4196" i="9"/>
  <c r="J4197" i="9"/>
  <c r="J4198" i="9"/>
  <c r="J4199" i="9"/>
  <c r="J4200" i="9"/>
  <c r="J4201" i="9"/>
  <c r="J4202" i="9"/>
  <c r="J4203" i="9"/>
  <c r="J4204" i="9"/>
  <c r="J4205" i="9"/>
  <c r="J4206" i="9"/>
  <c r="J4207" i="9"/>
  <c r="J4208" i="9"/>
  <c r="J4209" i="9"/>
  <c r="J4210" i="9"/>
  <c r="J4211" i="9"/>
  <c r="J4212" i="9"/>
  <c r="J4213" i="9"/>
  <c r="J4214" i="9"/>
  <c r="J4215" i="9"/>
  <c r="J4216" i="9"/>
  <c r="J4217" i="9"/>
  <c r="J4218" i="9"/>
  <c r="J4219" i="9"/>
  <c r="J4220" i="9"/>
  <c r="J4221" i="9"/>
  <c r="J4222" i="9"/>
  <c r="J4223" i="9"/>
  <c r="J4224" i="9"/>
  <c r="J4225" i="9"/>
  <c r="J4226" i="9"/>
  <c r="J4227" i="9"/>
  <c r="J4228" i="9"/>
  <c r="J4229" i="9"/>
  <c r="J4230" i="9"/>
  <c r="J4231" i="9"/>
  <c r="J4232" i="9"/>
  <c r="J4233" i="9"/>
  <c r="J4234" i="9"/>
  <c r="J4235" i="9"/>
  <c r="J4236" i="9"/>
  <c r="J4237" i="9"/>
  <c r="J4238" i="9"/>
  <c r="J4239" i="9"/>
  <c r="J4240" i="9"/>
  <c r="J4241" i="9"/>
  <c r="J4242" i="9"/>
  <c r="J4243" i="9"/>
  <c r="J4244" i="9"/>
  <c r="J4245" i="9"/>
  <c r="J4246" i="9"/>
  <c r="J4247" i="9"/>
  <c r="J4248" i="9"/>
  <c r="J4249" i="9"/>
  <c r="J4250" i="9"/>
  <c r="J4251" i="9"/>
  <c r="J4252" i="9"/>
  <c r="J4253" i="9"/>
  <c r="J4254" i="9"/>
  <c r="J4255" i="9"/>
  <c r="J4256" i="9"/>
  <c r="J4257" i="9"/>
  <c r="J4258" i="9"/>
  <c r="J4259" i="9"/>
  <c r="J4260" i="9"/>
  <c r="J4261" i="9"/>
  <c r="J4262" i="9"/>
  <c r="J4263" i="9"/>
  <c r="J4264" i="9"/>
  <c r="J4265" i="9"/>
  <c r="J4266" i="9"/>
  <c r="J4267" i="9"/>
  <c r="J4268" i="9"/>
  <c r="J4269" i="9"/>
  <c r="J4270" i="9"/>
  <c r="J4271" i="9"/>
  <c r="J4272" i="9"/>
  <c r="J4273" i="9"/>
  <c r="J4274" i="9"/>
  <c r="J4275" i="9"/>
  <c r="J4276" i="9"/>
  <c r="J4277" i="9"/>
  <c r="J4278" i="9"/>
  <c r="J4279" i="9"/>
  <c r="J4280" i="9"/>
  <c r="J4281" i="9"/>
  <c r="J4282" i="9"/>
  <c r="J4283" i="9"/>
  <c r="J4284" i="9"/>
  <c r="J4285" i="9"/>
  <c r="J4286" i="9"/>
  <c r="J4287" i="9"/>
  <c r="J4288" i="9"/>
  <c r="J4289" i="9"/>
  <c r="J4290" i="9"/>
  <c r="J4291" i="9"/>
  <c r="J4292" i="9"/>
  <c r="J4293" i="9"/>
  <c r="J4294" i="9"/>
  <c r="J4295" i="9"/>
  <c r="J4296" i="9"/>
  <c r="J4297" i="9"/>
  <c r="J4298" i="9"/>
  <c r="J4299" i="9"/>
  <c r="J4300" i="9"/>
  <c r="J4301" i="9"/>
  <c r="J4302" i="9"/>
  <c r="J4303" i="9"/>
  <c r="J4304" i="9"/>
  <c r="J4305" i="9"/>
  <c r="J4306" i="9"/>
  <c r="J4307" i="9"/>
  <c r="J4308" i="9"/>
  <c r="J4309" i="9"/>
  <c r="J4310" i="9"/>
  <c r="J4311" i="9"/>
  <c r="J4312" i="9"/>
  <c r="J4313" i="9"/>
  <c r="J4314" i="9"/>
  <c r="J4315" i="9"/>
  <c r="J4316" i="9"/>
  <c r="J4317" i="9"/>
  <c r="J4318" i="9"/>
  <c r="J4319" i="9"/>
  <c r="J4320" i="9"/>
  <c r="J4321" i="9"/>
  <c r="J4322" i="9"/>
  <c r="J4323" i="9"/>
  <c r="J4324" i="9"/>
  <c r="J4325" i="9"/>
  <c r="J4326" i="9"/>
  <c r="J4327" i="9"/>
  <c r="J4328" i="9"/>
  <c r="J4329" i="9"/>
  <c r="J4330" i="9"/>
  <c r="J4331" i="9"/>
  <c r="J4332" i="9"/>
  <c r="J4333" i="9"/>
  <c r="J4334" i="9"/>
  <c r="J4335" i="9"/>
  <c r="J4336" i="9"/>
  <c r="J4337" i="9"/>
  <c r="J4338" i="9"/>
  <c r="J4339" i="9"/>
  <c r="J4340" i="9"/>
  <c r="J4341" i="9"/>
  <c r="J4342" i="9"/>
  <c r="J4343" i="9"/>
  <c r="J4344" i="9"/>
  <c r="J4345" i="9"/>
  <c r="J4346" i="9"/>
  <c r="J4347" i="9"/>
  <c r="J4348" i="9"/>
  <c r="J4349" i="9"/>
  <c r="J4350" i="9"/>
  <c r="J4351" i="9"/>
  <c r="J4352" i="9"/>
  <c r="J4353" i="9"/>
  <c r="J4354" i="9"/>
  <c r="J4355" i="9"/>
  <c r="J4356" i="9"/>
  <c r="J4357" i="9"/>
  <c r="J4358" i="9"/>
  <c r="J4359" i="9"/>
  <c r="J4360" i="9"/>
  <c r="J4361" i="9"/>
  <c r="J4362" i="9"/>
  <c r="J4363" i="9"/>
  <c r="J4364" i="9"/>
  <c r="J4365" i="9"/>
  <c r="J4366" i="9"/>
  <c r="J4367" i="9"/>
  <c r="J4368" i="9"/>
  <c r="J4369" i="9"/>
  <c r="J4370" i="9"/>
  <c r="J4371" i="9"/>
  <c r="J4372" i="9"/>
  <c r="J4373" i="9"/>
  <c r="J4374" i="9"/>
  <c r="J4375" i="9"/>
  <c r="J4376" i="9"/>
  <c r="J4377" i="9"/>
  <c r="J4378" i="9"/>
  <c r="J4379" i="9"/>
  <c r="J4380" i="9"/>
  <c r="J4381" i="9"/>
  <c r="J4382" i="9"/>
  <c r="J4383" i="9"/>
  <c r="J4384" i="9"/>
  <c r="J4385" i="9"/>
  <c r="J4386" i="9"/>
  <c r="J4387" i="9"/>
  <c r="J4388" i="9"/>
  <c r="J4389" i="9"/>
  <c r="J4390" i="9"/>
  <c r="J4391" i="9"/>
  <c r="J4392" i="9"/>
  <c r="J4393" i="9"/>
  <c r="J4394" i="9"/>
  <c r="J4395" i="9"/>
  <c r="J4396" i="9"/>
  <c r="J4397" i="9"/>
  <c r="J4398" i="9"/>
  <c r="J4399" i="9"/>
  <c r="J4400" i="9"/>
  <c r="J4401" i="9"/>
  <c r="J4402" i="9"/>
  <c r="J4403" i="9"/>
  <c r="J4404" i="9"/>
  <c r="J4405" i="9"/>
  <c r="J4406" i="9"/>
  <c r="J4407" i="9"/>
  <c r="J4408" i="9"/>
  <c r="J4409" i="9"/>
  <c r="J4410" i="9"/>
  <c r="J4411" i="9"/>
  <c r="J4412" i="9"/>
  <c r="J4413" i="9"/>
  <c r="J4414" i="9"/>
  <c r="J4415" i="9"/>
  <c r="J4416" i="9"/>
  <c r="J4417" i="9"/>
  <c r="J4418" i="9"/>
  <c r="J4419" i="9"/>
  <c r="J4420" i="9"/>
  <c r="J4421" i="9"/>
  <c r="J4422" i="9"/>
  <c r="J4423" i="9"/>
  <c r="J4424" i="9"/>
  <c r="J4425" i="9"/>
  <c r="J4426" i="9"/>
  <c r="J4427" i="9"/>
  <c r="J4428" i="9"/>
  <c r="J4429" i="9"/>
  <c r="J4430" i="9"/>
  <c r="J4431" i="9"/>
  <c r="J4432" i="9"/>
  <c r="J4433" i="9"/>
  <c r="J4434" i="9"/>
  <c r="J4435" i="9"/>
  <c r="J4436" i="9"/>
  <c r="J4437" i="9"/>
  <c r="J4438" i="9"/>
  <c r="J4439" i="9"/>
  <c r="J4440" i="9"/>
  <c r="J4441" i="9"/>
  <c r="J4442" i="9"/>
  <c r="J4443" i="9"/>
  <c r="J4444" i="9"/>
  <c r="J4445" i="9"/>
  <c r="J4446" i="9"/>
  <c r="J4447" i="9"/>
  <c r="J4448" i="9"/>
  <c r="J4449" i="9"/>
  <c r="J4450" i="9"/>
  <c r="J4451" i="9"/>
  <c r="J4452" i="9"/>
  <c r="J4453" i="9"/>
  <c r="J4454" i="9"/>
  <c r="J4455" i="9"/>
  <c r="J4456" i="9"/>
  <c r="J4457" i="9"/>
  <c r="J4458" i="9"/>
  <c r="J4459" i="9"/>
  <c r="J4460" i="9"/>
  <c r="J4461" i="9"/>
  <c r="J4462" i="9"/>
  <c r="J4463" i="9"/>
  <c r="J4464" i="9"/>
  <c r="J4465" i="9"/>
  <c r="J4466" i="9"/>
  <c r="J4467" i="9"/>
  <c r="J4468" i="9"/>
  <c r="J4469" i="9"/>
  <c r="J4470" i="9"/>
  <c r="J4471" i="9"/>
  <c r="J4472" i="9"/>
  <c r="J4473" i="9"/>
  <c r="J4474" i="9"/>
  <c r="J4475" i="9"/>
  <c r="J4476" i="9"/>
  <c r="J4477" i="9"/>
  <c r="J4478" i="9"/>
  <c r="J4479" i="9"/>
  <c r="J4480" i="9"/>
  <c r="J4481" i="9"/>
  <c r="J4482" i="9"/>
  <c r="J4483" i="9"/>
  <c r="J4484" i="9"/>
  <c r="J4485" i="9"/>
  <c r="J4486" i="9"/>
  <c r="J4487" i="9"/>
  <c r="J4488" i="9"/>
  <c r="J4489" i="9"/>
  <c r="J4490" i="9"/>
  <c r="J4491" i="9"/>
  <c r="J4492" i="9"/>
  <c r="J4493" i="9"/>
  <c r="J4494" i="9"/>
  <c r="J4495" i="9"/>
  <c r="J4496" i="9"/>
  <c r="J4497" i="9"/>
  <c r="J4498" i="9"/>
  <c r="J4499" i="9"/>
  <c r="J4500" i="9"/>
  <c r="J4501" i="9"/>
  <c r="J4502" i="9"/>
  <c r="J4503" i="9"/>
  <c r="J4504" i="9"/>
  <c r="J4505" i="9"/>
  <c r="J4506" i="9"/>
  <c r="J4507" i="9"/>
  <c r="J4508" i="9"/>
  <c r="J4509" i="9"/>
  <c r="J4510" i="9"/>
  <c r="J4511" i="9"/>
  <c r="J4512" i="9"/>
  <c r="J4513" i="9"/>
  <c r="J4514" i="9"/>
  <c r="J4515" i="9"/>
  <c r="J4516" i="9"/>
  <c r="J4517" i="9"/>
  <c r="J4518" i="9"/>
  <c r="J4519" i="9"/>
  <c r="J4520" i="9"/>
  <c r="J4521" i="9"/>
  <c r="J4522" i="9"/>
  <c r="J4523" i="9"/>
  <c r="J4524" i="9"/>
  <c r="J4525" i="9"/>
  <c r="J4526" i="9"/>
  <c r="J4527" i="9"/>
  <c r="J4528" i="9"/>
  <c r="J4529" i="9"/>
  <c r="J4530" i="9"/>
  <c r="J4531" i="9"/>
  <c r="J4532" i="9"/>
  <c r="J4533" i="9"/>
  <c r="J4534" i="9"/>
  <c r="J4535" i="9"/>
  <c r="J4536" i="9"/>
  <c r="J4537" i="9"/>
  <c r="J4538" i="9"/>
  <c r="J4539" i="9"/>
  <c r="J4540" i="9"/>
  <c r="J4541" i="9"/>
  <c r="J4542" i="9"/>
  <c r="J4543" i="9"/>
  <c r="J4544" i="9"/>
  <c r="J4545" i="9"/>
  <c r="J4546" i="9"/>
  <c r="J4547" i="9"/>
  <c r="J4548" i="9"/>
  <c r="J4549" i="9"/>
  <c r="J4550" i="9"/>
  <c r="J4551" i="9"/>
  <c r="J4552" i="9"/>
  <c r="J4553" i="9"/>
  <c r="J4554" i="9"/>
  <c r="J4555" i="9"/>
  <c r="J4556" i="9"/>
  <c r="J4557" i="9"/>
  <c r="J4558" i="9"/>
  <c r="J4559" i="9"/>
  <c r="J4560" i="9"/>
  <c r="J4561" i="9"/>
  <c r="J4562" i="9"/>
  <c r="J4563" i="9"/>
  <c r="J4564" i="9"/>
  <c r="J4565" i="9"/>
  <c r="J4566" i="9"/>
  <c r="J4567" i="9"/>
  <c r="J4568" i="9"/>
  <c r="J4569" i="9"/>
  <c r="J4570" i="9"/>
  <c r="J4571" i="9"/>
  <c r="J4572" i="9"/>
  <c r="J4573" i="9"/>
  <c r="J4574" i="9"/>
  <c r="J4575" i="9"/>
  <c r="J4576" i="9"/>
  <c r="J4577" i="9"/>
  <c r="J4578" i="9"/>
  <c r="J4579" i="9"/>
  <c r="J4580" i="9"/>
  <c r="J4581" i="9"/>
  <c r="J4582" i="9"/>
  <c r="J4583" i="9"/>
  <c r="J4584" i="9"/>
  <c r="J4585" i="9"/>
  <c r="J4586" i="9"/>
  <c r="J4587" i="9"/>
  <c r="J4588" i="9"/>
  <c r="J4589" i="9"/>
  <c r="J4590" i="9"/>
  <c r="J4591" i="9"/>
  <c r="J4592" i="9"/>
  <c r="J4593" i="9"/>
  <c r="J4594" i="9"/>
  <c r="J4595" i="9"/>
  <c r="J4596" i="9"/>
  <c r="J4597" i="9"/>
  <c r="J4598" i="9"/>
  <c r="J4599" i="9"/>
  <c r="J4600" i="9"/>
  <c r="J4601" i="9"/>
  <c r="J4602" i="9"/>
  <c r="J4603" i="9"/>
  <c r="J4604" i="9"/>
  <c r="J4605" i="9"/>
  <c r="J4606" i="9"/>
  <c r="J4607" i="9"/>
  <c r="J4608" i="9"/>
  <c r="J4609" i="9"/>
  <c r="J4610" i="9"/>
  <c r="J4611" i="9"/>
  <c r="J4612" i="9"/>
  <c r="J4613" i="9"/>
  <c r="J4614" i="9"/>
  <c r="J4615" i="9"/>
  <c r="J4616" i="9"/>
  <c r="J4617" i="9"/>
  <c r="J4618" i="9"/>
  <c r="J4619" i="9"/>
  <c r="J4620" i="9"/>
  <c r="J4621" i="9"/>
  <c r="J4622" i="9"/>
  <c r="J4623" i="9"/>
  <c r="J4624" i="9"/>
  <c r="J4625" i="9"/>
  <c r="J4626" i="9"/>
  <c r="J4627" i="9"/>
  <c r="J4628" i="9"/>
  <c r="J4629" i="9"/>
  <c r="J4630"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 i="9"/>
  <c r="J9" i="9"/>
  <c r="J10" i="9"/>
  <c r="J11" i="9"/>
  <c r="J12" i="9"/>
  <c r="J13" i="9"/>
  <c r="J14" i="9"/>
  <c r="J15" i="9"/>
  <c r="J7" i="9"/>
  <c r="H11" i="15" l="1"/>
  <c r="C8" i="14" l="1"/>
  <c r="E8" i="14" s="1"/>
  <c r="F8" i="14" s="1"/>
  <c r="C19" i="14"/>
  <c r="E19" i="14" s="1"/>
  <c r="F19" i="14" s="1"/>
  <c r="C13" i="14"/>
  <c r="E13" i="14" s="1"/>
  <c r="F13" i="14" s="1"/>
  <c r="C7" i="14"/>
  <c r="C21" i="14"/>
  <c r="E21" i="14" s="1"/>
  <c r="F21" i="14" s="1"/>
  <c r="C17" i="14"/>
  <c r="E17" i="14" s="1"/>
  <c r="F17" i="14" s="1"/>
  <c r="C46" i="14"/>
  <c r="E46" i="14" s="1"/>
  <c r="F46" i="14" s="1"/>
  <c r="C27" i="14"/>
  <c r="E27" i="14" s="1"/>
  <c r="F27" i="14" s="1"/>
  <c r="C47" i="14"/>
  <c r="E47" i="14" s="1"/>
  <c r="F47" i="14" s="1"/>
  <c r="C26" i="14"/>
  <c r="E26" i="14" s="1"/>
  <c r="F26" i="14" s="1"/>
  <c r="C11" i="14"/>
  <c r="E11" i="14" s="1"/>
  <c r="F11" i="14" s="1"/>
  <c r="C23" i="14"/>
  <c r="E23" i="14" s="1"/>
  <c r="F23" i="14" s="1"/>
  <c r="C30" i="14"/>
  <c r="E30" i="14" s="1"/>
  <c r="F30" i="14" s="1"/>
  <c r="C29" i="14"/>
  <c r="E29" i="14" s="1"/>
  <c r="F29" i="14" s="1"/>
  <c r="C36" i="14"/>
  <c r="E36" i="14" s="1"/>
  <c r="F36" i="14" s="1"/>
  <c r="C16" i="14"/>
  <c r="E16" i="14" s="1"/>
  <c r="F16" i="14" s="1"/>
  <c r="C15" i="14"/>
  <c r="E15" i="14" s="1"/>
  <c r="F15" i="14" s="1"/>
  <c r="C18" i="14"/>
  <c r="E18" i="14" s="1"/>
  <c r="F18" i="14" s="1"/>
  <c r="C24" i="14"/>
  <c r="E24" i="14" s="1"/>
  <c r="F24" i="14" s="1"/>
  <c r="C45" i="14"/>
  <c r="E45" i="14" s="1"/>
  <c r="F45" i="14" s="1"/>
  <c r="C28" i="14"/>
  <c r="E28" i="14" s="1"/>
  <c r="F28" i="14" s="1"/>
  <c r="C32" i="14"/>
  <c r="E32" i="14" s="1"/>
  <c r="F32" i="14" s="1"/>
  <c r="C39" i="14"/>
  <c r="E39" i="14" s="1"/>
  <c r="F39" i="14" s="1"/>
  <c r="C35" i="14"/>
  <c r="E35" i="14" s="1"/>
  <c r="F35" i="14" s="1"/>
  <c r="C22" i="14"/>
  <c r="E22" i="14" s="1"/>
  <c r="F22" i="14" s="1"/>
  <c r="C25" i="14"/>
  <c r="E25" i="14" s="1"/>
  <c r="F25" i="14" s="1"/>
  <c r="C37" i="14"/>
  <c r="E37" i="14" s="1"/>
  <c r="F37" i="14" s="1"/>
  <c r="C12" i="14"/>
  <c r="E12" i="14" s="1"/>
  <c r="F12" i="14" s="1"/>
  <c r="C40" i="14"/>
  <c r="E40" i="14" s="1"/>
  <c r="F40" i="14" s="1"/>
  <c r="C44" i="14"/>
  <c r="E44" i="14" s="1"/>
  <c r="F44" i="14" s="1"/>
  <c r="C33" i="14"/>
  <c r="E33" i="14" s="1"/>
  <c r="F33" i="14" s="1"/>
  <c r="C43" i="14"/>
  <c r="E43" i="14" s="1"/>
  <c r="F43" i="14" s="1"/>
  <c r="C20" i="14"/>
  <c r="E20" i="14" s="1"/>
  <c r="F20" i="14" s="1"/>
  <c r="C41" i="14"/>
  <c r="E41" i="14" s="1"/>
  <c r="F41" i="14" s="1"/>
  <c r="C6" i="14"/>
  <c r="C10" i="14"/>
  <c r="E10" i="14" s="1"/>
  <c r="F10" i="14" s="1"/>
  <c r="C14" i="14"/>
  <c r="E14" i="14" s="1"/>
  <c r="F14" i="14" s="1"/>
  <c r="C9" i="14"/>
  <c r="E9" i="14" s="1"/>
  <c r="F9" i="14" s="1"/>
  <c r="C34" i="14"/>
  <c r="E34" i="14" s="1"/>
  <c r="F34" i="14" s="1"/>
  <c r="C38" i="14"/>
  <c r="E38" i="14" s="1"/>
  <c r="F38" i="14" s="1"/>
  <c r="C42" i="14"/>
  <c r="E42" i="14" s="1"/>
  <c r="F42" i="14" s="1"/>
  <c r="C31" i="14"/>
  <c r="E31" i="14" s="1"/>
  <c r="F31" i="14" s="1"/>
  <c r="E6" i="14" l="1"/>
  <c r="F6" i="14" s="1"/>
  <c r="I14" i="14"/>
  <c r="E7" i="14"/>
  <c r="F7" i="14" s="1"/>
  <c r="C49" i="14"/>
  <c r="B31" i="11"/>
  <c r="J31" i="11" l="1"/>
  <c r="L31" i="11"/>
  <c r="F49" i="14"/>
  <c r="E49" i="14"/>
  <c r="D8" i="10"/>
  <c r="D12" i="10" s="1"/>
  <c r="C10" i="11"/>
  <c r="C30" i="11" s="1"/>
  <c r="E19" i="11"/>
  <c r="E16" i="11"/>
  <c r="E12" i="11"/>
  <c r="E8" i="11"/>
  <c r="B30" i="11"/>
  <c r="C8" i="10"/>
  <c r="C12" i="10" s="1"/>
  <c r="C16" i="11"/>
  <c r="C8" i="11"/>
  <c r="D19" i="11"/>
  <c r="D16" i="11"/>
  <c r="D12" i="11"/>
  <c r="D8" i="11"/>
  <c r="C7" i="11"/>
  <c r="C15" i="11"/>
  <c r="D7" i="11"/>
  <c r="E18" i="11"/>
  <c r="E15" i="11"/>
  <c r="E9" i="11"/>
  <c r="C21" i="11"/>
  <c r="C14" i="11"/>
  <c r="E7" i="11"/>
  <c r="D18" i="11"/>
  <c r="D15" i="11"/>
  <c r="G15" i="11" s="1"/>
  <c r="D9" i="11"/>
  <c r="B7" i="10"/>
  <c r="C20" i="11"/>
  <c r="C13" i="11"/>
  <c r="C33" i="11" s="1"/>
  <c r="E21" i="11"/>
  <c r="E17" i="11"/>
  <c r="E14" i="11"/>
  <c r="E34" i="11" s="1"/>
  <c r="E11" i="11"/>
  <c r="E31" i="11" s="1"/>
  <c r="B33" i="11"/>
  <c r="C7" i="10"/>
  <c r="C19" i="11"/>
  <c r="C12" i="11"/>
  <c r="C32" i="11" s="1"/>
  <c r="D21" i="11"/>
  <c r="D17" i="11"/>
  <c r="D14" i="11"/>
  <c r="D34" i="11" s="1"/>
  <c r="D11" i="11"/>
  <c r="D31" i="11" s="1"/>
  <c r="D7" i="10"/>
  <c r="C18" i="11"/>
  <c r="C9" i="11"/>
  <c r="E20" i="11"/>
  <c r="E13" i="11"/>
  <c r="E33" i="11" s="1"/>
  <c r="E10" i="11"/>
  <c r="E30" i="11" s="1"/>
  <c r="B8" i="10"/>
  <c r="C17" i="11"/>
  <c r="C11" i="11"/>
  <c r="C31" i="11" s="1"/>
  <c r="D20" i="11"/>
  <c r="D13" i="11"/>
  <c r="D33" i="11" s="1"/>
  <c r="D10" i="11"/>
  <c r="D30" i="11" s="1"/>
  <c r="G8" i="11"/>
  <c r="F8" i="11"/>
  <c r="F16" i="8"/>
  <c r="F15" i="8"/>
  <c r="F14" i="8"/>
  <c r="F11" i="8"/>
  <c r="F12" i="8"/>
  <c r="F10" i="8"/>
  <c r="F7" i="8"/>
  <c r="F8" i="8"/>
  <c r="F6" i="8"/>
  <c r="L33" i="11" l="1"/>
  <c r="J33" i="11"/>
  <c r="L30" i="11"/>
  <c r="J30" i="11"/>
  <c r="F15" i="11"/>
  <c r="C34" i="11"/>
  <c r="G34" i="11" s="1"/>
  <c r="B34" i="11"/>
  <c r="B29" i="11"/>
  <c r="D29" i="11"/>
  <c r="E29" i="11"/>
  <c r="C29" i="11"/>
  <c r="E27" i="11"/>
  <c r="D27" i="11"/>
  <c r="C27" i="11"/>
  <c r="B27" i="11"/>
  <c r="F20" i="11"/>
  <c r="G7" i="11"/>
  <c r="G16" i="11"/>
  <c r="B32" i="11"/>
  <c r="F16" i="11"/>
  <c r="F30" i="11"/>
  <c r="G14" i="11"/>
  <c r="F14" i="11"/>
  <c r="F31" i="11"/>
  <c r="F33" i="11"/>
  <c r="F19" i="11"/>
  <c r="G19" i="11"/>
  <c r="F7" i="11"/>
  <c r="F21" i="11"/>
  <c r="C23" i="11"/>
  <c r="F12" i="11"/>
  <c r="G18" i="11"/>
  <c r="G9" i="11"/>
  <c r="F18" i="11"/>
  <c r="F9" i="11"/>
  <c r="G12" i="11"/>
  <c r="B17" i="12"/>
  <c r="C44" i="12" s="1"/>
  <c r="E44" i="12" s="1"/>
  <c r="B58" i="12" s="1"/>
  <c r="D28" i="11"/>
  <c r="F10" i="11"/>
  <c r="E23" i="11"/>
  <c r="F13" i="11"/>
  <c r="G13" i="11"/>
  <c r="G33" i="11"/>
  <c r="G20" i="11"/>
  <c r="D32" i="11"/>
  <c r="E28" i="11"/>
  <c r="F17" i="11"/>
  <c r="G31" i="11"/>
  <c r="B23" i="11"/>
  <c r="G30" i="11"/>
  <c r="D23" i="11"/>
  <c r="G11" i="11"/>
  <c r="G17" i="11"/>
  <c r="E8" i="10"/>
  <c r="B12" i="10"/>
  <c r="E32" i="11"/>
  <c r="C28" i="11"/>
  <c r="E7" i="10"/>
  <c r="G21" i="11"/>
  <c r="F11" i="11"/>
  <c r="B28" i="11"/>
  <c r="C14" i="10"/>
  <c r="G10" i="11"/>
  <c r="D14" i="10"/>
  <c r="G10" i="8"/>
  <c r="G14" i="8"/>
  <c r="G6" i="8"/>
  <c r="L34" i="11" l="1"/>
  <c r="J34" i="11"/>
  <c r="J28" i="11"/>
  <c r="L28" i="11"/>
  <c r="J29" i="11"/>
  <c r="L29" i="11"/>
  <c r="J32" i="11"/>
  <c r="L32" i="11"/>
  <c r="L27" i="11"/>
  <c r="J27" i="11"/>
  <c r="G29" i="11"/>
  <c r="F34" i="11"/>
  <c r="F29" i="11"/>
  <c r="B36" i="11"/>
  <c r="F23" i="11"/>
  <c r="G23" i="11"/>
  <c r="F28" i="11"/>
  <c r="G28" i="11"/>
  <c r="D36" i="11"/>
  <c r="E36" i="11"/>
  <c r="F32" i="11"/>
  <c r="G32" i="11"/>
  <c r="B14" i="10"/>
  <c r="E12" i="10"/>
  <c r="B31" i="12" s="1"/>
  <c r="F27" i="11"/>
  <c r="G27" i="11"/>
  <c r="C36" i="11"/>
  <c r="K34" i="2"/>
  <c r="L34" i="2"/>
  <c r="M34" i="2"/>
  <c r="N34" i="2"/>
  <c r="O34" i="2"/>
  <c r="J34" i="2"/>
  <c r="B36" i="12" l="1"/>
  <c r="J36" i="11"/>
  <c r="L36" i="11"/>
  <c r="G22" i="7"/>
  <c r="F36" i="11"/>
  <c r="B14" i="12"/>
  <c r="E14" i="10"/>
  <c r="G36" i="11"/>
  <c r="G7" i="7"/>
  <c r="G16" i="7"/>
  <c r="G61" i="7"/>
  <c r="G29" i="7"/>
  <c r="G33" i="7"/>
  <c r="G41" i="7"/>
  <c r="G54" i="7"/>
  <c r="G37" i="7"/>
  <c r="G50" i="7"/>
  <c r="D31" i="12" l="1"/>
  <c r="D32" i="12"/>
  <c r="D33" i="12"/>
  <c r="D34" i="12"/>
  <c r="E45" i="12"/>
  <c r="B59" i="12" s="1"/>
  <c r="B27" i="12"/>
  <c r="H29" i="7"/>
  <c r="H50" i="7"/>
  <c r="D36" i="12" l="1"/>
  <c r="K32" i="2"/>
  <c r="L32" i="2"/>
  <c r="M32" i="2"/>
  <c r="N32" i="2"/>
  <c r="O32" i="2"/>
  <c r="J32" i="2"/>
  <c r="A33" i="5"/>
  <c r="A9" i="2" s="1"/>
  <c r="A34" i="5"/>
  <c r="A10" i="2" s="1"/>
  <c r="A35" i="5"/>
  <c r="A11" i="2" s="1"/>
  <c r="A36" i="5"/>
  <c r="A12" i="2" s="1"/>
  <c r="A37" i="5"/>
  <c r="A38" i="5"/>
  <c r="A14" i="2" s="1"/>
  <c r="A39" i="5"/>
  <c r="A40" i="5"/>
  <c r="A16" i="2" s="1"/>
  <c r="A41" i="5"/>
  <c r="A17" i="2" s="1"/>
  <c r="A42" i="5"/>
  <c r="A18" i="2" s="1"/>
  <c r="A43" i="5"/>
  <c r="A19" i="2" s="1"/>
  <c r="A44" i="5"/>
  <c r="A45" i="5"/>
  <c r="A21" i="2" s="1"/>
  <c r="A46" i="5"/>
  <c r="A47" i="5"/>
  <c r="A23" i="2" s="1"/>
  <c r="A48" i="5"/>
  <c r="A24" i="2" s="1"/>
  <c r="A49" i="5"/>
  <c r="A25" i="2" s="1"/>
  <c r="A32" i="5"/>
  <c r="A8" i="2" s="1"/>
  <c r="A13" i="2"/>
  <c r="A15" i="2"/>
  <c r="A20" i="2"/>
  <c r="A22" i="2"/>
  <c r="C33" i="5"/>
  <c r="C34" i="5"/>
  <c r="C35" i="5"/>
  <c r="C36" i="5"/>
  <c r="C37" i="5"/>
  <c r="B38" i="5"/>
  <c r="C38" i="5"/>
  <c r="B39" i="5"/>
  <c r="C39" i="5"/>
  <c r="C40" i="5"/>
  <c r="C41" i="5"/>
  <c r="C42" i="5"/>
  <c r="C43" i="5"/>
  <c r="C44" i="5"/>
  <c r="B45" i="5"/>
  <c r="C45" i="5"/>
  <c r="B46" i="5"/>
  <c r="C46" i="5"/>
  <c r="C47" i="5"/>
  <c r="C48" i="5"/>
  <c r="C49" i="5"/>
  <c r="S23" i="5" l="1"/>
  <c r="D49" i="5" s="1"/>
  <c r="S22" i="5"/>
  <c r="D48" i="5" s="1"/>
  <c r="S21" i="5"/>
  <c r="D47" i="5" s="1"/>
  <c r="S18" i="5"/>
  <c r="D44" i="5" s="1"/>
  <c r="S17" i="5"/>
  <c r="D43" i="5" s="1"/>
  <c r="S16" i="5"/>
  <c r="D42" i="5" s="1"/>
  <c r="S15" i="5"/>
  <c r="D41" i="5" s="1"/>
  <c r="S14" i="5"/>
  <c r="D40" i="5" s="1"/>
  <c r="S11" i="5"/>
  <c r="D37" i="5" s="1"/>
  <c r="S10" i="5"/>
  <c r="D36" i="5" s="1"/>
  <c r="S9" i="5"/>
  <c r="D35" i="5" s="1"/>
  <c r="S8" i="5"/>
  <c r="D34" i="5" s="1"/>
  <c r="S7" i="5"/>
  <c r="D33" i="5" s="1"/>
  <c r="S6" i="5"/>
  <c r="S20" i="5"/>
  <c r="D46" i="5" s="1"/>
  <c r="S13" i="5"/>
  <c r="D39" i="5" s="1"/>
  <c r="F39" i="5" s="1"/>
  <c r="B44" i="5"/>
  <c r="B37" i="5"/>
  <c r="S19" i="5"/>
  <c r="D45" i="5" s="1"/>
  <c r="S12" i="5"/>
  <c r="D38" i="5" s="1"/>
  <c r="F38" i="5" s="1"/>
  <c r="B43" i="5"/>
  <c r="B36" i="5"/>
  <c r="B32" i="5"/>
  <c r="B42" i="5"/>
  <c r="B35" i="5"/>
  <c r="B49" i="5"/>
  <c r="B41" i="5"/>
  <c r="B34" i="5"/>
  <c r="B48" i="5"/>
  <c r="B40" i="5"/>
  <c r="B33" i="5"/>
  <c r="B47" i="5"/>
  <c r="C32" i="5"/>
  <c r="F48" i="5" l="1"/>
  <c r="D32" i="5"/>
  <c r="F32" i="5" s="1"/>
  <c r="B8" i="2" s="1"/>
  <c r="S28" i="5"/>
  <c r="F33" i="5"/>
  <c r="B9" i="2" s="1"/>
  <c r="F40" i="5"/>
  <c r="B16" i="2" s="1"/>
  <c r="L16" i="2" s="1"/>
  <c r="R16" i="2" s="1"/>
  <c r="F42" i="5"/>
  <c r="B18" i="2" s="1"/>
  <c r="J18" i="2" s="1"/>
  <c r="P18" i="2" s="1"/>
  <c r="F43" i="5"/>
  <c r="B19" i="2" s="1"/>
  <c r="L19" i="2" s="1"/>
  <c r="R19" i="2" s="1"/>
  <c r="F34" i="5"/>
  <c r="B10" i="2" s="1"/>
  <c r="J10" i="2" s="1"/>
  <c r="P10" i="2" s="1"/>
  <c r="F37" i="5"/>
  <c r="B13" i="2" s="1"/>
  <c r="B14" i="2"/>
  <c r="N14" i="2" s="1"/>
  <c r="T14" i="2" s="1"/>
  <c r="F49" i="5"/>
  <c r="B25" i="2" s="1"/>
  <c r="F35" i="5"/>
  <c r="B11" i="2" s="1"/>
  <c r="F44" i="5"/>
  <c r="B20" i="2" s="1"/>
  <c r="K20" i="2" s="1"/>
  <c r="Q20" i="2" s="1"/>
  <c r="F36" i="5"/>
  <c r="B12" i="2" s="1"/>
  <c r="F41" i="5"/>
  <c r="B17" i="2" s="1"/>
  <c r="F47" i="5"/>
  <c r="B23" i="2" s="1"/>
  <c r="B15" i="2"/>
  <c r="M15" i="2" s="1"/>
  <c r="S15" i="2" s="1"/>
  <c r="F45" i="5"/>
  <c r="B21" i="2" s="1"/>
  <c r="F46" i="5"/>
  <c r="B22" i="2" s="1"/>
  <c r="E46" i="5"/>
  <c r="E39" i="5"/>
  <c r="E45" i="5"/>
  <c r="E34" i="5"/>
  <c r="E41" i="5"/>
  <c r="E49" i="5"/>
  <c r="E37" i="5"/>
  <c r="E47" i="5"/>
  <c r="E35" i="5"/>
  <c r="E44" i="5"/>
  <c r="E33" i="5"/>
  <c r="E42" i="5"/>
  <c r="E40" i="5"/>
  <c r="E32" i="5"/>
  <c r="E48" i="5"/>
  <c r="B24" i="2"/>
  <c r="I24" i="2" s="1"/>
  <c r="O24" i="2" s="1"/>
  <c r="E36" i="5"/>
  <c r="E38" i="5"/>
  <c r="E43" i="5"/>
  <c r="I14" i="2" l="1"/>
  <c r="O14" i="2" s="1"/>
  <c r="M14" i="2"/>
  <c r="S14" i="2" s="1"/>
  <c r="K14" i="2"/>
  <c r="Q14" i="2" s="1"/>
  <c r="L14" i="2"/>
  <c r="R14" i="2" s="1"/>
  <c r="J14" i="2"/>
  <c r="P14" i="2" s="1"/>
  <c r="I15" i="2"/>
  <c r="O15" i="2" s="1"/>
  <c r="J15" i="2"/>
  <c r="P15" i="2" s="1"/>
  <c r="L22" i="2"/>
  <c r="R22" i="2" s="1"/>
  <c r="K22" i="2"/>
  <c r="Q22" i="2" s="1"/>
  <c r="I22" i="2"/>
  <c r="O22" i="2" s="1"/>
  <c r="K15" i="2"/>
  <c r="Q15" i="2" s="1"/>
  <c r="K21" i="2"/>
  <c r="Q21" i="2" s="1"/>
  <c r="N21" i="2"/>
  <c r="T21" i="2" s="1"/>
  <c r="M21" i="2"/>
  <c r="S21" i="2" s="1"/>
  <c r="J21" i="2"/>
  <c r="P21" i="2" s="1"/>
  <c r="I21" i="2"/>
  <c r="O21" i="2" s="1"/>
  <c r="L21" i="2"/>
  <c r="R21" i="2" s="1"/>
  <c r="N22" i="2"/>
  <c r="T22" i="2" s="1"/>
  <c r="J22" i="2"/>
  <c r="P22" i="2" s="1"/>
  <c r="L15" i="2"/>
  <c r="R15" i="2" s="1"/>
  <c r="N15" i="2"/>
  <c r="T15" i="2" s="1"/>
  <c r="M22" i="2"/>
  <c r="S22" i="2" s="1"/>
  <c r="N16" i="2"/>
  <c r="T16" i="2" s="1"/>
  <c r="J16" i="2"/>
  <c r="P16" i="2" s="1"/>
  <c r="I16" i="2"/>
  <c r="O16" i="2" s="1"/>
  <c r="N10" i="2"/>
  <c r="T10" i="2" s="1"/>
  <c r="K10" i="2"/>
  <c r="Q10" i="2" s="1"/>
  <c r="M18" i="2"/>
  <c r="S18" i="2" s="1"/>
  <c r="N18" i="2"/>
  <c r="T18" i="2" s="1"/>
  <c r="M24" i="2"/>
  <c r="S24" i="2" s="1"/>
  <c r="L18" i="2"/>
  <c r="R18" i="2" s="1"/>
  <c r="N24" i="2"/>
  <c r="T24" i="2" s="1"/>
  <c r="I20" i="2"/>
  <c r="O20" i="2" s="1"/>
  <c r="N20" i="2"/>
  <c r="T20" i="2" s="1"/>
  <c r="M20" i="2"/>
  <c r="S20" i="2" s="1"/>
  <c r="K24" i="2"/>
  <c r="Q24" i="2" s="1"/>
  <c r="L24" i="2"/>
  <c r="R24" i="2" s="1"/>
  <c r="L20" i="2"/>
  <c r="R20" i="2" s="1"/>
  <c r="J24" i="2"/>
  <c r="P24" i="2" s="1"/>
  <c r="M16" i="2"/>
  <c r="S16" i="2" s="1"/>
  <c r="J13" i="2"/>
  <c r="P13" i="2" s="1"/>
  <c r="L13" i="2"/>
  <c r="R13" i="2" s="1"/>
  <c r="K13" i="2"/>
  <c r="Q13" i="2" s="1"/>
  <c r="I13" i="2"/>
  <c r="O13" i="2" s="1"/>
  <c r="M13" i="2"/>
  <c r="S13" i="2" s="1"/>
  <c r="N13" i="2"/>
  <c r="T13" i="2" s="1"/>
  <c r="M10" i="2"/>
  <c r="S10" i="2" s="1"/>
  <c r="I18" i="2"/>
  <c r="O18" i="2" s="1"/>
  <c r="M19" i="2"/>
  <c r="S19" i="2" s="1"/>
  <c r="K19" i="2"/>
  <c r="Q19" i="2" s="1"/>
  <c r="N25" i="2"/>
  <c r="T25" i="2" s="1"/>
  <c r="I25" i="2"/>
  <c r="O25" i="2" s="1"/>
  <c r="M25" i="2"/>
  <c r="S25" i="2" s="1"/>
  <c r="J25" i="2"/>
  <c r="P25" i="2" s="1"/>
  <c r="K25" i="2"/>
  <c r="Q25" i="2" s="1"/>
  <c r="L25" i="2"/>
  <c r="R25" i="2" s="1"/>
  <c r="K18" i="2"/>
  <c r="Q18" i="2" s="1"/>
  <c r="J20" i="2"/>
  <c r="P20" i="2" s="1"/>
  <c r="I19" i="2"/>
  <c r="O19" i="2" s="1"/>
  <c r="I11" i="2"/>
  <c r="O11" i="2" s="1"/>
  <c r="L11" i="2"/>
  <c r="R11" i="2" s="1"/>
  <c r="J11" i="2"/>
  <c r="P11" i="2" s="1"/>
  <c r="M11" i="2"/>
  <c r="S11" i="2" s="1"/>
  <c r="K11" i="2"/>
  <c r="Q11" i="2" s="1"/>
  <c r="N11" i="2"/>
  <c r="T11" i="2" s="1"/>
  <c r="I10" i="2"/>
  <c r="O10" i="2" s="1"/>
  <c r="L12" i="2"/>
  <c r="R12" i="2" s="1"/>
  <c r="K12" i="2"/>
  <c r="Q12" i="2" s="1"/>
  <c r="N12" i="2"/>
  <c r="T12" i="2" s="1"/>
  <c r="I12" i="2"/>
  <c r="O12" i="2" s="1"/>
  <c r="M12" i="2"/>
  <c r="S12" i="2" s="1"/>
  <c r="J12" i="2"/>
  <c r="P12" i="2" s="1"/>
  <c r="K16" i="2"/>
  <c r="Q16" i="2" s="1"/>
  <c r="L10" i="2"/>
  <c r="R10" i="2" s="1"/>
  <c r="J23" i="2"/>
  <c r="P23" i="2" s="1"/>
  <c r="M23" i="2"/>
  <c r="S23" i="2" s="1"/>
  <c r="K23" i="2"/>
  <c r="Q23" i="2" s="1"/>
  <c r="L23" i="2"/>
  <c r="R23" i="2" s="1"/>
  <c r="N23" i="2"/>
  <c r="T23" i="2" s="1"/>
  <c r="I23" i="2"/>
  <c r="O23" i="2" s="1"/>
  <c r="K17" i="2"/>
  <c r="Q17" i="2" s="1"/>
  <c r="L17" i="2"/>
  <c r="R17" i="2" s="1"/>
  <c r="M17" i="2"/>
  <c r="S17" i="2" s="1"/>
  <c r="N17" i="2"/>
  <c r="T17" i="2" s="1"/>
  <c r="I17" i="2"/>
  <c r="O17" i="2" s="1"/>
  <c r="J17" i="2"/>
  <c r="P17" i="2" s="1"/>
  <c r="N19" i="2"/>
  <c r="T19" i="2" s="1"/>
  <c r="L9" i="2"/>
  <c r="R9" i="2" s="1"/>
  <c r="M9" i="2"/>
  <c r="S9" i="2" s="1"/>
  <c r="J9" i="2"/>
  <c r="P9" i="2" s="1"/>
  <c r="N9" i="2"/>
  <c r="T9" i="2" s="1"/>
  <c r="K9" i="2"/>
  <c r="Q9" i="2" s="1"/>
  <c r="I9" i="2"/>
  <c r="O9" i="2" s="1"/>
  <c r="J19" i="2"/>
  <c r="P19" i="2" s="1"/>
  <c r="I8" i="2"/>
  <c r="M8" i="2"/>
  <c r="N8" i="2"/>
  <c r="J8" i="2"/>
  <c r="K8" i="2"/>
  <c r="L8" i="2"/>
  <c r="J33" i="2" l="1"/>
  <c r="P8" i="2"/>
  <c r="K33" i="2"/>
  <c r="K35" i="2" s="1"/>
  <c r="B9" i="12" s="1"/>
  <c r="S8" i="2"/>
  <c r="N33" i="2"/>
  <c r="N35" i="2" s="1"/>
  <c r="B12" i="12" s="1"/>
  <c r="T8" i="2"/>
  <c r="O33" i="2"/>
  <c r="O35" i="2" s="1"/>
  <c r="B13" i="12" s="1"/>
  <c r="O8" i="2"/>
  <c r="U8" i="2" s="1"/>
  <c r="V8" i="2" s="1"/>
  <c r="R8" i="2"/>
  <c r="M33" i="2"/>
  <c r="Q8" i="2"/>
  <c r="L33" i="2"/>
  <c r="L35" i="2" s="1"/>
  <c r="B10" i="12" s="1"/>
  <c r="U24" i="2"/>
  <c r="V24" i="2" s="1"/>
  <c r="U20" i="2"/>
  <c r="V20" i="2" s="1"/>
  <c r="U16" i="2"/>
  <c r="V16" i="2" s="1"/>
  <c r="U14" i="2"/>
  <c r="V14" i="2" s="1"/>
  <c r="U10" i="2"/>
  <c r="V10" i="2" s="1"/>
  <c r="U18" i="2"/>
  <c r="V18" i="2" s="1"/>
  <c r="U21" i="2"/>
  <c r="V21" i="2" s="1"/>
  <c r="U17" i="2"/>
  <c r="V17" i="2" s="1"/>
  <c r="U23" i="2"/>
  <c r="V23" i="2" s="1"/>
  <c r="U15" i="2"/>
  <c r="V15" i="2" s="1"/>
  <c r="U12" i="2"/>
  <c r="V12" i="2" s="1"/>
  <c r="U25" i="2"/>
  <c r="V25" i="2" s="1"/>
  <c r="U19" i="2"/>
  <c r="V19" i="2" s="1"/>
  <c r="U11" i="2"/>
  <c r="V11" i="2" s="1"/>
  <c r="U9" i="2"/>
  <c r="V9" i="2" s="1"/>
  <c r="U22" i="2"/>
  <c r="V22" i="2" s="1"/>
  <c r="U13" i="2"/>
  <c r="V13" i="2" s="1"/>
  <c r="M35" i="2"/>
  <c r="B11" i="12" s="1"/>
  <c r="C42" i="12" l="1"/>
  <c r="E42" i="12" s="1"/>
  <c r="C41" i="12"/>
  <c r="E41" i="12" s="1"/>
  <c r="B26" i="12"/>
  <c r="J35" i="2"/>
  <c r="B8" i="12" s="1"/>
  <c r="C40" i="12" l="1"/>
  <c r="E40" i="12" s="1"/>
  <c r="B21" i="12"/>
  <c r="D15" i="12" s="1"/>
  <c r="B25" i="12"/>
  <c r="P35" i="2"/>
  <c r="B56" i="12" l="1"/>
  <c r="C51" i="12"/>
  <c r="E51" i="12" s="1"/>
  <c r="B61" i="12" s="1"/>
  <c r="D17" i="12"/>
  <c r="D19" i="12"/>
  <c r="D11" i="12"/>
  <c r="D8" i="12"/>
  <c r="D26" i="12"/>
  <c r="D27" i="12"/>
  <c r="D14" i="12"/>
  <c r="D12" i="12"/>
  <c r="D18" i="12"/>
  <c r="D9" i="12"/>
  <c r="D13" i="12"/>
  <c r="D10" i="12"/>
  <c r="D25" i="12"/>
  <c r="D16" i="12"/>
  <c r="D21" i="12"/>
</calcChain>
</file>

<file path=xl/comments1.xml><?xml version="1.0" encoding="utf-8"?>
<comments xmlns="http://schemas.openxmlformats.org/spreadsheetml/2006/main">
  <authors>
    <author>Windows User</author>
  </authors>
  <commentList>
    <comment ref="B34" authorId="0" shapeId="0">
      <text>
        <r>
          <rPr>
            <b/>
            <sz val="9"/>
            <color indexed="81"/>
            <rFont val="Tahoma"/>
            <charset val="1"/>
          </rPr>
          <t>Windows User:</t>
        </r>
        <r>
          <rPr>
            <sz val="9"/>
            <color indexed="81"/>
            <rFont val="Tahoma"/>
            <charset val="1"/>
          </rPr>
          <t xml:space="preserve">
an estimate that should not be treated wiith the same confidence as the other figures.</t>
        </r>
      </text>
    </comment>
    <comment ref="E51" authorId="0" shapeId="0">
      <text>
        <r>
          <rPr>
            <b/>
            <sz val="9"/>
            <color indexed="81"/>
            <rFont val="Tahoma"/>
            <charset val="1"/>
          </rPr>
          <t>Windows User:</t>
        </r>
        <r>
          <rPr>
            <sz val="9"/>
            <color indexed="81"/>
            <rFont val="Tahoma"/>
            <charset val="1"/>
          </rPr>
          <t xml:space="preserve">
While this is one way of comparing ECoS to the University, it is likely an underestimate of our share, since  we do not have data on Waste, Synthetic Chemicals, nor Animal Management. Excluding all empty rows, we can estimate ECoS's contribution to the University to be closer to 6.75%.</t>
        </r>
      </text>
    </comment>
  </commentList>
</comments>
</file>

<file path=xl/comments10.xml><?xml version="1.0" encoding="utf-8"?>
<comments xmlns="http://schemas.openxmlformats.org/spreadsheetml/2006/main">
  <authors>
    <author>Windows User</author>
  </authors>
  <commentList>
    <comment ref="A8" authorId="0" shapeId="0">
      <text>
        <r>
          <rPr>
            <b/>
            <sz val="9"/>
            <color indexed="81"/>
            <rFont val="Tahoma"/>
            <family val="2"/>
          </rPr>
          <t>Windows User:</t>
        </r>
        <r>
          <rPr>
            <sz val="9"/>
            <color indexed="81"/>
            <rFont val="Tahoma"/>
            <family val="2"/>
          </rPr>
          <t xml:space="preserve">
Eberly's Calculated Utility-use over all buildings in which it resides</t>
        </r>
      </text>
    </comment>
    <comment ref="E17" authorId="0" shapeId="0">
      <text>
        <r>
          <rPr>
            <b/>
            <sz val="9"/>
            <color indexed="81"/>
            <rFont val="Tahoma"/>
            <family val="2"/>
          </rPr>
          <t>Windows User:</t>
        </r>
        <r>
          <rPr>
            <sz val="9"/>
            <color indexed="81"/>
            <rFont val="Tahoma"/>
            <family val="2"/>
          </rPr>
          <t xml:space="preserve">
This number represents the average emissions per trip taken by a Penn Stater via plane</t>
        </r>
      </text>
    </comment>
  </commentList>
</comments>
</file>

<file path=xl/comments11.xml><?xml version="1.0" encoding="utf-8"?>
<comments xmlns="http://schemas.openxmlformats.org/spreadsheetml/2006/main">
  <authors>
    <author>Windows User</author>
  </authors>
  <commentList>
    <comment ref="A5" authorId="0" shapeId="0">
      <text>
        <r>
          <rPr>
            <b/>
            <sz val="9"/>
            <color indexed="81"/>
            <rFont val="Tahoma"/>
            <family val="2"/>
          </rPr>
          <t>Windows User:</t>
        </r>
        <r>
          <rPr>
            <sz val="9"/>
            <color indexed="81"/>
            <rFont val="Tahoma"/>
            <family val="2"/>
          </rPr>
          <t xml:space="preserve">
Eberly's Calculated Utility-use over all buildings in which it resides</t>
        </r>
      </text>
    </comment>
    <comment ref="E7" authorId="0" shapeId="0">
      <text>
        <r>
          <rPr>
            <b/>
            <sz val="9"/>
            <color indexed="81"/>
            <rFont val="Tahoma"/>
            <family val="2"/>
          </rPr>
          <t>Windows User:</t>
        </r>
        <r>
          <rPr>
            <sz val="9"/>
            <color indexed="81"/>
            <rFont val="Tahoma"/>
            <family val="2"/>
          </rPr>
          <t xml:space="preserve">
An assumption to fill in the missing milage data: take the average Mileage per Cost from the trips with both pieces of data. $1.72 is likely a standard factor used throughout 2019 by the College.</t>
        </r>
      </text>
    </comment>
    <comment ref="E8" authorId="0" shapeId="0">
      <text>
        <r>
          <rPr>
            <b/>
            <sz val="9"/>
            <color indexed="81"/>
            <rFont val="Tahoma"/>
            <family val="2"/>
          </rPr>
          <t>Windows User:</t>
        </r>
        <r>
          <rPr>
            <sz val="9"/>
            <color indexed="81"/>
            <rFont val="Tahoma"/>
            <family val="2"/>
          </rPr>
          <t xml:space="preserve">
A rough estimate using a figure from the EPA about the typical GHG emissions per mile driving. Could do a further breakdown into vehicle type, how present the vehicle is in the market, and assuming something about how representative Penn State is to the average. Could also distinguish between gasoline and diesel (this number is for gasoline only).</t>
        </r>
      </text>
    </comment>
  </commentList>
</comments>
</file>

<file path=xl/comments12.xml><?xml version="1.0" encoding="utf-8"?>
<comments xmlns="http://schemas.openxmlformats.org/spreadsheetml/2006/main">
  <authors>
    <author>Windows User</author>
  </authors>
  <commentList>
    <comment ref="D5" authorId="0" shapeId="0">
      <text>
        <r>
          <rPr>
            <b/>
            <sz val="9"/>
            <color indexed="81"/>
            <rFont val="Tahoma"/>
            <charset val="1"/>
          </rPr>
          <t>Windows User:</t>
        </r>
        <r>
          <rPr>
            <sz val="9"/>
            <color indexed="81"/>
            <rFont val="Tahoma"/>
            <charset val="1"/>
          </rPr>
          <t xml:space="preserve">
Rough estimate: typed into Google Maps the name of the town and looked at its minimum distance to University Park. </t>
        </r>
      </text>
    </comment>
    <comment ref="I7" authorId="0" shapeId="0">
      <text>
        <r>
          <rPr>
            <b/>
            <sz val="9"/>
            <color indexed="81"/>
            <rFont val="Tahoma"/>
            <family val="2"/>
          </rPr>
          <t>Windows User:</t>
        </r>
        <r>
          <rPr>
            <sz val="9"/>
            <color indexed="81"/>
            <rFont val="Tahoma"/>
            <family val="2"/>
          </rPr>
          <t xml:space="preserve">
The same number used by EMS's original inventory. </t>
        </r>
      </text>
    </comment>
    <comment ref="I8" authorId="0" shapeId="0">
      <text>
        <r>
          <rPr>
            <b/>
            <sz val="9"/>
            <color indexed="81"/>
            <rFont val="Tahoma"/>
            <family val="2"/>
          </rPr>
          <t>Windows User:</t>
        </r>
        <r>
          <rPr>
            <sz val="9"/>
            <color indexed="81"/>
            <rFont val="Tahoma"/>
            <family val="2"/>
          </rPr>
          <t xml:space="preserve">
A rough estimate using a figure from the EPA about the typical GHG emissions per mile driving. Could do a further breakdown into vehicle type, how present the vehicle is in the market, and assuming something about how representative Penn State is to the average. Could also distinguish between gasoline and diesel (this number is for gasoline only).</t>
        </r>
      </text>
    </comment>
    <comment ref="H17" authorId="0" shapeId="0">
      <text>
        <r>
          <rPr>
            <b/>
            <sz val="9"/>
            <color indexed="81"/>
            <rFont val="Tahoma"/>
            <family val="2"/>
          </rPr>
          <t>Windows User:</t>
        </r>
        <r>
          <rPr>
            <sz val="9"/>
            <color indexed="81"/>
            <rFont val="Tahoma"/>
            <family val="2"/>
          </rPr>
          <t xml:space="preserve">
This number means that at least half of our commuter emissions come from individuals living less than 15 miles away. The other half comes from those traveling possibly much further.</t>
        </r>
      </text>
    </comment>
  </commentList>
</comments>
</file>

<file path=xl/comments13.xml><?xml version="1.0" encoding="utf-8"?>
<comments xmlns="http://schemas.openxmlformats.org/spreadsheetml/2006/main">
  <authors>
    <author>Windows User</author>
  </authors>
  <commentList>
    <comment ref="F12" authorId="0" shapeId="0">
      <text>
        <r>
          <rPr>
            <b/>
            <sz val="9"/>
            <color indexed="81"/>
            <rFont val="Tahoma"/>
            <family val="2"/>
          </rPr>
          <t xml:space="preserve">Power Utilization Effectiveness (PUE) 
</t>
        </r>
        <r>
          <rPr>
            <sz val="9"/>
            <color indexed="81"/>
            <rFont val="Tahoma"/>
            <family val="2"/>
          </rPr>
          <t>Defined as the ratio of energy used in the facility compared to the energy used when computing. This factor helps us convert kWh of computation into kWh of facility usage. Numbers from Andrew Arvin, Service Engagement Manager at Penn State IT, Infrastructure.</t>
        </r>
      </text>
    </comment>
    <comment ref="F13" authorId="0" shapeId="0">
      <text>
        <r>
          <rPr>
            <b/>
            <sz val="9"/>
            <color indexed="81"/>
            <rFont val="Tahoma"/>
            <family val="2"/>
          </rPr>
          <t xml:space="preserve">ICDS TRDC Tier I - ACI/Roar Average Power Utilization in 2019 </t>
        </r>
        <r>
          <rPr>
            <sz val="9"/>
            <color indexed="81"/>
            <rFont val="Tahoma"/>
            <family val="2"/>
          </rPr>
          <t>describes the power consumption due to Tier I ACI/Roar activities in total. Eberly is only responsible for its proportion of this power usage. Numbers from Andrew Arvin, Service Engagement Manager at Penn State IT, Infrastructure.</t>
        </r>
      </text>
    </comment>
    <comment ref="F14" authorId="0" shapeId="0">
      <text>
        <r>
          <rPr>
            <sz val="9"/>
            <color indexed="81"/>
            <rFont val="Tahoma"/>
            <charset val="1"/>
          </rPr>
          <t xml:space="preserve">8760 hours = 24 hours/day * 365 days. Used to multiply our average power by the amount of time running to get an overall energy spent performing computation.
</t>
        </r>
      </text>
    </comment>
  </commentList>
</comments>
</file>

<file path=xl/comments2.xml><?xml version="1.0" encoding="utf-8"?>
<comments xmlns="http://schemas.openxmlformats.org/spreadsheetml/2006/main">
  <authors>
    <author>Windows User</author>
  </authors>
  <commentList>
    <comment ref="A6" authorId="0" shapeId="0">
      <text>
        <r>
          <rPr>
            <b/>
            <sz val="9"/>
            <color indexed="81"/>
            <rFont val="Tahoma"/>
            <charset val="1"/>
          </rPr>
          <t>Windows User:
Raw sheet from Lan Wei from Operations: slm449@psu.edu. Shelley was the one who contacted her on my behalf</t>
        </r>
      </text>
    </comment>
  </commentList>
</comments>
</file>

<file path=xl/comments3.xml><?xml version="1.0" encoding="utf-8"?>
<comments xmlns="http://schemas.openxmlformats.org/spreadsheetml/2006/main">
  <authors>
    <author>Windows User</author>
  </authors>
  <commentList>
    <comment ref="B6" authorId="0" shapeId="0">
      <text>
        <r>
          <rPr>
            <b/>
            <sz val="9"/>
            <color indexed="81"/>
            <rFont val="Tahoma"/>
            <family val="2"/>
          </rPr>
          <t>Windows User:</t>
        </r>
        <r>
          <rPr>
            <sz val="9"/>
            <color indexed="81"/>
            <rFont val="Tahoma"/>
            <family val="2"/>
          </rPr>
          <t xml:space="preserve">
= Sum of the area of each room assigned to this unit (column label) within this building (row label) in Raw sheet. Units = sq. ft.</t>
        </r>
      </text>
    </comment>
    <comment ref="B24" authorId="0" shapeId="0">
      <text>
        <r>
          <rPr>
            <b/>
            <sz val="9"/>
            <color indexed="81"/>
            <rFont val="Tahoma"/>
            <family val="2"/>
          </rPr>
          <t>Windows User:</t>
        </r>
        <r>
          <rPr>
            <sz val="9"/>
            <color indexed="81"/>
            <rFont val="Tahoma"/>
            <family val="2"/>
          </rPr>
          <t xml:space="preserve">
These three buildings are contain Huck Life Science buildings assigned to the Vice President for Research. We remove the portion of rooms from that unit and place them in Eberly. What is added to each of these cells will e subtracted from the corresponding cells in the column for Vice President for Research</t>
        </r>
      </text>
    </comment>
    <comment ref="B31" authorId="0" shapeId="0">
      <text>
        <r>
          <rPr>
            <b/>
            <sz val="9"/>
            <color indexed="81"/>
            <rFont val="Tahoma"/>
            <family val="2"/>
          </rPr>
          <t>Windows User:</t>
        </r>
        <r>
          <rPr>
            <sz val="9"/>
            <color indexed="81"/>
            <rFont val="Tahoma"/>
            <family val="2"/>
          </rPr>
          <t xml:space="preserve">
Copy of Column B</t>
        </r>
      </text>
    </comment>
    <comment ref="C31" authorId="0" shapeId="0">
      <text>
        <r>
          <rPr>
            <b/>
            <sz val="9"/>
            <color indexed="81"/>
            <rFont val="Tahoma"/>
            <family val="2"/>
          </rPr>
          <t>Windows User:</t>
        </r>
        <r>
          <rPr>
            <sz val="9"/>
            <color indexed="81"/>
            <rFont val="Tahoma"/>
            <family val="2"/>
          </rPr>
          <t xml:space="preserve">
Copy of Column C</t>
        </r>
      </text>
    </comment>
    <comment ref="D31" authorId="0" shapeId="0">
      <text>
        <r>
          <rPr>
            <b/>
            <sz val="9"/>
            <color indexed="81"/>
            <rFont val="Tahoma"/>
            <family val="2"/>
          </rPr>
          <t>Windows User:</t>
        </r>
        <r>
          <rPr>
            <sz val="9"/>
            <color indexed="81"/>
            <rFont val="Tahoma"/>
            <family val="2"/>
          </rPr>
          <t xml:space="preserve">
Copy of Total Column</t>
        </r>
      </text>
    </comment>
    <comment ref="E31" authorId="0" shapeId="0">
      <text>
        <r>
          <rPr>
            <b/>
            <sz val="9"/>
            <color indexed="81"/>
            <rFont val="Tahoma"/>
            <family val="2"/>
          </rPr>
          <t>Windows User:</t>
        </r>
        <r>
          <rPr>
            <sz val="9"/>
            <color indexed="81"/>
            <rFont val="Tahoma"/>
            <family val="2"/>
          </rPr>
          <t xml:space="preserve">
= Area of Eberly + Portion of OPP belonging to Eberly
= Eberly / (1 - OPP / Total)</t>
        </r>
      </text>
    </comment>
    <comment ref="F31" authorId="0" shapeId="0">
      <text>
        <r>
          <rPr>
            <b/>
            <sz val="9"/>
            <color indexed="81"/>
            <rFont val="Tahoma"/>
            <family val="2"/>
          </rPr>
          <t>Windows User:</t>
        </r>
        <r>
          <rPr>
            <sz val="9"/>
            <color indexed="81"/>
            <rFont val="Tahoma"/>
            <family val="2"/>
          </rPr>
          <t xml:space="preserve">
= [Eberly + Eberly * OPP / (Total - OPP)] / Total
= Eberly / (Total - OPP)
= Eberly's Assigned Presence / Building Assignable Area
"Eberly takes the proportionate amount of OPP assigned area from all of the buildings in which it resides"</t>
        </r>
      </text>
    </comment>
  </commentList>
</comments>
</file>

<file path=xl/comments4.xml><?xml version="1.0" encoding="utf-8"?>
<comments xmlns="http://schemas.openxmlformats.org/spreadsheetml/2006/main">
  <authors>
    <author>Windows User</author>
  </authors>
  <commentList>
    <comment ref="D29" authorId="0" shapeId="0">
      <text>
        <r>
          <rPr>
            <b/>
            <sz val="9"/>
            <color indexed="81"/>
            <rFont val="Tahoma"/>
            <family val="2"/>
          </rPr>
          <t>Windows User:</t>
        </r>
        <r>
          <rPr>
            <sz val="9"/>
            <color indexed="81"/>
            <rFont val="Tahoma"/>
            <family val="2"/>
          </rPr>
          <t xml:space="preserve">
(1) I don't understand the units
(2) I couldn't find the source for these numbers: 40 CFR Part 98 - Mandatory Reporting of Greenhouse Gases, Table A-1, Table c, Table C-1, Table C-2</t>
        </r>
      </text>
    </comment>
    <comment ref="D37" authorId="0" shapeId="0">
      <text>
        <r>
          <rPr>
            <b/>
            <sz val="9"/>
            <color indexed="81"/>
            <rFont val="Tahoma"/>
            <family val="2"/>
          </rPr>
          <t>Windows User:</t>
        </r>
        <r>
          <rPr>
            <sz val="9"/>
            <color indexed="81"/>
            <rFont val="Tahoma"/>
            <family val="2"/>
          </rPr>
          <t xml:space="preserve">
Again from the CFR Part 98</t>
        </r>
      </text>
    </comment>
    <comment ref="D41" authorId="0" shapeId="0">
      <text>
        <r>
          <rPr>
            <b/>
            <sz val="9"/>
            <color indexed="81"/>
            <rFont val="Tahoma"/>
            <family val="2"/>
          </rPr>
          <t>Windows User:</t>
        </r>
        <r>
          <rPr>
            <sz val="9"/>
            <color indexed="81"/>
            <rFont val="Tahoma"/>
            <family val="2"/>
          </rPr>
          <t xml:space="preserve">
Again from CFR Part 98</t>
        </r>
      </text>
    </comment>
    <comment ref="D54" authorId="0" shapeId="0">
      <text>
        <r>
          <rPr>
            <b/>
            <sz val="9"/>
            <color indexed="81"/>
            <rFont val="Tahoma"/>
            <family val="2"/>
          </rPr>
          <t>Windows User:</t>
        </r>
        <r>
          <rPr>
            <sz val="9"/>
            <color indexed="81"/>
            <rFont val="Tahoma"/>
            <family val="2"/>
          </rPr>
          <t xml:space="preserve">
Again from the CFR Part 98</t>
        </r>
      </text>
    </comment>
  </commentList>
</comments>
</file>

<file path=xl/comments5.xml><?xml version="1.0" encoding="utf-8"?>
<comments xmlns="http://schemas.openxmlformats.org/spreadsheetml/2006/main">
  <authors>
    <author>Windows User</author>
  </authors>
  <commentList>
    <comment ref="B5" authorId="0" shapeId="0">
      <text>
        <r>
          <rPr>
            <b/>
            <sz val="9"/>
            <color indexed="81"/>
            <rFont val="Tahoma"/>
            <family val="2"/>
          </rPr>
          <t xml:space="preserve">Windows User:
</t>
        </r>
        <r>
          <rPr>
            <sz val="9"/>
            <color indexed="81"/>
            <rFont val="Tahoma"/>
            <family val="2"/>
          </rPr>
          <t>Retrieved from 'Buildings' tab</t>
        </r>
      </text>
    </comment>
    <comment ref="C6" authorId="0" shapeId="0">
      <text>
        <r>
          <rPr>
            <b/>
            <sz val="9"/>
            <color indexed="81"/>
            <rFont val="Tahoma"/>
            <charset val="1"/>
          </rPr>
          <t>Windows User:</t>
        </r>
        <r>
          <rPr>
            <sz val="9"/>
            <color indexed="81"/>
            <rFont val="Tahoma"/>
            <charset val="1"/>
          </rPr>
          <t xml:space="preserve">
Measured in klb total in 2019
Data from EnergyCAP</t>
        </r>
      </text>
    </comment>
    <comment ref="D6" authorId="0" shapeId="0">
      <text>
        <r>
          <rPr>
            <b/>
            <sz val="9"/>
            <color indexed="81"/>
            <rFont val="Tahoma"/>
            <charset val="1"/>
          </rPr>
          <t>Windows User:</t>
        </r>
        <r>
          <rPr>
            <sz val="9"/>
            <color indexed="81"/>
            <rFont val="Tahoma"/>
            <charset val="1"/>
          </rPr>
          <t xml:space="preserve">
Measured in kWh total in 2019
Data from EnergyCAP</t>
        </r>
      </text>
    </comment>
    <comment ref="E6" authorId="0" shapeId="0">
      <text>
        <r>
          <rPr>
            <b/>
            <sz val="9"/>
            <color indexed="81"/>
            <rFont val="Tahoma"/>
            <charset val="1"/>
          </rPr>
          <t>Windows User:</t>
        </r>
        <r>
          <rPr>
            <sz val="9"/>
            <color indexed="81"/>
            <rFont val="Tahoma"/>
            <charset val="1"/>
          </rPr>
          <t xml:space="preserve">
Measured in Ton Hr total in 2019
Data from EnergyCAP</t>
        </r>
      </text>
    </comment>
    <comment ref="F6" authorId="0" shapeId="0">
      <text>
        <r>
          <rPr>
            <b/>
            <sz val="9"/>
            <color indexed="81"/>
            <rFont val="Tahoma"/>
            <charset val="1"/>
          </rPr>
          <t>Windows User:</t>
        </r>
        <r>
          <rPr>
            <sz val="9"/>
            <color indexed="81"/>
            <rFont val="Tahoma"/>
            <charset val="1"/>
          </rPr>
          <t xml:space="preserve">
Measured in Kgal total in 2019
Data from EnergyCAP</t>
        </r>
      </text>
    </comment>
    <comment ref="G6" authorId="0" shapeId="0">
      <text>
        <r>
          <rPr>
            <b/>
            <sz val="9"/>
            <color indexed="81"/>
            <rFont val="Tahoma"/>
            <charset val="1"/>
          </rPr>
          <t>Windows User:</t>
        </r>
        <r>
          <rPr>
            <sz val="9"/>
            <color indexed="81"/>
            <rFont val="Tahoma"/>
            <charset val="1"/>
          </rPr>
          <t xml:space="preserve">
Measured in Kgal total in 2019
Data from EnergyCAP</t>
        </r>
      </text>
    </comment>
    <comment ref="H6" authorId="0" shapeId="0">
      <text>
        <r>
          <rPr>
            <b/>
            <sz val="9"/>
            <color indexed="81"/>
            <rFont val="Tahoma"/>
            <charset val="1"/>
          </rPr>
          <t>Windows User:</t>
        </r>
        <r>
          <rPr>
            <sz val="9"/>
            <color indexed="81"/>
            <rFont val="Tahoma"/>
            <charset val="1"/>
          </rPr>
          <t xml:space="preserve">
Measured in MMBtu total in 2019
Data from EnergyCAP</t>
        </r>
      </text>
    </comment>
    <comment ref="I6" authorId="0" shapeId="0">
      <text>
        <r>
          <rPr>
            <b/>
            <sz val="9"/>
            <color indexed="81"/>
            <rFont val="Tahoma"/>
            <family val="2"/>
          </rPr>
          <t>Windows User:</t>
        </r>
        <r>
          <rPr>
            <sz val="9"/>
            <color indexed="81"/>
            <rFont val="Tahoma"/>
            <family val="2"/>
          </rPr>
          <t xml:space="preserve">
All "Prop __" are calculated as Assigned Proportional Area * Utility for that building, assigning a proportional amount of the utility to Eberly according to its presence by area</t>
        </r>
      </text>
    </comment>
    <comment ref="O6" authorId="0" shapeId="0">
      <text>
        <r>
          <rPr>
            <b/>
            <sz val="9"/>
            <color indexed="81"/>
            <rFont val="Tahoma"/>
            <charset val="1"/>
          </rPr>
          <t>Windows User:</t>
        </r>
        <r>
          <rPr>
            <sz val="9"/>
            <color indexed="81"/>
            <rFont val="Tahoma"/>
            <charset val="1"/>
          </rPr>
          <t xml:space="preserve">
Measured in klb total in 2019
Data from EnergyCAP</t>
        </r>
      </text>
    </comment>
    <comment ref="P6" authorId="0" shapeId="0">
      <text>
        <r>
          <rPr>
            <b/>
            <sz val="9"/>
            <color indexed="81"/>
            <rFont val="Tahoma"/>
            <charset val="1"/>
          </rPr>
          <t>Windows User:</t>
        </r>
        <r>
          <rPr>
            <sz val="9"/>
            <color indexed="81"/>
            <rFont val="Tahoma"/>
            <charset val="1"/>
          </rPr>
          <t xml:space="preserve">
Measured in kWh total in 2019
Data from EnergyCAP</t>
        </r>
      </text>
    </comment>
    <comment ref="Q6" authorId="0" shapeId="0">
      <text>
        <r>
          <rPr>
            <b/>
            <sz val="9"/>
            <color indexed="81"/>
            <rFont val="Tahoma"/>
            <charset val="1"/>
          </rPr>
          <t>Windows User:</t>
        </r>
        <r>
          <rPr>
            <sz val="9"/>
            <color indexed="81"/>
            <rFont val="Tahoma"/>
            <charset val="1"/>
          </rPr>
          <t xml:space="preserve">
Measured in Ton Hr total in 2019
Data from EnergyCAP</t>
        </r>
      </text>
    </comment>
    <comment ref="R6" authorId="0" shapeId="0">
      <text>
        <r>
          <rPr>
            <b/>
            <sz val="9"/>
            <color indexed="81"/>
            <rFont val="Tahoma"/>
            <charset val="1"/>
          </rPr>
          <t>Windows User:</t>
        </r>
        <r>
          <rPr>
            <sz val="9"/>
            <color indexed="81"/>
            <rFont val="Tahoma"/>
            <charset val="1"/>
          </rPr>
          <t xml:space="preserve">
Measured in Kgal total in 2019
Data from EnergyCAP</t>
        </r>
      </text>
    </comment>
    <comment ref="S6" authorId="0" shapeId="0">
      <text>
        <r>
          <rPr>
            <b/>
            <sz val="9"/>
            <color indexed="81"/>
            <rFont val="Tahoma"/>
            <charset val="1"/>
          </rPr>
          <t>Windows User:</t>
        </r>
        <r>
          <rPr>
            <sz val="9"/>
            <color indexed="81"/>
            <rFont val="Tahoma"/>
            <charset val="1"/>
          </rPr>
          <t xml:space="preserve">
Measured in Kgal total in 2019
Data from EnergyCAP</t>
        </r>
      </text>
    </comment>
    <comment ref="T6" authorId="0" shapeId="0">
      <text>
        <r>
          <rPr>
            <b/>
            <sz val="9"/>
            <color indexed="81"/>
            <rFont val="Tahoma"/>
            <charset val="1"/>
          </rPr>
          <t>Windows User:</t>
        </r>
        <r>
          <rPr>
            <sz val="9"/>
            <color indexed="81"/>
            <rFont val="Tahoma"/>
            <charset val="1"/>
          </rPr>
          <t xml:space="preserve">
Measured in MMBtu total in 2019
Data from EnergyCAP</t>
        </r>
      </text>
    </comment>
    <comment ref="C13" authorId="0" shapeId="0">
      <text>
        <r>
          <rPr>
            <b/>
            <sz val="9"/>
            <color indexed="81"/>
            <rFont val="Tahoma"/>
            <family val="2"/>
          </rPr>
          <t>Windows User:</t>
        </r>
        <r>
          <rPr>
            <sz val="9"/>
            <color indexed="81"/>
            <rFont val="Tahoma"/>
            <family val="2"/>
          </rPr>
          <t xml:space="preserve">
No data on EnergyCAP for Botany Greenhouse (part of Buckhout). Next best estimate: use similar numbers from Entomology Greenhouse (which is on EnergyCap), and divide by its floor area to have a good approximation to use with the Botany Greenhouse. This works for Electric, Chilled Water, Water, and Sewer, but not for Steam/Natural Gas, since the Entomology Greenhouse is heated by Natural Gas whereas Botany is heated by Steam. Instead, we set Botany's Natural Gas to zero, and estimated Steam using the average amount of Steam used per unit area across the other buildings that are heated by Steam = 0.107 klb/sq-ft.</t>
        </r>
      </text>
    </comment>
    <comment ref="F15" authorId="0" shapeId="0">
      <text>
        <r>
          <rPr>
            <b/>
            <sz val="9"/>
            <color indexed="81"/>
            <rFont val="Tahoma"/>
            <family val="2"/>
          </rPr>
          <t>Windows User:</t>
        </r>
        <r>
          <rPr>
            <sz val="9"/>
            <color indexed="81"/>
            <rFont val="Tahoma"/>
            <family val="2"/>
          </rPr>
          <t xml:space="preserve">
significant drop from 2018 to 2019, but consistent</t>
        </r>
      </text>
    </comment>
    <comment ref="G15" authorId="0" shapeId="0">
      <text>
        <r>
          <rPr>
            <b/>
            <sz val="9"/>
            <color indexed="81"/>
            <rFont val="Tahoma"/>
            <family val="2"/>
          </rPr>
          <t>Windows User:</t>
        </r>
        <r>
          <rPr>
            <sz val="9"/>
            <color indexed="81"/>
            <rFont val="Tahoma"/>
            <family val="2"/>
          </rPr>
          <t xml:space="preserve">
significant drop from 2018 to 2019, but consistent</t>
        </r>
      </text>
    </comment>
    <comment ref="E17" authorId="0" shapeId="0">
      <text>
        <r>
          <rPr>
            <b/>
            <sz val="9"/>
            <color indexed="81"/>
            <rFont val="Tahoma"/>
            <family val="2"/>
          </rPr>
          <t>Windows User:</t>
        </r>
        <r>
          <rPr>
            <sz val="9"/>
            <color indexed="81"/>
            <rFont val="Tahoma"/>
            <family val="2"/>
          </rPr>
          <t xml:space="preserve">
Significantly below for other years during 2019. Shelley suggested using 2020 instead.</t>
        </r>
      </text>
    </comment>
    <comment ref="I31" authorId="0" shapeId="0">
      <text>
        <r>
          <rPr>
            <b/>
            <sz val="9"/>
            <color indexed="81"/>
            <rFont val="Tahoma"/>
            <family val="2"/>
          </rPr>
          <t>Windows User:</t>
        </r>
        <r>
          <rPr>
            <sz val="9"/>
            <color indexed="81"/>
            <rFont val="Tahoma"/>
            <family val="2"/>
          </rPr>
          <t xml:space="preserve">
Eberly's Calculated Utility-use over all buildings in which it resides</t>
        </r>
      </text>
    </comment>
  </commentList>
</comments>
</file>

<file path=xl/comments6.xml><?xml version="1.0" encoding="utf-8"?>
<comments xmlns="http://schemas.openxmlformats.org/spreadsheetml/2006/main">
  <authors>
    <author>Windows User</author>
  </authors>
  <commentList>
    <comment ref="G6" authorId="0" shapeId="0">
      <text>
        <r>
          <rPr>
            <b/>
            <sz val="9"/>
            <color indexed="81"/>
            <rFont val="Tahoma"/>
            <family val="2"/>
          </rPr>
          <t>Windows User:</t>
        </r>
        <r>
          <rPr>
            <sz val="9"/>
            <color indexed="81"/>
            <rFont val="Tahoma"/>
            <family val="2"/>
          </rPr>
          <t xml:space="preserve">
deprecated; came with the raw sheet. Not compatible with our definition of short/medium/long haul</t>
        </r>
      </text>
    </comment>
    <comment ref="I6" authorId="0" shapeId="0">
      <text>
        <r>
          <rPr>
            <b/>
            <sz val="9"/>
            <color indexed="81"/>
            <rFont val="Tahoma"/>
            <family val="2"/>
          </rPr>
          <t>Windows User:</t>
        </r>
        <r>
          <rPr>
            <sz val="9"/>
            <color indexed="81"/>
            <rFont val="Tahoma"/>
            <family val="2"/>
          </rPr>
          <t xml:space="preserve">
deprecated. Not sure how this was calculated.</t>
        </r>
      </text>
    </comment>
  </commentList>
</comments>
</file>

<file path=xl/comments7.xml><?xml version="1.0" encoding="utf-8"?>
<comments xmlns="http://schemas.openxmlformats.org/spreadsheetml/2006/main">
  <authors>
    <author>Windows User</author>
  </authors>
  <commentList>
    <comment ref="H26" authorId="0" shapeId="0">
      <text>
        <r>
          <rPr>
            <b/>
            <sz val="9"/>
            <color indexed="81"/>
            <rFont val="Tahoma"/>
            <charset val="1"/>
          </rPr>
          <t>Windows User:</t>
        </r>
        <r>
          <rPr>
            <sz val="9"/>
            <color indexed="81"/>
            <rFont val="Tahoma"/>
            <charset val="1"/>
          </rPr>
          <t xml:space="preserve">
Numbers obtained from 2019. Sum of Academic Administrators, Academics, Part-Time Academics, Technical Service, Staff, and (Graduate) Students
</t>
        </r>
      </text>
    </comment>
  </commentList>
</comments>
</file>

<file path=xl/comments8.xml><?xml version="1.0" encoding="utf-8"?>
<comments xmlns="http://schemas.openxmlformats.org/spreadsheetml/2006/main">
  <authors>
    <author>Windows User</author>
  </authors>
  <commentList>
    <comment ref="A5" authorId="0" shapeId="0">
      <text>
        <r>
          <rPr>
            <b/>
            <sz val="9"/>
            <color indexed="81"/>
            <rFont val="Tahoma"/>
            <family val="2"/>
          </rPr>
          <t>Windows User:</t>
        </r>
        <r>
          <rPr>
            <sz val="9"/>
            <color indexed="81"/>
            <rFont val="Tahoma"/>
            <family val="2"/>
          </rPr>
          <t xml:space="preserve">
Eberly's Calculated Utility-use over all buildings in which it resides</t>
        </r>
      </text>
    </comment>
    <comment ref="E14" authorId="0" shapeId="0">
      <text>
        <r>
          <rPr>
            <b/>
            <sz val="9"/>
            <color indexed="81"/>
            <rFont val="Tahoma"/>
            <family val="2"/>
          </rPr>
          <t>Windows User:</t>
        </r>
        <r>
          <rPr>
            <sz val="9"/>
            <color indexed="81"/>
            <rFont val="Tahoma"/>
            <family val="2"/>
          </rPr>
          <t xml:space="preserve">
This number represents the average emissions per trip taken by a Penn Stater via plane</t>
        </r>
      </text>
    </comment>
  </commentList>
</comments>
</file>

<file path=xl/comments9.xml><?xml version="1.0" encoding="utf-8"?>
<comments xmlns="http://schemas.openxmlformats.org/spreadsheetml/2006/main">
  <authors>
    <author>Windows User</author>
  </authors>
  <commentList>
    <comment ref="F6" authorId="0" shapeId="0">
      <text>
        <r>
          <rPr>
            <b/>
            <sz val="9"/>
            <color indexed="81"/>
            <rFont val="Tahoma"/>
            <family val="2"/>
          </rPr>
          <t>Windows User:</t>
        </r>
        <r>
          <rPr>
            <sz val="9"/>
            <color indexed="81"/>
            <rFont val="Tahoma"/>
            <family val="2"/>
          </rPr>
          <t xml:space="preserve">
Distances estimated by inspecting the itinerary for the trip and guaging the distance flown throughout. Procedure for generating distances: can use an online calculator that converts locations to their coordinates and applies the Haversine formula. E.g. https://www.distance.to/</t>
        </r>
      </text>
    </comment>
  </commentList>
</comments>
</file>

<file path=xl/sharedStrings.xml><?xml version="1.0" encoding="utf-8"?>
<sst xmlns="http://schemas.openxmlformats.org/spreadsheetml/2006/main" count="76792" uniqueCount="3547">
  <si>
    <t>CAMPUS</t>
  </si>
  <si>
    <t>BUILDING_NAME</t>
  </si>
  <si>
    <t>ROOM_NUMBER</t>
  </si>
  <si>
    <t>NETAREA</t>
  </si>
  <si>
    <t>room_type_code</t>
  </si>
  <si>
    <t>room_type_name</t>
  </si>
  <si>
    <t>room_function_name</t>
  </si>
  <si>
    <t>COSTCENTERNAME</t>
  </si>
  <si>
    <t>Businessareaname</t>
  </si>
  <si>
    <t>department</t>
  </si>
  <si>
    <t>UP</t>
  </si>
  <si>
    <t>093</t>
  </si>
  <si>
    <t>Mechanical Room</t>
  </si>
  <si>
    <t>Non-Assignable</t>
  </si>
  <si>
    <t>Building Maintenance - University Park</t>
  </si>
  <si>
    <t>Office of Physical Plant</t>
  </si>
  <si>
    <t>UP Maintenance Programs</t>
  </si>
  <si>
    <t>Q101</t>
  </si>
  <si>
    <t>091</t>
  </si>
  <si>
    <t>Corridors</t>
  </si>
  <si>
    <t>Q102</t>
  </si>
  <si>
    <t>Q103</t>
  </si>
  <si>
    <t>Q104</t>
  </si>
  <si>
    <t>Q105</t>
  </si>
  <si>
    <t>Q201</t>
  </si>
  <si>
    <t>Q202</t>
  </si>
  <si>
    <t>Q203</t>
  </si>
  <si>
    <t>Q204</t>
  </si>
  <si>
    <t>086</t>
  </si>
  <si>
    <t>Pipe Chase</t>
  </si>
  <si>
    <t>F201</t>
  </si>
  <si>
    <t>082</t>
  </si>
  <si>
    <t>Lobby</t>
  </si>
  <si>
    <t>095</t>
  </si>
  <si>
    <t>Electrical Room</t>
  </si>
  <si>
    <t>V101</t>
  </si>
  <si>
    <t>098</t>
  </si>
  <si>
    <t>Elevator</t>
  </si>
  <si>
    <t>V201</t>
  </si>
  <si>
    <t>F101</t>
  </si>
  <si>
    <t>G102</t>
  </si>
  <si>
    <t>090</t>
  </si>
  <si>
    <t>Entrances</t>
  </si>
  <si>
    <t>G101</t>
  </si>
  <si>
    <t>G201</t>
  </si>
  <si>
    <t>077</t>
  </si>
  <si>
    <t>Women's Restroom</t>
  </si>
  <si>
    <t>076</t>
  </si>
  <si>
    <t>Men's Restroom</t>
  </si>
  <si>
    <t>Z101</t>
  </si>
  <si>
    <t>081</t>
  </si>
  <si>
    <t>Stair Tower</t>
  </si>
  <si>
    <t>Z102</t>
  </si>
  <si>
    <t>Z201</t>
  </si>
  <si>
    <t>Z202</t>
  </si>
  <si>
    <t>094</t>
  </si>
  <si>
    <t>Janitorial Room</t>
  </si>
  <si>
    <t>JANITORIAL SERVICES Education General</t>
  </si>
  <si>
    <t>Janitorial Distr Services - Cust Oprtns</t>
  </si>
  <si>
    <t>J234</t>
  </si>
  <si>
    <t>112</t>
  </si>
  <si>
    <t>310</t>
  </si>
  <si>
    <t>Faculty Office</t>
  </si>
  <si>
    <t>College of Engineering</t>
  </si>
  <si>
    <t>119</t>
  </si>
  <si>
    <t>311</t>
  </si>
  <si>
    <t>Staff Office</t>
  </si>
  <si>
    <t>Administrative Office</t>
  </si>
  <si>
    <t>120</t>
  </si>
  <si>
    <t>121</t>
  </si>
  <si>
    <t>122</t>
  </si>
  <si>
    <t>123</t>
  </si>
  <si>
    <t>111</t>
  </si>
  <si>
    <t>Research Lab</t>
  </si>
  <si>
    <t>134</t>
  </si>
  <si>
    <t>250</t>
  </si>
  <si>
    <t>Research Laboratory</t>
  </si>
  <si>
    <t>135</t>
  </si>
  <si>
    <t>136</t>
  </si>
  <si>
    <t>114</t>
  </si>
  <si>
    <t>Research Office</t>
  </si>
  <si>
    <t>SVPR Operations</t>
  </si>
  <si>
    <t>Vice President for Research</t>
  </si>
  <si>
    <t>VP Research Central</t>
  </si>
  <si>
    <t>115</t>
  </si>
  <si>
    <t>118A</t>
  </si>
  <si>
    <t>312</t>
  </si>
  <si>
    <t>Waiting/Reception Area</t>
  </si>
  <si>
    <t>139</t>
  </si>
  <si>
    <t>322</t>
  </si>
  <si>
    <t>Work Room</t>
  </si>
  <si>
    <t>117A</t>
  </si>
  <si>
    <t>315</t>
  </si>
  <si>
    <t>Office Service &amp; Supplies</t>
  </si>
  <si>
    <t>117</t>
  </si>
  <si>
    <t>350</t>
  </si>
  <si>
    <t>Conference Room</t>
  </si>
  <si>
    <t>118B</t>
  </si>
  <si>
    <t>327</t>
  </si>
  <si>
    <t>Kitchen</t>
  </si>
  <si>
    <t>116</t>
  </si>
  <si>
    <t>118</t>
  </si>
  <si>
    <t>131</t>
  </si>
  <si>
    <t>201B</t>
  </si>
  <si>
    <t>203</t>
  </si>
  <si>
    <t>216</t>
  </si>
  <si>
    <t>201</t>
  </si>
  <si>
    <t>140</t>
  </si>
  <si>
    <t>530</t>
  </si>
  <si>
    <t>Multi-Media Production</t>
  </si>
  <si>
    <t>Demonstration / Clinical</t>
  </si>
  <si>
    <t>202</t>
  </si>
  <si>
    <t>323</t>
  </si>
  <si>
    <t>Mail Room</t>
  </si>
  <si>
    <t>223</t>
  </si>
  <si>
    <t>101</t>
  </si>
  <si>
    <t>270</t>
  </si>
  <si>
    <t>Research Storage</t>
  </si>
  <si>
    <t>Non-Institutional</t>
  </si>
  <si>
    <t>201A</t>
  </si>
  <si>
    <t>207</t>
  </si>
  <si>
    <t>208</t>
  </si>
  <si>
    <t>209</t>
  </si>
  <si>
    <t>210</t>
  </si>
  <si>
    <t>211</t>
  </si>
  <si>
    <t>212</t>
  </si>
  <si>
    <t>204</t>
  </si>
  <si>
    <t>205</t>
  </si>
  <si>
    <t>214</t>
  </si>
  <si>
    <t>221</t>
  </si>
  <si>
    <t>201C</t>
  </si>
  <si>
    <t>201D</t>
  </si>
  <si>
    <t>201E</t>
  </si>
  <si>
    <t>201G</t>
  </si>
  <si>
    <t>109</t>
  </si>
  <si>
    <t>110</t>
  </si>
  <si>
    <t>215</t>
  </si>
  <si>
    <t>217</t>
  </si>
  <si>
    <t>218</t>
  </si>
  <si>
    <t>219</t>
  </si>
  <si>
    <t>220</t>
  </si>
  <si>
    <t>206</t>
  </si>
  <si>
    <t>124</t>
  </si>
  <si>
    <t>125</t>
  </si>
  <si>
    <t>126</t>
  </si>
  <si>
    <t>106</t>
  </si>
  <si>
    <t>230</t>
  </si>
  <si>
    <t>314</t>
  </si>
  <si>
    <t>Grad or Teaching Assistant Office</t>
  </si>
  <si>
    <t>228</t>
  </si>
  <si>
    <t>107</t>
  </si>
  <si>
    <t>102</t>
  </si>
  <si>
    <t>103</t>
  </si>
  <si>
    <t>104</t>
  </si>
  <si>
    <t>105</t>
  </si>
  <si>
    <t>225</t>
  </si>
  <si>
    <t>318</t>
  </si>
  <si>
    <t>Emeritus Faculty Office</t>
  </si>
  <si>
    <t>229</t>
  </si>
  <si>
    <t>316</t>
  </si>
  <si>
    <t>Office Storage</t>
  </si>
  <si>
    <t>138</t>
  </si>
  <si>
    <t>201F</t>
  </si>
  <si>
    <t>226</t>
  </si>
  <si>
    <t>231</t>
  </si>
  <si>
    <t>325</t>
  </si>
  <si>
    <t>Visiting Faculty Office</t>
  </si>
  <si>
    <t>137</t>
  </si>
  <si>
    <t>213</t>
  </si>
  <si>
    <t>224</t>
  </si>
  <si>
    <t>227</t>
  </si>
  <si>
    <t>356</t>
  </si>
  <si>
    <t>Video Conferencing Room</t>
  </si>
  <si>
    <t>213A</t>
  </si>
  <si>
    <t>355</t>
  </si>
  <si>
    <t>Conference Room Service</t>
  </si>
  <si>
    <t>133</t>
  </si>
  <si>
    <t>716</t>
  </si>
  <si>
    <t>Server Room</t>
  </si>
  <si>
    <t>Gen &amp; Admin Support Areas</t>
  </si>
  <si>
    <t>Penn State IT</t>
  </si>
  <si>
    <t>108</t>
  </si>
  <si>
    <t>222</t>
  </si>
  <si>
    <t>130</t>
  </si>
  <si>
    <t>245</t>
  </si>
  <si>
    <t>Department Computing Laboratory Service</t>
  </si>
  <si>
    <t>Open / Special Class Lab</t>
  </si>
  <si>
    <t>132</t>
  </si>
  <si>
    <t>240</t>
  </si>
  <si>
    <t>Department Computing Laboratory</t>
  </si>
  <si>
    <t>113</t>
  </si>
  <si>
    <t>Office of the Dean</t>
  </si>
  <si>
    <t>Data Center</t>
  </si>
  <si>
    <t>Infrastructure</t>
  </si>
  <si>
    <t>096</t>
  </si>
  <si>
    <t>Telecommunications Closet</t>
  </si>
  <si>
    <t>275</t>
  </si>
  <si>
    <t>Clean Room/Environmental Chamber/Cold Room</t>
  </si>
  <si>
    <t>College of Earth and Mineral Sciences</t>
  </si>
  <si>
    <t>218A</t>
  </si>
  <si>
    <t>238</t>
  </si>
  <si>
    <t>023</t>
  </si>
  <si>
    <t>239</t>
  </si>
  <si>
    <t>255</t>
  </si>
  <si>
    <t>Research Laboratory Service</t>
  </si>
  <si>
    <t>229A</t>
  </si>
  <si>
    <t>204A</t>
  </si>
  <si>
    <t>Mechanical Engineering</t>
  </si>
  <si>
    <t>104A</t>
  </si>
  <si>
    <t>326</t>
  </si>
  <si>
    <t>Closet</t>
  </si>
  <si>
    <t>128</t>
  </si>
  <si>
    <t>232</t>
  </si>
  <si>
    <t>008</t>
  </si>
  <si>
    <t>127</t>
  </si>
  <si>
    <t>320</t>
  </si>
  <si>
    <t>Lounge/Lunch Area</t>
  </si>
  <si>
    <t>J301</t>
  </si>
  <si>
    <t>Z002</t>
  </si>
  <si>
    <t>Z003</t>
  </si>
  <si>
    <t>Z302</t>
  </si>
  <si>
    <t>Z304</t>
  </si>
  <si>
    <t>Z103</t>
  </si>
  <si>
    <t>Z203</t>
  </si>
  <si>
    <t>Z204</t>
  </si>
  <si>
    <t>R103</t>
  </si>
  <si>
    <t>R101</t>
  </si>
  <si>
    <t>J202</t>
  </si>
  <si>
    <t>J102</t>
  </si>
  <si>
    <t>U127</t>
  </si>
  <si>
    <t>U103</t>
  </si>
  <si>
    <t>U101</t>
  </si>
  <si>
    <t>U203</t>
  </si>
  <si>
    <t>U219</t>
  </si>
  <si>
    <t>U119</t>
  </si>
  <si>
    <t>G005</t>
  </si>
  <si>
    <t>089</t>
  </si>
  <si>
    <t>Overhead Doors</t>
  </si>
  <si>
    <t>G004</t>
  </si>
  <si>
    <t>V001</t>
  </si>
  <si>
    <t>V301</t>
  </si>
  <si>
    <t>F202</t>
  </si>
  <si>
    <t>F001</t>
  </si>
  <si>
    <t>F102</t>
  </si>
  <si>
    <t>F103</t>
  </si>
  <si>
    <t>G001</t>
  </si>
  <si>
    <t>G002</t>
  </si>
  <si>
    <t>G003</t>
  </si>
  <si>
    <t>P007</t>
  </si>
  <si>
    <t>Q205</t>
  </si>
  <si>
    <t>Q001</t>
  </si>
  <si>
    <t>Q002</t>
  </si>
  <si>
    <t>Q003</t>
  </si>
  <si>
    <t>Q004</t>
  </si>
  <si>
    <t>Q005</t>
  </si>
  <si>
    <t>099</t>
  </si>
  <si>
    <t>Loading Dock</t>
  </si>
  <si>
    <t>Y001</t>
  </si>
  <si>
    <t>005</t>
  </si>
  <si>
    <t>ME - Research</t>
  </si>
  <si>
    <t>129</t>
  </si>
  <si>
    <t>012</t>
  </si>
  <si>
    <t>260</t>
  </si>
  <si>
    <t>Research Shop</t>
  </si>
  <si>
    <t>233</t>
  </si>
  <si>
    <t>253</t>
  </si>
  <si>
    <t>Research Computing Area</t>
  </si>
  <si>
    <t>019</t>
  </si>
  <si>
    <t>237</t>
  </si>
  <si>
    <t>013</t>
  </si>
  <si>
    <t>014</t>
  </si>
  <si>
    <t>015</t>
  </si>
  <si>
    <t>016</t>
  </si>
  <si>
    <t>017</t>
  </si>
  <si>
    <t>129A</t>
  </si>
  <si>
    <t>324</t>
  </si>
  <si>
    <t>Post-Doc Office</t>
  </si>
  <si>
    <t>234</t>
  </si>
  <si>
    <t>235</t>
  </si>
  <si>
    <t>236</t>
  </si>
  <si>
    <t>018</t>
  </si>
  <si>
    <t>020</t>
  </si>
  <si>
    <t>021</t>
  </si>
  <si>
    <t>022</t>
  </si>
  <si>
    <t>M002</t>
  </si>
  <si>
    <t>M003</t>
  </si>
  <si>
    <t>M301</t>
  </si>
  <si>
    <t>X101</t>
  </si>
  <si>
    <t>M001</t>
  </si>
  <si>
    <t>U106</t>
  </si>
  <si>
    <t>U107</t>
  </si>
  <si>
    <t>J116</t>
  </si>
  <si>
    <t>Z001</t>
  </si>
  <si>
    <t>103A</t>
  </si>
  <si>
    <t>103B</t>
  </si>
  <si>
    <t>720</t>
  </si>
  <si>
    <t>Shop</t>
  </si>
  <si>
    <t>113B</t>
  </si>
  <si>
    <t>113A</t>
  </si>
  <si>
    <t>111A</t>
  </si>
  <si>
    <t>107A</t>
  </si>
  <si>
    <t>107C</t>
  </si>
  <si>
    <t>106C</t>
  </si>
  <si>
    <t>108B</t>
  </si>
  <si>
    <t>106B</t>
  </si>
  <si>
    <t>109A</t>
  </si>
  <si>
    <t>252</t>
  </si>
  <si>
    <t>Research Equipment</t>
  </si>
  <si>
    <t>114B</t>
  </si>
  <si>
    <t>General Use</t>
  </si>
  <si>
    <t>112A</t>
  </si>
  <si>
    <t>Departmental Classroom</t>
  </si>
  <si>
    <t>Classroom</t>
  </si>
  <si>
    <t>107B</t>
  </si>
  <si>
    <t>Departmental Classroom Service</t>
  </si>
  <si>
    <t>358</t>
  </si>
  <si>
    <t>Library/Reference Room</t>
  </si>
  <si>
    <t>103C</t>
  </si>
  <si>
    <t>102A</t>
  </si>
  <si>
    <t>111B</t>
  </si>
  <si>
    <t>110A</t>
  </si>
  <si>
    <t>111C</t>
  </si>
  <si>
    <t>110B</t>
  </si>
  <si>
    <t>105A</t>
  </si>
  <si>
    <t>107D</t>
  </si>
  <si>
    <t>104B</t>
  </si>
  <si>
    <t>106A</t>
  </si>
  <si>
    <t>108A</t>
  </si>
  <si>
    <t>R114</t>
  </si>
  <si>
    <t>G103</t>
  </si>
  <si>
    <t>Y002</t>
  </si>
  <si>
    <t>Y004</t>
  </si>
  <si>
    <t>Y005</t>
  </si>
  <si>
    <t>Y003</t>
  </si>
  <si>
    <t>M402</t>
  </si>
  <si>
    <t>Conversion Clearing</t>
  </si>
  <si>
    <t>V102</t>
  </si>
  <si>
    <t>Q301</t>
  </si>
  <si>
    <t>Q302</t>
  </si>
  <si>
    <t>Q401</t>
  </si>
  <si>
    <t>Q402</t>
  </si>
  <si>
    <t>Q403</t>
  </si>
  <si>
    <t>Q404</t>
  </si>
  <si>
    <t>Q405</t>
  </si>
  <si>
    <t>414</t>
  </si>
  <si>
    <t>097</t>
  </si>
  <si>
    <t>Utility Room</t>
  </si>
  <si>
    <t>F104</t>
  </si>
  <si>
    <t>F105</t>
  </si>
  <si>
    <t>F401</t>
  </si>
  <si>
    <t>V302</t>
  </si>
  <si>
    <t>V202</t>
  </si>
  <si>
    <t>P003</t>
  </si>
  <si>
    <t>205B</t>
  </si>
  <si>
    <t>308</t>
  </si>
  <si>
    <t>402A</t>
  </si>
  <si>
    <t>402B</t>
  </si>
  <si>
    <t>402C</t>
  </si>
  <si>
    <t>304A</t>
  </si>
  <si>
    <t>301</t>
  </si>
  <si>
    <t>301A</t>
  </si>
  <si>
    <t>202A</t>
  </si>
  <si>
    <t>101A</t>
  </si>
  <si>
    <t>406</t>
  </si>
  <si>
    <t>412</t>
  </si>
  <si>
    <t>408</t>
  </si>
  <si>
    <t>410</t>
  </si>
  <si>
    <t>401</t>
  </si>
  <si>
    <t>402</t>
  </si>
  <si>
    <t>306</t>
  </si>
  <si>
    <t>General Purpose Classroom Service</t>
  </si>
  <si>
    <t>FIS - General Purpose Classroom</t>
  </si>
  <si>
    <t>Transfer Clearing Accounts</t>
  </si>
  <si>
    <t>General Purpose Classroom</t>
  </si>
  <si>
    <t>U004</t>
  </si>
  <si>
    <t>G112</t>
  </si>
  <si>
    <t>U003</t>
  </si>
  <si>
    <t>V401</t>
  </si>
  <si>
    <t>V402</t>
  </si>
  <si>
    <t>F301</t>
  </si>
  <si>
    <t>G104</t>
  </si>
  <si>
    <t>G107</t>
  </si>
  <si>
    <t>G106</t>
  </si>
  <si>
    <t>G105</t>
  </si>
  <si>
    <t>G108</t>
  </si>
  <si>
    <t>G109</t>
  </si>
  <si>
    <t>G110</t>
  </si>
  <si>
    <t>G111</t>
  </si>
  <si>
    <t>R117</t>
  </si>
  <si>
    <t>R302</t>
  </si>
  <si>
    <t>R202</t>
  </si>
  <si>
    <t>R102</t>
  </si>
  <si>
    <t>R118</t>
  </si>
  <si>
    <t>R301</t>
  </si>
  <si>
    <t>Z401</t>
  </si>
  <si>
    <t>Z402</t>
  </si>
  <si>
    <t>Z403</t>
  </si>
  <si>
    <t>Z301</t>
  </si>
  <si>
    <t>Z303</t>
  </si>
  <si>
    <t>J302</t>
  </si>
  <si>
    <t>416</t>
  </si>
  <si>
    <t>426</t>
  </si>
  <si>
    <t>421</t>
  </si>
  <si>
    <t>421A</t>
  </si>
  <si>
    <t>422</t>
  </si>
  <si>
    <t>422A</t>
  </si>
  <si>
    <t>419</t>
  </si>
  <si>
    <t>417</t>
  </si>
  <si>
    <t>418</t>
  </si>
  <si>
    <t>439</t>
  </si>
  <si>
    <t>413</t>
  </si>
  <si>
    <t>417A</t>
  </si>
  <si>
    <t>436</t>
  </si>
  <si>
    <t>427</t>
  </si>
  <si>
    <t>319A</t>
  </si>
  <si>
    <t>319B</t>
  </si>
  <si>
    <t>319C</t>
  </si>
  <si>
    <t>317A</t>
  </si>
  <si>
    <t>317B</t>
  </si>
  <si>
    <t>317C</t>
  </si>
  <si>
    <t>225B</t>
  </si>
  <si>
    <t>318A</t>
  </si>
  <si>
    <t>318B</t>
  </si>
  <si>
    <t>320A</t>
  </si>
  <si>
    <t>225A</t>
  </si>
  <si>
    <t>317</t>
  </si>
  <si>
    <t>217B</t>
  </si>
  <si>
    <t>321</t>
  </si>
  <si>
    <t>File Room</t>
  </si>
  <si>
    <t>217A</t>
  </si>
  <si>
    <t>320B</t>
  </si>
  <si>
    <t>220A</t>
  </si>
  <si>
    <t>319</t>
  </si>
  <si>
    <t>003A</t>
  </si>
  <si>
    <t>722</t>
  </si>
  <si>
    <t>Physical Plant Shop</t>
  </si>
  <si>
    <t>Physical Plant</t>
  </si>
  <si>
    <t>437</t>
  </si>
  <si>
    <t>438</t>
  </si>
  <si>
    <t>420</t>
  </si>
  <si>
    <t>423</t>
  </si>
  <si>
    <t>424</t>
  </si>
  <si>
    <t>425</t>
  </si>
  <si>
    <t>428</t>
  </si>
  <si>
    <t>428A</t>
  </si>
  <si>
    <t>429</t>
  </si>
  <si>
    <t>430</t>
  </si>
  <si>
    <t>431</t>
  </si>
  <si>
    <t>432</t>
  </si>
  <si>
    <t>433</t>
  </si>
  <si>
    <t>434</t>
  </si>
  <si>
    <t>435</t>
  </si>
  <si>
    <t>415</t>
  </si>
  <si>
    <t>418A</t>
  </si>
  <si>
    <t>J003</t>
  </si>
  <si>
    <t>J402</t>
  </si>
  <si>
    <t>Class Laboratory</t>
  </si>
  <si>
    <t>Class Lab</t>
  </si>
  <si>
    <t>403A</t>
  </si>
  <si>
    <t>403B</t>
  </si>
  <si>
    <t>403C</t>
  </si>
  <si>
    <t>409C</t>
  </si>
  <si>
    <t>407B</t>
  </si>
  <si>
    <t>407C</t>
  </si>
  <si>
    <t>302A</t>
  </si>
  <si>
    <t>302B</t>
  </si>
  <si>
    <t>305A</t>
  </si>
  <si>
    <t>305C</t>
  </si>
  <si>
    <t>307C</t>
  </si>
  <si>
    <t>114A</t>
  </si>
  <si>
    <t>309B</t>
  </si>
  <si>
    <t>309C</t>
  </si>
  <si>
    <t>303</t>
  </si>
  <si>
    <t>307A</t>
  </si>
  <si>
    <t>307B</t>
  </si>
  <si>
    <t>305B</t>
  </si>
  <si>
    <t>411B</t>
  </si>
  <si>
    <t>407A</t>
  </si>
  <si>
    <t>409A</t>
  </si>
  <si>
    <t>409B</t>
  </si>
  <si>
    <t>404</t>
  </si>
  <si>
    <t>405</t>
  </si>
  <si>
    <t>203B</t>
  </si>
  <si>
    <t>205A</t>
  </si>
  <si>
    <t>302</t>
  </si>
  <si>
    <t>309A</t>
  </si>
  <si>
    <t>411A</t>
  </si>
  <si>
    <t>203C</t>
  </si>
  <si>
    <t>203A</t>
  </si>
  <si>
    <t>411C</t>
  </si>
  <si>
    <t>305</t>
  </si>
  <si>
    <t>307</t>
  </si>
  <si>
    <t>309</t>
  </si>
  <si>
    <t>403</t>
  </si>
  <si>
    <t>407</t>
  </si>
  <si>
    <t>409</t>
  </si>
  <si>
    <t>411</t>
  </si>
  <si>
    <t>313</t>
  </si>
  <si>
    <t>312A</t>
  </si>
  <si>
    <t>001A</t>
  </si>
  <si>
    <t>001</t>
  </si>
  <si>
    <t>207A</t>
  </si>
  <si>
    <t>207B</t>
  </si>
  <si>
    <t>257</t>
  </si>
  <si>
    <t>Research Laboratory - Shared</t>
  </si>
  <si>
    <t>Deans Office</t>
  </si>
  <si>
    <t>651</t>
  </si>
  <si>
    <t>Student Lounge</t>
  </si>
  <si>
    <t>723</t>
  </si>
  <si>
    <t>Shipping/Receiving</t>
  </si>
  <si>
    <t>254</t>
  </si>
  <si>
    <t>075</t>
  </si>
  <si>
    <t>Unisex Restroom - Public</t>
  </si>
  <si>
    <t>G113</t>
  </si>
  <si>
    <t>G204</t>
  </si>
  <si>
    <t>G202</t>
  </si>
  <si>
    <t>Study Room</t>
  </si>
  <si>
    <t>Student Project Room</t>
  </si>
  <si>
    <t>360</t>
  </si>
  <si>
    <t>535</t>
  </si>
  <si>
    <t>Multi-Media Production Service</t>
  </si>
  <si>
    <t>MediaTech</t>
  </si>
  <si>
    <t>University Libraries</t>
  </si>
  <si>
    <t>R003</t>
  </si>
  <si>
    <t>002</t>
  </si>
  <si>
    <t>G114</t>
  </si>
  <si>
    <t>G116</t>
  </si>
  <si>
    <t>G115</t>
  </si>
  <si>
    <t>158</t>
  </si>
  <si>
    <t>155</t>
  </si>
  <si>
    <t>186</t>
  </si>
  <si>
    <t>157</t>
  </si>
  <si>
    <t>166</t>
  </si>
  <si>
    <t>170</t>
  </si>
  <si>
    <t>181</t>
  </si>
  <si>
    <t>142</t>
  </si>
  <si>
    <t>143</t>
  </si>
  <si>
    <t>184</t>
  </si>
  <si>
    <t>208C</t>
  </si>
  <si>
    <t>175</t>
  </si>
  <si>
    <t>176</t>
  </si>
  <si>
    <t>177</t>
  </si>
  <si>
    <t>179</t>
  </si>
  <si>
    <t>171</t>
  </si>
  <si>
    <t>172</t>
  </si>
  <si>
    <t>161</t>
  </si>
  <si>
    <t>146</t>
  </si>
  <si>
    <t>162</t>
  </si>
  <si>
    <t>163</t>
  </si>
  <si>
    <t>147</t>
  </si>
  <si>
    <t>145</t>
  </si>
  <si>
    <t>164</t>
  </si>
  <si>
    <t>144</t>
  </si>
  <si>
    <t>183</t>
  </si>
  <si>
    <t>199</t>
  </si>
  <si>
    <t>195</t>
  </si>
  <si>
    <t>196</t>
  </si>
  <si>
    <t>154</t>
  </si>
  <si>
    <t>149</t>
  </si>
  <si>
    <t>150</t>
  </si>
  <si>
    <t>188</t>
  </si>
  <si>
    <t>189</t>
  </si>
  <si>
    <t>190</t>
  </si>
  <si>
    <t>173</t>
  </si>
  <si>
    <t>169</t>
  </si>
  <si>
    <t>169A</t>
  </si>
  <si>
    <t>198</t>
  </si>
  <si>
    <t>180</t>
  </si>
  <si>
    <t>192</t>
  </si>
  <si>
    <t>193</t>
  </si>
  <si>
    <t>194</t>
  </si>
  <si>
    <t>152</t>
  </si>
  <si>
    <t>182</t>
  </si>
  <si>
    <t>151</t>
  </si>
  <si>
    <t>730</t>
  </si>
  <si>
    <t>Central Storage</t>
  </si>
  <si>
    <t>153</t>
  </si>
  <si>
    <t>185</t>
  </si>
  <si>
    <t>R002</t>
  </si>
  <si>
    <t>003</t>
  </si>
  <si>
    <t>Technical Service Office</t>
  </si>
  <si>
    <t>002A</t>
  </si>
  <si>
    <t>004</t>
  </si>
  <si>
    <t>R106</t>
  </si>
  <si>
    <t>141</t>
  </si>
  <si>
    <t>147B</t>
  </si>
  <si>
    <t>119A</t>
  </si>
  <si>
    <t>DIR-Office of the Director</t>
  </si>
  <si>
    <t>ARL-Applied Research Laboratory</t>
  </si>
  <si>
    <t>DIR-Budget ONLY</t>
  </si>
  <si>
    <t>017A</t>
  </si>
  <si>
    <t>060</t>
  </si>
  <si>
    <t>026</t>
  </si>
  <si>
    <t>050</t>
  </si>
  <si>
    <t>Vacant Area</t>
  </si>
  <si>
    <t>Unassigned</t>
  </si>
  <si>
    <t>024</t>
  </si>
  <si>
    <t>026A</t>
  </si>
  <si>
    <t>Adjunct Faculty Office</t>
  </si>
  <si>
    <t>007</t>
  </si>
  <si>
    <t>007A</t>
  </si>
  <si>
    <t>122A</t>
  </si>
  <si>
    <t>121A</t>
  </si>
  <si>
    <t>121C</t>
  </si>
  <si>
    <t>121E</t>
  </si>
  <si>
    <t>121B</t>
  </si>
  <si>
    <t>124A</t>
  </si>
  <si>
    <t>121D</t>
  </si>
  <si>
    <t>122B</t>
  </si>
  <si>
    <t>017C</t>
  </si>
  <si>
    <t>017B</t>
  </si>
  <si>
    <t>J127</t>
  </si>
  <si>
    <t>Q007</t>
  </si>
  <si>
    <t>Q006</t>
  </si>
  <si>
    <t>145A</t>
  </si>
  <si>
    <t>119B</t>
  </si>
  <si>
    <t>147A</t>
  </si>
  <si>
    <t>R211</t>
  </si>
  <si>
    <t>R013</t>
  </si>
  <si>
    <t>R116</t>
  </si>
  <si>
    <t>Z004</t>
  </si>
  <si>
    <t>Z005</t>
  </si>
  <si>
    <t>R207</t>
  </si>
  <si>
    <t>Q008</t>
  </si>
  <si>
    <t>Q009</t>
  </si>
  <si>
    <t>Z104</t>
  </si>
  <si>
    <t>Z105</t>
  </si>
  <si>
    <t>Z205</t>
  </si>
  <si>
    <t>Z206</t>
  </si>
  <si>
    <t>F002</t>
  </si>
  <si>
    <t>F003</t>
  </si>
  <si>
    <t>Q108</t>
  </si>
  <si>
    <t>Q106</t>
  </si>
  <si>
    <t>Q107</t>
  </si>
  <si>
    <t>Q109</t>
  </si>
  <si>
    <t>G006</t>
  </si>
  <si>
    <t>G007</t>
  </si>
  <si>
    <t>U115</t>
  </si>
  <si>
    <t>Z106</t>
  </si>
  <si>
    <t>ZB001</t>
  </si>
  <si>
    <t>ZB002</t>
  </si>
  <si>
    <t>Z006</t>
  </si>
  <si>
    <t>R012</t>
  </si>
  <si>
    <t>R122</t>
  </si>
  <si>
    <t>006B</t>
  </si>
  <si>
    <t>U303</t>
  </si>
  <si>
    <t>U332</t>
  </si>
  <si>
    <t>078</t>
  </si>
  <si>
    <t>Areaway</t>
  </si>
  <si>
    <t>R119</t>
  </si>
  <si>
    <t>365</t>
  </si>
  <si>
    <t>Student Organization Office</t>
  </si>
  <si>
    <t>Class Laboratory Service</t>
  </si>
  <si>
    <t>334</t>
  </si>
  <si>
    <t>330</t>
  </si>
  <si>
    <t>Student Studio</t>
  </si>
  <si>
    <t>331</t>
  </si>
  <si>
    <t>332</t>
  </si>
  <si>
    <t>333</t>
  </si>
  <si>
    <t>QB001</t>
  </si>
  <si>
    <t>Q303</t>
  </si>
  <si>
    <t>Q304</t>
  </si>
  <si>
    <t>128B</t>
  </si>
  <si>
    <t>M013</t>
  </si>
  <si>
    <t>M014</t>
  </si>
  <si>
    <t>M007</t>
  </si>
  <si>
    <t>008C</t>
  </si>
  <si>
    <t>215A</t>
  </si>
  <si>
    <t>004A</t>
  </si>
  <si>
    <t>206C</t>
  </si>
  <si>
    <t>206D</t>
  </si>
  <si>
    <t>206E</t>
  </si>
  <si>
    <t>206F</t>
  </si>
  <si>
    <t>004B</t>
  </si>
  <si>
    <t>006</t>
  </si>
  <si>
    <t>206A</t>
  </si>
  <si>
    <t>212A</t>
  </si>
  <si>
    <t>206G</t>
  </si>
  <si>
    <t>215B</t>
  </si>
  <si>
    <t>406A</t>
  </si>
  <si>
    <t>223A</t>
  </si>
  <si>
    <t>223B</t>
  </si>
  <si>
    <t>208A</t>
  </si>
  <si>
    <t>328</t>
  </si>
  <si>
    <t>224A</t>
  </si>
  <si>
    <t>206B</t>
  </si>
  <si>
    <t>323A</t>
  </si>
  <si>
    <t>100B</t>
  </si>
  <si>
    <t>Public Use / Performance</t>
  </si>
  <si>
    <t>100</t>
  </si>
  <si>
    <t>100A</t>
  </si>
  <si>
    <t>450</t>
  </si>
  <si>
    <t>J011</t>
  </si>
  <si>
    <t>J121</t>
  </si>
  <si>
    <t>406B</t>
  </si>
  <si>
    <t>008B</t>
  </si>
  <si>
    <t>018A</t>
  </si>
  <si>
    <t>009C</t>
  </si>
  <si>
    <t>008A</t>
  </si>
  <si>
    <t>015A</t>
  </si>
  <si>
    <t>009B</t>
  </si>
  <si>
    <t>009A</t>
  </si>
  <si>
    <t>128A</t>
  </si>
  <si>
    <t>219A</t>
  </si>
  <si>
    <t>219B</t>
  </si>
  <si>
    <t>304</t>
  </si>
  <si>
    <t>301B</t>
  </si>
  <si>
    <t>207C</t>
  </si>
  <si>
    <t>J001</t>
  </si>
  <si>
    <t>J110</t>
  </si>
  <si>
    <t>011</t>
  </si>
  <si>
    <t>011D</t>
  </si>
  <si>
    <t>011B</t>
  </si>
  <si>
    <t>011C</t>
  </si>
  <si>
    <t>111D</t>
  </si>
  <si>
    <t>P017</t>
  </si>
  <si>
    <t>B001</t>
  </si>
  <si>
    <t>006A</t>
  </si>
  <si>
    <t>023A</t>
  </si>
  <si>
    <t>025</t>
  </si>
  <si>
    <t>210B</t>
  </si>
  <si>
    <t>009</t>
  </si>
  <si>
    <t>010</t>
  </si>
  <si>
    <t>011A</t>
  </si>
  <si>
    <t>111E</t>
  </si>
  <si>
    <t>027</t>
  </si>
  <si>
    <t>R109</t>
  </si>
  <si>
    <t>R206</t>
  </si>
  <si>
    <t>R224</t>
  </si>
  <si>
    <t>R110</t>
  </si>
  <si>
    <t>ZB003</t>
  </si>
  <si>
    <t>088</t>
  </si>
  <si>
    <t>Mechanical Storage</t>
  </si>
  <si>
    <t>006C</t>
  </si>
  <si>
    <t>U305</t>
  </si>
  <si>
    <t>U304</t>
  </si>
  <si>
    <t>U315</t>
  </si>
  <si>
    <t>U312</t>
  </si>
  <si>
    <t>R130</t>
  </si>
  <si>
    <t>F302</t>
  </si>
  <si>
    <t>R225</t>
  </si>
  <si>
    <t>335</t>
  </si>
  <si>
    <t>222A</t>
  </si>
  <si>
    <t>242</t>
  </si>
  <si>
    <t>P004</t>
  </si>
  <si>
    <t>P014</t>
  </si>
  <si>
    <t>J308</t>
  </si>
  <si>
    <t>M401</t>
  </si>
  <si>
    <t>338</t>
  </si>
  <si>
    <t>Library</t>
  </si>
  <si>
    <t>101B</t>
  </si>
  <si>
    <t>101E</t>
  </si>
  <si>
    <t>101D</t>
  </si>
  <si>
    <t>101C</t>
  </si>
  <si>
    <t>101F</t>
  </si>
  <si>
    <t>301D</t>
  </si>
  <si>
    <t>337</t>
  </si>
  <si>
    <t>336</t>
  </si>
  <si>
    <t>329</t>
  </si>
  <si>
    <t>301C</t>
  </si>
  <si>
    <t>138A</t>
  </si>
  <si>
    <t>243</t>
  </si>
  <si>
    <t>241</t>
  </si>
  <si>
    <t>339</t>
  </si>
  <si>
    <t>271</t>
  </si>
  <si>
    <t>Chemicals</t>
  </si>
  <si>
    <t>R212</t>
  </si>
  <si>
    <t>R111</t>
  </si>
  <si>
    <t>Y101</t>
  </si>
  <si>
    <t>079</t>
  </si>
  <si>
    <t>Patio</t>
  </si>
  <si>
    <t>R309</t>
  </si>
  <si>
    <t>R033</t>
  </si>
  <si>
    <t>R323</t>
  </si>
  <si>
    <t>R311</t>
  </si>
  <si>
    <t>259</t>
  </si>
  <si>
    <t>S7</t>
  </si>
  <si>
    <t>S4</t>
  </si>
  <si>
    <t>S5</t>
  </si>
  <si>
    <t>233A</t>
  </si>
  <si>
    <t>Resource Room</t>
  </si>
  <si>
    <t>235A</t>
  </si>
  <si>
    <t>234A</t>
  </si>
  <si>
    <t>J212</t>
  </si>
  <si>
    <t>J111</t>
  </si>
  <si>
    <t>U202</t>
  </si>
  <si>
    <t>U212</t>
  </si>
  <si>
    <t>U102</t>
  </si>
  <si>
    <t>U309</t>
  </si>
  <si>
    <t>U211</t>
  </si>
  <si>
    <t>U302</t>
  </si>
  <si>
    <t>003B</t>
  </si>
  <si>
    <t>092</t>
  </si>
  <si>
    <t>Elevator Machine Room</t>
  </si>
  <si>
    <t>031</t>
  </si>
  <si>
    <t>Open-Stack Study Room</t>
  </si>
  <si>
    <t>325A</t>
  </si>
  <si>
    <t>440</t>
  </si>
  <si>
    <t>Processing Room</t>
  </si>
  <si>
    <t>325B</t>
  </si>
  <si>
    <t>133A</t>
  </si>
  <si>
    <t>159</t>
  </si>
  <si>
    <t>401A</t>
  </si>
  <si>
    <t>S3</t>
  </si>
  <si>
    <t>QB002</t>
  </si>
  <si>
    <t>U109</t>
  </si>
  <si>
    <t>V002</t>
  </si>
  <si>
    <t>Q206</t>
  </si>
  <si>
    <t>S2</t>
  </si>
  <si>
    <t>156</t>
  </si>
  <si>
    <t>303A</t>
  </si>
  <si>
    <t>Student Shop</t>
  </si>
  <si>
    <t>617</t>
  </si>
  <si>
    <t>157B</t>
  </si>
  <si>
    <t>157C</t>
  </si>
  <si>
    <t>029</t>
  </si>
  <si>
    <t>285</t>
  </si>
  <si>
    <t>Departmental Research Laboratory Service</t>
  </si>
  <si>
    <t>030A</t>
  </si>
  <si>
    <t>030B</t>
  </si>
  <si>
    <t>030</t>
  </si>
  <si>
    <t>S6</t>
  </si>
  <si>
    <t>210A</t>
  </si>
  <si>
    <t>003C</t>
  </si>
  <si>
    <t>003D</t>
  </si>
  <si>
    <t>Part-Time Staff Office</t>
  </si>
  <si>
    <t>460</t>
  </si>
  <si>
    <t>Interview Room</t>
  </si>
  <si>
    <t>117B</t>
  </si>
  <si>
    <t>202B</t>
  </si>
  <si>
    <t>202C</t>
  </si>
  <si>
    <t>153A</t>
  </si>
  <si>
    <t>641</t>
  </si>
  <si>
    <t>Lactation Room</t>
  </si>
  <si>
    <t>150A</t>
  </si>
  <si>
    <t>149A</t>
  </si>
  <si>
    <t>204B</t>
  </si>
  <si>
    <t>208B</t>
  </si>
  <si>
    <t>208D</t>
  </si>
  <si>
    <t>208E</t>
  </si>
  <si>
    <t>208F</t>
  </si>
  <si>
    <t>208G</t>
  </si>
  <si>
    <t>208H</t>
  </si>
  <si>
    <t>208J</t>
  </si>
  <si>
    <t>205C</t>
  </si>
  <si>
    <t>152A</t>
  </si>
  <si>
    <t>152B</t>
  </si>
  <si>
    <t>152C</t>
  </si>
  <si>
    <t>152D</t>
  </si>
  <si>
    <t>151A</t>
  </si>
  <si>
    <t>150B</t>
  </si>
  <si>
    <t>001D</t>
  </si>
  <si>
    <t>001C</t>
  </si>
  <si>
    <t>001B</t>
  </si>
  <si>
    <t>M005</t>
  </si>
  <si>
    <t>Aux Enterprise &amp; ICA</t>
  </si>
  <si>
    <t>104C</t>
  </si>
  <si>
    <t>104D</t>
  </si>
  <si>
    <t>104E</t>
  </si>
  <si>
    <t>R303</t>
  </si>
  <si>
    <t>003G</t>
  </si>
  <si>
    <t>770</t>
  </si>
  <si>
    <t>Area Shop</t>
  </si>
  <si>
    <t>211A</t>
  </si>
  <si>
    <t>002B</t>
  </si>
  <si>
    <t>003F</t>
  </si>
  <si>
    <t>003E</t>
  </si>
  <si>
    <t>J104</t>
  </si>
  <si>
    <t>J105</t>
  </si>
  <si>
    <t>306A</t>
  </si>
  <si>
    <t>R325</t>
  </si>
  <si>
    <t>R004</t>
  </si>
  <si>
    <t>R308</t>
  </si>
  <si>
    <t>R108</t>
  </si>
  <si>
    <t>U210</t>
  </si>
  <si>
    <t>U221</t>
  </si>
  <si>
    <t>U310</t>
  </si>
  <si>
    <t>Q305</t>
  </si>
  <si>
    <t>P002</t>
  </si>
  <si>
    <t>P020</t>
  </si>
  <si>
    <t>M009</t>
  </si>
  <si>
    <t>M020</t>
  </si>
  <si>
    <t>018B</t>
  </si>
  <si>
    <t>018C</t>
  </si>
  <si>
    <t>276</t>
  </si>
  <si>
    <t>Darkroom</t>
  </si>
  <si>
    <t>331A</t>
  </si>
  <si>
    <t>T105</t>
  </si>
  <si>
    <t>211B</t>
  </si>
  <si>
    <t>216A</t>
  </si>
  <si>
    <t>216B</t>
  </si>
  <si>
    <t>216C</t>
  </si>
  <si>
    <t>J307</t>
  </si>
  <si>
    <t>129B</t>
  </si>
  <si>
    <t>329A</t>
  </si>
  <si>
    <t>J103</t>
  </si>
  <si>
    <t>M105</t>
  </si>
  <si>
    <t>U117</t>
  </si>
  <si>
    <t>Alteration or Conversion Area</t>
  </si>
  <si>
    <t>College of Liberal Arts</t>
  </si>
  <si>
    <t>B004</t>
  </si>
  <si>
    <t>T202</t>
  </si>
  <si>
    <t>VB001</t>
  </si>
  <si>
    <t>G402</t>
  </si>
  <si>
    <t>G401</t>
  </si>
  <si>
    <t>304B</t>
  </si>
  <si>
    <t>U213</t>
  </si>
  <si>
    <t>U403</t>
  </si>
  <si>
    <t>R340</t>
  </si>
  <si>
    <t>R238</t>
  </si>
  <si>
    <t>R112</t>
  </si>
  <si>
    <t>359</t>
  </si>
  <si>
    <t>244</t>
  </si>
  <si>
    <t>364</t>
  </si>
  <si>
    <t>343</t>
  </si>
  <si>
    <t>244A</t>
  </si>
  <si>
    <t>354</t>
  </si>
  <si>
    <t>362</t>
  </si>
  <si>
    <t>341</t>
  </si>
  <si>
    <t>346</t>
  </si>
  <si>
    <t>347</t>
  </si>
  <si>
    <t>Q306</t>
  </si>
  <si>
    <t>M101</t>
  </si>
  <si>
    <t>316B</t>
  </si>
  <si>
    <t>316A</t>
  </si>
  <si>
    <t>357</t>
  </si>
  <si>
    <t>363</t>
  </si>
  <si>
    <t>361</t>
  </si>
  <si>
    <t>352</t>
  </si>
  <si>
    <t>353</t>
  </si>
  <si>
    <t>349</t>
  </si>
  <si>
    <t>246</t>
  </si>
  <si>
    <t>351</t>
  </si>
  <si>
    <t>344</t>
  </si>
  <si>
    <t>340</t>
  </si>
  <si>
    <t>J106</t>
  </si>
  <si>
    <t>080</t>
  </si>
  <si>
    <t>Space Not to be Occupied</t>
  </si>
  <si>
    <t>002C</t>
  </si>
  <si>
    <t>016A</t>
  </si>
  <si>
    <t>016B</t>
  </si>
  <si>
    <t>115A</t>
  </si>
  <si>
    <t>115B</t>
  </si>
  <si>
    <t>R107</t>
  </si>
  <si>
    <t>R127</t>
  </si>
  <si>
    <t>R105</t>
  </si>
  <si>
    <t>M011</t>
  </si>
  <si>
    <t>521</t>
  </si>
  <si>
    <t>424A</t>
  </si>
  <si>
    <t>518B</t>
  </si>
  <si>
    <t>518A</t>
  </si>
  <si>
    <t>517A</t>
  </si>
  <si>
    <t>501A</t>
  </si>
  <si>
    <t>517C</t>
  </si>
  <si>
    <t>517B</t>
  </si>
  <si>
    <t>518</t>
  </si>
  <si>
    <t>524</t>
  </si>
  <si>
    <t>517</t>
  </si>
  <si>
    <t>501</t>
  </si>
  <si>
    <t>520</t>
  </si>
  <si>
    <t>527</t>
  </si>
  <si>
    <t>502</t>
  </si>
  <si>
    <t>532</t>
  </si>
  <si>
    <t>503</t>
  </si>
  <si>
    <t>508</t>
  </si>
  <si>
    <t>509</t>
  </si>
  <si>
    <t>512</t>
  </si>
  <si>
    <t>513</t>
  </si>
  <si>
    <t>529</t>
  </si>
  <si>
    <t>533</t>
  </si>
  <si>
    <t>528</t>
  </si>
  <si>
    <t>510</t>
  </si>
  <si>
    <t>514</t>
  </si>
  <si>
    <t>525</t>
  </si>
  <si>
    <t>531</t>
  </si>
  <si>
    <t>511</t>
  </si>
  <si>
    <t>515</t>
  </si>
  <si>
    <t>534</t>
  </si>
  <si>
    <t>526</t>
  </si>
  <si>
    <t>506</t>
  </si>
  <si>
    <t>507</t>
  </si>
  <si>
    <t>505</t>
  </si>
  <si>
    <t>504</t>
  </si>
  <si>
    <t>516</t>
  </si>
  <si>
    <t>524A</t>
  </si>
  <si>
    <t>012A</t>
  </si>
  <si>
    <t>519</t>
  </si>
  <si>
    <t>417B</t>
  </si>
  <si>
    <t>216D</t>
  </si>
  <si>
    <t>417C</t>
  </si>
  <si>
    <t>074</t>
  </si>
  <si>
    <t>Unisex Restroom - Private</t>
  </si>
  <si>
    <t>Z603</t>
  </si>
  <si>
    <t>Z602</t>
  </si>
  <si>
    <t>Q502</t>
  </si>
  <si>
    <t>Q503</t>
  </si>
  <si>
    <t>Q501</t>
  </si>
  <si>
    <t>U216</t>
  </si>
  <si>
    <t>U217</t>
  </si>
  <si>
    <t>U112</t>
  </si>
  <si>
    <t>U317</t>
  </si>
  <si>
    <t>Q010</t>
  </si>
  <si>
    <t>R423</t>
  </si>
  <si>
    <t>R421</t>
  </si>
  <si>
    <t>R422</t>
  </si>
  <si>
    <t>022A</t>
  </si>
  <si>
    <t>022B</t>
  </si>
  <si>
    <t>022C</t>
  </si>
  <si>
    <t>022D</t>
  </si>
  <si>
    <t>V103</t>
  </si>
  <si>
    <t>V501</t>
  </si>
  <si>
    <t>V502</t>
  </si>
  <si>
    <t>V203</t>
  </si>
  <si>
    <t>V003</t>
  </si>
  <si>
    <t>M019</t>
  </si>
  <si>
    <t>M603</t>
  </si>
  <si>
    <t>M602</t>
  </si>
  <si>
    <t>M021</t>
  </si>
  <si>
    <t>M017</t>
  </si>
  <si>
    <t>F501</t>
  </si>
  <si>
    <t>Z503</t>
  </si>
  <si>
    <t>Z502</t>
  </si>
  <si>
    <t>Z501</t>
  </si>
  <si>
    <t>U111</t>
  </si>
  <si>
    <t>U601</t>
  </si>
  <si>
    <t>U316</t>
  </si>
  <si>
    <t>J006</t>
  </si>
  <si>
    <t>J215</t>
  </si>
  <si>
    <t>209A</t>
  </si>
  <si>
    <t>209B</t>
  </si>
  <si>
    <t>R115</t>
  </si>
  <si>
    <t>JASI Administration</t>
  </si>
  <si>
    <t>Outreach</t>
  </si>
  <si>
    <t>PACE Justice and Safety Institute Admin</t>
  </si>
  <si>
    <t>Guion S. Bluford Building (230 Building)</t>
  </si>
  <si>
    <t>124B</t>
  </si>
  <si>
    <t>157A</t>
  </si>
  <si>
    <t>167A</t>
  </si>
  <si>
    <t>156A</t>
  </si>
  <si>
    <t>154A</t>
  </si>
  <si>
    <t>155A</t>
  </si>
  <si>
    <t>168</t>
  </si>
  <si>
    <t>187</t>
  </si>
  <si>
    <t>Astronomy-Research</t>
  </si>
  <si>
    <t>Eberly College of Science</t>
  </si>
  <si>
    <t>Astronomy</t>
  </si>
  <si>
    <t>167</t>
  </si>
  <si>
    <t>T139</t>
  </si>
  <si>
    <t>Materials Science Engineering-Research</t>
  </si>
  <si>
    <t>Materials Science   Engineering</t>
  </si>
  <si>
    <t>J178</t>
  </si>
  <si>
    <t>191</t>
  </si>
  <si>
    <t>R192</t>
  </si>
  <si>
    <t>R178</t>
  </si>
  <si>
    <t>R121</t>
  </si>
  <si>
    <t>R179</t>
  </si>
  <si>
    <t>R193</t>
  </si>
  <si>
    <t>R151</t>
  </si>
  <si>
    <t>U122</t>
  </si>
  <si>
    <t>F106</t>
  </si>
  <si>
    <t>F107</t>
  </si>
  <si>
    <t>174A</t>
  </si>
  <si>
    <t>174B</t>
  </si>
  <si>
    <t>P140</t>
  </si>
  <si>
    <t>G203</t>
  </si>
  <si>
    <t>M201</t>
  </si>
  <si>
    <t>M202</t>
  </si>
  <si>
    <t>M143</t>
  </si>
  <si>
    <t>M174</t>
  </si>
  <si>
    <t>406C</t>
  </si>
  <si>
    <t>410A</t>
  </si>
  <si>
    <t>410B</t>
  </si>
  <si>
    <t>412A</t>
  </si>
  <si>
    <t>412B</t>
  </si>
  <si>
    <t>414A</t>
  </si>
  <si>
    <t>414B</t>
  </si>
  <si>
    <t>Q406</t>
  </si>
  <si>
    <t>FIS - External Organization Assignment</t>
  </si>
  <si>
    <t>405A</t>
  </si>
  <si>
    <t>408A</t>
  </si>
  <si>
    <t>303H</t>
  </si>
  <si>
    <t>Student Affairs</t>
  </si>
  <si>
    <t>303E</t>
  </si>
  <si>
    <t>303K</t>
  </si>
  <si>
    <t>303F</t>
  </si>
  <si>
    <t>303B</t>
  </si>
  <si>
    <t>303J</t>
  </si>
  <si>
    <t>303C</t>
  </si>
  <si>
    <t>303D</t>
  </si>
  <si>
    <t>303G</t>
  </si>
  <si>
    <t>McAllister (Hugh N)</t>
  </si>
  <si>
    <t>Mathematics-Research</t>
  </si>
  <si>
    <t>Mathematics</t>
  </si>
  <si>
    <t>024A</t>
  </si>
  <si>
    <t>024B</t>
  </si>
  <si>
    <t>P021</t>
  </si>
  <si>
    <t>R020</t>
  </si>
  <si>
    <t>R326</t>
  </si>
  <si>
    <t>R226</t>
  </si>
  <si>
    <t>660</t>
  </si>
  <si>
    <t>Merchandising</t>
  </si>
  <si>
    <t>030C</t>
  </si>
  <si>
    <t>665</t>
  </si>
  <si>
    <t>Merchandising Service</t>
  </si>
  <si>
    <t>Mathematics-Operations</t>
  </si>
  <si>
    <t>318C</t>
  </si>
  <si>
    <t>219C</t>
  </si>
  <si>
    <t>J019</t>
  </si>
  <si>
    <t>Math Grad Grant-in-Aid</t>
  </si>
  <si>
    <t>M207</t>
  </si>
  <si>
    <t>R021</t>
  </si>
  <si>
    <t>Mathematics-Grad</t>
  </si>
  <si>
    <t>419A</t>
  </si>
  <si>
    <t>104L</t>
  </si>
  <si>
    <t>104F</t>
  </si>
  <si>
    <t>104G</t>
  </si>
  <si>
    <t>107F</t>
  </si>
  <si>
    <t>107G</t>
  </si>
  <si>
    <t>107J</t>
  </si>
  <si>
    <t>104K</t>
  </si>
  <si>
    <t>107H</t>
  </si>
  <si>
    <t>104J</t>
  </si>
  <si>
    <t>104M</t>
  </si>
  <si>
    <t>104H</t>
  </si>
  <si>
    <t>107E</t>
  </si>
  <si>
    <t>107K</t>
  </si>
  <si>
    <t>107L</t>
  </si>
  <si>
    <t>107M</t>
  </si>
  <si>
    <t>104N</t>
  </si>
  <si>
    <t>318D</t>
  </si>
  <si>
    <t>219D</t>
  </si>
  <si>
    <t>T316</t>
  </si>
  <si>
    <t>T217</t>
  </si>
  <si>
    <t>T011</t>
  </si>
  <si>
    <t>T414</t>
  </si>
  <si>
    <t>J334</t>
  </si>
  <si>
    <t>J414</t>
  </si>
  <si>
    <t>Spruce Cottage</t>
  </si>
  <si>
    <t>Forensics-Operations</t>
  </si>
  <si>
    <t>Biochemistry</t>
  </si>
  <si>
    <t>B001A</t>
  </si>
  <si>
    <t>B001B</t>
  </si>
  <si>
    <t>B002</t>
  </si>
  <si>
    <t>B002A</t>
  </si>
  <si>
    <t>FIS - Unassigned Space</t>
  </si>
  <si>
    <t>MB003</t>
  </si>
  <si>
    <t>Joab L Thomas Building</t>
  </si>
  <si>
    <t>Statistics-Grad</t>
  </si>
  <si>
    <t>Statistics</t>
  </si>
  <si>
    <t>330B</t>
  </si>
  <si>
    <t>331B</t>
  </si>
  <si>
    <t>M302</t>
  </si>
  <si>
    <t>M501</t>
  </si>
  <si>
    <t>M227</t>
  </si>
  <si>
    <t>M228</t>
  </si>
  <si>
    <t>U105</t>
  </si>
  <si>
    <t>U225</t>
  </si>
  <si>
    <t>F108</t>
  </si>
  <si>
    <t>F109</t>
  </si>
  <si>
    <t>F110</t>
  </si>
  <si>
    <t>F111</t>
  </si>
  <si>
    <t>F112</t>
  </si>
  <si>
    <t>F113</t>
  </si>
  <si>
    <t>Deans Office-Operations</t>
  </si>
  <si>
    <t>009D</t>
  </si>
  <si>
    <t>008H</t>
  </si>
  <si>
    <t>008D</t>
  </si>
  <si>
    <t>008F</t>
  </si>
  <si>
    <t>008E</t>
  </si>
  <si>
    <t>008G</t>
  </si>
  <si>
    <t>100D</t>
  </si>
  <si>
    <t>100E</t>
  </si>
  <si>
    <t>100F</t>
  </si>
  <si>
    <t>R022</t>
  </si>
  <si>
    <t>R128</t>
  </si>
  <si>
    <t>R406</t>
  </si>
  <si>
    <t>R305</t>
  </si>
  <si>
    <t>R504</t>
  </si>
  <si>
    <t>F004</t>
  </si>
  <si>
    <t>F005</t>
  </si>
  <si>
    <t>U501</t>
  </si>
  <si>
    <t>U505</t>
  </si>
  <si>
    <t>U402</t>
  </si>
  <si>
    <t>U407</t>
  </si>
  <si>
    <t>U306</t>
  </si>
  <si>
    <t>Deans office</t>
  </si>
  <si>
    <t>428D</t>
  </si>
  <si>
    <t>515C</t>
  </si>
  <si>
    <t>428E</t>
  </si>
  <si>
    <t>430A</t>
  </si>
  <si>
    <t>430B</t>
  </si>
  <si>
    <t>430C</t>
  </si>
  <si>
    <t>430D</t>
  </si>
  <si>
    <t>430E</t>
  </si>
  <si>
    <t>427A</t>
  </si>
  <si>
    <t>515A</t>
  </si>
  <si>
    <t>515B</t>
  </si>
  <si>
    <t>428B</t>
  </si>
  <si>
    <t>428C</t>
  </si>
  <si>
    <t>510A</t>
  </si>
  <si>
    <t>512A</t>
  </si>
  <si>
    <t>512B</t>
  </si>
  <si>
    <t>520A</t>
  </si>
  <si>
    <t>P404</t>
  </si>
  <si>
    <t>P303</t>
  </si>
  <si>
    <t>P502</t>
  </si>
  <si>
    <t>P206</t>
  </si>
  <si>
    <t>P100</t>
  </si>
  <si>
    <t>P109</t>
  </si>
  <si>
    <t>100C</t>
  </si>
  <si>
    <t>323F</t>
  </si>
  <si>
    <t>Statistics-UnderGrad</t>
  </si>
  <si>
    <t>025A</t>
  </si>
  <si>
    <t>025B</t>
  </si>
  <si>
    <t>025C</t>
  </si>
  <si>
    <t>T020</t>
  </si>
  <si>
    <t>T001</t>
  </si>
  <si>
    <t>R506</t>
  </si>
  <si>
    <t>R408</t>
  </si>
  <si>
    <t>R100</t>
  </si>
  <si>
    <t>R126</t>
  </si>
  <si>
    <t>R307</t>
  </si>
  <si>
    <t>R213</t>
  </si>
  <si>
    <t>421D</t>
  </si>
  <si>
    <t>Statistics-Research</t>
  </si>
  <si>
    <t>G118</t>
  </si>
  <si>
    <t>G117</t>
  </si>
  <si>
    <t>Statistics-Operations</t>
  </si>
  <si>
    <t>421B</t>
  </si>
  <si>
    <t>422B</t>
  </si>
  <si>
    <t>425A</t>
  </si>
  <si>
    <t>330A</t>
  </si>
  <si>
    <t>323B</t>
  </si>
  <si>
    <t>323C</t>
  </si>
  <si>
    <t>326A</t>
  </si>
  <si>
    <t>421C</t>
  </si>
  <si>
    <t>323G</t>
  </si>
  <si>
    <t>323E</t>
  </si>
  <si>
    <t>T304</t>
  </si>
  <si>
    <t>J023</t>
  </si>
  <si>
    <t>J100</t>
  </si>
  <si>
    <t>J101</t>
  </si>
  <si>
    <t>J115</t>
  </si>
  <si>
    <t>J225</t>
  </si>
  <si>
    <t>J306</t>
  </si>
  <si>
    <t>J505</t>
  </si>
  <si>
    <t>J407</t>
  </si>
  <si>
    <t>513A</t>
  </si>
  <si>
    <t>513B</t>
  </si>
  <si>
    <t>513C</t>
  </si>
  <si>
    <t>513D</t>
  </si>
  <si>
    <t>Chemistry Building</t>
  </si>
  <si>
    <t>J027</t>
  </si>
  <si>
    <t>J026</t>
  </si>
  <si>
    <t>Chemistry-Research</t>
  </si>
  <si>
    <t>Chemistry</t>
  </si>
  <si>
    <t>527E</t>
  </si>
  <si>
    <t>527A</t>
  </si>
  <si>
    <t>522</t>
  </si>
  <si>
    <t>532C</t>
  </si>
  <si>
    <t>538</t>
  </si>
  <si>
    <t>710</t>
  </si>
  <si>
    <t>Computing</t>
  </si>
  <si>
    <t>023C</t>
  </si>
  <si>
    <t>023E</t>
  </si>
  <si>
    <t>023F</t>
  </si>
  <si>
    <t>537</t>
  </si>
  <si>
    <t>523</t>
  </si>
  <si>
    <t>401F</t>
  </si>
  <si>
    <t>536</t>
  </si>
  <si>
    <t>261</t>
  </si>
  <si>
    <t>Research Laboratory Service - Shared</t>
  </si>
  <si>
    <t>239B</t>
  </si>
  <si>
    <t>327D</t>
  </si>
  <si>
    <t>331D</t>
  </si>
  <si>
    <t>429D</t>
  </si>
  <si>
    <t>439B</t>
  </si>
  <si>
    <t>435A</t>
  </si>
  <si>
    <t>435D</t>
  </si>
  <si>
    <t>519C</t>
  </si>
  <si>
    <t>327B</t>
  </si>
  <si>
    <t>331C</t>
  </si>
  <si>
    <t>R518</t>
  </si>
  <si>
    <t>R019</t>
  </si>
  <si>
    <t>R318</t>
  </si>
  <si>
    <t>R420</t>
  </si>
  <si>
    <t>R217</t>
  </si>
  <si>
    <t>R519</t>
  </si>
  <si>
    <t>T317</t>
  </si>
  <si>
    <t>P518</t>
  </si>
  <si>
    <t>420A</t>
  </si>
  <si>
    <t>239A</t>
  </si>
  <si>
    <t>241A</t>
  </si>
  <si>
    <t>519A</t>
  </si>
  <si>
    <t>519B</t>
  </si>
  <si>
    <t>423A</t>
  </si>
  <si>
    <t>429A</t>
  </si>
  <si>
    <t>429B</t>
  </si>
  <si>
    <t>429C</t>
  </si>
  <si>
    <t>435B</t>
  </si>
  <si>
    <t>435C</t>
  </si>
  <si>
    <t>439A</t>
  </si>
  <si>
    <t>335A</t>
  </si>
  <si>
    <t>335B</t>
  </si>
  <si>
    <t>335C</t>
  </si>
  <si>
    <t>327A</t>
  </si>
  <si>
    <t>327C</t>
  </si>
  <si>
    <t>538A</t>
  </si>
  <si>
    <t>532A</t>
  </si>
  <si>
    <t>532B</t>
  </si>
  <si>
    <t>527B</t>
  </si>
  <si>
    <t>527C</t>
  </si>
  <si>
    <t>023B</t>
  </si>
  <si>
    <t>401B</t>
  </si>
  <si>
    <t>401C</t>
  </si>
  <si>
    <t>539</t>
  </si>
  <si>
    <t>401D</t>
  </si>
  <si>
    <t>F502</t>
  </si>
  <si>
    <t>F402</t>
  </si>
  <si>
    <t>M026</t>
  </si>
  <si>
    <t>R218</t>
  </si>
  <si>
    <t>R317</t>
  </si>
  <si>
    <t>241B</t>
  </si>
  <si>
    <t>527D</t>
  </si>
  <si>
    <t>G105A</t>
  </si>
  <si>
    <t>Chemistry-Operations</t>
  </si>
  <si>
    <t>401E</t>
  </si>
  <si>
    <t>441</t>
  </si>
  <si>
    <t>J537</t>
  </si>
  <si>
    <t>J242</t>
  </si>
  <si>
    <t>Y501</t>
  </si>
  <si>
    <t>U602</t>
  </si>
  <si>
    <t>U603</t>
  </si>
  <si>
    <t>Chemistry Stockroom</t>
  </si>
  <si>
    <t>M601</t>
  </si>
  <si>
    <t>P217</t>
  </si>
  <si>
    <t>P317</t>
  </si>
  <si>
    <t>P419</t>
  </si>
  <si>
    <t>P027</t>
  </si>
  <si>
    <t>P019</t>
  </si>
  <si>
    <t>P026</t>
  </si>
  <si>
    <t>P028</t>
  </si>
  <si>
    <t>J440</t>
  </si>
  <si>
    <t>J336</t>
  </si>
  <si>
    <t>Ritenour Building (Dr Joseph P)</t>
  </si>
  <si>
    <t>PB001</t>
  </si>
  <si>
    <t>Millennium Scholars Program Admin Ops</t>
  </si>
  <si>
    <t>Millennium Scholars Program</t>
  </si>
  <si>
    <t>J201</t>
  </si>
  <si>
    <t>034T</t>
  </si>
  <si>
    <t>HUB Robeson Center Union Operations</t>
  </si>
  <si>
    <t>Veterans Programs</t>
  </si>
  <si>
    <t>Educational Equity</t>
  </si>
  <si>
    <t>136A</t>
  </si>
  <si>
    <t>R034</t>
  </si>
  <si>
    <t>MB002</t>
  </si>
  <si>
    <t>UB002</t>
  </si>
  <si>
    <t>MB001</t>
  </si>
  <si>
    <t>M029</t>
  </si>
  <si>
    <t>R234</t>
  </si>
  <si>
    <t>247</t>
  </si>
  <si>
    <t>248</t>
  </si>
  <si>
    <t>209T</t>
  </si>
  <si>
    <t>244B</t>
  </si>
  <si>
    <t>216G</t>
  </si>
  <si>
    <t>216H</t>
  </si>
  <si>
    <t>028A</t>
  </si>
  <si>
    <t>Center for Sexual and Gender Diversity</t>
  </si>
  <si>
    <t>216F</t>
  </si>
  <si>
    <t>Asst Vice Pres Diversity and Inclusion</t>
  </si>
  <si>
    <t>AVP Diversity and Inclusion</t>
  </si>
  <si>
    <t>R132</t>
  </si>
  <si>
    <t>R245</t>
  </si>
  <si>
    <t>216E</t>
  </si>
  <si>
    <t>R243</t>
  </si>
  <si>
    <t>201T</t>
  </si>
  <si>
    <t>238A</t>
  </si>
  <si>
    <t>J015</t>
  </si>
  <si>
    <t>Student Activities</t>
  </si>
  <si>
    <t>035</t>
  </si>
  <si>
    <t>034</t>
  </si>
  <si>
    <t>028</t>
  </si>
  <si>
    <t>675</t>
  </si>
  <si>
    <t>Recreation Service</t>
  </si>
  <si>
    <t>034A</t>
  </si>
  <si>
    <t>033A</t>
  </si>
  <si>
    <t>035A</t>
  </si>
  <si>
    <t>033</t>
  </si>
  <si>
    <t>670</t>
  </si>
  <si>
    <t>Recreation</t>
  </si>
  <si>
    <t>Veterans Affairs</t>
  </si>
  <si>
    <t>Office of the President</t>
  </si>
  <si>
    <t>Botany Greenhouse</t>
  </si>
  <si>
    <t>Biology-Operations</t>
  </si>
  <si>
    <t>Biology</t>
  </si>
  <si>
    <t>580</t>
  </si>
  <si>
    <t>Greenhouse</t>
  </si>
  <si>
    <t>Frear North Building (Dr William)</t>
  </si>
  <si>
    <t>U354</t>
  </si>
  <si>
    <t>P152</t>
  </si>
  <si>
    <t>M160</t>
  </si>
  <si>
    <t>M550</t>
  </si>
  <si>
    <t>U362</t>
  </si>
  <si>
    <t>U352</t>
  </si>
  <si>
    <t>U351</t>
  </si>
  <si>
    <t>U353</t>
  </si>
  <si>
    <t>U357</t>
  </si>
  <si>
    <t>U360</t>
  </si>
  <si>
    <t>U361</t>
  </si>
  <si>
    <t>U368</t>
  </si>
  <si>
    <t>U367</t>
  </si>
  <si>
    <t>U468</t>
  </si>
  <si>
    <t>U454</t>
  </si>
  <si>
    <t>U452</t>
  </si>
  <si>
    <t>U453</t>
  </si>
  <si>
    <t>U455</t>
  </si>
  <si>
    <t>U460</t>
  </si>
  <si>
    <t>U461</t>
  </si>
  <si>
    <t>U462</t>
  </si>
  <si>
    <t>U467</t>
  </si>
  <si>
    <t>U466</t>
  </si>
  <si>
    <t>U465</t>
  </si>
  <si>
    <t>U472</t>
  </si>
  <si>
    <t>U471</t>
  </si>
  <si>
    <t>270A</t>
  </si>
  <si>
    <t>266</t>
  </si>
  <si>
    <t>466A</t>
  </si>
  <si>
    <t>258</t>
  </si>
  <si>
    <t>369</t>
  </si>
  <si>
    <t>362A</t>
  </si>
  <si>
    <t>Biology-Research</t>
  </si>
  <si>
    <t>366A</t>
  </si>
  <si>
    <t>350A</t>
  </si>
  <si>
    <t>361A</t>
  </si>
  <si>
    <t>361B</t>
  </si>
  <si>
    <t>357A</t>
  </si>
  <si>
    <t>358A</t>
  </si>
  <si>
    <t>358B</t>
  </si>
  <si>
    <t>354A</t>
  </si>
  <si>
    <t>256</t>
  </si>
  <si>
    <t>256A</t>
  </si>
  <si>
    <t>259A</t>
  </si>
  <si>
    <t>259B</t>
  </si>
  <si>
    <t>352A</t>
  </si>
  <si>
    <t>352B</t>
  </si>
  <si>
    <t>352C</t>
  </si>
  <si>
    <t>253A</t>
  </si>
  <si>
    <t>253B</t>
  </si>
  <si>
    <t>352D</t>
  </si>
  <si>
    <t>161A</t>
  </si>
  <si>
    <t>161B</t>
  </si>
  <si>
    <t>161C</t>
  </si>
  <si>
    <t>161D</t>
  </si>
  <si>
    <t>161E</t>
  </si>
  <si>
    <t>161F</t>
  </si>
  <si>
    <t>354C</t>
  </si>
  <si>
    <t>354B</t>
  </si>
  <si>
    <t>357C</t>
  </si>
  <si>
    <t>357B</t>
  </si>
  <si>
    <t>465A</t>
  </si>
  <si>
    <t>Biochemistry-Research</t>
  </si>
  <si>
    <t>269</t>
  </si>
  <si>
    <t>254C</t>
  </si>
  <si>
    <t>254D</t>
  </si>
  <si>
    <t>466</t>
  </si>
  <si>
    <t>467</t>
  </si>
  <si>
    <t>455</t>
  </si>
  <si>
    <t>457</t>
  </si>
  <si>
    <t>458</t>
  </si>
  <si>
    <t>459</t>
  </si>
  <si>
    <t>461</t>
  </si>
  <si>
    <t>451</t>
  </si>
  <si>
    <t>452</t>
  </si>
  <si>
    <t>453</t>
  </si>
  <si>
    <t>R162</t>
  </si>
  <si>
    <t>R267</t>
  </si>
  <si>
    <t>R367</t>
  </si>
  <si>
    <t>R471</t>
  </si>
  <si>
    <t>M165</t>
  </si>
  <si>
    <t>U163</t>
  </si>
  <si>
    <t>U162</t>
  </si>
  <si>
    <t>U260</t>
  </si>
  <si>
    <t>U251</t>
  </si>
  <si>
    <t>U250</t>
  </si>
  <si>
    <t>U252</t>
  </si>
  <si>
    <t>U253</t>
  </si>
  <si>
    <t>U254</t>
  </si>
  <si>
    <t>U255</t>
  </si>
  <si>
    <t>U258</t>
  </si>
  <si>
    <t>U259</t>
  </si>
  <si>
    <t>U268</t>
  </si>
  <si>
    <t>U267</t>
  </si>
  <si>
    <t>369A</t>
  </si>
  <si>
    <t>J356</t>
  </si>
  <si>
    <t>J254</t>
  </si>
  <si>
    <t>J159</t>
  </si>
  <si>
    <t>R472</t>
  </si>
  <si>
    <t>R368</t>
  </si>
  <si>
    <t>R268</t>
  </si>
  <si>
    <t>R163</t>
  </si>
  <si>
    <t>464</t>
  </si>
  <si>
    <t>254A</t>
  </si>
  <si>
    <t>254B</t>
  </si>
  <si>
    <t>462</t>
  </si>
  <si>
    <t>468</t>
  </si>
  <si>
    <t>465</t>
  </si>
  <si>
    <t>263</t>
  </si>
  <si>
    <t>255A</t>
  </si>
  <si>
    <t>366</t>
  </si>
  <si>
    <t>251</t>
  </si>
  <si>
    <t>T166</t>
  </si>
  <si>
    <t>468A</t>
  </si>
  <si>
    <t>Biochemistry-Operations</t>
  </si>
  <si>
    <t>463A</t>
  </si>
  <si>
    <t>456A</t>
  </si>
  <si>
    <t>454</t>
  </si>
  <si>
    <t>469</t>
  </si>
  <si>
    <t>463</t>
  </si>
  <si>
    <t>473</t>
  </si>
  <si>
    <t>473A</t>
  </si>
  <si>
    <t>264</t>
  </si>
  <si>
    <t>165A</t>
  </si>
  <si>
    <t>265</t>
  </si>
  <si>
    <t>456</t>
  </si>
  <si>
    <t>262</t>
  </si>
  <si>
    <t>Osmond Laboratory (I Thornton)</t>
  </si>
  <si>
    <t>Tutorial Room</t>
  </si>
  <si>
    <t>Astronomy-Operations</t>
  </si>
  <si>
    <t>010B</t>
  </si>
  <si>
    <t>Physics Service Center</t>
  </si>
  <si>
    <t>Physics</t>
  </si>
  <si>
    <t>S25</t>
  </si>
  <si>
    <t>124E</t>
  </si>
  <si>
    <t>124F</t>
  </si>
  <si>
    <t>124C</t>
  </si>
  <si>
    <t>124D</t>
  </si>
  <si>
    <t>Physics-Operations</t>
  </si>
  <si>
    <t>320J</t>
  </si>
  <si>
    <t>320D</t>
  </si>
  <si>
    <t>320E</t>
  </si>
  <si>
    <t>320F</t>
  </si>
  <si>
    <t>320G</t>
  </si>
  <si>
    <t>321B</t>
  </si>
  <si>
    <t>Research Computing Area Service</t>
  </si>
  <si>
    <t>S21A</t>
  </si>
  <si>
    <t>ZB009</t>
  </si>
  <si>
    <t>T010</t>
  </si>
  <si>
    <t>T311</t>
  </si>
  <si>
    <t>Z009</t>
  </si>
  <si>
    <t>Z010</t>
  </si>
  <si>
    <t>QB003</t>
  </si>
  <si>
    <t>J017</t>
  </si>
  <si>
    <t>M015</t>
  </si>
  <si>
    <t>S5A</t>
  </si>
  <si>
    <t>FB001</t>
  </si>
  <si>
    <t>S5B</t>
  </si>
  <si>
    <t>685</t>
  </si>
  <si>
    <t>Meeting Room Service</t>
  </si>
  <si>
    <t>116A</t>
  </si>
  <si>
    <t>311A</t>
  </si>
  <si>
    <t>Y006</t>
  </si>
  <si>
    <t>Y102</t>
  </si>
  <si>
    <t>012B</t>
  </si>
  <si>
    <t>J118</t>
  </si>
  <si>
    <t>J205</t>
  </si>
  <si>
    <t>J206</t>
  </si>
  <si>
    <t>R205</t>
  </si>
  <si>
    <t>Z107</t>
  </si>
  <si>
    <t>Z108</t>
  </si>
  <si>
    <t>S26</t>
  </si>
  <si>
    <t>S10</t>
  </si>
  <si>
    <t>S21</t>
  </si>
  <si>
    <t>S21B</t>
  </si>
  <si>
    <t>S21C</t>
  </si>
  <si>
    <t>Physics-Research</t>
  </si>
  <si>
    <t>212C</t>
  </si>
  <si>
    <t>320H</t>
  </si>
  <si>
    <t>321A</t>
  </si>
  <si>
    <t>S2A</t>
  </si>
  <si>
    <t>S2B</t>
  </si>
  <si>
    <t>S2C</t>
  </si>
  <si>
    <t>S25A</t>
  </si>
  <si>
    <t>S25B</t>
  </si>
  <si>
    <t>006G</t>
  </si>
  <si>
    <t>S13</t>
  </si>
  <si>
    <t>S23</t>
  </si>
  <si>
    <t>S24</t>
  </si>
  <si>
    <t>S8</t>
  </si>
  <si>
    <t>S22A</t>
  </si>
  <si>
    <t>S22B</t>
  </si>
  <si>
    <t>S22</t>
  </si>
  <si>
    <t>006D</t>
  </si>
  <si>
    <t>006E</t>
  </si>
  <si>
    <t>S13A</t>
  </si>
  <si>
    <t>320K</t>
  </si>
  <si>
    <t>S13B</t>
  </si>
  <si>
    <t>P314</t>
  </si>
  <si>
    <t>P012</t>
  </si>
  <si>
    <t>015B</t>
  </si>
  <si>
    <t>M012</t>
  </si>
  <si>
    <t>S20</t>
  </si>
  <si>
    <t>006H</t>
  </si>
  <si>
    <t>S9</t>
  </si>
  <si>
    <t>S2D</t>
  </si>
  <si>
    <t>S3A</t>
  </si>
  <si>
    <t>S3B</t>
  </si>
  <si>
    <t>S3C</t>
  </si>
  <si>
    <t>S3D</t>
  </si>
  <si>
    <t>S11</t>
  </si>
  <si>
    <t>S12</t>
  </si>
  <si>
    <t>006N</t>
  </si>
  <si>
    <t>006F</t>
  </si>
  <si>
    <t>006M</t>
  </si>
  <si>
    <t>MRSEC</t>
  </si>
  <si>
    <t>320L</t>
  </si>
  <si>
    <t>209C</t>
  </si>
  <si>
    <t>U307</t>
  </si>
  <si>
    <t>Wartik Laboratory (Dr Thomas)</t>
  </si>
  <si>
    <t>Z601</t>
  </si>
  <si>
    <t>R510</t>
  </si>
  <si>
    <t>R427</t>
  </si>
  <si>
    <t>R511</t>
  </si>
  <si>
    <t>U206</t>
  </si>
  <si>
    <t>U205</t>
  </si>
  <si>
    <t>U209</t>
  </si>
  <si>
    <t>U506</t>
  </si>
  <si>
    <t>U507</t>
  </si>
  <si>
    <t>V601</t>
  </si>
  <si>
    <t>Q504</t>
  </si>
  <si>
    <t>Q505</t>
  </si>
  <si>
    <t>T601</t>
  </si>
  <si>
    <t>514C</t>
  </si>
  <si>
    <t>HUCK-Responsible CC Sponsored Awards</t>
  </si>
  <si>
    <t>Huck Institute of the Life Sciences</t>
  </si>
  <si>
    <t>506B</t>
  </si>
  <si>
    <t>502A</t>
  </si>
  <si>
    <t>Video Conferencing Room Service</t>
  </si>
  <si>
    <t>502B</t>
  </si>
  <si>
    <t>514D</t>
  </si>
  <si>
    <t>514B</t>
  </si>
  <si>
    <t>505B</t>
  </si>
  <si>
    <t>514A</t>
  </si>
  <si>
    <t>505A</t>
  </si>
  <si>
    <t>506A</t>
  </si>
  <si>
    <t>J501</t>
  </si>
  <si>
    <t>U433</t>
  </si>
  <si>
    <t>U432</t>
  </si>
  <si>
    <t>U427</t>
  </si>
  <si>
    <t>M103</t>
  </si>
  <si>
    <t>J603</t>
  </si>
  <si>
    <t>F503</t>
  </si>
  <si>
    <t>J401</t>
  </si>
  <si>
    <t>Huck Core Facility-Admin</t>
  </si>
  <si>
    <t>Pond Laboratories (George Gilbert)</t>
  </si>
  <si>
    <t>Political Science-Operations</t>
  </si>
  <si>
    <t>Political Science</t>
  </si>
  <si>
    <t>Z007</t>
  </si>
  <si>
    <t>Z008</t>
  </si>
  <si>
    <t>T119</t>
  </si>
  <si>
    <t>T204</t>
  </si>
  <si>
    <t>Richards Civil War Era Center</t>
  </si>
  <si>
    <t>R204</t>
  </si>
  <si>
    <t>J112</t>
  </si>
  <si>
    <t>M125</t>
  </si>
  <si>
    <t>M008</t>
  </si>
  <si>
    <t>U321</t>
  </si>
  <si>
    <t>U236</t>
  </si>
  <si>
    <t>U204</t>
  </si>
  <si>
    <t>U215</t>
  </si>
  <si>
    <t>U120</t>
  </si>
  <si>
    <t>016C</t>
  </si>
  <si>
    <t>R304</t>
  </si>
  <si>
    <t>016D</t>
  </si>
  <si>
    <t>Student Services</t>
  </si>
  <si>
    <t>Assoc Dean Undergraduate Studies</t>
  </si>
  <si>
    <t>Public Policy-Operations</t>
  </si>
  <si>
    <t>Public Policy</t>
  </si>
  <si>
    <t>Jewish Studies-Operations</t>
  </si>
  <si>
    <t>Jewish Studies</t>
  </si>
  <si>
    <t>612</t>
  </si>
  <si>
    <t>Multi-Purpose Room</t>
  </si>
  <si>
    <t>680</t>
  </si>
  <si>
    <t>Meeting Room</t>
  </si>
  <si>
    <t>McCourtney Inst In Democracy-Operations</t>
  </si>
  <si>
    <t>McCourtney Inst In Democracy</t>
  </si>
  <si>
    <t>Whitmore Laboratory (Frank C)</t>
  </si>
  <si>
    <t>332C</t>
  </si>
  <si>
    <t>Chemistry-UnderGrad</t>
  </si>
  <si>
    <t>R328</t>
  </si>
  <si>
    <t>R223</t>
  </si>
  <si>
    <t>R005</t>
  </si>
  <si>
    <t>J327</t>
  </si>
  <si>
    <t>220B</t>
  </si>
  <si>
    <t>220C</t>
  </si>
  <si>
    <t>220D</t>
  </si>
  <si>
    <t>220E</t>
  </si>
  <si>
    <t>Open Laboratory</t>
  </si>
  <si>
    <t>M340</t>
  </si>
  <si>
    <t>J226</t>
  </si>
  <si>
    <t>J016</t>
  </si>
  <si>
    <t>334B</t>
  </si>
  <si>
    <t>Gravity Center</t>
  </si>
  <si>
    <t>334D</t>
  </si>
  <si>
    <t>334A</t>
  </si>
  <si>
    <t>334C</t>
  </si>
  <si>
    <t>321C</t>
  </si>
  <si>
    <t>321F</t>
  </si>
  <si>
    <t>321D</t>
  </si>
  <si>
    <t>321E</t>
  </si>
  <si>
    <t>T007</t>
  </si>
  <si>
    <t>332A</t>
  </si>
  <si>
    <t>332B</t>
  </si>
  <si>
    <t>333A</t>
  </si>
  <si>
    <t>333B</t>
  </si>
  <si>
    <t>325C</t>
  </si>
  <si>
    <t>329B</t>
  </si>
  <si>
    <t>329C</t>
  </si>
  <si>
    <t>Mueller Laboratory (Erwin W)</t>
  </si>
  <si>
    <t>212B</t>
  </si>
  <si>
    <t>606</t>
  </si>
  <si>
    <t>606C</t>
  </si>
  <si>
    <t>607</t>
  </si>
  <si>
    <t>619</t>
  </si>
  <si>
    <t>510D</t>
  </si>
  <si>
    <t>415A</t>
  </si>
  <si>
    <t>508D</t>
  </si>
  <si>
    <t>619A</t>
  </si>
  <si>
    <t>415B</t>
  </si>
  <si>
    <t>510C</t>
  </si>
  <si>
    <t>214A</t>
  </si>
  <si>
    <t>510B</t>
  </si>
  <si>
    <t>607B</t>
  </si>
  <si>
    <t>419B</t>
  </si>
  <si>
    <t>Z701</t>
  </si>
  <si>
    <t>J013</t>
  </si>
  <si>
    <t>J602</t>
  </si>
  <si>
    <t>J502</t>
  </si>
  <si>
    <t>R605</t>
  </si>
  <si>
    <t>R310</t>
  </si>
  <si>
    <t>R603</t>
  </si>
  <si>
    <t>611A</t>
  </si>
  <si>
    <t>Biology-UnderGrad</t>
  </si>
  <si>
    <t>620</t>
  </si>
  <si>
    <t>V602</t>
  </si>
  <si>
    <t>U006</t>
  </si>
  <si>
    <t>R007</t>
  </si>
  <si>
    <t>M701</t>
  </si>
  <si>
    <t>281</t>
  </si>
  <si>
    <t>Lab Animal Quarters Service</t>
  </si>
  <si>
    <t>ARP Service Center Support</t>
  </si>
  <si>
    <t>Lab Animal Resources Program</t>
  </si>
  <si>
    <t>328B</t>
  </si>
  <si>
    <t>612A</t>
  </si>
  <si>
    <t>618</t>
  </si>
  <si>
    <t>615</t>
  </si>
  <si>
    <t>609</t>
  </si>
  <si>
    <t>610</t>
  </si>
  <si>
    <t>611</t>
  </si>
  <si>
    <t>613</t>
  </si>
  <si>
    <t>614</t>
  </si>
  <si>
    <t>616</t>
  </si>
  <si>
    <t>328A</t>
  </si>
  <si>
    <t>504A</t>
  </si>
  <si>
    <t>602</t>
  </si>
  <si>
    <t>115C</t>
  </si>
  <si>
    <t>016L</t>
  </si>
  <si>
    <t>277</t>
  </si>
  <si>
    <t>Lab Animal Procedures Room</t>
  </si>
  <si>
    <t>016M</t>
  </si>
  <si>
    <t>278</t>
  </si>
  <si>
    <t>Lab Animal Quarters</t>
  </si>
  <si>
    <t>016N</t>
  </si>
  <si>
    <t>016E</t>
  </si>
  <si>
    <t>016F</t>
  </si>
  <si>
    <t>016G</t>
  </si>
  <si>
    <t>016H</t>
  </si>
  <si>
    <t>016J</t>
  </si>
  <si>
    <t>016K</t>
  </si>
  <si>
    <t>606A</t>
  </si>
  <si>
    <t>606B</t>
  </si>
  <si>
    <t>507A</t>
  </si>
  <si>
    <t>604</t>
  </si>
  <si>
    <t>619B</t>
  </si>
  <si>
    <t>607A</t>
  </si>
  <si>
    <t>607C</t>
  </si>
  <si>
    <t>508A</t>
  </si>
  <si>
    <t>508B</t>
  </si>
  <si>
    <t>508C</t>
  </si>
  <si>
    <t>214B</t>
  </si>
  <si>
    <t>510E</t>
  </si>
  <si>
    <t>010A</t>
  </si>
  <si>
    <t>Q601</t>
  </si>
  <si>
    <t>Q602</t>
  </si>
  <si>
    <t>Q603</t>
  </si>
  <si>
    <t>M702</t>
  </si>
  <si>
    <t>South Frear Building (William) (Life Science II)</t>
  </si>
  <si>
    <t>M502</t>
  </si>
  <si>
    <t>U428</t>
  </si>
  <si>
    <t>U410</t>
  </si>
  <si>
    <t>U232</t>
  </si>
  <si>
    <t>021A</t>
  </si>
  <si>
    <t>021B</t>
  </si>
  <si>
    <t>P316</t>
  </si>
  <si>
    <t>P416</t>
  </si>
  <si>
    <t>P030</t>
  </si>
  <si>
    <t>Biochemistry-UnderGrad</t>
  </si>
  <si>
    <t>G502</t>
  </si>
  <si>
    <t>G501</t>
  </si>
  <si>
    <t>G504</t>
  </si>
  <si>
    <t>G503</t>
  </si>
  <si>
    <t>J004</t>
  </si>
  <si>
    <t>Z504</t>
  </si>
  <si>
    <t>Z404</t>
  </si>
  <si>
    <t>U339</t>
  </si>
  <si>
    <t>T328</t>
  </si>
  <si>
    <t>J339</t>
  </si>
  <si>
    <t>P216</t>
  </si>
  <si>
    <t>M034</t>
  </si>
  <si>
    <t>M503</t>
  </si>
  <si>
    <t>U413</t>
  </si>
  <si>
    <t>U416</t>
  </si>
  <si>
    <t>R032</t>
  </si>
  <si>
    <t>R441</t>
  </si>
  <si>
    <t>R337</t>
  </si>
  <si>
    <t>R241</t>
  </si>
  <si>
    <t>R438</t>
  </si>
  <si>
    <t>J129</t>
  </si>
  <si>
    <t>J240</t>
  </si>
  <si>
    <t>T110</t>
  </si>
  <si>
    <t>026B</t>
  </si>
  <si>
    <t>T031</t>
  </si>
  <si>
    <t>T338</t>
  </si>
  <si>
    <t>T128</t>
  </si>
  <si>
    <t>Althouse Laboratory (Paul M)</t>
  </si>
  <si>
    <t>306D</t>
  </si>
  <si>
    <t>308B</t>
  </si>
  <si>
    <t>J304</t>
  </si>
  <si>
    <t>408B</t>
  </si>
  <si>
    <t>306C</t>
  </si>
  <si>
    <t>Forensics-Research</t>
  </si>
  <si>
    <t>308C</t>
  </si>
  <si>
    <t>408C</t>
  </si>
  <si>
    <t>R405</t>
  </si>
  <si>
    <t>U104</t>
  </si>
  <si>
    <t>M504</t>
  </si>
  <si>
    <t>J404</t>
  </si>
  <si>
    <t>J204</t>
  </si>
  <si>
    <t>306E</t>
  </si>
  <si>
    <t>306B</t>
  </si>
  <si>
    <t>P009</t>
  </si>
  <si>
    <t>U502</t>
  </si>
  <si>
    <t>U503</t>
  </si>
  <si>
    <t>U504</t>
  </si>
  <si>
    <t>U405</t>
  </si>
  <si>
    <t>U404</t>
  </si>
  <si>
    <t>Davey Laboratory (Wheeler P)</t>
  </si>
  <si>
    <t>F601</t>
  </si>
  <si>
    <t>084</t>
  </si>
  <si>
    <t>Roof Deck</t>
  </si>
  <si>
    <t>U411</t>
  </si>
  <si>
    <t>U412</t>
  </si>
  <si>
    <t>U511</t>
  </si>
  <si>
    <t>U512</t>
  </si>
  <si>
    <t>U513</t>
  </si>
  <si>
    <t>035B</t>
  </si>
  <si>
    <t>031A</t>
  </si>
  <si>
    <t>U131</t>
  </si>
  <si>
    <t>604A</t>
  </si>
  <si>
    <t>604C</t>
  </si>
  <si>
    <t>604B</t>
  </si>
  <si>
    <t>P025</t>
  </si>
  <si>
    <t>150D</t>
  </si>
  <si>
    <t>Stack</t>
  </si>
  <si>
    <t>031B</t>
  </si>
  <si>
    <t>032</t>
  </si>
  <si>
    <t>033B</t>
  </si>
  <si>
    <t>033C</t>
  </si>
  <si>
    <t>029A</t>
  </si>
  <si>
    <t>029B</t>
  </si>
  <si>
    <t>029C</t>
  </si>
  <si>
    <t>540</t>
  </si>
  <si>
    <t>443</t>
  </si>
  <si>
    <t>445C</t>
  </si>
  <si>
    <t>445D</t>
  </si>
  <si>
    <t>445E</t>
  </si>
  <si>
    <t>445</t>
  </si>
  <si>
    <t>J512</t>
  </si>
  <si>
    <t>J521</t>
  </si>
  <si>
    <t>J410</t>
  </si>
  <si>
    <t>J422</t>
  </si>
  <si>
    <t>J310</t>
  </si>
  <si>
    <t>J323</t>
  </si>
  <si>
    <t>J238</t>
  </si>
  <si>
    <t>J131</t>
  </si>
  <si>
    <t>152I</t>
  </si>
  <si>
    <t>152J</t>
  </si>
  <si>
    <t>152L</t>
  </si>
  <si>
    <t>Z604</t>
  </si>
  <si>
    <t>U514</t>
  </si>
  <si>
    <t>U521</t>
  </si>
  <si>
    <t>U323</t>
  </si>
  <si>
    <t>U016</t>
  </si>
  <si>
    <t>U017</t>
  </si>
  <si>
    <t>U018</t>
  </si>
  <si>
    <t>T423</t>
  </si>
  <si>
    <t>T324</t>
  </si>
  <si>
    <t>T522</t>
  </si>
  <si>
    <t>M215</t>
  </si>
  <si>
    <t>M216</t>
  </si>
  <si>
    <t>M148</t>
  </si>
  <si>
    <t>M342</t>
  </si>
  <si>
    <t>M431</t>
  </si>
  <si>
    <t>M529</t>
  </si>
  <si>
    <t>U118</t>
  </si>
  <si>
    <t>U311</t>
  </si>
  <si>
    <t>U422</t>
  </si>
  <si>
    <t>R412</t>
  </si>
  <si>
    <t>R513</t>
  </si>
  <si>
    <t>R017</t>
  </si>
  <si>
    <t>R018</t>
  </si>
  <si>
    <t>R411</t>
  </si>
  <si>
    <t>T028</t>
  </si>
  <si>
    <t>442</t>
  </si>
  <si>
    <t>442A</t>
  </si>
  <si>
    <t>541</t>
  </si>
  <si>
    <t>601</t>
  </si>
  <si>
    <t>535A</t>
  </si>
  <si>
    <t>445A</t>
  </si>
  <si>
    <t>541A</t>
  </si>
  <si>
    <t>621</t>
  </si>
  <si>
    <t>Museum</t>
  </si>
  <si>
    <t>150C</t>
  </si>
  <si>
    <t>152E</t>
  </si>
  <si>
    <t>152F</t>
  </si>
  <si>
    <t>152G</t>
  </si>
  <si>
    <t>152H</t>
  </si>
  <si>
    <t>Chemical Storage I (Farm No 13)</t>
  </si>
  <si>
    <t>735</t>
  </si>
  <si>
    <t>Central Storage Service</t>
  </si>
  <si>
    <t>SCEC Facilities and Maintenance</t>
  </si>
  <si>
    <t>PACE Shavers Creek Programs</t>
  </si>
  <si>
    <t>Admissions Recruitment</t>
  </si>
  <si>
    <t>Undergraduate Education</t>
  </si>
  <si>
    <t>Pine Cottage</t>
  </si>
  <si>
    <t>Forum Building</t>
  </si>
  <si>
    <t>J002</t>
  </si>
  <si>
    <t>M203</t>
  </si>
  <si>
    <t>M204</t>
  </si>
  <si>
    <t>M205</t>
  </si>
  <si>
    <t>002D</t>
  </si>
  <si>
    <t>School of Music-Operations</t>
  </si>
  <si>
    <t>Arts   Architecture</t>
  </si>
  <si>
    <t>School of Music</t>
  </si>
  <si>
    <t>Count</t>
  </si>
  <si>
    <t>Water</t>
  </si>
  <si>
    <t>Steam</t>
  </si>
  <si>
    <t>Chilled Water</t>
  </si>
  <si>
    <t>Electric</t>
  </si>
  <si>
    <t>Sewer</t>
  </si>
  <si>
    <t>Natural Gas</t>
  </si>
  <si>
    <t>Assigned Proportional Area</t>
  </si>
  <si>
    <t>Total</t>
  </si>
  <si>
    <t>Prop Steam</t>
  </si>
  <si>
    <t>Prop Electric</t>
  </si>
  <si>
    <t>Prop Chilled Water</t>
  </si>
  <si>
    <t>Prop Sewer</t>
  </si>
  <si>
    <t>Prop Natural Gas</t>
  </si>
  <si>
    <t>Prop Water</t>
  </si>
  <si>
    <t>BUILDING_NAME // Businessareaname</t>
  </si>
  <si>
    <t>TOTAL</t>
  </si>
  <si>
    <t>Eberly's Assigned Presence (sq. ft)</t>
  </si>
  <si>
    <t>Building Assignable Area (sq. ft)</t>
  </si>
  <si>
    <t>OPP Assignable Area (sq. ft)</t>
  </si>
  <si>
    <t>Eberly Assignable Area (sq. ft)</t>
  </si>
  <si>
    <t>Units</t>
  </si>
  <si>
    <t>klb</t>
  </si>
  <si>
    <t>kWh</t>
  </si>
  <si>
    <t>Ton Hr</t>
  </si>
  <si>
    <t>Kgal</t>
  </si>
  <si>
    <t>MMBtu</t>
  </si>
  <si>
    <t>Utility</t>
  </si>
  <si>
    <t>Total Building Utility Use CY2019 (EnergyCAP)</t>
  </si>
  <si>
    <t>Computed Proportional Eberly Utility Use CY2019</t>
  </si>
  <si>
    <t>Key</t>
  </si>
  <si>
    <t>Formula</t>
  </si>
  <si>
    <t>Referenced</t>
  </si>
  <si>
    <t>Input</t>
  </si>
  <si>
    <t>Labels</t>
  </si>
  <si>
    <t>Raw</t>
  </si>
  <si>
    <t>Title</t>
  </si>
  <si>
    <t>Unknown</t>
  </si>
  <si>
    <t>NATURAL GAS</t>
  </si>
  <si>
    <t>GHG</t>
  </si>
  <si>
    <t>GWP</t>
  </si>
  <si>
    <t>Emission Factors</t>
  </si>
  <si>
    <r>
      <t>CO</t>
    </r>
    <r>
      <rPr>
        <vertAlign val="subscript"/>
        <sz val="10"/>
        <rFont val="Arial"/>
        <family val="2"/>
      </rPr>
      <t>2</t>
    </r>
  </si>
  <si>
    <r>
      <t>CH</t>
    </r>
    <r>
      <rPr>
        <vertAlign val="subscript"/>
        <sz val="10"/>
        <rFont val="Arial"/>
        <family val="2"/>
      </rPr>
      <t>4</t>
    </r>
  </si>
  <si>
    <r>
      <t>N</t>
    </r>
    <r>
      <rPr>
        <vertAlign val="subscript"/>
        <sz val="10"/>
        <rFont val="Arial"/>
        <family val="2"/>
      </rPr>
      <t>2</t>
    </r>
    <r>
      <rPr>
        <sz val="10"/>
        <rFont val="Arial"/>
        <family val="2"/>
      </rPr>
      <t>O</t>
    </r>
  </si>
  <si>
    <t>ELECTRIC</t>
  </si>
  <si>
    <t>STEAM</t>
  </si>
  <si>
    <t>GLOBAL WARMING POTENTIAL</t>
  </si>
  <si>
    <t>Constant/Conversion</t>
  </si>
  <si>
    <t>Source</t>
  </si>
  <si>
    <t>RFCW eGRID2019</t>
  </si>
  <si>
    <t>https://www.epa.gov/sites/production/files/2021-02/documents/egrid2019_summary_tables.pdf</t>
  </si>
  <si>
    <t>Emissions</t>
  </si>
  <si>
    <t>Utility Emissions Factors</t>
  </si>
  <si>
    <t>Normalized Emisson Factors</t>
  </si>
  <si>
    <t>Initial Unit</t>
  </si>
  <si>
    <t>Final Unit</t>
  </si>
  <si>
    <t>Conversion Factor</t>
  </si>
  <si>
    <t>Normalized Emission Factor</t>
  </si>
  <si>
    <t>Unit</t>
  </si>
  <si>
    <t>Fuel Oil/Diesel</t>
  </si>
  <si>
    <t>Propane</t>
  </si>
  <si>
    <t>Total Normalized Emission Factor</t>
  </si>
  <si>
    <t>Electricity</t>
  </si>
  <si>
    <t>Diesel</t>
  </si>
  <si>
    <t>CHILLED WATER</t>
  </si>
  <si>
    <t>WATER</t>
  </si>
  <si>
    <t>SEWER/ WASTEWATER</t>
  </si>
  <si>
    <t xml:space="preserve">RFCW eGRID2019 </t>
  </si>
  <si>
    <t>Computed Total Eberly Utility Use and Emissions CY2019</t>
  </si>
  <si>
    <r>
      <t>MtCO</t>
    </r>
    <r>
      <rPr>
        <vertAlign val="subscript"/>
        <sz val="10"/>
        <rFont val="Arial"/>
        <family val="2"/>
      </rPr>
      <t>2</t>
    </r>
    <r>
      <rPr>
        <sz val="10"/>
        <rFont val="Arial"/>
        <family val="2"/>
      </rPr>
      <t>e</t>
    </r>
  </si>
  <si>
    <t xml:space="preserve">AIR DISTANCE </t>
  </si>
  <si>
    <t xml:space="preserve">Short Haul (&lt; 300 miles) </t>
  </si>
  <si>
    <t>Medium Haul (&gt;= 300 miles)</t>
  </si>
  <si>
    <t>Long Haul (&gt;= 2300 miles)</t>
  </si>
  <si>
    <t>FY 06-07 Travel Services Analysis of Penn State Employee Air Travel Distance</t>
  </si>
  <si>
    <t xml:space="preserve">https://www.epa.gov/sites/production/files/2020-04/documents/ghg-emission-factors-hub.pdf  </t>
  </si>
  <si>
    <t>AIR</t>
  </si>
  <si>
    <t>SHORT HAUL</t>
  </si>
  <si>
    <t>MEDIUM HAUL</t>
  </si>
  <si>
    <t>LONG HAUL</t>
  </si>
  <si>
    <r>
      <t>MtCO</t>
    </r>
    <r>
      <rPr>
        <vertAlign val="subscript"/>
        <sz val="10"/>
        <color theme="1"/>
        <rFont val="Arial"/>
        <family val="2"/>
      </rPr>
      <t>2</t>
    </r>
    <r>
      <rPr>
        <sz val="10"/>
        <color theme="1"/>
        <rFont val="Arial"/>
        <family val="2"/>
      </rPr>
      <t>e / passenger-mile</t>
    </r>
  </si>
  <si>
    <t>Air Emissions Factors</t>
  </si>
  <si>
    <t xml:space="preserve">Business Area Name </t>
  </si>
  <si>
    <t xml:space="preserve">Name </t>
  </si>
  <si>
    <t>Date of Travel</t>
  </si>
  <si>
    <t>Departure City</t>
  </si>
  <si>
    <t>Arrival City</t>
  </si>
  <si>
    <t>Class of Service</t>
  </si>
  <si>
    <t>Haul Type</t>
  </si>
  <si>
    <t>Science - Eberly</t>
  </si>
  <si>
    <t>Philadelphia, PENNSYLVANIA, US</t>
  </si>
  <si>
    <t>Boston, MASSACHUSETTS, US</t>
  </si>
  <si>
    <t>Short Haul</t>
  </si>
  <si>
    <t>ECONOMY</t>
  </si>
  <si>
    <t>State College, PENNSYLVANIA, US</t>
  </si>
  <si>
    <t>Newark, NEW JERSEY, US</t>
  </si>
  <si>
    <t>Detroit, MICHIGAN, US</t>
  </si>
  <si>
    <t>Economy</t>
  </si>
  <si>
    <t>Atlanta, GEORGIA, US</t>
  </si>
  <si>
    <t>Chicago, ILLINOIS, US</t>
  </si>
  <si>
    <t>San Francisco, CALIFORNIA, US</t>
  </si>
  <si>
    <t>Business/First</t>
  </si>
  <si>
    <t>Long Haul</t>
  </si>
  <si>
    <t>Washington, DISTRICT OF COLUMBIA, US</t>
  </si>
  <si>
    <t>San Diego, CALIFORNIA, US</t>
  </si>
  <si>
    <t>Burlington, VERMONT, US</t>
  </si>
  <si>
    <t>Minneapolis/St Paul, MINNESOTA, US</t>
  </si>
  <si>
    <t>Madrid, ES</t>
  </si>
  <si>
    <t>Harrisburg, PENNSYLVANIA, US</t>
  </si>
  <si>
    <t>London, GB</t>
  </si>
  <si>
    <t>Lisbon, PT</t>
  </si>
  <si>
    <t>Albuquerque, NEW MEXICO, US</t>
  </si>
  <si>
    <t>St Louis, MISSOURI, US</t>
  </si>
  <si>
    <t>Los Angeles, CALIFORNIA, US</t>
  </si>
  <si>
    <t>Salt Lake City, UTAH, US</t>
  </si>
  <si>
    <t>Honolulu, HAWAII, US</t>
  </si>
  <si>
    <t>Basic Economy</t>
  </si>
  <si>
    <t>Lansing, MICHIGAN, US</t>
  </si>
  <si>
    <t>Madison, WISCONSIN, US</t>
  </si>
  <si>
    <t>New York, NEW YORK, US</t>
  </si>
  <si>
    <t>Amsterdam, NL</t>
  </si>
  <si>
    <t>Norwich, GB</t>
  </si>
  <si>
    <t>Tampa, FLORIDA, US</t>
  </si>
  <si>
    <t>Charlotte, NORTH CAROLINA, US</t>
  </si>
  <si>
    <t>Mumbai, IN</t>
  </si>
  <si>
    <t>Denver, COLORADO, US</t>
  </si>
  <si>
    <t>Frankfurt, DE</t>
  </si>
  <si>
    <t>Munich, DE</t>
  </si>
  <si>
    <t>Flex</t>
  </si>
  <si>
    <t>Bengaluru, IN</t>
  </si>
  <si>
    <t>Valencia, ES</t>
  </si>
  <si>
    <t>Toronto, CA</t>
  </si>
  <si>
    <t>Warsaw, PL</t>
  </si>
  <si>
    <t>ECONOMY CLASS</t>
  </si>
  <si>
    <t>Brussels, BE</t>
  </si>
  <si>
    <t>Osaka, JP</t>
  </si>
  <si>
    <t>Barcelona, ES</t>
  </si>
  <si>
    <t>Phoenix, ARIZONA, US</t>
  </si>
  <si>
    <t>Long Beach, CALIFORNIA, US</t>
  </si>
  <si>
    <t>Vancouver, CA</t>
  </si>
  <si>
    <t>Santa Ana, CALIFORNIA, US</t>
  </si>
  <si>
    <t>Wilkes-Barre/Scranton, PENNSYLVANIA, US</t>
  </si>
  <si>
    <t>Mexico City, MX</t>
  </si>
  <si>
    <t>Tokyo, JP</t>
  </si>
  <si>
    <t>Portland, MAINE, US</t>
  </si>
  <si>
    <t>Nassau, BS</t>
  </si>
  <si>
    <t>Pittsburgh, PENNSYLVANIA, US</t>
  </si>
  <si>
    <t>Reykjavik, IS</t>
  </si>
  <si>
    <t>STOCKHOLM, SE</t>
  </si>
  <si>
    <t>Columbus, OHIO, US</t>
  </si>
  <si>
    <t>Beijing, CN</t>
  </si>
  <si>
    <t>Zurich, CH</t>
  </si>
  <si>
    <t>Cancun, MX</t>
  </si>
  <si>
    <t>Dublin, IE</t>
  </si>
  <si>
    <t>Hamburg, DE</t>
  </si>
  <si>
    <t>New Orleans, LOUISIANA, US</t>
  </si>
  <si>
    <t>Manchester, GB</t>
  </si>
  <si>
    <t>Montreal, CA</t>
  </si>
  <si>
    <t>Latitude</t>
  </si>
  <si>
    <t>Raleigh/Durham, NORTH CAROLINA, US</t>
  </si>
  <si>
    <t>Houston, TEXAS, US</t>
  </si>
  <si>
    <t>Orlando, FLORIDA, US</t>
  </si>
  <si>
    <t>Seattle, WASHINGTON, US</t>
  </si>
  <si>
    <t>KRAKOW, PL</t>
  </si>
  <si>
    <t>Brisbane, AU</t>
  </si>
  <si>
    <t>Cairns, AU</t>
  </si>
  <si>
    <t>Saver</t>
  </si>
  <si>
    <t>Sale</t>
  </si>
  <si>
    <t>Bozeman, MONTANA, US</t>
  </si>
  <si>
    <t>Edinburgh, GB</t>
  </si>
  <si>
    <t>Islip, NEW YORK, US</t>
  </si>
  <si>
    <t>Sacramento, CALIFORNIA, US</t>
  </si>
  <si>
    <t>Dar es Salaam, TZ</t>
  </si>
  <si>
    <t>BUSINESS</t>
  </si>
  <si>
    <t>UPPER CLASS</t>
  </si>
  <si>
    <t>Business Elite</t>
  </si>
  <si>
    <t>Greenville/Spartanburg, SOUTH CAROLINA, US</t>
  </si>
  <si>
    <t>Kilimanjaro, TZ</t>
  </si>
  <si>
    <t>Dubai, AE</t>
  </si>
  <si>
    <t>Super Saver Fare</t>
  </si>
  <si>
    <t>Bangkok, TH</t>
  </si>
  <si>
    <t>Ho Chi Minh City, VN</t>
  </si>
  <si>
    <t>Panama City, PA</t>
  </si>
  <si>
    <t>Geneva, CH</t>
  </si>
  <si>
    <t>Omaha, NEBRASKA, US</t>
  </si>
  <si>
    <t>Paris, FR</t>
  </si>
  <si>
    <t>Basel/Mulhouse, CH</t>
  </si>
  <si>
    <t>Verona, IT</t>
  </si>
  <si>
    <t>Rome, IT</t>
  </si>
  <si>
    <t>Addis Ababa, ET</t>
  </si>
  <si>
    <t>Milan, IT</t>
  </si>
  <si>
    <t>Bari, IT</t>
  </si>
  <si>
    <t>Venice, IT</t>
  </si>
  <si>
    <t>Vienna, AT</t>
  </si>
  <si>
    <t>Shanghai, CN</t>
  </si>
  <si>
    <t>Oklahoma City, OKLAHOMA, US</t>
  </si>
  <si>
    <t>Asheville/Hendersonville, NORTH CAROLINA, US</t>
  </si>
  <si>
    <t>San Juan, PR</t>
  </si>
  <si>
    <t>Buffalo, NEW YORK, US</t>
  </si>
  <si>
    <t>Pasco, WASHINGTON, US</t>
  </si>
  <si>
    <t>PREMIUM ECONOMY</t>
  </si>
  <si>
    <t>Baltimore, MARYLAND, US</t>
  </si>
  <si>
    <t>New Bern, NORTH CAROLINA, US</t>
  </si>
  <si>
    <t>Chania, GR</t>
  </si>
  <si>
    <t>Athens, GR</t>
  </si>
  <si>
    <t>Gainesville, FLORIDA, US</t>
  </si>
  <si>
    <t>Miami, FLORIDA, US</t>
  </si>
  <si>
    <t>Fort Myers, FLORIDA, US</t>
  </si>
  <si>
    <t>Lima, PE</t>
  </si>
  <si>
    <t>Dallas, TEXAS, US</t>
  </si>
  <si>
    <t>LOWER BERTH</t>
  </si>
  <si>
    <t>Tucson, ARIZONA, US</t>
  </si>
  <si>
    <t>Doha, QA</t>
  </si>
  <si>
    <t>San Jose, CALIFORNIA, US</t>
  </si>
  <si>
    <t>Biology-Grad</t>
  </si>
  <si>
    <t>Indianapolis, INDIANA, US</t>
  </si>
  <si>
    <t>BUSINESS/FIRST</t>
  </si>
  <si>
    <t>Avila de los Caballeros, ES</t>
  </si>
  <si>
    <t xml:space="preserve"> </t>
  </si>
  <si>
    <t>Providence, RHODE ISLAND, US</t>
  </si>
  <si>
    <t>Saskatoon, CA</t>
  </si>
  <si>
    <t>DISCOUNT BUSINESS</t>
  </si>
  <si>
    <t>Non Refundable</t>
  </si>
  <si>
    <t>Austin, TEXAS, US</t>
  </si>
  <si>
    <t>Roanoke, VIRGINIA, US</t>
  </si>
  <si>
    <t>Tallahassee, FLORIDA, US</t>
  </si>
  <si>
    <t>Moscow, RU</t>
  </si>
  <si>
    <t>Kazan, RU</t>
  </si>
  <si>
    <t>Rapid City, SOUTH DAKOTA, US</t>
  </si>
  <si>
    <t>Premium Select</t>
  </si>
  <si>
    <t>BUSINESS AADV/UPG</t>
  </si>
  <si>
    <t>Milwaukee, WISCONSIN, US</t>
  </si>
  <si>
    <t>Berlin, DE</t>
  </si>
  <si>
    <t>Stuttgart, DE</t>
  </si>
  <si>
    <t>Catania, IT</t>
  </si>
  <si>
    <t>Istanbul, TR</t>
  </si>
  <si>
    <t>Ibiza, ES</t>
  </si>
  <si>
    <t>BUSINESS CLASS</t>
  </si>
  <si>
    <t>Monterey/Carmel, CALIFORNIA, US</t>
  </si>
  <si>
    <t>Cedar Rapids, IOWA, US</t>
  </si>
  <si>
    <t>Portland, OREGON, US</t>
  </si>
  <si>
    <t>Knoxville, TENNESSEE, US</t>
  </si>
  <si>
    <t>Cleveland, OHIO, US</t>
  </si>
  <si>
    <t>Savannah, GEORGIA, US</t>
  </si>
  <si>
    <t>Louisville, KENTUCKY, US</t>
  </si>
  <si>
    <t>Tel Aviv-Yafo, IL</t>
  </si>
  <si>
    <t>Chattanooga, TENNESSEE, US</t>
  </si>
  <si>
    <t>Baton Rouge, LOUISIANA, US</t>
  </si>
  <si>
    <t>Taipei, TW</t>
  </si>
  <si>
    <t>Kansas City, MISSOURI, US</t>
  </si>
  <si>
    <t>Fort Lauderdale, FLORIDA, US</t>
  </si>
  <si>
    <t>Glasgow, GB</t>
  </si>
  <si>
    <t>Super Value</t>
  </si>
  <si>
    <t>Copenhagen, DK</t>
  </si>
  <si>
    <t>Economy Fare</t>
  </si>
  <si>
    <t>Colombo, LK</t>
  </si>
  <si>
    <t>Pisa, IT</t>
  </si>
  <si>
    <t>El Paso, TEXAS, US</t>
  </si>
  <si>
    <t>Hong Kong, HK</t>
  </si>
  <si>
    <t>Kolkata, IN</t>
  </si>
  <si>
    <t>Singapore, SG</t>
  </si>
  <si>
    <t>Kuala Lumpur, MY</t>
  </si>
  <si>
    <t>Seoul, KR</t>
  </si>
  <si>
    <t>Greensboro/High Point, NORTH CAROLINA, US</t>
  </si>
  <si>
    <t>Adelaide, AU</t>
  </si>
  <si>
    <t>Melbourne, AU</t>
  </si>
  <si>
    <t>Delhi, IN</t>
  </si>
  <si>
    <t>West Palm Beach, FLORIDA, US</t>
  </si>
  <si>
    <t>Oslo, NO</t>
  </si>
  <si>
    <t>Longyearbyen, NO</t>
  </si>
  <si>
    <t>Premium Economy Fare</t>
  </si>
  <si>
    <t>Tromso, NO</t>
  </si>
  <si>
    <t>Florence, IT</t>
  </si>
  <si>
    <t>Nairobi, KE</t>
  </si>
  <si>
    <t>DOUBLE BEDROOM</t>
  </si>
  <si>
    <t>Colorado Springs, COLORADO, US</t>
  </si>
  <si>
    <t>Fresno, CALIFORNIA, US</t>
  </si>
  <si>
    <t>Spokane, WASHINGTON, US</t>
  </si>
  <si>
    <t>Budapest, HU</t>
  </si>
  <si>
    <t>Burbank, CALIFORNIA, US</t>
  </si>
  <si>
    <t>Auckland, NZ</t>
  </si>
  <si>
    <t>Helsinki, FI</t>
  </si>
  <si>
    <t>Business</t>
  </si>
  <si>
    <t>Santa Barbara, CALIFORNIA, US</t>
  </si>
  <si>
    <t>Edmonton, CA</t>
  </si>
  <si>
    <t>Ithaca, NEW YORK, US</t>
  </si>
  <si>
    <t>Calgary, CA</t>
  </si>
  <si>
    <t>Taichung, TW</t>
  </si>
  <si>
    <t>Ottawa, CA</t>
  </si>
  <si>
    <t>Nice, FR</t>
  </si>
  <si>
    <t>Palm Springs, CALIFORNIA, US</t>
  </si>
  <si>
    <t>Regina, CA</t>
  </si>
  <si>
    <t>Barranquilla, CO</t>
  </si>
  <si>
    <t>College Station, TEXAS, US</t>
  </si>
  <si>
    <t>Santa Fe, NEW MEXICO, US</t>
  </si>
  <si>
    <t>San Jose, CR</t>
  </si>
  <si>
    <t>Manchester, NEW HAMPSHIRE, US</t>
  </si>
  <si>
    <t>Rio de Janeiro, BR</t>
  </si>
  <si>
    <t>Greenville, NORTH CAROLINA, US</t>
  </si>
  <si>
    <t>Dubrovnik, HR</t>
  </si>
  <si>
    <t>Xiamen, CN</t>
  </si>
  <si>
    <t>Las Vegas, NEVADA, US</t>
  </si>
  <si>
    <t>San Antonio, TEXAS, US</t>
  </si>
  <si>
    <t>Jacksonville, FLORIDA, US</t>
  </si>
  <si>
    <t>Buenos Aires, AR</t>
  </si>
  <si>
    <t>Mendoza, AR</t>
  </si>
  <si>
    <t>Dunhuang, CN</t>
  </si>
  <si>
    <t>Hancock, MICHIGAN, US</t>
  </si>
  <si>
    <t>Nanjing, CN</t>
  </si>
  <si>
    <t>Sudbury, CA</t>
  </si>
  <si>
    <t>Marseille, FR</t>
  </si>
  <si>
    <t>Sao Paulo, BR</t>
  </si>
  <si>
    <t>Charleston, SOUTH CAROLINA, US</t>
  </si>
  <si>
    <t>Kyiv, UA</t>
  </si>
  <si>
    <t>Montrose, COLORADO, US</t>
  </si>
  <si>
    <t>Champaign/Urbana, ILLINOIS, US</t>
  </si>
  <si>
    <t>Birmingham, ALABAMA, US</t>
  </si>
  <si>
    <t>Office of Digital Learning</t>
  </si>
  <si>
    <t>Manhattan, KANSAS, US</t>
  </si>
  <si>
    <t>Antananarivo, MG</t>
  </si>
  <si>
    <t>UPPER BERTH</t>
  </si>
  <si>
    <t>Yerevan, AM</t>
  </si>
  <si>
    <t>Lewisburg, WEST VIRGINIA, US</t>
  </si>
  <si>
    <t>Palermo, IT</t>
  </si>
  <si>
    <t>Durango, COLORADO, US</t>
  </si>
  <si>
    <t>Memphis, TENNESSEE, US</t>
  </si>
  <si>
    <t>Sioux Falls, SOUTH DAKOTA, US</t>
  </si>
  <si>
    <t>Saginaw/Midland/Bay C., MICHIGAN, US</t>
  </si>
  <si>
    <t>Grand Rapids, MICHIGAN, US</t>
  </si>
  <si>
    <t>George, ZA</t>
  </si>
  <si>
    <t>Johannesburg, ZA</t>
  </si>
  <si>
    <t>Cape Town, ZA</t>
  </si>
  <si>
    <t>Nashville, TENNESSEE, US</t>
  </si>
  <si>
    <t>Lincoln, NEBRASKA, US</t>
  </si>
  <si>
    <t>Turin, IT</t>
  </si>
  <si>
    <t>Prague, CZ</t>
  </si>
  <si>
    <t>ECONOMY/DISCOUNTED</t>
  </si>
  <si>
    <t>St Petersburg, RU</t>
  </si>
  <si>
    <t>Brest, FR</t>
  </si>
  <si>
    <t>Cincinnati, OHIO, US</t>
  </si>
  <si>
    <t>Sevilla, ES</t>
  </si>
  <si>
    <t>South Bend, INDIANA, US</t>
  </si>
  <si>
    <t>Okinawa, JP</t>
  </si>
  <si>
    <t>Anchorage, ALASKA, US</t>
  </si>
  <si>
    <t>ECONOFLEX</t>
  </si>
  <si>
    <t>Winnipeg, CA</t>
  </si>
  <si>
    <t>Grand Junction, COLORADO, US</t>
  </si>
  <si>
    <t>Wuhan, CN</t>
  </si>
  <si>
    <t>Oaxaca, MX</t>
  </si>
  <si>
    <t>Dayton, OHIO, US</t>
  </si>
  <si>
    <t>Marquette, MICHIGAN, US</t>
  </si>
  <si>
    <t>Raw Building Data</t>
  </si>
  <si>
    <t>Raw Air Travel Data</t>
  </si>
  <si>
    <t>Route Distance (miles)</t>
  </si>
  <si>
    <t>CO2 Emission</t>
  </si>
  <si>
    <t>Irrelevant to the Calculation</t>
  </si>
  <si>
    <t>Comments</t>
  </si>
  <si>
    <t>Raw air travel data is binned into short/medium/long haul, and the corresponding EPA emissions factors are applied to those bins.</t>
  </si>
  <si>
    <t>The top table uses the `Buildings Raw' tab to compute the total area of each unit in each of the buildings in which Eberly fully/partially resides. The second table condenses this information into what is relevant: how much is assigned to Eberly, how much of Physical Plant to assign to Eberly, and hence the total assignable area for Eberly in each building. Physical Plant space is split proportionally across all other units present within the building.</t>
  </si>
  <si>
    <t>This sheet contains: (1) a table listing the utility use in each building &amp; the computed proportional Eberly utility use in that building based on the assigned portion of that building according to the 'Building vs Unit' sheet; and (2) the computation for all of Eberly's utility-based emissions.</t>
  </si>
  <si>
    <t>Air Travel Emissions</t>
  </si>
  <si>
    <t>Building Utility Emissions</t>
  </si>
  <si>
    <t>Haul</t>
  </si>
  <si>
    <t>Computed Total Eberly Air Travel Use and Emissions CY2019</t>
  </si>
  <si>
    <t>Medium Haul</t>
  </si>
  <si>
    <t>miles</t>
  </si>
  <si>
    <t>Emissions per Trip</t>
  </si>
  <si>
    <r>
      <t>MtCO</t>
    </r>
    <r>
      <rPr>
        <vertAlign val="subscript"/>
        <sz val="10"/>
        <rFont val="Arial"/>
        <family val="2"/>
      </rPr>
      <t>2</t>
    </r>
    <r>
      <rPr>
        <sz val="10"/>
        <rFont val="Arial"/>
        <family val="2"/>
      </rPr>
      <t>e / trip</t>
    </r>
  </si>
  <si>
    <t>Total Short Haul (mi.)</t>
  </si>
  <si>
    <t>Total Medium Haul (mi.)</t>
  </si>
  <si>
    <t>Total Long Haul (mi.)</t>
  </si>
  <si>
    <t>Total Air Miles (mi.)</t>
  </si>
  <si>
    <t>This is an auxiliary sheet to compare the flying habits of various departments within ECoS. The top table uses the raw air travel data to split flying across the "Names" distinguished by Finances. The second table combines into the listed departments appropriately. Data comes from CY2019</t>
  </si>
  <si>
    <t>Trips</t>
  </si>
  <si>
    <t>Grouped by Department</t>
  </si>
  <si>
    <t>Department</t>
  </si>
  <si>
    <t>Total  (sq. ft)</t>
  </si>
  <si>
    <t>Air Travel vs. Department</t>
  </si>
  <si>
    <t>Building vs. Unit</t>
  </si>
  <si>
    <t>This sheet computes the total emissions due to Air Travel within Eberly during CY2019, according to the emissions factors computed in the sheet 'Air Travel Emissions Factors'</t>
  </si>
  <si>
    <t>GHG Inventory CY2019 Summary for ECoS</t>
  </si>
  <si>
    <t>Air Travel</t>
  </si>
  <si>
    <t>Commuting</t>
  </si>
  <si>
    <t>Vendor Emissions</t>
  </si>
  <si>
    <r>
      <t>Emissions (MtCO</t>
    </r>
    <r>
      <rPr>
        <vertAlign val="subscript"/>
        <sz val="11"/>
        <color theme="1"/>
        <rFont val="Calibri"/>
        <family val="2"/>
        <scheme val="minor"/>
      </rPr>
      <t>2</t>
    </r>
    <r>
      <rPr>
        <sz val="11"/>
        <color theme="1"/>
        <rFont val="Calibri"/>
        <family val="2"/>
        <scheme val="minor"/>
      </rPr>
      <t>e)</t>
    </r>
  </si>
  <si>
    <t>CY2019 ECoS GHG Emissions by Source</t>
  </si>
  <si>
    <t>Percentage</t>
  </si>
  <si>
    <t>Primary Home Address - City</t>
  </si>
  <si>
    <t>Primary Home Address - State</t>
  </si>
  <si>
    <t>Primary Home Address - Postal Code</t>
  </si>
  <si>
    <t>Osceola Mills</t>
  </si>
  <si>
    <t>Pennsylvania</t>
  </si>
  <si>
    <t>State College</t>
  </si>
  <si>
    <t>Centre Hall</t>
  </si>
  <si>
    <t>Bellefonte</t>
  </si>
  <si>
    <t>Spring Mills</t>
  </si>
  <si>
    <t>Port Matilda</t>
  </si>
  <si>
    <t>Coalport</t>
  </si>
  <si>
    <t>Pleasant Gap</t>
  </si>
  <si>
    <t>Reedsville</t>
  </si>
  <si>
    <t>Gallitzin</t>
  </si>
  <si>
    <t>Philipsburg</t>
  </si>
  <si>
    <t>Boalsburg</t>
  </si>
  <si>
    <t>STATE COLLEGE</t>
  </si>
  <si>
    <t>Warriors Mark</t>
  </si>
  <si>
    <t>Rebersburg</t>
  </si>
  <si>
    <t>Tyrone</t>
  </si>
  <si>
    <t>Huntingdon</t>
  </si>
  <si>
    <t>Milesburg</t>
  </si>
  <si>
    <t>Julian</t>
  </si>
  <si>
    <t>Pa Furnace</t>
  </si>
  <si>
    <t>Petersburg</t>
  </si>
  <si>
    <t>Williamsburg</t>
  </si>
  <si>
    <t>Snow Shoe</t>
  </si>
  <si>
    <t>Munson</t>
  </si>
  <si>
    <t>Lock Haven</t>
  </si>
  <si>
    <t>Lewistown</t>
  </si>
  <si>
    <t>Howard</t>
  </si>
  <si>
    <t>Spruce Creek</t>
  </si>
  <si>
    <t>Houtzdale</t>
  </si>
  <si>
    <t>Pine Grv Mls</t>
  </si>
  <si>
    <t>Madera</t>
  </si>
  <si>
    <t>Altoona</t>
  </si>
  <si>
    <t>Wallaceton</t>
  </si>
  <si>
    <t>Pine Grv Mills</t>
  </si>
  <si>
    <t>Pine Grove Mills</t>
  </si>
  <si>
    <t>Mingoville</t>
  </si>
  <si>
    <t>Penn Valley</t>
  </si>
  <si>
    <t>Lemont</t>
  </si>
  <si>
    <t>Camp Hill</t>
  </si>
  <si>
    <t>King of Prussia</t>
  </si>
  <si>
    <t>Northumberland</t>
  </si>
  <si>
    <t>Mill Hall</t>
  </si>
  <si>
    <t>CENTRE HALL</t>
  </si>
  <si>
    <t>Bellwood</t>
  </si>
  <si>
    <t>Clearfield</t>
  </si>
  <si>
    <t>This is the raw data on commuters within ECoS. List of permits is pulled from the Transportation Services T2 Parking System. The city/zipcode information came from ECoS's HR representatives (likely from WorkLion). This information is for current permit holders (as of March, 2021); each row represents a single parking permit assigned to Eberly faculty/staff. There was no list available for 2019. However, permit allocation has not changed for many years and our number of assigned permits remains consistent. Source: Teresa Diehl, ECoS.</t>
  </si>
  <si>
    <t>Raw Commuting Data</t>
  </si>
  <si>
    <t>Distance from UP (mi.)</t>
  </si>
  <si>
    <t>PA Furnace</t>
  </si>
  <si>
    <t>ASSUMPTIONS</t>
  </si>
  <si>
    <t>PARAMETERS</t>
  </si>
  <si>
    <t>Days Driven</t>
  </si>
  <si>
    <t>This sheet computes the emissions due to Commuting done by faculty/staff in ECoS. These are based on March 2021 numbers, and estimate emissions by expected travel distance from home address to UP every day.</t>
  </si>
  <si>
    <t>VALUES</t>
  </si>
  <si>
    <t>Distance Driven per Year (mi.)</t>
  </si>
  <si>
    <r>
      <t>Emissions per Year (MtCO</t>
    </r>
    <r>
      <rPr>
        <b/>
        <vertAlign val="subscript"/>
        <sz val="11"/>
        <color theme="1"/>
        <rFont val="Calibri"/>
        <family val="2"/>
        <scheme val="minor"/>
      </rPr>
      <t>2</t>
    </r>
    <r>
      <rPr>
        <b/>
        <sz val="11"/>
        <color theme="1"/>
        <rFont val="Calibri"/>
        <family val="2"/>
        <scheme val="minor"/>
      </rPr>
      <t>e)</t>
    </r>
  </si>
  <si>
    <t>Emission Factor</t>
  </si>
  <si>
    <t>days</t>
  </si>
  <si>
    <t xml:space="preserve">https://www.epa.gov/greenvehicles/greenhouse-gas-emissions-typical-passenger-vehicle </t>
  </si>
  <si>
    <t>STATISTICS</t>
  </si>
  <si>
    <t>Median 1-way Commute</t>
  </si>
  <si>
    <t>Mean 1-way Commute</t>
  </si>
  <si>
    <t>OPP FY16-17 Median 1-way</t>
  </si>
  <si>
    <t>OPP FY16-17 Mean 1-way</t>
  </si>
  <si>
    <t>50-th Percentile for Emissions</t>
  </si>
  <si>
    <t>FLIGHT HAUL DEFINITIONS</t>
  </si>
  <si>
    <t xml:space="preserve">HAUL TYPE </t>
  </si>
  <si>
    <t>UPPER BOUND</t>
  </si>
  <si>
    <t>Commuter Emissions</t>
  </si>
  <si>
    <t>Vehicle No.</t>
  </si>
  <si>
    <t>Fuel Type</t>
  </si>
  <si>
    <t>2000's Ford Ranger 4wd</t>
  </si>
  <si>
    <t>2012 Kubota</t>
  </si>
  <si>
    <t>Description</t>
  </si>
  <si>
    <t>1990's Ford 2wd, Unused</t>
  </si>
  <si>
    <t>2019 Ford F150 2wd, Pickup</t>
  </si>
  <si>
    <t>BMB</t>
  </si>
  <si>
    <t>Gasoline</t>
  </si>
  <si>
    <t>https://www.eia.gov/tools/faqs/faq.php?id=73&amp;t=11</t>
  </si>
  <si>
    <t>https://www.engineeringtoolbox.com/energy-content-d_868.html</t>
  </si>
  <si>
    <t>ECoS-Owned Vehicles</t>
  </si>
  <si>
    <t>Scope 1</t>
  </si>
  <si>
    <t>Scope 2</t>
  </si>
  <si>
    <t>Scope 3</t>
  </si>
  <si>
    <t>Scope</t>
  </si>
  <si>
    <t>CY2019 ECoS GHG Emissions by Scope</t>
  </si>
  <si>
    <t>Employee Custom 21 - Code</t>
  </si>
  <si>
    <t>Expense Type</t>
  </si>
  <si>
    <t>Transaction Date</t>
  </si>
  <si>
    <t>Approved Amount</t>
  </si>
  <si>
    <t>Business Distance</t>
  </si>
  <si>
    <t>028 NonEmpl BIOL</t>
  </si>
  <si>
    <t>Mileage (Personal Car Only)</t>
  </si>
  <si>
    <t>028 NonEmpl MATH</t>
  </si>
  <si>
    <t>028 NonEmpl PHYSICS</t>
  </si>
  <si>
    <t>Rental Car</t>
  </si>
  <si>
    <t>Fuel (Rental Car Only)</t>
  </si>
  <si>
    <t>028 NonEmpl CHEM</t>
  </si>
  <si>
    <t>028 NonEmpl ASTRO</t>
  </si>
  <si>
    <t>028R</t>
  </si>
  <si>
    <t>028 NonEmpl B M B</t>
  </si>
  <si>
    <t>028 NonEmpl STATISTICS</t>
  </si>
  <si>
    <t>Car Travel</t>
  </si>
  <si>
    <t>Raw Car Travel Data</t>
  </si>
  <si>
    <r>
      <t>MtCO</t>
    </r>
    <r>
      <rPr>
        <vertAlign val="subscript"/>
        <sz val="11"/>
        <color theme="1"/>
        <rFont val="Calibri"/>
        <family val="2"/>
        <scheme val="minor"/>
      </rPr>
      <t>2</t>
    </r>
    <r>
      <rPr>
        <sz val="11"/>
        <color theme="1"/>
        <rFont val="Calibri"/>
        <family val="2"/>
        <scheme val="minor"/>
      </rPr>
      <t>e / mile</t>
    </r>
  </si>
  <si>
    <r>
      <t>MtCO</t>
    </r>
    <r>
      <rPr>
        <vertAlign val="subscript"/>
        <sz val="11"/>
        <color theme="1"/>
        <rFont val="Calibri"/>
        <family val="2"/>
        <scheme val="minor"/>
      </rPr>
      <t>2</t>
    </r>
    <r>
      <rPr>
        <sz val="11"/>
        <color theme="1"/>
        <rFont val="Calibri"/>
        <family val="2"/>
        <scheme val="minor"/>
      </rPr>
      <t>e</t>
    </r>
  </si>
  <si>
    <t>Obtained from the Finance Office, courtesy of Eberly's Teresa Diehl. This sheet summarizes all car rentals/personal vehicle use by ECoS members in CY2019 for non-commuting purposes. Finance was unable to recover locations for destination for each trip, and only some data has mileage. For trips without milage data (mainly rentals), I used the average Mileage/Price from the remaining trips to estimate a mileage.</t>
  </si>
  <si>
    <t>Car Travel Emissions</t>
  </si>
  <si>
    <t>This sheet computes the total emissions due to Car Travel within Eberly during CY2019 for non-commuting purposes.</t>
  </si>
  <si>
    <t>Average Mileage for Cost</t>
  </si>
  <si>
    <t>mile / $</t>
  </si>
  <si>
    <t>Mileage / Cost</t>
  </si>
  <si>
    <t>Computed Total Eberly Car (Non-Commuting) Travel Use and Emissions CY2019</t>
  </si>
  <si>
    <t>Cost</t>
  </si>
  <si>
    <t>Average Cost per Trip</t>
  </si>
  <si>
    <r>
      <t>MtCO</t>
    </r>
    <r>
      <rPr>
        <vertAlign val="subscript"/>
        <sz val="11"/>
        <color theme="1"/>
        <rFont val="Calibri"/>
        <family val="2"/>
        <scheme val="minor"/>
      </rPr>
      <t>2</t>
    </r>
    <r>
      <rPr>
        <sz val="11"/>
        <color theme="1"/>
        <rFont val="Calibri"/>
        <family val="2"/>
        <scheme val="minor"/>
      </rPr>
      <t>e /mile</t>
    </r>
  </si>
  <si>
    <t xml:space="preserve">This sheet summarizes the emissions due to Eberly-owned vehicles. There are just four of these vehicles having an estimated total yearly mileage less than 1000 miles. Estimate by Robert Holden. These emissions are very small in comparison to the rest of ECoS operations. </t>
  </si>
  <si>
    <t>Obtained from Operations, courtesy of Lan Wei &amp; Shelley McKeague, using the Penn State Facilities Information System (FIS). This sheet summarizes all of the assigned spaces across UP in buildings with any (nonzero) ECoS presence. It is important to get all rooms in order to compute how much of the space assigned to Physical Plant of which to take ownership.</t>
  </si>
  <si>
    <t>https://www.epa.gov/ghgreporting/ghg-mrr-final-rule</t>
  </si>
  <si>
    <t>ECoS Shop, Chemistry Maintenance Shop</t>
  </si>
  <si>
    <t xml:space="preserve">VWR                 </t>
  </si>
  <si>
    <t>AGILENT TECHNOLOGIES</t>
  </si>
  <si>
    <t xml:space="preserve">ILLUMINA INC        </t>
  </si>
  <si>
    <t>GE HEALTHCARE BIO SC</t>
  </si>
  <si>
    <t>PRAXAIR DISTRIBUTION</t>
  </si>
  <si>
    <t xml:space="preserve">BRUKER BIOSPIN CORP </t>
  </si>
  <si>
    <t xml:space="preserve">JANIS RESEARCH COM  </t>
  </si>
  <si>
    <t xml:space="preserve">SHIMADZU S          </t>
  </si>
  <si>
    <t>object_code</t>
  </si>
  <si>
    <t>Total Cost</t>
  </si>
  <si>
    <t>0301-Office supplies</t>
  </si>
  <si>
    <t>0303-Lab supplies</t>
  </si>
  <si>
    <t>0459-Non-Capital equipment</t>
  </si>
  <si>
    <t>0710-Capital equipment</t>
  </si>
  <si>
    <t>Berkeley Emission Factor</t>
  </si>
  <si>
    <t>Projected Emissios</t>
  </si>
  <si>
    <t>Vendor</t>
  </si>
  <si>
    <t>Subtotal</t>
  </si>
  <si>
    <t>This sheet performs a rough estimate of Vendor Emissions for ECoS during CY2019. This estimate is based on work due to UC Berkeley. The sheet also summarizes some of ECoS's largest suppliers and the amount of money spent on them; as well as a breakdown of costs by Object Code. Including the raw sheet of expenses would have made this file unusable.</t>
  </si>
  <si>
    <r>
      <t>MtCO</t>
    </r>
    <r>
      <rPr>
        <vertAlign val="subscript"/>
        <sz val="10"/>
        <rFont val="Arial"/>
        <family val="2"/>
      </rPr>
      <t>2</t>
    </r>
    <r>
      <rPr>
        <sz val="10"/>
        <rFont val="Arial"/>
        <family val="2"/>
      </rPr>
      <t>e / $</t>
    </r>
  </si>
  <si>
    <t>SIGMA</t>
  </si>
  <si>
    <t>FISHER</t>
  </si>
  <si>
    <t>Dean's Office</t>
  </si>
  <si>
    <t>Biochemistry &amp; Molecular Biology</t>
  </si>
  <si>
    <t>Astronomy &amp; Astrophysics</t>
  </si>
  <si>
    <t>Estimated Department Size</t>
  </si>
  <si>
    <t>Trips per capita</t>
  </si>
  <si>
    <t>Emissions per capita</t>
  </si>
  <si>
    <t>Miles per capita</t>
  </si>
  <si>
    <t>Average Flight Distance (mi)</t>
  </si>
  <si>
    <t>Obtained from Finance via Concur, courtesy of Eberly's Teresa Diehl. Summarizes all flights taken by ECoS members in CY2019. Finance attempted to compute emissions from their definition for Short Haul/Long Haul, but we use a different system of Short/Medium/Long Haul with different associated emissions factors.</t>
  </si>
  <si>
    <t>ECoS Vehicles</t>
  </si>
  <si>
    <t>Esimated Mileage (mi)  CY2019</t>
  </si>
  <si>
    <t>Eberly Assigned Proportion</t>
  </si>
  <si>
    <t>Summary Table of Eberly's Assigned Presence</t>
  </si>
  <si>
    <r>
      <t>Emissions (MtCO</t>
    </r>
    <r>
      <rPr>
        <b/>
        <vertAlign val="subscript"/>
        <sz val="11"/>
        <color theme="1"/>
        <rFont val="Calibri"/>
        <family val="2"/>
        <scheme val="minor"/>
      </rPr>
      <t>2</t>
    </r>
    <r>
      <rPr>
        <b/>
        <sz val="11"/>
        <color theme="1"/>
        <rFont val="Calibri"/>
        <family val="2"/>
        <scheme val="minor"/>
      </rPr>
      <t>e)</t>
    </r>
  </si>
  <si>
    <t>Proportion of Trips</t>
  </si>
  <si>
    <t>Empirical Proportion of Trips, UP '06-'07</t>
  </si>
  <si>
    <t>EBERLY DISTRIBUTION 2019</t>
  </si>
  <si>
    <t>UP FLIGHT HAUL BREAKDOWN</t>
  </si>
  <si>
    <t>Computed Emissions by Eberly due to Utility Use CY2019</t>
  </si>
  <si>
    <t>Average Distance</t>
  </si>
  <si>
    <t>Total Distance</t>
  </si>
  <si>
    <t>miles / trip</t>
  </si>
  <si>
    <t>Total Emissions</t>
  </si>
  <si>
    <t>STEAM CONVERSIONS AND FACTORS</t>
  </si>
  <si>
    <t>ELECTRIC CONVERSIONS AND FACTORS</t>
  </si>
  <si>
    <t>CHILLED WATER CONVERSIONS AND FACTORS</t>
  </si>
  <si>
    <t>This sheet computes the emissions factors for each of the utility types. At Penn State, we may use Steam, Electricity, Chilled Water, Water, Sewer Water, or Natural Gas. Some of these sources depend on a grid, some on Penn State-specific numbers (provided by OPP), and others are standard. The number labeled "Normalized Emission Factor" represents the total MTCO2e due to that unit of utility (summed over each of the three big GHGs: CO2, CH4, and N2O), taking into account Global Warming Potential.</t>
  </si>
  <si>
    <t>kg</t>
  </si>
  <si>
    <t>Mt</t>
  </si>
  <si>
    <t>scf</t>
  </si>
  <si>
    <t>Quantity</t>
  </si>
  <si>
    <t>=</t>
  </si>
  <si>
    <t>mcf</t>
  </si>
  <si>
    <r>
      <t>CO</t>
    </r>
    <r>
      <rPr>
        <vertAlign val="subscript"/>
        <sz val="11"/>
        <rFont val="Calibri"/>
        <family val="2"/>
        <scheme val="minor"/>
      </rPr>
      <t>2</t>
    </r>
  </si>
  <si>
    <r>
      <t>kg CO</t>
    </r>
    <r>
      <rPr>
        <vertAlign val="subscript"/>
        <sz val="11"/>
        <color theme="1"/>
        <rFont val="Calibri"/>
        <family val="2"/>
        <scheme val="minor"/>
      </rPr>
      <t xml:space="preserve">2 </t>
    </r>
    <r>
      <rPr>
        <sz val="11"/>
        <color theme="1"/>
        <rFont val="Calibri"/>
        <family val="2"/>
        <scheme val="minor"/>
      </rPr>
      <t>/ scf</t>
    </r>
  </si>
  <si>
    <r>
      <t>MtCO</t>
    </r>
    <r>
      <rPr>
        <vertAlign val="subscript"/>
        <sz val="11"/>
        <rFont val="Calibri"/>
        <family val="2"/>
        <scheme val="minor"/>
      </rPr>
      <t>2</t>
    </r>
    <r>
      <rPr>
        <sz val="11"/>
        <rFont val="Calibri"/>
        <family val="2"/>
        <scheme val="minor"/>
      </rPr>
      <t>e / klb</t>
    </r>
  </si>
  <si>
    <r>
      <t>CH</t>
    </r>
    <r>
      <rPr>
        <vertAlign val="subscript"/>
        <sz val="11"/>
        <rFont val="Calibri"/>
        <family val="2"/>
        <scheme val="minor"/>
      </rPr>
      <t>4</t>
    </r>
  </si>
  <si>
    <r>
      <t>g CH</t>
    </r>
    <r>
      <rPr>
        <vertAlign val="subscript"/>
        <sz val="11"/>
        <rFont val="Calibri"/>
        <family val="2"/>
        <scheme val="minor"/>
      </rPr>
      <t>4</t>
    </r>
    <r>
      <rPr>
        <sz val="11"/>
        <rFont val="Calibri"/>
        <family val="2"/>
        <scheme val="minor"/>
      </rPr>
      <t xml:space="preserve"> / MMBtu</t>
    </r>
  </si>
  <si>
    <r>
      <t>N</t>
    </r>
    <r>
      <rPr>
        <vertAlign val="subscript"/>
        <sz val="11"/>
        <rFont val="Calibri"/>
        <family val="2"/>
        <scheme val="minor"/>
      </rPr>
      <t>2</t>
    </r>
    <r>
      <rPr>
        <sz val="11"/>
        <rFont val="Calibri"/>
        <family val="2"/>
        <scheme val="minor"/>
      </rPr>
      <t>O</t>
    </r>
  </si>
  <si>
    <r>
      <t>g N</t>
    </r>
    <r>
      <rPr>
        <vertAlign val="subscript"/>
        <sz val="11"/>
        <rFont val="Calibri"/>
        <family val="2"/>
        <scheme val="minor"/>
      </rPr>
      <t>2</t>
    </r>
    <r>
      <rPr>
        <sz val="11"/>
        <rFont val="Calibri"/>
        <family val="2"/>
        <scheme val="minor"/>
      </rPr>
      <t>O / MMBtu</t>
    </r>
  </si>
  <si>
    <r>
      <t>lbs CO</t>
    </r>
    <r>
      <rPr>
        <vertAlign val="subscript"/>
        <sz val="11"/>
        <rFont val="Calibri"/>
        <family val="2"/>
        <scheme val="minor"/>
      </rPr>
      <t>2</t>
    </r>
    <r>
      <rPr>
        <sz val="11"/>
        <rFont val="Calibri"/>
        <family val="2"/>
        <scheme val="minor"/>
      </rPr>
      <t xml:space="preserve"> / MWh</t>
    </r>
  </si>
  <si>
    <r>
      <t>MtCO</t>
    </r>
    <r>
      <rPr>
        <vertAlign val="subscript"/>
        <sz val="11"/>
        <rFont val="Calibri"/>
        <family val="2"/>
        <scheme val="minor"/>
      </rPr>
      <t>2</t>
    </r>
    <r>
      <rPr>
        <sz val="11"/>
        <rFont val="Calibri"/>
        <family val="2"/>
        <scheme val="minor"/>
      </rPr>
      <t>e / kWh</t>
    </r>
  </si>
  <si>
    <r>
      <t>lbs CH</t>
    </r>
    <r>
      <rPr>
        <vertAlign val="subscript"/>
        <sz val="11"/>
        <rFont val="Calibri"/>
        <family val="2"/>
        <scheme val="minor"/>
      </rPr>
      <t>4</t>
    </r>
    <r>
      <rPr>
        <sz val="11"/>
        <rFont val="Calibri"/>
        <family val="2"/>
        <scheme val="minor"/>
      </rPr>
      <t xml:space="preserve"> / MWh</t>
    </r>
  </si>
  <si>
    <r>
      <t>lbs N</t>
    </r>
    <r>
      <rPr>
        <vertAlign val="subscript"/>
        <sz val="11"/>
        <rFont val="Calibri"/>
        <family val="2"/>
        <scheme val="minor"/>
      </rPr>
      <t>2</t>
    </r>
    <r>
      <rPr>
        <sz val="11"/>
        <rFont val="Calibri"/>
        <family val="2"/>
        <scheme val="minor"/>
      </rPr>
      <t>O / MWh</t>
    </r>
  </si>
  <si>
    <r>
      <t>MtCO</t>
    </r>
    <r>
      <rPr>
        <vertAlign val="subscript"/>
        <sz val="11"/>
        <rFont val="Calibri"/>
        <family val="2"/>
        <scheme val="minor"/>
      </rPr>
      <t>2</t>
    </r>
    <r>
      <rPr>
        <sz val="11"/>
        <rFont val="Calibri"/>
        <family val="2"/>
        <scheme val="minor"/>
      </rPr>
      <t>e / ton-hr</t>
    </r>
  </si>
  <si>
    <r>
      <t>MtCO</t>
    </r>
    <r>
      <rPr>
        <vertAlign val="subscript"/>
        <sz val="11"/>
        <rFont val="Calibri"/>
        <family val="2"/>
        <scheme val="minor"/>
      </rPr>
      <t>2</t>
    </r>
    <r>
      <rPr>
        <sz val="11"/>
        <rFont val="Calibri"/>
        <family val="2"/>
        <scheme val="minor"/>
      </rPr>
      <t>e / Kgal</t>
    </r>
  </si>
  <si>
    <r>
      <t>kg CH</t>
    </r>
    <r>
      <rPr>
        <vertAlign val="subscript"/>
        <sz val="11"/>
        <rFont val="Calibri"/>
        <family val="2"/>
        <scheme val="minor"/>
      </rPr>
      <t>4</t>
    </r>
    <r>
      <rPr>
        <sz val="11"/>
        <rFont val="Calibri"/>
        <family val="2"/>
        <scheme val="minor"/>
      </rPr>
      <t xml:space="preserve"> / MMBtu</t>
    </r>
  </si>
  <si>
    <r>
      <t>kg N</t>
    </r>
    <r>
      <rPr>
        <vertAlign val="subscript"/>
        <sz val="11"/>
        <rFont val="Calibri"/>
        <family val="2"/>
        <scheme val="minor"/>
      </rPr>
      <t>2</t>
    </r>
    <r>
      <rPr>
        <sz val="11"/>
        <rFont val="Calibri"/>
        <family val="2"/>
        <scheme val="minor"/>
      </rPr>
      <t>O / MMBtu</t>
    </r>
  </si>
  <si>
    <r>
      <t>kg CO</t>
    </r>
    <r>
      <rPr>
        <vertAlign val="subscript"/>
        <sz val="11"/>
        <color theme="1"/>
        <rFont val="Calibri"/>
        <family val="2"/>
        <scheme val="minor"/>
      </rPr>
      <t xml:space="preserve">2 </t>
    </r>
    <r>
      <rPr>
        <sz val="11"/>
        <color theme="1"/>
        <rFont val="Calibri"/>
        <family val="2"/>
        <scheme val="minor"/>
      </rPr>
      <t>/ gal</t>
    </r>
  </si>
  <si>
    <r>
      <t>MtCO</t>
    </r>
    <r>
      <rPr>
        <vertAlign val="subscript"/>
        <sz val="11"/>
        <rFont val="Calibri"/>
        <family val="2"/>
        <scheme val="minor"/>
      </rPr>
      <t>2</t>
    </r>
    <r>
      <rPr>
        <sz val="11"/>
        <rFont val="Calibri"/>
        <family val="2"/>
        <scheme val="minor"/>
      </rPr>
      <t>e / MMBtu</t>
    </r>
  </si>
  <si>
    <t>OPP-Provided Number</t>
  </si>
  <si>
    <t>g</t>
  </si>
  <si>
    <t>40 CFR Part 98 - Mandatory Reporting of Greenhouse Gases, Table A-1, Table c, Table C-1, Table C-2</t>
  </si>
  <si>
    <t>Btu</t>
  </si>
  <si>
    <t>MWh</t>
  </si>
  <si>
    <t>lbs</t>
  </si>
  <si>
    <t>ton-hr</t>
  </si>
  <si>
    <t>WATER CONVERSIONS AND FACTORS</t>
  </si>
  <si>
    <t>gal (diesel)</t>
  </si>
  <si>
    <t>gal (propane)</t>
  </si>
  <si>
    <t>SEWER/WASTEWATER CONVERSIONS AND FACTORS</t>
  </si>
  <si>
    <t>NATURAL GAS CONVERSIONS AND FACTORS</t>
  </si>
  <si>
    <t>Chemical Storage I</t>
  </si>
  <si>
    <t xml:space="preserve">Pond Laboratories </t>
  </si>
  <si>
    <t xml:space="preserve">Ritenour Building </t>
  </si>
  <si>
    <t>Wartik Laboratory</t>
  </si>
  <si>
    <t>Osmond Laboratory</t>
  </si>
  <si>
    <t>Althouse Laboratory</t>
  </si>
  <si>
    <t>Whitmore Laboratory</t>
  </si>
  <si>
    <t>Mueller Laboratory</t>
  </si>
  <si>
    <t>Frear North Building</t>
  </si>
  <si>
    <t xml:space="preserve">South Frear Building </t>
  </si>
  <si>
    <t>Davey Laboratory</t>
  </si>
  <si>
    <t>230 Building</t>
  </si>
  <si>
    <t>Thomas Building</t>
  </si>
  <si>
    <t>McAllister Building</t>
  </si>
  <si>
    <t>Building</t>
  </si>
  <si>
    <t>Plot for Building Emissions</t>
  </si>
  <si>
    <t>Normalized</t>
  </si>
  <si>
    <t>Normalized by Area</t>
  </si>
  <si>
    <t>MtCO2e / sq. ft</t>
  </si>
  <si>
    <t>Plot for Building Normalized Emissions (by Area)</t>
  </si>
  <si>
    <t>CY2019 ECoS Scope 3 GHG Emissions, with Vendor</t>
  </si>
  <si>
    <t>UC Berkeley 2009 Procurement Carbon Footprint</t>
  </si>
  <si>
    <t>Top ECoS Vendors CY2019</t>
  </si>
  <si>
    <t>General Stores (OPP)</t>
  </si>
  <si>
    <t>Steam Plant</t>
  </si>
  <si>
    <t>Purchased Electricity</t>
  </si>
  <si>
    <t>Stationary Sources</t>
  </si>
  <si>
    <t>Campus Vehicles</t>
  </si>
  <si>
    <t>Waste</t>
  </si>
  <si>
    <t>Synthetic Chemicals</t>
  </si>
  <si>
    <t>Animal Management</t>
  </si>
  <si>
    <t>Other</t>
  </si>
  <si>
    <t>University Emissions</t>
  </si>
  <si>
    <t>N/A</t>
  </si>
  <si>
    <t>ECoS Emissions</t>
  </si>
  <si>
    <t>Stationary Sources/Purchased Electricity/Steam Plant</t>
  </si>
  <si>
    <t>Commuters</t>
  </si>
  <si>
    <t>ECoS Percentage</t>
  </si>
  <si>
    <t>Simplified Comparison of ECoS &amp; EMS to University</t>
  </si>
  <si>
    <t>Comparison of ECoS to University Emissions</t>
  </si>
  <si>
    <t>This sheet summarizes the GHG Inventory for Eberly College of Science during Calendar Year 2019. The first table details our emissions by source. The second table details our emissions by scope. The third details our Scope 3 emissions by source. The fourth compares ECoS to the University. The fifth compares ECoS to EMS.</t>
  </si>
  <si>
    <t>High Performance Computing</t>
  </si>
  <si>
    <t>Electricity Emission Factor</t>
  </si>
  <si>
    <r>
      <t>MtCO</t>
    </r>
    <r>
      <rPr>
        <vertAlign val="subscript"/>
        <sz val="11"/>
        <color theme="1"/>
        <rFont val="Calibri"/>
        <family val="2"/>
        <scheme val="minor"/>
      </rPr>
      <t>2</t>
    </r>
    <r>
      <rPr>
        <sz val="11"/>
        <color theme="1"/>
        <rFont val="Calibri"/>
        <family val="2"/>
        <scheme val="minor"/>
      </rPr>
      <t>e / kWh</t>
    </r>
  </si>
  <si>
    <t>January</t>
  </si>
  <si>
    <t>February</t>
  </si>
  <si>
    <t>March</t>
  </si>
  <si>
    <t>April</t>
  </si>
  <si>
    <t>May</t>
  </si>
  <si>
    <t>June</t>
  </si>
  <si>
    <t>July</t>
  </si>
  <si>
    <t>August</t>
  </si>
  <si>
    <t>September</t>
  </si>
  <si>
    <t>October</t>
  </si>
  <si>
    <t>November</t>
  </si>
  <si>
    <t>December</t>
  </si>
  <si>
    <t>CPU Hours</t>
  </si>
  <si>
    <t>Computational Time for Eberly CY2019 by Month</t>
  </si>
  <si>
    <t>Total Mileage</t>
  </si>
  <si>
    <t>Average Mileage</t>
  </si>
  <si>
    <t>Power Utilization Effectiveness (PUE)</t>
  </si>
  <si>
    <t>Eberly's IT Power</t>
  </si>
  <si>
    <t>Eberly's Hosting Power</t>
  </si>
  <si>
    <t>kW</t>
  </si>
  <si>
    <t>kW Hosting / kW IT</t>
  </si>
  <si>
    <t>kW IT</t>
  </si>
  <si>
    <t>kW Hosting</t>
  </si>
  <si>
    <t>Eberly's Hosting Energy</t>
  </si>
  <si>
    <t>Eberly's Hosting Emissions</t>
  </si>
  <si>
    <t>Computational Emissions for ECoS CY2019</t>
  </si>
  <si>
    <t>Total Roar Time</t>
  </si>
  <si>
    <t>Total Eberly Time</t>
  </si>
  <si>
    <t>Eberly's Percentage</t>
  </si>
  <si>
    <t>This sheet summarizes the emissions related to Eberly's high-performance computing at the Tower Road facility. Staff in the i-ASK Team within the Institute for Computational and Data Sciences were able to provide us with monthly breakdowns of our computational hours. Penn State IT was able to help us estimate the utilities used to perform those computational hours (specifically, we only use the Tier 1 power utilization). Since the main utility required for this activity is purchased electricity, we label this as Scope 2. Contacts include Lindsay Wells, Carrie Brown, and Andrew Arvin.</t>
  </si>
  <si>
    <t>Huck Life Sciences Building (J. Lloyd and Dorothy)</t>
  </si>
  <si>
    <t>102B</t>
  </si>
  <si>
    <t>102C</t>
  </si>
  <si>
    <t>113C</t>
  </si>
  <si>
    <t>114C</t>
  </si>
  <si>
    <t>123A</t>
  </si>
  <si>
    <t>123B</t>
  </si>
  <si>
    <t>123C</t>
  </si>
  <si>
    <t>P101</t>
  </si>
  <si>
    <t>P102</t>
  </si>
  <si>
    <t>R104</t>
  </si>
  <si>
    <t>202D</t>
  </si>
  <si>
    <t>204C</t>
  </si>
  <si>
    <t>204D</t>
  </si>
  <si>
    <t>204E</t>
  </si>
  <si>
    <t>204F</t>
  </si>
  <si>
    <t>205D</t>
  </si>
  <si>
    <t>217C</t>
  </si>
  <si>
    <t>217D</t>
  </si>
  <si>
    <t>217E</t>
  </si>
  <si>
    <t>280</t>
  </si>
  <si>
    <t>Departmental Research Laboratory</t>
  </si>
  <si>
    <t>225C</t>
  </si>
  <si>
    <t>P201</t>
  </si>
  <si>
    <t>P202</t>
  </si>
  <si>
    <t>301E</t>
  </si>
  <si>
    <t>302C</t>
  </si>
  <si>
    <t>304C</t>
  </si>
  <si>
    <t>304D</t>
  </si>
  <si>
    <t>304E</t>
  </si>
  <si>
    <t>304F</t>
  </si>
  <si>
    <t>314A</t>
  </si>
  <si>
    <t>314B</t>
  </si>
  <si>
    <t>315A</t>
  </si>
  <si>
    <t>315B</t>
  </si>
  <si>
    <t>320C</t>
  </si>
  <si>
    <t>P301</t>
  </si>
  <si>
    <t>P302</t>
  </si>
  <si>
    <t>T310</t>
  </si>
  <si>
    <t>Z305</t>
  </si>
  <si>
    <t>Z307</t>
  </si>
  <si>
    <t>401G</t>
  </si>
  <si>
    <t>401H</t>
  </si>
  <si>
    <t>403D</t>
  </si>
  <si>
    <t>404A</t>
  </si>
  <si>
    <t>404B</t>
  </si>
  <si>
    <t>404C</t>
  </si>
  <si>
    <t>404D</t>
  </si>
  <si>
    <t>404E</t>
  </si>
  <si>
    <t>404F</t>
  </si>
  <si>
    <t>405B</t>
  </si>
  <si>
    <t>405C</t>
  </si>
  <si>
    <t>405D</t>
  </si>
  <si>
    <t>405E</t>
  </si>
  <si>
    <t>414C</t>
  </si>
  <si>
    <t>414D</t>
  </si>
  <si>
    <t>414E</t>
  </si>
  <si>
    <t>419C</t>
  </si>
  <si>
    <t>J403</t>
  </si>
  <si>
    <t>P401</t>
  </si>
  <si>
    <t>P402</t>
  </si>
  <si>
    <t>R403</t>
  </si>
  <si>
    <t>Z407</t>
  </si>
  <si>
    <t>B101</t>
  </si>
  <si>
    <t>B102</t>
  </si>
  <si>
    <t>690</t>
  </si>
  <si>
    <t>Locker Room</t>
  </si>
  <si>
    <t>B103</t>
  </si>
  <si>
    <t>B104</t>
  </si>
  <si>
    <t>B105</t>
  </si>
  <si>
    <t>B106</t>
  </si>
  <si>
    <t>B107</t>
  </si>
  <si>
    <t>B108</t>
  </si>
  <si>
    <t>B109</t>
  </si>
  <si>
    <t>B110</t>
  </si>
  <si>
    <t>B111</t>
  </si>
  <si>
    <t>B111A</t>
  </si>
  <si>
    <t>B112</t>
  </si>
  <si>
    <t>B113</t>
  </si>
  <si>
    <t>B114</t>
  </si>
  <si>
    <t>B115</t>
  </si>
  <si>
    <t>B116</t>
  </si>
  <si>
    <t>B117</t>
  </si>
  <si>
    <t>B118</t>
  </si>
  <si>
    <t>B119</t>
  </si>
  <si>
    <t>B120</t>
  </si>
  <si>
    <t>B121</t>
  </si>
  <si>
    <t>B122</t>
  </si>
  <si>
    <t>B123</t>
  </si>
  <si>
    <t>B124</t>
  </si>
  <si>
    <t>B125</t>
  </si>
  <si>
    <t>B126</t>
  </si>
  <si>
    <t>GB001</t>
  </si>
  <si>
    <t>JB109</t>
  </si>
  <si>
    <t>JB116</t>
  </si>
  <si>
    <t>MB101</t>
  </si>
  <si>
    <t>MB102</t>
  </si>
  <si>
    <t>MB103</t>
  </si>
  <si>
    <t>QB101</t>
  </si>
  <si>
    <t>QB102</t>
  </si>
  <si>
    <t>QB103</t>
  </si>
  <si>
    <t>QB104</t>
  </si>
  <si>
    <t>QB105</t>
  </si>
  <si>
    <t>QB106</t>
  </si>
  <si>
    <t>RB118</t>
  </si>
  <si>
    <t>UB101</t>
  </si>
  <si>
    <t>VB102</t>
  </si>
  <si>
    <t>YB001</t>
  </si>
  <si>
    <t>ZB104</t>
  </si>
  <si>
    <t>ZB106</t>
  </si>
  <si>
    <t>726</t>
  </si>
  <si>
    <t>Physical Plant Shop Service</t>
  </si>
  <si>
    <t>007B</t>
  </si>
  <si>
    <t>CAC Computing Laboratory Service</t>
  </si>
  <si>
    <t>013A</t>
  </si>
  <si>
    <t>014A</t>
  </si>
  <si>
    <t>R001</t>
  </si>
  <si>
    <t>Millennium Science Complex</t>
  </si>
  <si>
    <t>N101</t>
  </si>
  <si>
    <t>MRI-Responsible CC Sponsored Awards</t>
  </si>
  <si>
    <t>Materials Research Institute</t>
  </si>
  <si>
    <t>N102</t>
  </si>
  <si>
    <t>N103</t>
  </si>
  <si>
    <t>N104</t>
  </si>
  <si>
    <t>N105</t>
  </si>
  <si>
    <t>MRI-Nanofab-Core Facility</t>
  </si>
  <si>
    <t>N106</t>
  </si>
  <si>
    <t>N107</t>
  </si>
  <si>
    <t>N109</t>
  </si>
  <si>
    <t>N109A</t>
  </si>
  <si>
    <t>N109B</t>
  </si>
  <si>
    <t>N109B.1</t>
  </si>
  <si>
    <t>N109C</t>
  </si>
  <si>
    <t>N109C.1</t>
  </si>
  <si>
    <t>N109D</t>
  </si>
  <si>
    <t>N109E</t>
  </si>
  <si>
    <t>N109F</t>
  </si>
  <si>
    <t>N109G</t>
  </si>
  <si>
    <t>N109H</t>
  </si>
  <si>
    <t>N109H.1</t>
  </si>
  <si>
    <t>N109H.2</t>
  </si>
  <si>
    <t>N109H.3</t>
  </si>
  <si>
    <t>N109H.4</t>
  </si>
  <si>
    <t>N109H.5</t>
  </si>
  <si>
    <t>N109H.6</t>
  </si>
  <si>
    <t>N109J</t>
  </si>
  <si>
    <t>N109K</t>
  </si>
  <si>
    <t>N109L</t>
  </si>
  <si>
    <t>N109M</t>
  </si>
  <si>
    <t>N109N</t>
  </si>
  <si>
    <t>N109P</t>
  </si>
  <si>
    <t>N114A</t>
  </si>
  <si>
    <t>MRI-MCL-Core Facility</t>
  </si>
  <si>
    <t>N118A</t>
  </si>
  <si>
    <t>N124A</t>
  </si>
  <si>
    <t>N124B</t>
  </si>
  <si>
    <t>N125A</t>
  </si>
  <si>
    <t>N128</t>
  </si>
  <si>
    <t>N128A</t>
  </si>
  <si>
    <t>N128B</t>
  </si>
  <si>
    <t>N129</t>
  </si>
  <si>
    <t>N129A</t>
  </si>
  <si>
    <t>N132A</t>
  </si>
  <si>
    <t>N135A</t>
  </si>
  <si>
    <t>N137A</t>
  </si>
  <si>
    <t>N139A</t>
  </si>
  <si>
    <t>N150</t>
  </si>
  <si>
    <t>N151</t>
  </si>
  <si>
    <t>N152</t>
  </si>
  <si>
    <t>N153</t>
  </si>
  <si>
    <t>N154</t>
  </si>
  <si>
    <t>N156</t>
  </si>
  <si>
    <t>N160</t>
  </si>
  <si>
    <t>NF101</t>
  </si>
  <si>
    <t>NF102</t>
  </si>
  <si>
    <t>NM128</t>
  </si>
  <si>
    <t>NM129</t>
  </si>
  <si>
    <t>NP129</t>
  </si>
  <si>
    <t>NP152</t>
  </si>
  <si>
    <t>NQ101</t>
  </si>
  <si>
    <t>NQ102</t>
  </si>
  <si>
    <t>NQ103</t>
  </si>
  <si>
    <t>NQ104</t>
  </si>
  <si>
    <t>NQ105</t>
  </si>
  <si>
    <t>NQ106</t>
  </si>
  <si>
    <t>NQ107</t>
  </si>
  <si>
    <t>NR106</t>
  </si>
  <si>
    <t>NR151</t>
  </si>
  <si>
    <t>NT152</t>
  </si>
  <si>
    <t>NU101</t>
  </si>
  <si>
    <t>NU102</t>
  </si>
  <si>
    <t>NU103</t>
  </si>
  <si>
    <t>NV101</t>
  </si>
  <si>
    <t>NV102</t>
  </si>
  <si>
    <t>NV103</t>
  </si>
  <si>
    <t>NZ101</t>
  </si>
  <si>
    <t>NZ102</t>
  </si>
  <si>
    <t>NZ103</t>
  </si>
  <si>
    <t>NZ104</t>
  </si>
  <si>
    <t>W101</t>
  </si>
  <si>
    <t>W102</t>
  </si>
  <si>
    <t>W103</t>
  </si>
  <si>
    <t>W104</t>
  </si>
  <si>
    <t>W105</t>
  </si>
  <si>
    <t>W106</t>
  </si>
  <si>
    <t>W107</t>
  </si>
  <si>
    <t>W107A</t>
  </si>
  <si>
    <t>W107B</t>
  </si>
  <si>
    <t>W107C</t>
  </si>
  <si>
    <t>W108</t>
  </si>
  <si>
    <t>W108A</t>
  </si>
  <si>
    <t>W108A.1</t>
  </si>
  <si>
    <t>W108B</t>
  </si>
  <si>
    <t>W108C</t>
  </si>
  <si>
    <t>W108C.1</t>
  </si>
  <si>
    <t>W108C.2</t>
  </si>
  <si>
    <t>W108C.3</t>
  </si>
  <si>
    <t>W108F</t>
  </si>
  <si>
    <t>W108F.1</t>
  </si>
  <si>
    <t>W108F.2</t>
  </si>
  <si>
    <t>W108F.3</t>
  </si>
  <si>
    <t>W108G</t>
  </si>
  <si>
    <t>W108J</t>
  </si>
  <si>
    <t>W108K</t>
  </si>
  <si>
    <t>W108L</t>
  </si>
  <si>
    <t>W108M</t>
  </si>
  <si>
    <t>W108N</t>
  </si>
  <si>
    <t>W108P</t>
  </si>
  <si>
    <t>W108Q</t>
  </si>
  <si>
    <t>W108R</t>
  </si>
  <si>
    <t>W108S</t>
  </si>
  <si>
    <t>W108T</t>
  </si>
  <si>
    <t>W108U</t>
  </si>
  <si>
    <t>W108V</t>
  </si>
  <si>
    <t>W108W</t>
  </si>
  <si>
    <t>W108X</t>
  </si>
  <si>
    <t>W108Y</t>
  </si>
  <si>
    <t>W108Z</t>
  </si>
  <si>
    <t>W109</t>
  </si>
  <si>
    <t>W109A</t>
  </si>
  <si>
    <t>W110</t>
  </si>
  <si>
    <t>W111</t>
  </si>
  <si>
    <t>W111A</t>
  </si>
  <si>
    <t>W111B</t>
  </si>
  <si>
    <t>W112</t>
  </si>
  <si>
    <t>W112A</t>
  </si>
  <si>
    <t>W113</t>
  </si>
  <si>
    <t>W113A</t>
  </si>
  <si>
    <t>W113B</t>
  </si>
  <si>
    <t>W114</t>
  </si>
  <si>
    <t>W114A</t>
  </si>
  <si>
    <t>W114B</t>
  </si>
  <si>
    <t>W115</t>
  </si>
  <si>
    <t>W115A</t>
  </si>
  <si>
    <t>W116</t>
  </si>
  <si>
    <t>W116A</t>
  </si>
  <si>
    <t>W116B</t>
  </si>
  <si>
    <t>W117</t>
  </si>
  <si>
    <t>W117A</t>
  </si>
  <si>
    <t>W117B</t>
  </si>
  <si>
    <t>W117C</t>
  </si>
  <si>
    <t>W118</t>
  </si>
  <si>
    <t>W118A</t>
  </si>
  <si>
    <t>W119</t>
  </si>
  <si>
    <t>W120</t>
  </si>
  <si>
    <t>W120A</t>
  </si>
  <si>
    <t>W120B</t>
  </si>
  <si>
    <t>W121</t>
  </si>
  <si>
    <t>W121A</t>
  </si>
  <si>
    <t>W122</t>
  </si>
  <si>
    <t>W122A</t>
  </si>
  <si>
    <t>W123</t>
  </si>
  <si>
    <t>W124</t>
  </si>
  <si>
    <t>W124A</t>
  </si>
  <si>
    <t>W125</t>
  </si>
  <si>
    <t>W125A</t>
  </si>
  <si>
    <t>W125B</t>
  </si>
  <si>
    <t>W125C</t>
  </si>
  <si>
    <t>W126</t>
  </si>
  <si>
    <t>W127</t>
  </si>
  <si>
    <t>W128</t>
  </si>
  <si>
    <t>W129</t>
  </si>
  <si>
    <t>W130</t>
  </si>
  <si>
    <t>W131</t>
  </si>
  <si>
    <t>WF101</t>
  </si>
  <si>
    <t>WF102</t>
  </si>
  <si>
    <t>WJ127</t>
  </si>
  <si>
    <t>WP127</t>
  </si>
  <si>
    <t>WQ101</t>
  </si>
  <si>
    <t>WQ102</t>
  </si>
  <si>
    <t>WQ103</t>
  </si>
  <si>
    <t>WQ104</t>
  </si>
  <si>
    <t>WQ105</t>
  </si>
  <si>
    <t>WQ106</t>
  </si>
  <si>
    <t>WR106</t>
  </si>
  <si>
    <t>WR126</t>
  </si>
  <si>
    <t>WT127</t>
  </si>
  <si>
    <t>WU101</t>
  </si>
  <si>
    <t>WU102</t>
  </si>
  <si>
    <t>WU103</t>
  </si>
  <si>
    <t>WV101</t>
  </si>
  <si>
    <t>WV102</t>
  </si>
  <si>
    <t>WV103</t>
  </si>
  <si>
    <t>WZ101</t>
  </si>
  <si>
    <t>WZ102</t>
  </si>
  <si>
    <t>WZ103</t>
  </si>
  <si>
    <t>N201A</t>
  </si>
  <si>
    <t>N201B</t>
  </si>
  <si>
    <t>N202</t>
  </si>
  <si>
    <t>N202A</t>
  </si>
  <si>
    <t>N203A</t>
  </si>
  <si>
    <t>N203B</t>
  </si>
  <si>
    <t>N205</t>
  </si>
  <si>
    <t>N206</t>
  </si>
  <si>
    <t>N207</t>
  </si>
  <si>
    <t>N208</t>
  </si>
  <si>
    <t>N209</t>
  </si>
  <si>
    <t>N210</t>
  </si>
  <si>
    <t>N211</t>
  </si>
  <si>
    <t>N212</t>
  </si>
  <si>
    <t>N213</t>
  </si>
  <si>
    <t>N213A</t>
  </si>
  <si>
    <t>N214</t>
  </si>
  <si>
    <t>N215</t>
  </si>
  <si>
    <t>N216</t>
  </si>
  <si>
    <t>N217</t>
  </si>
  <si>
    <t>N219</t>
  </si>
  <si>
    <t>N220</t>
  </si>
  <si>
    <t>N221</t>
  </si>
  <si>
    <t>N221A</t>
  </si>
  <si>
    <t>N222</t>
  </si>
  <si>
    <t>N223</t>
  </si>
  <si>
    <t>N224</t>
  </si>
  <si>
    <t>N225</t>
  </si>
  <si>
    <t>N226A</t>
  </si>
  <si>
    <t>N227</t>
  </si>
  <si>
    <t>N227A</t>
  </si>
  <si>
    <t>N228</t>
  </si>
  <si>
    <t>N229</t>
  </si>
  <si>
    <t>N230</t>
  </si>
  <si>
    <t>N231</t>
  </si>
  <si>
    <t>N232</t>
  </si>
  <si>
    <t>N234</t>
  </si>
  <si>
    <t>N234A</t>
  </si>
  <si>
    <t>N235</t>
  </si>
  <si>
    <t>N235A</t>
  </si>
  <si>
    <t>N237</t>
  </si>
  <si>
    <t>N238</t>
  </si>
  <si>
    <t>N239</t>
  </si>
  <si>
    <t>N240</t>
  </si>
  <si>
    <t>N241</t>
  </si>
  <si>
    <t>N242</t>
  </si>
  <si>
    <t>N242A</t>
  </si>
  <si>
    <t>N243</t>
  </si>
  <si>
    <t>N243A</t>
  </si>
  <si>
    <t>N244</t>
  </si>
  <si>
    <t>N245</t>
  </si>
  <si>
    <t>N245A</t>
  </si>
  <si>
    <t>N246</t>
  </si>
  <si>
    <t>N247</t>
  </si>
  <si>
    <t>N248</t>
  </si>
  <si>
    <t>N249</t>
  </si>
  <si>
    <t>N249A</t>
  </si>
  <si>
    <t>N250</t>
  </si>
  <si>
    <t>N251</t>
  </si>
  <si>
    <t>N252</t>
  </si>
  <si>
    <t>N252A</t>
  </si>
  <si>
    <t>N253</t>
  </si>
  <si>
    <t>N253A</t>
  </si>
  <si>
    <t>N254</t>
  </si>
  <si>
    <t>N255</t>
  </si>
  <si>
    <t>N256</t>
  </si>
  <si>
    <t>N256A</t>
  </si>
  <si>
    <t>N257</t>
  </si>
  <si>
    <t>N258</t>
  </si>
  <si>
    <t>N259</t>
  </si>
  <si>
    <t>N260</t>
  </si>
  <si>
    <t>N261</t>
  </si>
  <si>
    <t>N262</t>
  </si>
  <si>
    <t>N264</t>
  </si>
  <si>
    <t>N270</t>
  </si>
  <si>
    <t>NP238</t>
  </si>
  <si>
    <t>NP258</t>
  </si>
  <si>
    <t>NQ201</t>
  </si>
  <si>
    <t>NQ202</t>
  </si>
  <si>
    <t>NQ203</t>
  </si>
  <si>
    <t>NQ204</t>
  </si>
  <si>
    <t>NQ205</t>
  </si>
  <si>
    <t>NQ206</t>
  </si>
  <si>
    <t>NQ207</t>
  </si>
  <si>
    <t>NR212</t>
  </si>
  <si>
    <t>NR257</t>
  </si>
  <si>
    <t>NT237</t>
  </si>
  <si>
    <t>NT258</t>
  </si>
  <si>
    <t>NU201</t>
  </si>
  <si>
    <t>NU202</t>
  </si>
  <si>
    <t>NU203</t>
  </si>
  <si>
    <t>NV201</t>
  </si>
  <si>
    <t>NV202</t>
  </si>
  <si>
    <t>NV203</t>
  </si>
  <si>
    <t>NZ201</t>
  </si>
  <si>
    <t>NZ202</t>
  </si>
  <si>
    <t>W201A</t>
  </si>
  <si>
    <t>W201B</t>
  </si>
  <si>
    <t>W202</t>
  </si>
  <si>
    <t>W202A</t>
  </si>
  <si>
    <t>W203A</t>
  </si>
  <si>
    <t>W203B</t>
  </si>
  <si>
    <t>W205</t>
  </si>
  <si>
    <t>W206</t>
  </si>
  <si>
    <t>W207</t>
  </si>
  <si>
    <t>W208</t>
  </si>
  <si>
    <t>W209</t>
  </si>
  <si>
    <t>W210</t>
  </si>
  <si>
    <t>W211</t>
  </si>
  <si>
    <t>W212</t>
  </si>
  <si>
    <t>W212A</t>
  </si>
  <si>
    <t>W212B</t>
  </si>
  <si>
    <t>W212C</t>
  </si>
  <si>
    <t>W213</t>
  </si>
  <si>
    <t>W213A</t>
  </si>
  <si>
    <t>W214</t>
  </si>
  <si>
    <t>W214A</t>
  </si>
  <si>
    <t>W214B</t>
  </si>
  <si>
    <t>W214C</t>
  </si>
  <si>
    <t>W215</t>
  </si>
  <si>
    <t>W215A</t>
  </si>
  <si>
    <t>W215B</t>
  </si>
  <si>
    <t>W215C</t>
  </si>
  <si>
    <t>W216</t>
  </si>
  <si>
    <t>W216A</t>
  </si>
  <si>
    <t>W217</t>
  </si>
  <si>
    <t>W217A</t>
  </si>
  <si>
    <t>W217B</t>
  </si>
  <si>
    <t>W218</t>
  </si>
  <si>
    <t>W218A</t>
  </si>
  <si>
    <t>W218B</t>
  </si>
  <si>
    <t>W219</t>
  </si>
  <si>
    <t>W219A</t>
  </si>
  <si>
    <t>W220</t>
  </si>
  <si>
    <t>W220A</t>
  </si>
  <si>
    <t>W220B</t>
  </si>
  <si>
    <t>W220C</t>
  </si>
  <si>
    <t>W221</t>
  </si>
  <si>
    <t>W221A</t>
  </si>
  <si>
    <t>W221B</t>
  </si>
  <si>
    <t>W221C</t>
  </si>
  <si>
    <t>W222</t>
  </si>
  <si>
    <t>W222A</t>
  </si>
  <si>
    <t>W223</t>
  </si>
  <si>
    <t>W223A</t>
  </si>
  <si>
    <t>W223B</t>
  </si>
  <si>
    <t>W224</t>
  </si>
  <si>
    <t>W224A</t>
  </si>
  <si>
    <t>W224B</t>
  </si>
  <si>
    <t>W225</t>
  </si>
  <si>
    <t>W225A</t>
  </si>
  <si>
    <t>W226</t>
  </si>
  <si>
    <t>W226A</t>
  </si>
  <si>
    <t>W226B</t>
  </si>
  <si>
    <t>W226C</t>
  </si>
  <si>
    <t>W227</t>
  </si>
  <si>
    <t>W227A</t>
  </si>
  <si>
    <t>W227C</t>
  </si>
  <si>
    <t>W228</t>
  </si>
  <si>
    <t>W228A</t>
  </si>
  <si>
    <t>W229</t>
  </si>
  <si>
    <t>W229A</t>
  </si>
  <si>
    <t>W229B</t>
  </si>
  <si>
    <t>W229C</t>
  </si>
  <si>
    <t>W230</t>
  </si>
  <si>
    <t>W230A</t>
  </si>
  <si>
    <t>W230B</t>
  </si>
  <si>
    <t>W231</t>
  </si>
  <si>
    <t>W231A</t>
  </si>
  <si>
    <t>W232</t>
  </si>
  <si>
    <t>W233</t>
  </si>
  <si>
    <t>W233A</t>
  </si>
  <si>
    <t>W233B</t>
  </si>
  <si>
    <t>W234</t>
  </si>
  <si>
    <t>W234A</t>
  </si>
  <si>
    <t>W235</t>
  </si>
  <si>
    <t>W235A</t>
  </si>
  <si>
    <t>W235B</t>
  </si>
  <si>
    <t>W236</t>
  </si>
  <si>
    <t>W236A</t>
  </si>
  <si>
    <t>W236B</t>
  </si>
  <si>
    <t>W237</t>
  </si>
  <si>
    <t>W237A</t>
  </si>
  <si>
    <t>W238</t>
  </si>
  <si>
    <t>W238A</t>
  </si>
  <si>
    <t>W238B</t>
  </si>
  <si>
    <t>W239</t>
  </si>
  <si>
    <t>W239A</t>
  </si>
  <si>
    <t>W239B</t>
  </si>
  <si>
    <t>W240</t>
  </si>
  <si>
    <t>W240A</t>
  </si>
  <si>
    <t>W241</t>
  </si>
  <si>
    <t>W242</t>
  </si>
  <si>
    <t>W242A</t>
  </si>
  <si>
    <t>W242B</t>
  </si>
  <si>
    <t>W243</t>
  </si>
  <si>
    <t>W243A</t>
  </si>
  <si>
    <t>W244</t>
  </si>
  <si>
    <t>W244A</t>
  </si>
  <si>
    <t>W244B</t>
  </si>
  <si>
    <t>W245</t>
  </si>
  <si>
    <t>W245A</t>
  </si>
  <si>
    <t>W246</t>
  </si>
  <si>
    <t>W246A</t>
  </si>
  <si>
    <t>W247</t>
  </si>
  <si>
    <t>W247A</t>
  </si>
  <si>
    <t>W247B</t>
  </si>
  <si>
    <t>W247C</t>
  </si>
  <si>
    <t>W248</t>
  </si>
  <si>
    <t>W249</t>
  </si>
  <si>
    <t>W250</t>
  </si>
  <si>
    <t>W251</t>
  </si>
  <si>
    <t>W252</t>
  </si>
  <si>
    <t>W253</t>
  </si>
  <si>
    <t>W254</t>
  </si>
  <si>
    <t>W257</t>
  </si>
  <si>
    <t>WJ249</t>
  </si>
  <si>
    <t>WP249</t>
  </si>
  <si>
    <t>WQ201</t>
  </si>
  <si>
    <t>WQ202</t>
  </si>
  <si>
    <t>WQ203</t>
  </si>
  <si>
    <t>WQ204</t>
  </si>
  <si>
    <t>WQ205</t>
  </si>
  <si>
    <t>WQ206</t>
  </si>
  <si>
    <t>WQ207</t>
  </si>
  <si>
    <t>WQ208</t>
  </si>
  <si>
    <t>WQ209</t>
  </si>
  <si>
    <t>WR211</t>
  </si>
  <si>
    <t>WR248</t>
  </si>
  <si>
    <t>WT227</t>
  </si>
  <si>
    <t>WT249</t>
  </si>
  <si>
    <t>WU201</t>
  </si>
  <si>
    <t>WU202</t>
  </si>
  <si>
    <t>WU203</t>
  </si>
  <si>
    <t>WV201</t>
  </si>
  <si>
    <t>WV202</t>
  </si>
  <si>
    <t>WV203</t>
  </si>
  <si>
    <t>WZ201</t>
  </si>
  <si>
    <t>WZ202</t>
  </si>
  <si>
    <t>WZ203</t>
  </si>
  <si>
    <t>G301</t>
  </si>
  <si>
    <t>G302</t>
  </si>
  <si>
    <t>G303</t>
  </si>
  <si>
    <t>G304</t>
  </si>
  <si>
    <t>N301</t>
  </si>
  <si>
    <t>N302</t>
  </si>
  <si>
    <t>N303</t>
  </si>
  <si>
    <t>N305</t>
  </si>
  <si>
    <t>N306A</t>
  </si>
  <si>
    <t>N306B</t>
  </si>
  <si>
    <t>N307A</t>
  </si>
  <si>
    <t>N307B</t>
  </si>
  <si>
    <t>N308A</t>
  </si>
  <si>
    <t>N308B</t>
  </si>
  <si>
    <t>N309</t>
  </si>
  <si>
    <t>N310</t>
  </si>
  <si>
    <t>N310B</t>
  </si>
  <si>
    <t>N310C</t>
  </si>
  <si>
    <t>N311</t>
  </si>
  <si>
    <t>N311A</t>
  </si>
  <si>
    <t>N311B</t>
  </si>
  <si>
    <t>N311C</t>
  </si>
  <si>
    <t>N311D</t>
  </si>
  <si>
    <t>N311E</t>
  </si>
  <si>
    <t>N311F</t>
  </si>
  <si>
    <t>N314</t>
  </si>
  <si>
    <t>N315</t>
  </si>
  <si>
    <t>N316</t>
  </si>
  <si>
    <t>N317</t>
  </si>
  <si>
    <t>N319</t>
  </si>
  <si>
    <t>N320</t>
  </si>
  <si>
    <t>N321</t>
  </si>
  <si>
    <t>N322</t>
  </si>
  <si>
    <t>N323</t>
  </si>
  <si>
    <t>N324</t>
  </si>
  <si>
    <t>N324A</t>
  </si>
  <si>
    <t>N325</t>
  </si>
  <si>
    <t>N326</t>
  </si>
  <si>
    <t>N327</t>
  </si>
  <si>
    <t>N327A</t>
  </si>
  <si>
    <t>N328</t>
  </si>
  <si>
    <t>N328A</t>
  </si>
  <si>
    <t>N329</t>
  </si>
  <si>
    <t>N330</t>
  </si>
  <si>
    <t>N331</t>
  </si>
  <si>
    <t>N332</t>
  </si>
  <si>
    <t>N333</t>
  </si>
  <si>
    <t>N334</t>
  </si>
  <si>
    <t>N335</t>
  </si>
  <si>
    <t>N336</t>
  </si>
  <si>
    <t>N337</t>
  </si>
  <si>
    <t>N338</t>
  </si>
  <si>
    <t>N339</t>
  </si>
  <si>
    <t>N340</t>
  </si>
  <si>
    <t>N341</t>
  </si>
  <si>
    <t>N341A</t>
  </si>
  <si>
    <t>N342</t>
  </si>
  <si>
    <t>N342A</t>
  </si>
  <si>
    <t>N343</t>
  </si>
  <si>
    <t>N344</t>
  </si>
  <si>
    <t>N345</t>
  </si>
  <si>
    <t>N345A</t>
  </si>
  <si>
    <t>N346</t>
  </si>
  <si>
    <t>N347</t>
  </si>
  <si>
    <t>N348</t>
  </si>
  <si>
    <t>N349</t>
  </si>
  <si>
    <t>N350</t>
  </si>
  <si>
    <t>N351</t>
  </si>
  <si>
    <t>N352</t>
  </si>
  <si>
    <t>N353</t>
  </si>
  <si>
    <t>N354</t>
  </si>
  <si>
    <t>N355</t>
  </si>
  <si>
    <t>N356</t>
  </si>
  <si>
    <t>N357</t>
  </si>
  <si>
    <t>N358</t>
  </si>
  <si>
    <t>N361</t>
  </si>
  <si>
    <t>NJ346</t>
  </si>
  <si>
    <t>NP346</t>
  </si>
  <si>
    <t>NP347</t>
  </si>
  <si>
    <t>NQ301</t>
  </si>
  <si>
    <t>NQ302</t>
  </si>
  <si>
    <t>NQ303</t>
  </si>
  <si>
    <t>NQ304</t>
  </si>
  <si>
    <t>NQ305</t>
  </si>
  <si>
    <t>NQ306</t>
  </si>
  <si>
    <t>NQ307</t>
  </si>
  <si>
    <t>NQ308</t>
  </si>
  <si>
    <t>NQ309</t>
  </si>
  <si>
    <t>NR323</t>
  </si>
  <si>
    <t>NR324</t>
  </si>
  <si>
    <t>NR346</t>
  </si>
  <si>
    <t>NT347</t>
  </si>
  <si>
    <t>NU301</t>
  </si>
  <si>
    <t>NU302</t>
  </si>
  <si>
    <t>NU303</t>
  </si>
  <si>
    <t>NV301</t>
  </si>
  <si>
    <t>NV302</t>
  </si>
  <si>
    <t>NV303</t>
  </si>
  <si>
    <t>NZ301</t>
  </si>
  <si>
    <t>W301</t>
  </si>
  <si>
    <t>W302</t>
  </si>
  <si>
    <t>W302A</t>
  </si>
  <si>
    <t>W302B</t>
  </si>
  <si>
    <t>W303</t>
  </si>
  <si>
    <t>W305</t>
  </si>
  <si>
    <t>W306A</t>
  </si>
  <si>
    <t>W306B</t>
  </si>
  <si>
    <t>W307</t>
  </si>
  <si>
    <t>W308A</t>
  </si>
  <si>
    <t>W308B</t>
  </si>
  <si>
    <t>W309</t>
  </si>
  <si>
    <t>W310</t>
  </si>
  <si>
    <t>W311</t>
  </si>
  <si>
    <t>W312</t>
  </si>
  <si>
    <t>W313</t>
  </si>
  <si>
    <t>W314</t>
  </si>
  <si>
    <t>W315</t>
  </si>
  <si>
    <t>W316</t>
  </si>
  <si>
    <t>W317</t>
  </si>
  <si>
    <t>W318</t>
  </si>
  <si>
    <t>W319</t>
  </si>
  <si>
    <t>W320</t>
  </si>
  <si>
    <t>W321</t>
  </si>
  <si>
    <t>W321A</t>
  </si>
  <si>
    <t>W321B</t>
  </si>
  <si>
    <t>W321C</t>
  </si>
  <si>
    <t>W322</t>
  </si>
  <si>
    <t>W322A</t>
  </si>
  <si>
    <t>W323</t>
  </si>
  <si>
    <t>W323A</t>
  </si>
  <si>
    <t>W323B</t>
  </si>
  <si>
    <t>W324</t>
  </si>
  <si>
    <t>W324A</t>
  </si>
  <si>
    <t>W324B</t>
  </si>
  <si>
    <t>W324C</t>
  </si>
  <si>
    <t>W325</t>
  </si>
  <si>
    <t>W325A</t>
  </si>
  <si>
    <t>W326</t>
  </si>
  <si>
    <t>W326A</t>
  </si>
  <si>
    <t>W326B</t>
  </si>
  <si>
    <t>W327</t>
  </si>
  <si>
    <t>W327A</t>
  </si>
  <si>
    <t>W328</t>
  </si>
  <si>
    <t>W329</t>
  </si>
  <si>
    <t>W329A</t>
  </si>
  <si>
    <t>W330</t>
  </si>
  <si>
    <t>W331</t>
  </si>
  <si>
    <t>W331A</t>
  </si>
  <si>
    <t>W331B</t>
  </si>
  <si>
    <t>W331C</t>
  </si>
  <si>
    <t>W332</t>
  </si>
  <si>
    <t>W332A</t>
  </si>
  <si>
    <t>W333</t>
  </si>
  <si>
    <t>W333A</t>
  </si>
  <si>
    <t>W333B</t>
  </si>
  <si>
    <t>W333C</t>
  </si>
  <si>
    <t>W334</t>
  </si>
  <si>
    <t>W334A</t>
  </si>
  <si>
    <t>W334B</t>
  </si>
  <si>
    <t>W335</t>
  </si>
  <si>
    <t>W335A</t>
  </si>
  <si>
    <t>W336</t>
  </si>
  <si>
    <t>W336A</t>
  </si>
  <si>
    <t>W336B</t>
  </si>
  <si>
    <t>W336C</t>
  </si>
  <si>
    <t>W337</t>
  </si>
  <si>
    <t>W338</t>
  </si>
  <si>
    <t>W339</t>
  </si>
  <si>
    <t>W340</t>
  </si>
  <si>
    <t>W341</t>
  </si>
  <si>
    <t>W342</t>
  </si>
  <si>
    <t>W343</t>
  </si>
  <si>
    <t>W344</t>
  </si>
  <si>
    <t>W345</t>
  </si>
  <si>
    <t>WJ337</t>
  </si>
  <si>
    <t>WJ338</t>
  </si>
  <si>
    <t>WP338</t>
  </si>
  <si>
    <t>WQ301</t>
  </si>
  <si>
    <t>WQ302</t>
  </si>
  <si>
    <t>WQ303</t>
  </si>
  <si>
    <t>WQ304</t>
  </si>
  <si>
    <t>WQ305</t>
  </si>
  <si>
    <t>WQ306</t>
  </si>
  <si>
    <t>WQ307</t>
  </si>
  <si>
    <t>WQ308</t>
  </si>
  <si>
    <t>WR321</t>
  </si>
  <si>
    <t>WR337</t>
  </si>
  <si>
    <t>WT338</t>
  </si>
  <si>
    <t>WU301</t>
  </si>
  <si>
    <t>WU302</t>
  </si>
  <si>
    <t>WV301</t>
  </si>
  <si>
    <t>WV302</t>
  </si>
  <si>
    <t>WV303</t>
  </si>
  <si>
    <t>WZ301</t>
  </si>
  <si>
    <t>WZ302</t>
  </si>
  <si>
    <t>NF401</t>
  </si>
  <si>
    <t>NM401</t>
  </si>
  <si>
    <t>NM402</t>
  </si>
  <si>
    <t>NU401</t>
  </si>
  <si>
    <t>NU402</t>
  </si>
  <si>
    <t>NU403</t>
  </si>
  <si>
    <t>NZ401</t>
  </si>
  <si>
    <t>WF401</t>
  </si>
  <si>
    <t>WM401</t>
  </si>
  <si>
    <t>WM402</t>
  </si>
  <si>
    <t>WU401</t>
  </si>
  <si>
    <t>WU402</t>
  </si>
  <si>
    <t>WU403</t>
  </si>
  <si>
    <t>WV401</t>
  </si>
  <si>
    <t>WZ401</t>
  </si>
  <si>
    <t>N001</t>
  </si>
  <si>
    <t>N002</t>
  </si>
  <si>
    <t>N003</t>
  </si>
  <si>
    <t>N004</t>
  </si>
  <si>
    <t>N005</t>
  </si>
  <si>
    <t>N007</t>
  </si>
  <si>
    <t>N008</t>
  </si>
  <si>
    <t>N016</t>
  </si>
  <si>
    <t>N017</t>
  </si>
  <si>
    <t>N018</t>
  </si>
  <si>
    <t>N019</t>
  </si>
  <si>
    <t>N020</t>
  </si>
  <si>
    <t>N021</t>
  </si>
  <si>
    <t>N022</t>
  </si>
  <si>
    <t>N023</t>
  </si>
  <si>
    <t>N027</t>
  </si>
  <si>
    <t>N030</t>
  </si>
  <si>
    <t>N030A</t>
  </si>
  <si>
    <t>N030B</t>
  </si>
  <si>
    <t>N030C</t>
  </si>
  <si>
    <t>N030D</t>
  </si>
  <si>
    <t>N030E</t>
  </si>
  <si>
    <t>N030F</t>
  </si>
  <si>
    <t>N030G</t>
  </si>
  <si>
    <t>N030H</t>
  </si>
  <si>
    <t>N030J</t>
  </si>
  <si>
    <t>N030K</t>
  </si>
  <si>
    <t>N031</t>
  </si>
  <si>
    <t>N031A</t>
  </si>
  <si>
    <t>N031B</t>
  </si>
  <si>
    <t>N031C</t>
  </si>
  <si>
    <t>N031D</t>
  </si>
  <si>
    <t>N031E</t>
  </si>
  <si>
    <t>N031F</t>
  </si>
  <si>
    <t>N031G</t>
  </si>
  <si>
    <t>N031M</t>
  </si>
  <si>
    <t>N031N</t>
  </si>
  <si>
    <t>N032</t>
  </si>
  <si>
    <t>N034</t>
  </si>
  <si>
    <t>N036</t>
  </si>
  <si>
    <t>N037</t>
  </si>
  <si>
    <t>N040</t>
  </si>
  <si>
    <t>N041</t>
  </si>
  <si>
    <t>N042</t>
  </si>
  <si>
    <t>N043</t>
  </si>
  <si>
    <t>N044</t>
  </si>
  <si>
    <t>N046</t>
  </si>
  <si>
    <t>N048</t>
  </si>
  <si>
    <t>N049</t>
  </si>
  <si>
    <t>N050</t>
  </si>
  <si>
    <t>N050A</t>
  </si>
  <si>
    <t>N050B</t>
  </si>
  <si>
    <t>N050C</t>
  </si>
  <si>
    <t>N050D</t>
  </si>
  <si>
    <t>N050E</t>
  </si>
  <si>
    <t>N050F</t>
  </si>
  <si>
    <t>NJ047</t>
  </si>
  <si>
    <t>NM020</t>
  </si>
  <si>
    <t>NP004</t>
  </si>
  <si>
    <t>NQ001</t>
  </si>
  <si>
    <t>NQ002</t>
  </si>
  <si>
    <t>NQ003</t>
  </si>
  <si>
    <t>NQ004</t>
  </si>
  <si>
    <t>NQ005</t>
  </si>
  <si>
    <t>NQ006</t>
  </si>
  <si>
    <t>NQ007</t>
  </si>
  <si>
    <t>NQ008</t>
  </si>
  <si>
    <t>NQ009</t>
  </si>
  <si>
    <t>NQ011</t>
  </si>
  <si>
    <t>NQ011.1</t>
  </si>
  <si>
    <t>NQ011.2</t>
  </si>
  <si>
    <t>NT020</t>
  </si>
  <si>
    <t>NV001</t>
  </si>
  <si>
    <t>NV002</t>
  </si>
  <si>
    <t>NV003</t>
  </si>
  <si>
    <t>NZ001</t>
  </si>
  <si>
    <t>W001</t>
  </si>
  <si>
    <t>W001A</t>
  </si>
  <si>
    <t>W001B</t>
  </si>
  <si>
    <t>W002</t>
  </si>
  <si>
    <t>W002B</t>
  </si>
  <si>
    <t>W003</t>
  </si>
  <si>
    <t>W003A</t>
  </si>
  <si>
    <t>W003B</t>
  </si>
  <si>
    <t>W003C</t>
  </si>
  <si>
    <t>W004</t>
  </si>
  <si>
    <t>087</t>
  </si>
  <si>
    <t>Exterior Cage</t>
  </si>
  <si>
    <t>W005</t>
  </si>
  <si>
    <t>W005A</t>
  </si>
  <si>
    <t>W005B</t>
  </si>
  <si>
    <t>W005C</t>
  </si>
  <si>
    <t>W005D</t>
  </si>
  <si>
    <t>W005E</t>
  </si>
  <si>
    <t>W005F</t>
  </si>
  <si>
    <t>W005G</t>
  </si>
  <si>
    <t>W006</t>
  </si>
  <si>
    <t>WP001</t>
  </si>
  <si>
    <t>WP002</t>
  </si>
  <si>
    <t>WP003</t>
  </si>
  <si>
    <t>WQ001</t>
  </si>
  <si>
    <t>WQ003</t>
  </si>
  <si>
    <t>WQ004</t>
  </si>
  <si>
    <t>WR007</t>
  </si>
  <si>
    <t>WR008</t>
  </si>
  <si>
    <t>WV001</t>
  </si>
  <si>
    <t>WV002</t>
  </si>
  <si>
    <t>WV003</t>
  </si>
  <si>
    <t>WZ001</t>
  </si>
  <si>
    <t>WZ004</t>
  </si>
  <si>
    <t>G008</t>
  </si>
  <si>
    <t>G009</t>
  </si>
  <si>
    <t>G009A</t>
  </si>
  <si>
    <t>G009B</t>
  </si>
  <si>
    <t>G010</t>
  </si>
  <si>
    <t>G011</t>
  </si>
  <si>
    <t>G012</t>
  </si>
  <si>
    <t>G013</t>
  </si>
  <si>
    <t>N051</t>
  </si>
  <si>
    <t>755</t>
  </si>
  <si>
    <t>Central Service Support</t>
  </si>
  <si>
    <t>N052</t>
  </si>
  <si>
    <t>N053</t>
  </si>
  <si>
    <t>N053A</t>
  </si>
  <si>
    <t>N053B</t>
  </si>
  <si>
    <t>N053C</t>
  </si>
  <si>
    <t>N054</t>
  </si>
  <si>
    <t>NF001</t>
  </si>
  <si>
    <t>NM051</t>
  </si>
  <si>
    <t>NP051</t>
  </si>
  <si>
    <t>NP052</t>
  </si>
  <si>
    <t>NP053</t>
  </si>
  <si>
    <t>NQ010</t>
  </si>
  <si>
    <t>NU001</t>
  </si>
  <si>
    <t>NU002</t>
  </si>
  <si>
    <t>NY001</t>
  </si>
  <si>
    <t>NZ002</t>
  </si>
  <si>
    <t>NZ003</t>
  </si>
  <si>
    <t>NZ004</t>
  </si>
  <si>
    <t>NZ005</t>
  </si>
  <si>
    <t>WQ002</t>
  </si>
  <si>
    <t>WU001</t>
  </si>
  <si>
    <t>WZ002</t>
  </si>
  <si>
    <t>WZ003</t>
  </si>
  <si>
    <t>Life Sciences</t>
  </si>
  <si>
    <t>Millennium Science</t>
  </si>
  <si>
    <t>Global Programs Emissions</t>
  </si>
  <si>
    <t>Hours Running</t>
  </si>
  <si>
    <t>hours</t>
  </si>
  <si>
    <t>Global Programs</t>
  </si>
  <si>
    <t>Global Programs Data</t>
  </si>
  <si>
    <t>ICDS TRDC Tier I - ACI/Roar Avg Power Utilization 2019</t>
  </si>
  <si>
    <t>Program_Name</t>
  </si>
  <si>
    <t>Itinerary_Locations</t>
  </si>
  <si>
    <t>Program_Term</t>
  </si>
  <si>
    <t>Program_Year</t>
  </si>
  <si>
    <t>Term / Year</t>
  </si>
  <si>
    <t>*Embedded: BIOL 497/475N/IT 175/IT 197 - Anatomy in Italy - Cadavers, Culture, and Science; Italian Language and Culture for Embedded Experiences Abroad - University Park</t>
  </si>
  <si>
    <t>Verona, Italy;Bologna, Italy;Florence, Italy</t>
  </si>
  <si>
    <t>Spring- Embedded</t>
  </si>
  <si>
    <t>Spring- Embedded 2019</t>
  </si>
  <si>
    <t xml:space="preserve">Global Programs offers multiple kinds of experiences for students/faculty. Here, we summarize the embedded courses offered by Global Programs within ECoS courses, tracking all participants in all embedded experiences abroad through Global Programs attributed to ECoS during CY2019. Only one such experience was identified. Name information was removed. Data from Global Programs. Contact: Matt Lockaby. </t>
  </si>
  <si>
    <t>Distance Flown (mi)</t>
  </si>
  <si>
    <t>---</t>
  </si>
  <si>
    <t>This sheet computes the total emissions due to travel related to embedded student experiences within Global Programs, specifically their Air Travel, according to the emissions factors computed in the sheet 'Air Travel Emissions Factors'. Contact is Matt Lockaby at Global Programs. We only include Embedded programs assigned to ECoS, rather than Free-Standing programs.</t>
  </si>
  <si>
    <t>ECoS Percentage of University (CY2019)</t>
  </si>
  <si>
    <t>EMS Percentage of University (FY18-19)</t>
  </si>
  <si>
    <t>Computed Total Eberly Embedded Global Programs Emissions CY2019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</si>
</sst>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164" formatCode="0.000"/>
    <numFmt numFmtId="165" formatCode="#,##0.0"/>
    <numFmt numFmtId="166" formatCode="0.000E+00"/>
    <numFmt numFmtId="167" formatCode="0.0"/>
    <numFmt numFmtId="168" formatCode="0.0%"/>
    <numFmt numFmtId="169" formatCode="&quot;$&quot;#,##0.00"/>
  </numFmts>
  <fonts count="36"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sz val="11"/>
      <color theme="1"/>
      <name val="Calibri"/>
      <family val="2"/>
      <scheme val="minor"/>
    </font>
    <font>
      <b/>
      <sz val="20"/>
      <color theme="1"/>
      <name val="Calibri"/>
      <family val="2"/>
      <scheme val="minor"/>
    </font>
    <font>
      <b/>
      <sz val="10"/>
      <name val="Arial"/>
      <family val="2"/>
    </font>
    <font>
      <sz val="10"/>
      <name val="Arial"/>
      <family val="2"/>
    </font>
    <font>
      <vertAlign val="subscript"/>
      <sz val="10"/>
      <name val="Arial"/>
      <family val="2"/>
    </font>
    <font>
      <u/>
      <sz val="11"/>
      <color theme="10"/>
      <name val="Calibri"/>
      <family val="2"/>
      <scheme val="minor"/>
    </font>
    <font>
      <b/>
      <sz val="10"/>
      <color theme="1"/>
      <name val="Arial"/>
      <family val="2"/>
    </font>
    <font>
      <sz val="10"/>
      <color theme="1"/>
      <name val="Arial"/>
      <family val="2"/>
    </font>
    <font>
      <vertAlign val="subscript"/>
      <sz val="10"/>
      <color theme="1"/>
      <name val="Arial"/>
      <family val="2"/>
    </font>
    <font>
      <u/>
      <sz val="10"/>
      <color theme="10"/>
      <name val="Arial"/>
      <family val="2"/>
    </font>
    <font>
      <b/>
      <sz val="18"/>
      <color theme="1"/>
      <name val="Arial"/>
      <family val="2"/>
    </font>
    <font>
      <b/>
      <sz val="9.8000000000000007"/>
      <color rgb="FF333333"/>
      <name val="Tahoma"/>
      <family val="2"/>
    </font>
    <font>
      <vertAlign val="subscript"/>
      <sz val="11"/>
      <color theme="1"/>
      <name val="Calibri"/>
      <family val="2"/>
      <scheme val="minor"/>
    </font>
    <font>
      <sz val="10"/>
      <color indexed="8"/>
      <name val="Arial"/>
      <family val="2"/>
    </font>
    <font>
      <b/>
      <vertAlign val="subscript"/>
      <sz val="11"/>
      <color theme="1"/>
      <name val="Calibri"/>
      <family val="2"/>
      <scheme val="minor"/>
    </font>
    <font>
      <sz val="10"/>
      <color theme="1"/>
      <name val="Calibri"/>
      <family val="2"/>
      <scheme val="minor"/>
    </font>
    <font>
      <b/>
      <sz val="11"/>
      <color rgb="FF333333"/>
      <name val="Calibri"/>
      <family val="2"/>
      <scheme val="minor"/>
    </font>
    <font>
      <b/>
      <strike/>
      <sz val="11"/>
      <color rgb="FF333333"/>
      <name val="Calibri"/>
      <family val="2"/>
      <scheme val="minor"/>
    </font>
    <font>
      <sz val="11"/>
      <color rgb="FF333333"/>
      <name val="Calibri"/>
      <family val="2"/>
      <scheme val="minor"/>
    </font>
    <font>
      <strike/>
      <sz val="11"/>
      <color rgb="FF333333"/>
      <name val="Calibri"/>
      <family val="2"/>
      <scheme val="minor"/>
    </font>
    <font>
      <strike/>
      <sz val="11"/>
      <color theme="1"/>
      <name val="Calibri"/>
      <family val="2"/>
      <scheme val="minor"/>
    </font>
    <font>
      <sz val="11"/>
      <color rgb="FF454545"/>
      <name val="Calibri"/>
      <family val="2"/>
      <scheme val="minor"/>
    </font>
    <font>
      <b/>
      <sz val="18"/>
      <color theme="1"/>
      <name val="Calibri"/>
      <family val="2"/>
      <scheme val="minor"/>
    </font>
    <font>
      <b/>
      <sz val="10"/>
      <color theme="1"/>
      <name val="Calibri"/>
      <family val="2"/>
      <scheme val="minor"/>
    </font>
    <font>
      <b/>
      <sz val="11"/>
      <name val="Calibri"/>
      <family val="2"/>
      <scheme val="minor"/>
    </font>
    <font>
      <sz val="11"/>
      <name val="Calibri"/>
      <family val="2"/>
      <scheme val="minor"/>
    </font>
    <font>
      <sz val="11"/>
      <color rgb="FF000000"/>
      <name val="Calibri"/>
      <family val="2"/>
      <scheme val="minor"/>
    </font>
    <font>
      <sz val="11"/>
      <color indexed="8"/>
      <name val="Calibri"/>
      <family val="2"/>
    </font>
    <font>
      <vertAlign val="subscript"/>
      <sz val="11"/>
      <name val="Calibri"/>
      <family val="2"/>
      <scheme val="minor"/>
    </font>
    <font>
      <b/>
      <sz val="11"/>
      <color rgb="FF00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3C9FF"/>
        <bgColor indexed="64"/>
      </patternFill>
    </fill>
    <fill>
      <patternFill patternType="solid">
        <fgColor rgb="FFDFDFDF"/>
      </patternFill>
    </fill>
    <fill>
      <patternFill patternType="solid">
        <fgColor rgb="FFF9F9F9"/>
      </patternFill>
    </fill>
    <fill>
      <patternFill patternType="solid">
        <fgColor rgb="FFFC9A9A"/>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rgb="FFD9D9D9"/>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right style="thin">
        <color indexed="64"/>
      </right>
      <top/>
      <bottom/>
      <diagonal/>
    </border>
    <border>
      <left/>
      <right/>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medium">
        <color rgb="FF999CA0"/>
      </bottom>
      <diagonal/>
    </border>
    <border>
      <left/>
      <right/>
      <top/>
      <bottom style="medium">
        <color rgb="FFE2E3E3"/>
      </bottom>
      <diagonal/>
    </border>
    <border>
      <left style="medium">
        <color rgb="FFCCCCCC"/>
      </left>
      <right style="medium">
        <color rgb="FFCCCCCC"/>
      </right>
      <top style="medium">
        <color rgb="FFCCCCCC"/>
      </top>
      <bottom style="medium">
        <color rgb="FFCCCCCC"/>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
      <left style="thin">
        <color indexed="64"/>
      </left>
      <right/>
      <top/>
      <bottom/>
      <diagonal/>
    </border>
    <border>
      <left style="medium">
        <color rgb="FFE2E2E2"/>
      </left>
      <right style="medium">
        <color rgb="FFE2E2E2"/>
      </right>
      <top style="medium">
        <color rgb="FFE2E2E2"/>
      </top>
      <bottom style="medium">
        <color rgb="FFE2E2E2"/>
      </bottom>
      <diagonal/>
    </border>
    <border>
      <left style="medium">
        <color rgb="FFE2E2E2"/>
      </left>
      <right/>
      <top style="medium">
        <color rgb="FFE2E2E2"/>
      </top>
      <bottom style="medium">
        <color rgb="FFE2E2E2"/>
      </bottom>
      <diagonal/>
    </border>
    <border>
      <left/>
      <right style="thick">
        <color indexed="64"/>
      </right>
      <top style="thin">
        <color indexed="64"/>
      </top>
      <bottom style="thin">
        <color indexed="64"/>
      </bottom>
      <diagonal/>
    </border>
    <border>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s>
  <cellStyleXfs count="6">
    <xf numFmtId="0" fontId="0" fillId="0" borderId="0"/>
    <xf numFmtId="9" fontId="6" fillId="0" borderId="0" applyFont="0" applyFill="0" applyBorder="0" applyAlignment="0" applyProtection="0"/>
    <xf numFmtId="0" fontId="11" fillId="0" borderId="0" applyNumberFormat="0" applyFill="0" applyBorder="0" applyAlignment="0" applyProtection="0"/>
    <xf numFmtId="0" fontId="19" fillId="0" borderId="0"/>
    <xf numFmtId="44" fontId="6" fillId="0" borderId="0" applyFont="0" applyFill="0" applyBorder="0" applyAlignment="0" applyProtection="0"/>
    <xf numFmtId="0" fontId="19" fillId="0" borderId="0"/>
  </cellStyleXfs>
  <cellXfs count="324">
    <xf numFmtId="0" fontId="0" fillId="0" borderId="0" xfId="0"/>
    <xf numFmtId="0" fontId="1" fillId="2" borderId="0" xfId="0" applyFont="1" applyFill="1"/>
    <xf numFmtId="0" fontId="1" fillId="0" borderId="0" xfId="0" applyFont="1"/>
    <xf numFmtId="0" fontId="8" fillId="4" borderId="1"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1" xfId="0" applyFont="1" applyFill="1" applyBorder="1" applyAlignment="1">
      <alignment horizontal="center" wrapText="1"/>
    </xf>
    <xf numFmtId="0" fontId="1" fillId="4" borderId="1" xfId="0" applyFont="1" applyFill="1" applyBorder="1" applyAlignment="1">
      <alignment horizontal="center" vertical="center"/>
    </xf>
    <xf numFmtId="0" fontId="8" fillId="4" borderId="9" xfId="0" applyFont="1" applyFill="1" applyBorder="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0" fillId="5" borderId="1" xfId="0" applyFont="1" applyFill="1" applyBorder="1" applyAlignment="1">
      <alignment horizontal="center" vertical="center"/>
    </xf>
    <xf numFmtId="0" fontId="0" fillId="11" borderId="1" xfId="0" applyFill="1" applyBorder="1" applyAlignment="1">
      <alignment horizontal="center"/>
    </xf>
    <xf numFmtId="0" fontId="0" fillId="10" borderId="1" xfId="0" applyFont="1" applyFill="1" applyBorder="1" applyAlignment="1">
      <alignment horizontal="center" vertical="center"/>
    </xf>
    <xf numFmtId="0" fontId="0" fillId="8" borderId="1" xfId="0" applyFont="1" applyFill="1" applyBorder="1" applyAlignment="1">
      <alignment horizontal="center" vertical="center"/>
    </xf>
    <xf numFmtId="0" fontId="0" fillId="9" borderId="1" xfId="0" applyFont="1" applyFill="1" applyBorder="1" applyAlignment="1">
      <alignment horizontal="center" vertical="center"/>
    </xf>
    <xf numFmtId="0" fontId="0" fillId="6" borderId="1" xfId="0" applyFont="1" applyFill="1" applyBorder="1" applyAlignment="1">
      <alignment horizontal="center" vertical="center"/>
    </xf>
    <xf numFmtId="0" fontId="7" fillId="0" borderId="1" xfId="0" applyFont="1" applyBorder="1" applyAlignment="1">
      <alignment horizontal="center" vertical="center"/>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xf>
    <xf numFmtId="0" fontId="13" fillId="11" borderId="1" xfId="0" applyFont="1" applyFill="1" applyBorder="1" applyAlignment="1">
      <alignment horizontal="center" wrapText="1"/>
    </xf>
    <xf numFmtId="11" fontId="13" fillId="10" borderId="1" xfId="0" applyNumberFormat="1" applyFont="1" applyFill="1" applyBorder="1" applyAlignment="1">
      <alignment horizontal="center" vertical="center"/>
    </xf>
    <xf numFmtId="0" fontId="13" fillId="10" borderId="1" xfId="0" applyFont="1" applyFill="1" applyBorder="1" applyAlignment="1">
      <alignment horizontal="center" vertical="center"/>
    </xf>
    <xf numFmtId="0" fontId="1" fillId="4" borderId="1" xfId="0" applyFont="1" applyFill="1" applyBorder="1" applyAlignment="1">
      <alignment horizontal="center"/>
    </xf>
    <xf numFmtId="10" fontId="0" fillId="8" borderId="1" xfId="0" applyNumberFormat="1" applyFill="1" applyBorder="1" applyAlignment="1">
      <alignment horizontal="center"/>
    </xf>
    <xf numFmtId="0" fontId="0" fillId="5" borderId="1" xfId="0" applyFont="1" applyFill="1" applyBorder="1" applyAlignment="1">
      <alignment horizontal="center"/>
    </xf>
    <xf numFmtId="1" fontId="0" fillId="9" borderId="1" xfId="0" applyNumberFormat="1" applyFont="1" applyFill="1" applyBorder="1" applyAlignment="1">
      <alignment horizontal="center"/>
    </xf>
    <xf numFmtId="11" fontId="0" fillId="10" borderId="1" xfId="0" applyNumberFormat="1" applyFill="1" applyBorder="1" applyAlignment="1">
      <alignment horizontal="center"/>
    </xf>
    <xf numFmtId="11" fontId="0" fillId="9" borderId="1" xfId="0" applyNumberFormat="1" applyFill="1" applyBorder="1" applyAlignment="1">
      <alignment horizontal="center"/>
    </xf>
    <xf numFmtId="11" fontId="13" fillId="7"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0" fontId="9" fillId="5" borderId="1" xfId="0" applyFont="1" applyFill="1" applyBorder="1" applyAlignment="1">
      <alignment horizontal="center" vertical="center"/>
    </xf>
    <xf numFmtId="0" fontId="12" fillId="3" borderId="1" xfId="0" applyFont="1" applyFill="1" applyBorder="1" applyAlignment="1">
      <alignment horizontal="center" vertical="center"/>
    </xf>
    <xf numFmtId="11"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17" fillId="2" borderId="13" xfId="0" applyFont="1" applyFill="1" applyBorder="1" applyAlignment="1">
      <alignment horizontal="left" vertical="top"/>
    </xf>
    <xf numFmtId="0" fontId="0" fillId="15" borderId="0" xfId="0" applyFill="1" applyAlignment="1">
      <alignment horizontal="center" wrapText="1"/>
    </xf>
    <xf numFmtId="0" fontId="13" fillId="15" borderId="0" xfId="0" applyFont="1" applyFill="1" applyBorder="1" applyAlignment="1">
      <alignment horizontal="center" vertical="center"/>
    </xf>
    <xf numFmtId="0" fontId="16" fillId="0" borderId="0" xfId="0" applyFont="1" applyFill="1" applyBorder="1" applyAlignment="1">
      <alignment vertical="center"/>
    </xf>
    <xf numFmtId="0" fontId="0" fillId="0" borderId="0" xfId="0" applyFill="1" applyAlignment="1">
      <alignment wrapText="1"/>
    </xf>
    <xf numFmtId="0" fontId="1" fillId="4" borderId="1" xfId="0" applyFont="1" applyFill="1" applyBorder="1"/>
    <xf numFmtId="0" fontId="1" fillId="2" borderId="1" xfId="0" applyFont="1" applyFill="1" applyBorder="1"/>
    <xf numFmtId="0" fontId="0" fillId="7" borderId="1" xfId="0" applyFill="1" applyBorder="1" applyAlignment="1">
      <alignment horizontal="center"/>
    </xf>
    <xf numFmtId="0" fontId="0" fillId="8" borderId="1" xfId="0" applyFill="1" applyBorder="1" applyAlignment="1">
      <alignment horizontal="center"/>
    </xf>
    <xf numFmtId="10" fontId="0" fillId="7" borderId="1" xfId="1" applyNumberFormat="1" applyFont="1" applyFill="1" applyBorder="1" applyAlignment="1">
      <alignment horizontal="center"/>
    </xf>
    <xf numFmtId="0" fontId="0" fillId="15" borderId="0" xfId="0" applyFill="1" applyAlignment="1">
      <alignment horizontal="left" wrapText="1"/>
    </xf>
    <xf numFmtId="1" fontId="1" fillId="7" borderId="1" xfId="0" applyNumberFormat="1" applyFont="1" applyFill="1" applyBorder="1" applyAlignment="1">
      <alignment horizontal="center"/>
    </xf>
    <xf numFmtId="0" fontId="1" fillId="0" borderId="0" xfId="0" applyFont="1" applyFill="1" applyBorder="1" applyAlignment="1"/>
    <xf numFmtId="0" fontId="1" fillId="0" borderId="0" xfId="0" applyFont="1" applyFill="1" applyBorder="1" applyAlignment="1">
      <alignment horizontal="center"/>
    </xf>
    <xf numFmtId="1" fontId="0" fillId="0" borderId="0" xfId="0" applyNumberFormat="1" applyFont="1" applyFill="1" applyBorder="1" applyAlignment="1">
      <alignment horizontal="center"/>
    </xf>
    <xf numFmtId="0" fontId="0" fillId="0" borderId="0" xfId="0" applyFont="1" applyFill="1" applyBorder="1" applyAlignment="1">
      <alignment horizontal="center"/>
    </xf>
    <xf numFmtId="11" fontId="0" fillId="0" borderId="0" xfId="0" applyNumberFormat="1" applyFill="1" applyBorder="1" applyAlignment="1">
      <alignment horizontal="center"/>
    </xf>
    <xf numFmtId="1" fontId="1" fillId="0" borderId="0" xfId="0" applyNumberFormat="1" applyFont="1" applyFill="1" applyBorder="1" applyAlignment="1">
      <alignment horizontal="center"/>
    </xf>
    <xf numFmtId="0" fontId="9" fillId="0" borderId="0" xfId="0" applyFont="1" applyFill="1" applyBorder="1" applyAlignment="1">
      <alignment vertical="center"/>
    </xf>
    <xf numFmtId="0" fontId="1" fillId="0" borderId="0" xfId="0" applyFont="1" applyFill="1" applyBorder="1" applyAlignment="1">
      <alignment horizontal="center" vertical="center"/>
    </xf>
    <xf numFmtId="1" fontId="0" fillId="7" borderId="1" xfId="0" applyNumberFormat="1" applyFont="1" applyFill="1" applyBorder="1" applyAlignment="1">
      <alignment horizontal="center"/>
    </xf>
    <xf numFmtId="0" fontId="17" fillId="2" borderId="1" xfId="0" applyFont="1" applyFill="1" applyBorder="1" applyAlignment="1">
      <alignment horizontal="left" vertical="top"/>
    </xf>
    <xf numFmtId="2" fontId="0" fillId="7" borderId="1" xfId="0" applyNumberFormat="1" applyFill="1" applyBorder="1" applyAlignment="1">
      <alignment horizontal="center"/>
    </xf>
    <xf numFmtId="167" fontId="0" fillId="7" borderId="1" xfId="0" applyNumberFormat="1" applyFill="1" applyBorder="1" applyAlignment="1">
      <alignment horizontal="center"/>
    </xf>
    <xf numFmtId="1" fontId="0" fillId="8" borderId="1" xfId="0" applyNumberFormat="1" applyFill="1" applyBorder="1" applyAlignment="1">
      <alignment horizontal="center"/>
    </xf>
    <xf numFmtId="0" fontId="12" fillId="4" borderId="1" xfId="0" applyFont="1" applyFill="1" applyBorder="1" applyAlignment="1">
      <alignment horizontal="center" vertical="center"/>
    </xf>
    <xf numFmtId="0" fontId="1" fillId="0" borderId="0" xfId="0" applyFont="1" applyFill="1" applyBorder="1" applyAlignment="1">
      <alignment horizontal="center" vertical="center"/>
    </xf>
    <xf numFmtId="1" fontId="0" fillId="0" borderId="0" xfId="0" applyNumberFormat="1"/>
    <xf numFmtId="0" fontId="1" fillId="4" borderId="1" xfId="0" applyFont="1" applyFill="1" applyBorder="1" applyAlignment="1">
      <alignment horizontal="center" vertical="center" wrapText="1"/>
    </xf>
    <xf numFmtId="0" fontId="8" fillId="4" borderId="1" xfId="0" applyFont="1" applyFill="1" applyBorder="1" applyAlignment="1">
      <alignment horizontal="center" vertical="center"/>
    </xf>
    <xf numFmtId="0" fontId="0" fillId="0" borderId="0" xfId="0" applyFill="1" applyBorder="1"/>
    <xf numFmtId="167" fontId="1" fillId="7" borderId="1" xfId="0" applyNumberFormat="1" applyFont="1" applyFill="1" applyBorder="1" applyAlignment="1">
      <alignment horizontal="center"/>
    </xf>
    <xf numFmtId="168" fontId="0" fillId="16" borderId="1" xfId="1" applyNumberFormat="1" applyFont="1" applyFill="1" applyBorder="1" applyAlignment="1">
      <alignment horizontal="center"/>
    </xf>
    <xf numFmtId="0" fontId="0" fillId="0" borderId="0" xfId="0" applyAlignment="1">
      <alignment vertical="center" wrapText="1"/>
    </xf>
    <xf numFmtId="11" fontId="0" fillId="0" borderId="0" xfId="0" applyNumberFormat="1" applyAlignment="1">
      <alignment horizontal="center" wrapText="1"/>
    </xf>
    <xf numFmtId="0" fontId="1" fillId="4" borderId="3" xfId="0" applyFont="1" applyFill="1" applyBorder="1" applyAlignment="1">
      <alignment horizontal="center" vertical="center" wrapText="1"/>
    </xf>
    <xf numFmtId="0" fontId="7"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ill="1" applyBorder="1" applyAlignment="1">
      <alignment horizontal="center" wrapText="1"/>
    </xf>
    <xf numFmtId="0" fontId="0" fillId="0" borderId="0" xfId="0" applyFill="1" applyBorder="1" applyAlignment="1">
      <alignment horizontal="center"/>
    </xf>
    <xf numFmtId="2" fontId="0" fillId="7" borderId="1" xfId="0" applyNumberFormat="1" applyFont="1" applyFill="1" applyBorder="1" applyAlignment="1">
      <alignment horizontal="center"/>
    </xf>
    <xf numFmtId="11" fontId="0" fillId="7" borderId="1" xfId="0" applyNumberFormat="1" applyFont="1" applyFill="1" applyBorder="1" applyAlignment="1">
      <alignment horizontal="center"/>
    </xf>
    <xf numFmtId="0" fontId="1" fillId="4" borderId="1" xfId="0" applyFont="1" applyFill="1" applyBorder="1" applyAlignment="1">
      <alignment horizontal="center" vertical="center"/>
    </xf>
    <xf numFmtId="0" fontId="0" fillId="0" borderId="0" xfId="0"/>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9" fillId="5" borderId="1" xfId="0" applyFont="1" applyFill="1" applyBorder="1" applyAlignment="1">
      <alignment horizontal="center" vertical="center"/>
    </xf>
    <xf numFmtId="0" fontId="1" fillId="2" borderId="1" xfId="0" applyFont="1" applyFill="1" applyBorder="1" applyAlignment="1">
      <alignment horizontal="center" vertical="center"/>
    </xf>
    <xf numFmtId="0" fontId="0" fillId="0" borderId="0" xfId="0"/>
    <xf numFmtId="0" fontId="1" fillId="0" borderId="0" xfId="0" applyFont="1" applyFill="1" applyBorder="1" applyAlignment="1">
      <alignment horizontal="center" vertical="center"/>
    </xf>
    <xf numFmtId="0" fontId="1" fillId="3" borderId="1" xfId="0" applyFont="1" applyFill="1" applyBorder="1" applyAlignment="1">
      <alignment horizontal="center" vertical="center"/>
    </xf>
    <xf numFmtId="0" fontId="0" fillId="0" borderId="0" xfId="0" applyFont="1"/>
    <xf numFmtId="0" fontId="0" fillId="0" borderId="0" xfId="0" applyFont="1" applyAlignment="1">
      <alignment horizontal="center"/>
    </xf>
    <xf numFmtId="0" fontId="0" fillId="13" borderId="15" xfId="0" applyFont="1" applyFill="1" applyBorder="1"/>
    <xf numFmtId="0" fontId="0" fillId="0" borderId="14" xfId="0" applyFont="1" applyBorder="1" applyAlignment="1">
      <alignment horizontal="center"/>
    </xf>
    <xf numFmtId="0" fontId="0" fillId="14" borderId="14" xfId="0" applyFont="1" applyFill="1" applyBorder="1"/>
    <xf numFmtId="0" fontId="0" fillId="14" borderId="14" xfId="0" applyFont="1" applyFill="1" applyBorder="1" applyAlignment="1">
      <alignment horizontal="center"/>
    </xf>
    <xf numFmtId="0" fontId="22" fillId="2" borderId="13" xfId="0" applyFont="1" applyFill="1" applyBorder="1" applyAlignment="1">
      <alignment horizontal="left" vertical="top"/>
    </xf>
    <xf numFmtId="0" fontId="23" fillId="2" borderId="13" xfId="0" applyFont="1" applyFill="1" applyBorder="1" applyAlignment="1">
      <alignment horizontal="left" vertical="top"/>
    </xf>
    <xf numFmtId="4" fontId="23" fillId="14" borderId="14" xfId="0" applyNumberFormat="1" applyFont="1" applyFill="1" applyBorder="1" applyAlignment="1">
      <alignment horizontal="center" vertical="top"/>
    </xf>
    <xf numFmtId="0" fontId="24" fillId="0" borderId="14" xfId="0" applyFont="1" applyBorder="1" applyAlignment="1">
      <alignment horizontal="left" vertical="top"/>
    </xf>
    <xf numFmtId="3" fontId="24" fillId="0" borderId="14" xfId="0" applyNumberFormat="1" applyFont="1" applyBorder="1" applyAlignment="1">
      <alignment horizontal="center" vertical="top"/>
    </xf>
    <xf numFmtId="0" fontId="25" fillId="0" borderId="14" xfId="0" applyFont="1" applyBorder="1" applyAlignment="1">
      <alignment horizontal="left" vertical="top"/>
    </xf>
    <xf numFmtId="4" fontId="25" fillId="0" borderId="14" xfId="0" applyNumberFormat="1" applyFont="1" applyBorder="1" applyAlignment="1">
      <alignment horizontal="center" vertical="top"/>
    </xf>
    <xf numFmtId="0" fontId="26" fillId="0" borderId="14" xfId="0" applyFont="1" applyBorder="1" applyAlignment="1">
      <alignment horizontal="center"/>
    </xf>
    <xf numFmtId="0" fontId="26" fillId="14" borderId="14" xfId="0" applyFont="1" applyFill="1" applyBorder="1"/>
    <xf numFmtId="0" fontId="24" fillId="0" borderId="0" xfId="0" applyFont="1" applyFill="1" applyBorder="1" applyAlignment="1">
      <alignment horizontal="left" vertical="top"/>
    </xf>
    <xf numFmtId="14" fontId="0" fillId="0" borderId="0" xfId="0" applyNumberFormat="1" applyFont="1" applyAlignment="1">
      <alignment horizontal="center"/>
    </xf>
    <xf numFmtId="14" fontId="0" fillId="0" borderId="0" xfId="0" applyNumberFormat="1" applyAlignment="1">
      <alignment horizontal="center" wrapText="1"/>
    </xf>
    <xf numFmtId="14" fontId="22" fillId="2" borderId="13" xfId="0" applyNumberFormat="1" applyFont="1" applyFill="1" applyBorder="1" applyAlignment="1">
      <alignment horizontal="center" vertical="top"/>
    </xf>
    <xf numFmtId="14" fontId="24" fillId="0" borderId="14" xfId="0" applyNumberFormat="1" applyFont="1" applyBorder="1" applyAlignment="1">
      <alignment horizontal="center" vertical="top"/>
    </xf>
    <xf numFmtId="14" fontId="0" fillId="14" borderId="14" xfId="0" applyNumberFormat="1" applyFont="1" applyFill="1" applyBorder="1" applyAlignment="1">
      <alignment horizontal="center"/>
    </xf>
    <xf numFmtId="14" fontId="0" fillId="0" borderId="0" xfId="0" applyNumberFormat="1" applyAlignment="1">
      <alignment horizontal="center"/>
    </xf>
    <xf numFmtId="44" fontId="24" fillId="0" borderId="14" xfId="4" applyFont="1" applyBorder="1" applyAlignment="1">
      <alignment horizontal="left" vertical="top"/>
    </xf>
    <xf numFmtId="0" fontId="27" fillId="0" borderId="20" xfId="0" applyFont="1" applyBorder="1" applyAlignment="1">
      <alignment vertical="top"/>
    </xf>
    <xf numFmtId="44" fontId="27" fillId="0" borderId="20" xfId="4" applyFont="1" applyBorder="1" applyAlignment="1">
      <alignment horizontal="right" vertical="top"/>
    </xf>
    <xf numFmtId="0" fontId="17" fillId="2" borderId="13" xfId="0" applyFont="1" applyFill="1" applyBorder="1" applyAlignment="1">
      <alignment horizontal="center" vertical="top"/>
    </xf>
    <xf numFmtId="0" fontId="24" fillId="0" borderId="14" xfId="0" applyFont="1" applyBorder="1" applyAlignment="1">
      <alignment horizontal="center" vertical="top"/>
    </xf>
    <xf numFmtId="14" fontId="17" fillId="2" borderId="13" xfId="0" applyNumberFormat="1" applyFont="1" applyFill="1" applyBorder="1" applyAlignment="1">
      <alignment horizontal="center" vertical="top"/>
    </xf>
    <xf numFmtId="14" fontId="27" fillId="0" borderId="20" xfId="0" applyNumberFormat="1" applyFont="1" applyBorder="1" applyAlignment="1">
      <alignment horizontal="center" vertical="top"/>
    </xf>
    <xf numFmtId="0" fontId="0" fillId="0" borderId="0" xfId="0" applyFont="1" applyFill="1"/>
    <xf numFmtId="0" fontId="0" fillId="7" borderId="1" xfId="0" applyFont="1" applyFill="1" applyBorder="1" applyAlignment="1">
      <alignment horizontal="center"/>
    </xf>
    <xf numFmtId="0" fontId="0" fillId="11" borderId="1" xfId="0" applyFont="1" applyFill="1" applyBorder="1" applyAlignment="1">
      <alignment horizontal="center"/>
    </xf>
    <xf numFmtId="0" fontId="0" fillId="0" borderId="0" xfId="0" applyFont="1" applyFill="1" applyBorder="1"/>
    <xf numFmtId="0" fontId="29" fillId="0" borderId="0" xfId="0" applyFont="1" applyFill="1" applyBorder="1" applyAlignment="1">
      <alignment horizontal="center" vertical="center"/>
    </xf>
    <xf numFmtId="9" fontId="21" fillId="0" borderId="0" xfId="1" applyFont="1" applyFill="1" applyBorder="1" applyAlignment="1">
      <alignment horizontal="center" wrapText="1"/>
    </xf>
    <xf numFmtId="0" fontId="21" fillId="0" borderId="0" xfId="0" applyFont="1" applyFill="1" applyBorder="1" applyAlignment="1">
      <alignment horizontal="center" vertical="center"/>
    </xf>
    <xf numFmtId="1" fontId="0" fillId="0" borderId="0" xfId="0" applyNumberFormat="1" applyFont="1"/>
    <xf numFmtId="0" fontId="30" fillId="4" borderId="1" xfId="0" applyFont="1" applyFill="1" applyBorder="1" applyAlignment="1">
      <alignment horizontal="center" vertical="center"/>
    </xf>
    <xf numFmtId="0" fontId="0" fillId="11" borderId="1" xfId="0" applyFont="1" applyFill="1" applyBorder="1" applyAlignment="1">
      <alignment horizontal="center" wrapText="1"/>
    </xf>
    <xf numFmtId="11" fontId="0" fillId="11" borderId="1" xfId="0" applyNumberFormat="1" applyFont="1" applyFill="1" applyBorder="1" applyAlignment="1">
      <alignment horizontal="center" wrapText="1"/>
    </xf>
    <xf numFmtId="9" fontId="0" fillId="0" borderId="0" xfId="1" applyFont="1" applyFill="1" applyBorder="1" applyAlignment="1">
      <alignment horizontal="center" wrapText="1"/>
    </xf>
    <xf numFmtId="2" fontId="0" fillId="0" borderId="0" xfId="1" applyNumberFormat="1" applyFont="1" applyFill="1" applyBorder="1" applyAlignment="1">
      <alignment horizontal="center" wrapText="1"/>
    </xf>
    <xf numFmtId="2" fontId="0" fillId="7" borderId="1" xfId="1" applyNumberFormat="1" applyFont="1" applyFill="1" applyBorder="1" applyAlignment="1">
      <alignment horizontal="center" wrapText="1"/>
    </xf>
    <xf numFmtId="0" fontId="30" fillId="0" borderId="0" xfId="0" applyFont="1" applyFill="1" applyBorder="1" applyAlignment="1">
      <alignment horizontal="center" vertical="center"/>
    </xf>
    <xf numFmtId="0" fontId="0" fillId="0" borderId="0" xfId="0" applyFont="1" applyFill="1" applyBorder="1" applyAlignment="1">
      <alignment wrapText="1"/>
    </xf>
    <xf numFmtId="1" fontId="30" fillId="2" borderId="1" xfId="0" applyNumberFormat="1" applyFont="1" applyFill="1" applyBorder="1" applyAlignment="1">
      <alignment horizontal="center" vertical="center" wrapText="1"/>
    </xf>
    <xf numFmtId="0" fontId="30" fillId="2" borderId="1" xfId="0" applyFont="1" applyFill="1" applyBorder="1" applyAlignment="1">
      <alignment horizontal="center" vertical="center" wrapText="1"/>
    </xf>
    <xf numFmtId="0" fontId="30" fillId="2" borderId="0" xfId="0" applyFont="1" applyFill="1" applyAlignment="1">
      <alignment horizontal="center" vertical="top" wrapText="1"/>
    </xf>
    <xf numFmtId="1" fontId="30" fillId="2" borderId="0" xfId="0" applyNumberFormat="1" applyFont="1" applyFill="1" applyAlignment="1">
      <alignment horizontal="center" vertical="top" wrapText="1"/>
    </xf>
    <xf numFmtId="0" fontId="31" fillId="0" borderId="0" xfId="0" applyFont="1" applyFill="1" applyAlignment="1">
      <alignment vertical="top" wrapText="1"/>
    </xf>
    <xf numFmtId="1" fontId="31" fillId="0" borderId="0" xfId="0" applyNumberFormat="1" applyFont="1" applyFill="1" applyAlignment="1">
      <alignment horizontal="center" vertical="top" wrapText="1"/>
    </xf>
    <xf numFmtId="0" fontId="31" fillId="0" borderId="0" xfId="0" applyFont="1" applyFill="1" applyBorder="1" applyAlignment="1">
      <alignment vertical="top" wrapText="1"/>
    </xf>
    <xf numFmtId="1" fontId="31" fillId="0" borderId="0" xfId="0" applyNumberFormat="1" applyFont="1" applyFill="1" applyAlignment="1">
      <alignment horizontal="center"/>
    </xf>
    <xf numFmtId="0" fontId="31" fillId="0" borderId="1" xfId="0" applyFont="1" applyFill="1" applyBorder="1" applyAlignment="1">
      <alignment vertical="top" wrapText="1"/>
    </xf>
    <xf numFmtId="1" fontId="31" fillId="0" borderId="0" xfId="0" applyNumberFormat="1" applyFont="1" applyFill="1" applyBorder="1" applyAlignment="1">
      <alignment horizontal="center" vertical="top" wrapText="1"/>
    </xf>
    <xf numFmtId="0" fontId="31" fillId="0" borderId="1" xfId="3" applyFont="1" applyFill="1" applyBorder="1" applyAlignment="1">
      <alignment horizontal="left" wrapText="1"/>
    </xf>
    <xf numFmtId="1" fontId="31" fillId="0" borderId="1" xfId="0" applyNumberFormat="1" applyFont="1" applyFill="1" applyBorder="1" applyAlignment="1">
      <alignment horizontal="center"/>
    </xf>
    <xf numFmtId="3" fontId="27" fillId="0" borderId="21" xfId="0" applyNumberFormat="1" applyFont="1" applyBorder="1" applyAlignment="1">
      <alignment horizontal="center" vertical="top"/>
    </xf>
    <xf numFmtId="0" fontId="0" fillId="0" borderId="21" xfId="0" applyFont="1" applyBorder="1" applyAlignment="1">
      <alignment horizontal="center"/>
    </xf>
    <xf numFmtId="169" fontId="0" fillId="7" borderId="1" xfId="0" applyNumberFormat="1" applyFont="1" applyFill="1" applyBorder="1" applyAlignment="1">
      <alignment horizontal="center"/>
    </xf>
    <xf numFmtId="44" fontId="0" fillId="7" borderId="1" xfId="0" applyNumberFormat="1" applyFont="1" applyFill="1" applyBorder="1" applyAlignment="1">
      <alignment horizontal="center" wrapText="1"/>
    </xf>
    <xf numFmtId="0" fontId="0" fillId="0" borderId="1" xfId="0" applyFont="1" applyBorder="1" applyAlignment="1">
      <alignment wrapText="1"/>
    </xf>
    <xf numFmtId="164" fontId="0" fillId="7" borderId="3" xfId="0" applyNumberFormat="1" applyFont="1" applyFill="1" applyBorder="1" applyAlignment="1">
      <alignment horizontal="center" vertical="center"/>
    </xf>
    <xf numFmtId="0" fontId="11" fillId="0" borderId="0" xfId="2" applyFont="1" applyFill="1" applyBorder="1" applyAlignment="1"/>
    <xf numFmtId="11" fontId="0" fillId="10" borderId="1" xfId="0" applyNumberFormat="1" applyFont="1" applyFill="1" applyBorder="1" applyAlignment="1">
      <alignment horizontal="center" vertical="center"/>
    </xf>
    <xf numFmtId="2" fontId="1" fillId="7" borderId="1" xfId="0" applyNumberFormat="1" applyFont="1" applyFill="1" applyBorder="1" applyAlignment="1">
      <alignment horizontal="center"/>
    </xf>
    <xf numFmtId="164" fontId="1" fillId="7" borderId="3" xfId="0" applyNumberFormat="1" applyFont="1" applyFill="1" applyBorder="1" applyAlignment="1">
      <alignment horizontal="center" vertical="center"/>
    </xf>
    <xf numFmtId="164" fontId="0" fillId="7" borderId="1" xfId="0" applyNumberFormat="1" applyFill="1" applyBorder="1" applyAlignment="1">
      <alignment horizontal="center"/>
    </xf>
    <xf numFmtId="0" fontId="32" fillId="0" borderId="1" xfId="0" applyFont="1" applyBorder="1" applyAlignment="1">
      <alignment vertical="center"/>
    </xf>
    <xf numFmtId="44" fontId="0" fillId="7" borderId="1" xfId="4" applyFont="1" applyFill="1" applyBorder="1" applyAlignment="1">
      <alignment horizontal="center"/>
    </xf>
    <xf numFmtId="0" fontId="0" fillId="0" borderId="0" xfId="0"/>
    <xf numFmtId="0" fontId="9" fillId="5" borderId="1" xfId="0" applyFont="1" applyFill="1" applyBorder="1" applyAlignment="1">
      <alignment horizontal="center" vertical="center"/>
    </xf>
    <xf numFmtId="0" fontId="1" fillId="4" borderId="1" xfId="0" applyFont="1" applyFill="1" applyBorder="1" applyAlignment="1">
      <alignment horizontal="center"/>
    </xf>
    <xf numFmtId="44" fontId="0" fillId="8" borderId="1" xfId="4" applyFont="1" applyFill="1" applyBorder="1" applyAlignment="1">
      <alignment horizontal="center"/>
    </xf>
    <xf numFmtId="0" fontId="1" fillId="2" borderId="1" xfId="0" applyFont="1" applyFill="1" applyBorder="1" applyAlignment="1">
      <alignment horizontal="center" vertical="center" wrapText="1"/>
    </xf>
    <xf numFmtId="0" fontId="33" fillId="0" borderId="1" xfId="5" applyFont="1" applyFill="1" applyBorder="1" applyAlignment="1"/>
    <xf numFmtId="11" fontId="0" fillId="8" borderId="1" xfId="4" applyNumberFormat="1" applyFont="1" applyFill="1" applyBorder="1" applyAlignment="1">
      <alignment horizontal="center"/>
    </xf>
    <xf numFmtId="2" fontId="1" fillId="7" borderId="1" xfId="4" applyNumberFormat="1" applyFont="1" applyFill="1" applyBorder="1" applyAlignment="1">
      <alignment horizontal="center"/>
    </xf>
    <xf numFmtId="0" fontId="9" fillId="5"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0" xfId="0" applyFont="1"/>
    <xf numFmtId="0" fontId="0" fillId="5" borderId="1" xfId="0" applyFont="1" applyFill="1" applyBorder="1" applyAlignment="1">
      <alignment horizontal="center" vertical="center"/>
    </xf>
    <xf numFmtId="0" fontId="30" fillId="4" borderId="1" xfId="0" applyFont="1" applyFill="1" applyBorder="1" applyAlignment="1">
      <alignment horizontal="center" vertical="center"/>
    </xf>
    <xf numFmtId="1" fontId="0" fillId="7" borderId="1" xfId="0" applyNumberFormat="1" applyFill="1" applyBorder="1" applyAlignment="1">
      <alignment horizontal="center"/>
    </xf>
    <xf numFmtId="9" fontId="13" fillId="11" borderId="1" xfId="1" applyFont="1" applyFill="1" applyBorder="1" applyAlignment="1">
      <alignment horizontal="center" wrapText="1"/>
    </xf>
    <xf numFmtId="0" fontId="1" fillId="4" borderId="4" xfId="0" applyFont="1" applyFill="1" applyBorder="1" applyAlignment="1">
      <alignment horizontal="center"/>
    </xf>
    <xf numFmtId="0" fontId="0" fillId="5" borderId="4" xfId="0" applyFont="1" applyFill="1" applyBorder="1" applyAlignment="1">
      <alignment horizontal="center"/>
    </xf>
    <xf numFmtId="11" fontId="0" fillId="9" borderId="4" xfId="0" applyNumberFormat="1" applyFill="1" applyBorder="1" applyAlignment="1">
      <alignment horizontal="center"/>
    </xf>
    <xf numFmtId="0" fontId="1" fillId="4" borderId="9" xfId="0" applyFont="1" applyFill="1" applyBorder="1" applyAlignment="1">
      <alignment horizontal="center"/>
    </xf>
    <xf numFmtId="0" fontId="0" fillId="5" borderId="9" xfId="0" applyFont="1" applyFill="1" applyBorder="1" applyAlignment="1">
      <alignment horizontal="center"/>
    </xf>
    <xf numFmtId="11" fontId="0" fillId="9" borderId="9" xfId="0" applyNumberFormat="1" applyFill="1" applyBorder="1" applyAlignment="1">
      <alignment horizontal="center"/>
    </xf>
    <xf numFmtId="11" fontId="0" fillId="10" borderId="9" xfId="0" applyNumberFormat="1" applyFill="1" applyBorder="1" applyAlignment="1">
      <alignment horizontal="center"/>
    </xf>
    <xf numFmtId="0" fontId="1" fillId="4" borderId="5" xfId="0" applyFont="1" applyFill="1" applyBorder="1" applyAlignment="1">
      <alignment horizontal="center"/>
    </xf>
    <xf numFmtId="3" fontId="0" fillId="0" borderId="0" xfId="0" applyNumberFormat="1"/>
    <xf numFmtId="0" fontId="9" fillId="5"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5" borderId="1" xfId="0" applyFont="1" applyFill="1" applyBorder="1" applyAlignment="1">
      <alignment horizontal="center"/>
    </xf>
    <xf numFmtId="0" fontId="0" fillId="12" borderId="1" xfId="0" applyFont="1" applyFill="1" applyBorder="1" applyAlignment="1">
      <alignment horizontal="center"/>
    </xf>
    <xf numFmtId="0" fontId="0" fillId="17" borderId="1" xfId="0" applyNumberFormat="1" applyFont="1" applyFill="1" applyBorder="1" applyAlignment="1">
      <alignment horizontal="center" wrapText="1"/>
    </xf>
    <xf numFmtId="0" fontId="21" fillId="0" borderId="0" xfId="0" applyFont="1" applyAlignment="1">
      <alignment horizontal="center" vertical="center"/>
    </xf>
    <xf numFmtId="0" fontId="0" fillId="0" borderId="0" xfId="0" applyFont="1" applyAlignment="1">
      <alignment horizontal="center" vertical="center"/>
    </xf>
    <xf numFmtId="0" fontId="30" fillId="0" borderId="0" xfId="0" applyFont="1" applyAlignment="1">
      <alignment horizontal="center" vertical="center"/>
    </xf>
    <xf numFmtId="0" fontId="30" fillId="4" borderId="9" xfId="0" applyFont="1" applyFill="1" applyBorder="1" applyAlignment="1">
      <alignment horizontal="center" vertical="center"/>
    </xf>
    <xf numFmtId="0" fontId="30" fillId="4" borderId="4" xfId="0" applyFont="1" applyFill="1" applyBorder="1" applyAlignment="1">
      <alignment horizontal="center" vertical="center"/>
    </xf>
    <xf numFmtId="0" fontId="0" fillId="4" borderId="1" xfId="0" applyFont="1" applyFill="1" applyBorder="1" applyAlignment="1">
      <alignment horizontal="center" vertical="center"/>
    </xf>
    <xf numFmtId="0" fontId="0" fillId="10" borderId="1" xfId="0" applyNumberFormat="1" applyFont="1" applyFill="1" applyBorder="1" applyAlignment="1">
      <alignment horizontal="center" vertical="center"/>
    </xf>
    <xf numFmtId="0" fontId="0" fillId="5" borderId="9" xfId="0" applyFont="1" applyFill="1" applyBorder="1" applyAlignment="1">
      <alignment horizontal="center" vertical="center"/>
    </xf>
    <xf numFmtId="11" fontId="0" fillId="7" borderId="4" xfId="0" applyNumberFormat="1" applyFont="1" applyFill="1" applyBorder="1" applyAlignment="1">
      <alignment horizontal="center" vertical="center"/>
    </xf>
    <xf numFmtId="0" fontId="30" fillId="4" borderId="1" xfId="0" applyFont="1" applyFill="1" applyBorder="1" applyAlignment="1">
      <alignment horizontal="center" wrapText="1"/>
    </xf>
    <xf numFmtId="0" fontId="31" fillId="5" borderId="9" xfId="0" applyFont="1" applyFill="1" applyBorder="1" applyAlignment="1">
      <alignment horizontal="center" vertical="center"/>
    </xf>
    <xf numFmtId="0" fontId="0" fillId="11" borderId="1" xfId="0" applyNumberFormat="1" applyFont="1" applyFill="1" applyBorder="1" applyAlignment="1">
      <alignment horizontal="center" wrapText="1"/>
    </xf>
    <xf numFmtId="0" fontId="0" fillId="0" borderId="1" xfId="0" applyFont="1" applyBorder="1" applyAlignment="1">
      <alignment horizontal="center" vertical="center"/>
    </xf>
    <xf numFmtId="0" fontId="31" fillId="5" borderId="1" xfId="0" applyFont="1" applyFill="1" applyBorder="1" applyAlignment="1">
      <alignment horizontal="center" vertical="center"/>
    </xf>
    <xf numFmtId="0" fontId="1" fillId="0" borderId="0" xfId="0" applyFont="1" applyFill="1" applyAlignment="1">
      <alignment horizontal="center" vertical="center"/>
    </xf>
    <xf numFmtId="165" fontId="0" fillId="10" borderId="1" xfId="0" applyNumberFormat="1" applyFont="1" applyFill="1" applyBorder="1" applyAlignment="1">
      <alignment horizontal="center" vertical="center"/>
    </xf>
    <xf numFmtId="166" fontId="0" fillId="11" borderId="1" xfId="0" applyNumberFormat="1" applyFont="1" applyFill="1" applyBorder="1" applyAlignment="1">
      <alignment horizontal="center" wrapText="1"/>
    </xf>
    <xf numFmtId="0" fontId="30" fillId="4" borderId="1" xfId="0" applyFont="1" applyFill="1" applyBorder="1" applyAlignment="1">
      <alignment horizontal="center" vertical="center" wrapText="1"/>
    </xf>
    <xf numFmtId="166" fontId="0" fillId="0" borderId="0" xfId="0" applyNumberFormat="1" applyFont="1" applyAlignment="1">
      <alignment horizontal="center" vertical="center"/>
    </xf>
    <xf numFmtId="166" fontId="0" fillId="7" borderId="4" xfId="0" applyNumberFormat="1" applyFont="1" applyFill="1" applyBorder="1" applyAlignment="1">
      <alignment horizontal="center" vertical="center"/>
    </xf>
    <xf numFmtId="11" fontId="0" fillId="7" borderId="1" xfId="0" applyNumberFormat="1" applyFont="1" applyFill="1" applyBorder="1" applyAlignment="1">
      <alignment horizontal="center" vertical="center"/>
    </xf>
    <xf numFmtId="0" fontId="0" fillId="17" borderId="1" xfId="0" applyNumberFormat="1" applyFont="1" applyFill="1" applyBorder="1" applyAlignment="1">
      <alignment horizontal="center" vertical="center"/>
    </xf>
    <xf numFmtId="11" fontId="0" fillId="17" borderId="1" xfId="0" applyNumberFormat="1" applyFont="1" applyFill="1" applyBorder="1" applyAlignment="1">
      <alignment horizontal="center" vertical="center"/>
    </xf>
    <xf numFmtId="11" fontId="0" fillId="17" borderId="1" xfId="0" applyNumberFormat="1" applyFont="1" applyFill="1" applyBorder="1" applyAlignment="1">
      <alignment horizontal="center" wrapText="1"/>
    </xf>
    <xf numFmtId="2" fontId="0" fillId="17" borderId="1" xfId="0" applyNumberFormat="1" applyFont="1" applyFill="1" applyBorder="1" applyAlignment="1">
      <alignment horizontal="center" wrapText="1"/>
    </xf>
    <xf numFmtId="0" fontId="1" fillId="4" borderId="23" xfId="0" applyFont="1" applyFill="1" applyBorder="1" applyAlignment="1">
      <alignment horizontal="center"/>
    </xf>
    <xf numFmtId="0" fontId="1" fillId="4" borderId="1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10" fontId="0" fillId="8" borderId="1" xfId="1" applyNumberFormat="1" applyFont="1" applyFill="1" applyBorder="1" applyAlignment="1">
      <alignment horizontal="center" vertical="center"/>
    </xf>
    <xf numFmtId="0" fontId="1" fillId="4" borderId="1" xfId="0" applyFont="1" applyFill="1" applyBorder="1" applyAlignment="1">
      <alignment horizontal="center" vertical="center"/>
    </xf>
    <xf numFmtId="0" fontId="0" fillId="5" borderId="1" xfId="0" applyFont="1" applyFill="1" applyBorder="1" applyAlignment="1">
      <alignment horizontal="center" vertical="center"/>
    </xf>
    <xf numFmtId="0" fontId="30"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5" borderId="1" xfId="0" applyFont="1" applyFill="1" applyBorder="1" applyAlignment="1">
      <alignment horizontal="center" vertical="center"/>
    </xf>
    <xf numFmtId="0" fontId="30" fillId="4" borderId="1" xfId="0" applyFont="1" applyFill="1" applyBorder="1" applyAlignment="1">
      <alignment horizontal="center" vertical="center"/>
    </xf>
    <xf numFmtId="11" fontId="0" fillId="8" borderId="1" xfId="0" applyNumberFormat="1" applyFont="1" applyFill="1" applyBorder="1" applyAlignment="1">
      <alignment horizontal="center" wrapText="1"/>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wrapText="1"/>
    </xf>
    <xf numFmtId="2" fontId="0" fillId="7" borderId="1" xfId="1" applyNumberFormat="1" applyFont="1" applyFill="1" applyBorder="1" applyAlignment="1">
      <alignment horizontal="center"/>
    </xf>
    <xf numFmtId="167" fontId="0" fillId="7" borderId="1" xfId="1" applyNumberFormat="1" applyFont="1" applyFill="1" applyBorder="1" applyAlignment="1">
      <alignment horizontal="center"/>
    </xf>
    <xf numFmtId="2" fontId="0" fillId="0" borderId="0" xfId="0" applyNumberFormat="1" applyAlignment="1">
      <alignment horizontal="center"/>
    </xf>
    <xf numFmtId="0" fontId="1" fillId="2" borderId="0" xfId="0" applyNumberFormat="1" applyFont="1" applyFill="1" applyAlignment="1">
      <alignment horizontal="center"/>
    </xf>
    <xf numFmtId="0" fontId="0" fillId="0" borderId="0" xfId="0" applyNumberFormat="1" applyAlignment="1">
      <alignment horizontal="center"/>
    </xf>
    <xf numFmtId="164" fontId="0" fillId="8" borderId="1" xfId="0" applyNumberFormat="1" applyFill="1" applyBorder="1" applyAlignment="1">
      <alignment horizontal="center"/>
    </xf>
    <xf numFmtId="1" fontId="0" fillId="0" borderId="0" xfId="0" applyNumberFormat="1" applyAlignment="1">
      <alignment horizontal="center"/>
    </xf>
    <xf numFmtId="1" fontId="0" fillId="0" borderId="0" xfId="0" applyNumberFormat="1" applyFill="1" applyAlignment="1">
      <alignment horizontal="center"/>
    </xf>
    <xf numFmtId="167" fontId="1" fillId="7" borderId="1" xfId="1" applyNumberFormat="1" applyFont="1" applyFill="1" applyBorder="1" applyAlignment="1">
      <alignment horizontal="center"/>
    </xf>
    <xf numFmtId="0" fontId="0" fillId="2" borderId="0" xfId="0" applyFill="1"/>
    <xf numFmtId="0" fontId="31" fillId="7" borderId="1" xfId="0" applyFont="1" applyFill="1" applyBorder="1" applyAlignment="1">
      <alignment horizontal="left" vertical="top"/>
    </xf>
    <xf numFmtId="0" fontId="31" fillId="7" borderId="1" xfId="0" applyFont="1" applyFill="1" applyBorder="1" applyAlignment="1">
      <alignment horizontal="center" vertical="top"/>
    </xf>
    <xf numFmtId="1" fontId="0" fillId="7" borderId="1" xfId="0" quotePrefix="1" applyNumberFormat="1" applyFont="1" applyFill="1" applyBorder="1" applyAlignment="1">
      <alignment horizontal="center"/>
    </xf>
    <xf numFmtId="1" fontId="0" fillId="9" borderId="1" xfId="0" applyNumberFormat="1" applyFont="1" applyFill="1" applyBorder="1" applyAlignment="1">
      <alignment horizontal="center" vertical="center"/>
    </xf>
    <xf numFmtId="10" fontId="0" fillId="9" borderId="1" xfId="1" applyNumberFormat="1" applyFont="1" applyFill="1" applyBorder="1" applyAlignment="1">
      <alignment horizontal="center" vertical="center"/>
    </xf>
    <xf numFmtId="10" fontId="0" fillId="8" borderId="11" xfId="1" applyNumberFormat="1" applyFont="1" applyFill="1" applyBorder="1" applyAlignment="1">
      <alignment horizontal="center" vertical="center"/>
    </xf>
    <xf numFmtId="0" fontId="35" fillId="18" borderId="1" xfId="0" applyFont="1" applyFill="1" applyBorder="1" applyAlignment="1">
      <alignment horizontal="center" vertical="center" wrapText="1"/>
    </xf>
    <xf numFmtId="0" fontId="35" fillId="18" borderId="12" xfId="0" applyFont="1" applyFill="1" applyBorder="1" applyAlignment="1">
      <alignment horizontal="center" vertical="center" wrapText="1"/>
    </xf>
    <xf numFmtId="0" fontId="0" fillId="0" borderId="19" xfId="0" applyBorder="1"/>
    <xf numFmtId="0" fontId="35" fillId="18" borderId="1" xfId="0" applyFont="1" applyFill="1" applyBorder="1" applyAlignment="1">
      <alignment horizontal="center" vertical="center"/>
    </xf>
    <xf numFmtId="0" fontId="9" fillId="5"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4" xfId="0" applyFont="1" applyFill="1" applyBorder="1" applyAlignment="1">
      <alignment horizontal="center" vertical="center"/>
    </xf>
    <xf numFmtId="0" fontId="16" fillId="3" borderId="0" xfId="0" applyFont="1" applyFill="1" applyBorder="1" applyAlignment="1">
      <alignment horizontal="center" vertical="center"/>
    </xf>
    <xf numFmtId="0" fontId="0" fillId="15" borderId="0" xfId="0" applyFill="1" applyAlignment="1">
      <alignment horizontal="center" wrapText="1"/>
    </xf>
    <xf numFmtId="2" fontId="16" fillId="3" borderId="0" xfId="0" applyNumberFormat="1" applyFont="1" applyFill="1" applyBorder="1" applyAlignment="1">
      <alignment horizontal="center" vertical="center"/>
    </xf>
    <xf numFmtId="2" fontId="0" fillId="15" borderId="0" xfId="0" applyNumberFormat="1" applyFill="1" applyAlignment="1">
      <alignment horizontal="center" wrapText="1"/>
    </xf>
    <xf numFmtId="0" fontId="31" fillId="12" borderId="3" xfId="2" applyFont="1" applyFill="1" applyBorder="1" applyAlignment="1">
      <alignment horizontal="left" vertical="center"/>
    </xf>
    <xf numFmtId="0" fontId="31" fillId="12" borderId="12" xfId="2" applyFont="1" applyFill="1" applyBorder="1" applyAlignment="1">
      <alignment horizontal="left" vertical="center"/>
    </xf>
    <xf numFmtId="0" fontId="31" fillId="12" borderId="4" xfId="2" applyFont="1" applyFill="1" applyBorder="1" applyAlignment="1">
      <alignment horizontal="left" vertical="center"/>
    </xf>
    <xf numFmtId="0" fontId="31" fillId="5" borderId="2" xfId="0" applyFont="1" applyFill="1" applyBorder="1" applyAlignment="1">
      <alignment horizontal="center" vertical="center"/>
    </xf>
    <xf numFmtId="0" fontId="31" fillId="5" borderId="5" xfId="0" applyFont="1" applyFill="1" applyBorder="1" applyAlignment="1">
      <alignment horizontal="center" vertical="center"/>
    </xf>
    <xf numFmtId="0" fontId="31" fillId="5" borderId="11" xfId="0" applyFont="1" applyFill="1" applyBorder="1" applyAlignment="1">
      <alignment horizontal="center" vertical="center"/>
    </xf>
    <xf numFmtId="0" fontId="28" fillId="3" borderId="0" xfId="0" applyFont="1" applyFill="1" applyBorder="1" applyAlignment="1">
      <alignment horizontal="center" vertical="center"/>
    </xf>
    <xf numFmtId="0" fontId="31" fillId="5" borderId="1" xfId="0" applyFont="1" applyFill="1" applyBorder="1" applyAlignment="1">
      <alignment horizontal="center" vertical="center"/>
    </xf>
    <xf numFmtId="11" fontId="0" fillId="7" borderId="1" xfId="0" applyNumberFormat="1" applyFont="1" applyFill="1" applyBorder="1" applyAlignment="1">
      <alignment horizontal="center" vertical="center"/>
    </xf>
    <xf numFmtId="11" fontId="0" fillId="7" borderId="2" xfId="0" applyNumberFormat="1" applyFont="1" applyFill="1" applyBorder="1" applyAlignment="1">
      <alignment horizontal="center" vertical="center"/>
    </xf>
    <xf numFmtId="11" fontId="0" fillId="7" borderId="5" xfId="0" applyNumberFormat="1" applyFont="1" applyFill="1" applyBorder="1" applyAlignment="1">
      <alignment horizontal="center" vertical="center"/>
    </xf>
    <xf numFmtId="11" fontId="0" fillId="7" borderId="11" xfId="0" applyNumberFormat="1" applyFont="1" applyFill="1" applyBorder="1" applyAlignment="1">
      <alignment horizontal="center" vertical="center"/>
    </xf>
    <xf numFmtId="0" fontId="1" fillId="4" borderId="1"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3"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0" fillId="15" borderId="0" xfId="0" applyFont="1" applyFill="1" applyAlignment="1">
      <alignment horizontal="center" vertical="center" wrapText="1"/>
    </xf>
    <xf numFmtId="0" fontId="11" fillId="12" borderId="3" xfId="2" applyFont="1" applyFill="1" applyBorder="1" applyAlignment="1">
      <alignment horizontal="left" vertical="center"/>
    </xf>
    <xf numFmtId="0" fontId="11" fillId="12" borderId="12" xfId="2" applyFont="1" applyFill="1" applyBorder="1" applyAlignment="1">
      <alignment horizontal="left" vertical="center"/>
    </xf>
    <xf numFmtId="0" fontId="11" fillId="12" borderId="4" xfId="2" applyFont="1" applyFill="1" applyBorder="1" applyAlignment="1">
      <alignment horizontal="left" vertical="center"/>
    </xf>
    <xf numFmtId="0" fontId="11" fillId="12" borderId="1" xfId="2" applyFont="1" applyFill="1" applyBorder="1" applyAlignment="1">
      <alignment horizontal="left" vertical="center"/>
    </xf>
    <xf numFmtId="0" fontId="1" fillId="3" borderId="1" xfId="0" applyFont="1" applyFill="1" applyBorder="1" applyAlignment="1">
      <alignment horizontal="center" vertical="center" wrapText="1"/>
    </xf>
    <xf numFmtId="0" fontId="0" fillId="15" borderId="8" xfId="0" applyFill="1" applyBorder="1" applyAlignment="1">
      <alignment horizontal="center" wrapText="1"/>
    </xf>
    <xf numFmtId="0" fontId="1" fillId="2" borderId="1" xfId="0" applyFont="1" applyFill="1" applyBorder="1" applyAlignment="1">
      <alignment horizontal="center" vertical="center"/>
    </xf>
    <xf numFmtId="0" fontId="1" fillId="3" borderId="1" xfId="0" applyFont="1" applyFill="1" applyBorder="1" applyAlignment="1">
      <alignment horizontal="center"/>
    </xf>
    <xf numFmtId="0" fontId="0" fillId="5" borderId="4" xfId="0" applyFont="1" applyFill="1" applyBorder="1" applyAlignment="1">
      <alignment horizontal="center"/>
    </xf>
    <xf numFmtId="0" fontId="0" fillId="5" borderId="1" xfId="0" applyFont="1" applyFill="1" applyBorder="1" applyAlignment="1">
      <alignment horizontal="center"/>
    </xf>
    <xf numFmtId="0" fontId="1" fillId="3" borderId="4" xfId="0" applyFont="1" applyFill="1" applyBorder="1" applyAlignment="1">
      <alignment horizontal="center"/>
    </xf>
    <xf numFmtId="0" fontId="1" fillId="3" borderId="24" xfId="0" applyFont="1" applyFill="1" applyBorder="1" applyAlignment="1">
      <alignment horizontal="center"/>
    </xf>
    <xf numFmtId="0" fontId="1" fillId="3" borderId="9" xfId="0" applyFont="1" applyFill="1" applyBorder="1" applyAlignment="1">
      <alignment horizontal="center"/>
    </xf>
    <xf numFmtId="0" fontId="1" fillId="3" borderId="3" xfId="0" applyFont="1" applyFill="1" applyBorder="1" applyAlignment="1">
      <alignment horizontal="center"/>
    </xf>
    <xf numFmtId="0" fontId="1" fillId="3" borderId="12" xfId="0" applyFont="1" applyFill="1" applyBorder="1" applyAlignment="1">
      <alignment horizontal="center"/>
    </xf>
    <xf numFmtId="0" fontId="1" fillId="3" borderId="22" xfId="0" applyFont="1" applyFill="1" applyBorder="1" applyAlignment="1">
      <alignment horizontal="center"/>
    </xf>
    <xf numFmtId="0" fontId="12" fillId="3" borderId="1" xfId="0" applyFont="1" applyFill="1" applyBorder="1" applyAlignment="1">
      <alignment horizontal="center" vertical="center"/>
    </xf>
    <xf numFmtId="0" fontId="0" fillId="0" borderId="0" xfId="0" applyFont="1"/>
    <xf numFmtId="19" fontId="0" fillId="0" borderId="0" xfId="0" applyNumberFormat="1" applyFont="1" applyAlignment="1">
      <alignment horizontal="right" vertical="top"/>
    </xf>
    <xf numFmtId="0" fontId="0" fillId="14" borderId="14" xfId="0" applyFont="1" applyFill="1" applyBorder="1"/>
    <xf numFmtId="0" fontId="12" fillId="3" borderId="10" xfId="0" applyFont="1" applyFill="1" applyBorder="1" applyAlignment="1">
      <alignment horizontal="center" vertical="center"/>
    </xf>
    <xf numFmtId="0" fontId="12" fillId="3" borderId="7"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4" xfId="0" applyFont="1" applyFill="1" applyBorder="1" applyAlignment="1">
      <alignment horizontal="center" vertical="center"/>
    </xf>
    <xf numFmtId="0" fontId="13" fillId="5" borderId="16" xfId="0" applyFont="1" applyFill="1" applyBorder="1" applyAlignment="1">
      <alignment horizontal="center" vertical="center"/>
    </xf>
    <xf numFmtId="0" fontId="13" fillId="5" borderId="17" xfId="0" applyFont="1" applyFill="1" applyBorder="1" applyAlignment="1">
      <alignment horizontal="center" vertical="center"/>
    </xf>
    <xf numFmtId="0" fontId="13" fillId="5" borderId="18" xfId="0" applyFont="1" applyFill="1" applyBorder="1" applyAlignment="1">
      <alignment horizontal="center" vertical="center"/>
    </xf>
    <xf numFmtId="0" fontId="12" fillId="4" borderId="1" xfId="0" applyFont="1" applyFill="1" applyBorder="1" applyAlignment="1">
      <alignment horizontal="center" vertical="center" wrapText="1"/>
    </xf>
    <xf numFmtId="11" fontId="13" fillId="7" borderId="1" xfId="0" applyNumberFormat="1" applyFont="1" applyFill="1" applyBorder="1" applyAlignment="1">
      <alignment horizontal="center" vertical="center"/>
    </xf>
    <xf numFmtId="0" fontId="9" fillId="12" borderId="6" xfId="2" applyFont="1" applyFill="1" applyBorder="1" applyAlignment="1">
      <alignment horizontal="left" vertical="center"/>
    </xf>
    <xf numFmtId="0" fontId="13" fillId="5" borderId="2" xfId="0" applyFont="1" applyFill="1" applyBorder="1" applyAlignment="1">
      <alignment horizontal="center" vertical="center"/>
    </xf>
    <xf numFmtId="0" fontId="13" fillId="5" borderId="5" xfId="0" applyFont="1" applyFill="1" applyBorder="1" applyAlignment="1">
      <alignment horizontal="center" vertical="center"/>
    </xf>
    <xf numFmtId="0" fontId="13" fillId="5" borderId="11" xfId="0" applyFont="1" applyFill="1" applyBorder="1" applyAlignment="1">
      <alignment horizontal="center" vertical="center"/>
    </xf>
    <xf numFmtId="0" fontId="15" fillId="12" borderId="0" xfId="2" applyFont="1" applyFill="1" applyBorder="1" applyAlignment="1">
      <alignment horizontal="left" vertical="center"/>
    </xf>
    <xf numFmtId="0" fontId="1" fillId="0" borderId="0" xfId="0" applyFont="1" applyFill="1" applyBorder="1" applyAlignment="1">
      <alignment horizontal="center" vertical="center"/>
    </xf>
    <xf numFmtId="0" fontId="9" fillId="5" borderId="3" xfId="0" applyFont="1" applyFill="1" applyBorder="1" applyAlignment="1">
      <alignment horizontal="center" vertical="center"/>
    </xf>
    <xf numFmtId="0" fontId="9" fillId="5" borderId="12" xfId="0" applyFont="1" applyFill="1" applyBorder="1" applyAlignment="1">
      <alignment horizontal="center" vertical="center"/>
    </xf>
    <xf numFmtId="0" fontId="9" fillId="5" borderId="4" xfId="0" applyFont="1" applyFill="1" applyBorder="1" applyAlignment="1">
      <alignment horizontal="center" vertical="center"/>
    </xf>
    <xf numFmtId="0" fontId="1" fillId="3" borderId="3" xfId="0" applyFont="1" applyFill="1" applyBorder="1" applyAlignment="1">
      <alignment horizontal="center" wrapText="1"/>
    </xf>
    <xf numFmtId="0" fontId="1" fillId="3" borderId="4" xfId="0" applyFont="1" applyFill="1" applyBorder="1" applyAlignment="1">
      <alignment horizontal="center" wrapText="1"/>
    </xf>
    <xf numFmtId="0" fontId="11" fillId="12" borderId="19" xfId="2" applyFont="1" applyFill="1" applyBorder="1" applyAlignment="1">
      <alignment horizontal="left"/>
    </xf>
    <xf numFmtId="0" fontId="0" fillId="12" borderId="0" xfId="0" applyFont="1" applyFill="1" applyBorder="1" applyAlignment="1">
      <alignment horizontal="left"/>
    </xf>
    <xf numFmtId="0" fontId="0" fillId="5" borderId="1" xfId="0" applyFont="1" applyFill="1" applyBorder="1" applyAlignment="1">
      <alignment horizontal="center" vertical="center"/>
    </xf>
    <xf numFmtId="0" fontId="30" fillId="4" borderId="1" xfId="0" applyFont="1" applyFill="1" applyBorder="1" applyAlignment="1">
      <alignment horizontal="center" vertical="center"/>
    </xf>
    <xf numFmtId="0" fontId="0" fillId="15" borderId="0" xfId="0" applyFont="1" applyFill="1" applyAlignment="1">
      <alignment horizontal="center" wrapText="1"/>
    </xf>
    <xf numFmtId="0" fontId="0" fillId="15" borderId="8" xfId="0" applyFont="1" applyFill="1" applyBorder="1" applyAlignment="1">
      <alignment horizontal="center" wrapText="1"/>
    </xf>
    <xf numFmtId="0" fontId="11" fillId="12" borderId="0" xfId="2" applyFont="1" applyFill="1" applyBorder="1" applyAlignment="1">
      <alignment horizontal="left"/>
    </xf>
    <xf numFmtId="0" fontId="0" fillId="5" borderId="1" xfId="0" applyFont="1" applyFill="1" applyBorder="1" applyAlignment="1">
      <alignment horizontal="center" vertical="center" wrapText="1"/>
    </xf>
    <xf numFmtId="0" fontId="1" fillId="3" borderId="1" xfId="0" applyFont="1" applyFill="1" applyBorder="1" applyAlignment="1">
      <alignment horizontal="center" wrapText="1"/>
    </xf>
    <xf numFmtId="0" fontId="0" fillId="5" borderId="2" xfId="0" applyFont="1" applyFill="1" applyBorder="1" applyAlignment="1">
      <alignment horizontal="center" vertical="center"/>
    </xf>
    <xf numFmtId="0" fontId="0" fillId="5" borderId="5" xfId="0" applyFont="1" applyFill="1" applyBorder="1" applyAlignment="1">
      <alignment horizontal="center" vertical="center"/>
    </xf>
    <xf numFmtId="0" fontId="0" fillId="5" borderId="11" xfId="0" applyFont="1" applyFill="1" applyBorder="1" applyAlignment="1">
      <alignment horizontal="center" vertical="center"/>
    </xf>
    <xf numFmtId="0" fontId="11" fillId="12" borderId="6" xfId="2" applyFill="1" applyBorder="1" applyAlignment="1">
      <alignment horizontal="left"/>
    </xf>
  </cellXfs>
  <cellStyles count="6">
    <cellStyle name="Currency" xfId="4" builtinId="4"/>
    <cellStyle name="Hyperlink" xfId="2" builtinId="8"/>
    <cellStyle name="Normal" xfId="0" builtinId="0"/>
    <cellStyle name="Normal_Sheet1" xfId="3"/>
    <cellStyle name="Normal_Sheet4" xfId="5"/>
    <cellStyle name="Percent" xfId="1" builtinId="5"/>
  </cellStyles>
  <dxfs count="0"/>
  <tableStyles count="0" defaultTableStyle="TableStyleMedium2" defaultPivotStyle="PivotStyleLight16"/>
  <colors>
    <mruColors>
      <color rgb="FFF3C9FF"/>
      <color rgb="FFFC9A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CY2019 ECoS GHG Emissions by Source</a:t>
            </a:r>
            <a:endParaRPr lang="en-US">
              <a:effectLst/>
            </a:endParaRPr>
          </a:p>
        </c:rich>
      </c:tx>
      <c:layout>
        <c:manualLayout>
          <c:xMode val="edge"/>
          <c:yMode val="edge"/>
          <c:x val="0.20260293315362152"/>
          <c:y val="6.13791170007767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949109044186294"/>
          <c:y val="0.2066872857309372"/>
          <c:w val="0.46350609306538959"/>
          <c:h val="0.73628188621728852"/>
        </c:manualLayout>
      </c:layout>
      <c:pieChart>
        <c:varyColors val="1"/>
        <c:ser>
          <c:idx val="0"/>
          <c:order val="0"/>
          <c:tx>
            <c:strRef>
              <c:f>Summary!$D$7</c:f>
              <c:strCache>
                <c:ptCount val="1"/>
                <c:pt idx="0">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D9-43E5-ACEB-C3D2915594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3C-46A8-9988-C79EE5EF5E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3C-46A8-9988-C79EE5EF5E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3C-46A8-9988-C79EE5EF5E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3C-46A8-9988-C79EE5EF5E3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73C-46A8-9988-C79EE5EF5E3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73C-46A8-9988-C79EE5EF5E3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73C-46A8-9988-C79EE5EF5E3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73C-46A8-9988-C79EE5EF5E3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73C-46A8-9988-C79EE5EF5E3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D63-488B-A04B-B7F26D4C1C8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4-8C89-493B-8F66-F128DFF76AB1}"/>
              </c:ext>
            </c:extLst>
          </c:dPt>
          <c:dLbls>
            <c:dLbl>
              <c:idx val="0"/>
              <c:layout>
                <c:manualLayout>
                  <c:x val="7.9446621729171354E-3"/>
                  <c:y val="-4.5484849772012481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D9-43E5-ACEB-C3D2915594E9}"/>
                </c:ext>
              </c:extLst>
            </c:dLbl>
            <c:dLbl>
              <c:idx val="1"/>
              <c:layout>
                <c:manualLayout>
                  <c:x val="1.7170973481928666E-2"/>
                  <c:y val="4.0940375594341709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3C-46A8-9988-C79EE5EF5E34}"/>
                </c:ext>
              </c:extLst>
            </c:dLbl>
            <c:dLbl>
              <c:idx val="2"/>
              <c:layout>
                <c:manualLayout>
                  <c:x val="-2.5024392225863265E-2"/>
                  <c:y val="6.5160071381828985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3C-46A8-9988-C79EE5EF5E34}"/>
                </c:ext>
              </c:extLst>
            </c:dLbl>
            <c:dLbl>
              <c:idx val="3"/>
              <c:layout>
                <c:manualLayout>
                  <c:x val="-5.511854247862201E-2"/>
                  <c:y val="7.661361560038117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3C-46A8-9988-C79EE5EF5E34}"/>
                </c:ext>
              </c:extLst>
            </c:dLbl>
            <c:dLbl>
              <c:idx val="4"/>
              <c:layout>
                <c:manualLayout>
                  <c:x val="-4.6300077083228273E-2"/>
                  <c:y val="3.888103348610799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73C-46A8-9988-C79EE5EF5E34}"/>
                </c:ext>
              </c:extLst>
            </c:dLbl>
            <c:dLbl>
              <c:idx val="5"/>
              <c:layout>
                <c:manualLayout>
                  <c:x val="-3.0247170613279927E-2"/>
                  <c:y val="6.3820343682098723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73C-46A8-9988-C79EE5EF5E34}"/>
                </c:ext>
              </c:extLst>
            </c:dLbl>
            <c:dLbl>
              <c:idx val="6"/>
              <c:layout>
                <c:manualLayout>
                  <c:x val="-4.4714323792782992E-2"/>
                  <c:y val="-1.8290304895717646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73C-46A8-9988-C79EE5EF5E34}"/>
                </c:ext>
              </c:extLst>
            </c:dLbl>
            <c:dLbl>
              <c:idx val="7"/>
              <c:layout>
                <c:manualLayout>
                  <c:x val="-3.6220472440944883E-3"/>
                  <c:y val="-1.085157099655961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73C-46A8-9988-C79EE5EF5E34}"/>
                </c:ext>
              </c:extLst>
            </c:dLbl>
            <c:dLbl>
              <c:idx val="8"/>
              <c:layout>
                <c:manualLayout>
                  <c:x val="-3.5955363768001097E-2"/>
                  <c:y val="-5.633500896082040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73C-46A8-9988-C79EE5EF5E34}"/>
                </c:ext>
              </c:extLst>
            </c:dLbl>
            <c:dLbl>
              <c:idx val="9"/>
              <c:layout>
                <c:manualLayout>
                  <c:x val="-1.5057019976802991E-2"/>
                  <c:y val="-6.05083714752432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73C-46A8-9988-C79EE5EF5E34}"/>
                </c:ext>
              </c:extLst>
            </c:dLbl>
            <c:dLbl>
              <c:idx val="10"/>
              <c:layout>
                <c:manualLayout>
                  <c:x val="-1.4608928687207786E-2"/>
                  <c:y val="-7.242782620005919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D63-488B-A04B-B7F26D4C1C86}"/>
                </c:ext>
              </c:extLst>
            </c:dLbl>
            <c:dLbl>
              <c:idx val="11"/>
              <c:layout>
                <c:manualLayout>
                  <c:x val="-2.7827621730266337E-2"/>
                  <c:y val="-0.10984890770779664"/>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C89-493B-8F66-F128DFF76AB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Summary!$A$8:$A$19</c:f>
              <c:strCache>
                <c:ptCount val="12"/>
                <c:pt idx="0">
                  <c:v>Steam</c:v>
                </c:pt>
                <c:pt idx="1">
                  <c:v>Electric</c:v>
                </c:pt>
                <c:pt idx="2">
                  <c:v>Chilled Water</c:v>
                </c:pt>
                <c:pt idx="3">
                  <c:v>Water</c:v>
                </c:pt>
                <c:pt idx="4">
                  <c:v>Sewer</c:v>
                </c:pt>
                <c:pt idx="5">
                  <c:v>Natural Gas</c:v>
                </c:pt>
                <c:pt idx="6">
                  <c:v>Air Travel</c:v>
                </c:pt>
                <c:pt idx="7">
                  <c:v>Global Programs</c:v>
                </c:pt>
                <c:pt idx="8">
                  <c:v>Car Travel</c:v>
                </c:pt>
                <c:pt idx="9">
                  <c:v>Commuting</c:v>
                </c:pt>
                <c:pt idx="10">
                  <c:v>ECoS Vehicles</c:v>
                </c:pt>
                <c:pt idx="11">
                  <c:v>Computing</c:v>
                </c:pt>
              </c:strCache>
            </c:strRef>
          </c:cat>
          <c:val>
            <c:numRef>
              <c:f>Summary!$D$8:$D$19</c:f>
              <c:numCache>
                <c:formatCode>0.0%</c:formatCode>
                <c:ptCount val="12"/>
                <c:pt idx="0">
                  <c:v>0.43538506112159969</c:v>
                </c:pt>
                <c:pt idx="1">
                  <c:v>0.41390501370818555</c:v>
                </c:pt>
                <c:pt idx="2">
                  <c:v>5.8160795363351302E-2</c:v>
                </c:pt>
                <c:pt idx="3">
                  <c:v>4.7447666459594744E-3</c:v>
                </c:pt>
                <c:pt idx="4">
                  <c:v>4.5653027545162362E-3</c:v>
                </c:pt>
                <c:pt idx="5">
                  <c:v>1.3380332055432599E-3</c:v>
                </c:pt>
                <c:pt idx="6">
                  <c:v>2.6561366586177131E-2</c:v>
                </c:pt>
                <c:pt idx="7">
                  <c:v>1.1840358260554759E-3</c:v>
                </c:pt>
                <c:pt idx="8">
                  <c:v>7.0108521816654463E-3</c:v>
                </c:pt>
                <c:pt idx="9">
                  <c:v>3.0291555817534531E-2</c:v>
                </c:pt>
                <c:pt idx="10">
                  <c:v>2.475634846107302E-5</c:v>
                </c:pt>
                <c:pt idx="11">
                  <c:v>1.6828460440950661E-2</c:v>
                </c:pt>
              </c:numCache>
            </c:numRef>
          </c:val>
          <c:extLst>
            <c:ext xmlns:c16="http://schemas.microsoft.com/office/drawing/2014/chart" uri="{C3380CC4-5D6E-409C-BE32-E72D297353CC}">
              <c16:uniqueId val="{00000000-79D9-43E5-ACEB-C3D2915594E9}"/>
            </c:ext>
          </c:extLst>
        </c:ser>
        <c:dLbls>
          <c:dLblPos val="bestFit"/>
          <c:showLegendKey val="0"/>
          <c:showVal val="1"/>
          <c:showCatName val="0"/>
          <c:showSerName val="0"/>
          <c:showPercent val="0"/>
          <c:showBubbleSize val="0"/>
          <c:showLeaderLines val="1"/>
        </c:dLbls>
        <c:firstSliceAng val="287"/>
      </c:pieChart>
      <c:spPr>
        <a:noFill/>
        <a:ln>
          <a:noFill/>
        </a:ln>
        <a:effectLst/>
      </c:spPr>
    </c:plotArea>
    <c:legend>
      <c:legendPos val="r"/>
      <c:layout>
        <c:manualLayout>
          <c:xMode val="edge"/>
          <c:yMode val="edge"/>
          <c:x val="0.75341612913577871"/>
          <c:y val="0.30002483506600658"/>
          <c:w val="0.15650067483693667"/>
          <c:h val="0.52150446445957344"/>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CY2019 ECoS GHG Emissions by Scope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Summary!$D$24</c:f>
              <c:strCache>
                <c:ptCount val="1"/>
                <c:pt idx="0">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9B-46CA-8757-477BC09EEE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59AB-4DF2-A661-9B69B2F2A1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9B-46CA-8757-477BC09EEEA1}"/>
              </c:ext>
            </c:extLst>
          </c:dPt>
          <c:dLbls>
            <c:dLbl>
              <c:idx val="0"/>
              <c:layout>
                <c:manualLayout>
                  <c:x val="9.2524493211213735E-4"/>
                  <c:y val="6.4119754989658056E-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C9B-46CA-8757-477BC09EEEA1}"/>
                </c:ext>
              </c:extLst>
            </c:dLbl>
            <c:dLbl>
              <c:idx val="1"/>
              <c:layout>
                <c:manualLayout>
                  <c:x val="9.092464918789232E-3"/>
                  <c:y val="1.49984609340963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9AB-4DF2-A661-9B69B2F2A120}"/>
                </c:ext>
              </c:extLst>
            </c:dLbl>
            <c:dLbl>
              <c:idx val="2"/>
              <c:layout>
                <c:manualLayout>
                  <c:x val="1.0068481682115207E-2"/>
                  <c:y val="1.55215405885990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C9B-46CA-8757-477BC09EEEA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Summary!$A$25:$A$27</c:f>
              <c:strCache>
                <c:ptCount val="3"/>
                <c:pt idx="0">
                  <c:v>Scope 1</c:v>
                </c:pt>
                <c:pt idx="1">
                  <c:v>Scope 2</c:v>
                </c:pt>
                <c:pt idx="2">
                  <c:v>Scope 3</c:v>
                </c:pt>
              </c:strCache>
            </c:strRef>
          </c:cat>
          <c:val>
            <c:numRef>
              <c:f>Summary!$D$25:$D$27</c:f>
              <c:numCache>
                <c:formatCode>0.0%</c:formatCode>
                <c:ptCount val="3"/>
                <c:pt idx="0">
                  <c:v>0.4488632530314311</c:v>
                </c:pt>
                <c:pt idx="1">
                  <c:v>0.49309978873880161</c:v>
                </c:pt>
                <c:pt idx="2">
                  <c:v>5.6852922403711662E-2</c:v>
                </c:pt>
              </c:numCache>
            </c:numRef>
          </c:val>
          <c:extLst>
            <c:ext xmlns:c16="http://schemas.microsoft.com/office/drawing/2014/chart" uri="{C3380CC4-5D6E-409C-BE32-E72D297353CC}">
              <c16:uniqueId val="{00000000-59AB-4DF2-A661-9B69B2F2A120}"/>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CY2019 ECoS Scope 3 GHG Emissions, including Vendor Emissions</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Summary!$D$30</c:f>
              <c:strCache>
                <c:ptCount val="1"/>
                <c:pt idx="0">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99-46F4-A012-AE105D8998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99-46F4-A012-AE105D8998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99-46F4-A012-AE105D8998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201-4868-AC01-2D54115D6CA5}"/>
              </c:ext>
            </c:extLst>
          </c:dPt>
          <c:dLbls>
            <c:dLbl>
              <c:idx val="0"/>
              <c:layout>
                <c:manualLayout>
                  <c:x val="-1.5122637579544435E-2"/>
                  <c:y val="1.136202449281969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1899-46F4-A012-AE105D899873}"/>
                </c:ext>
              </c:extLst>
            </c:dLbl>
            <c:dLbl>
              <c:idx val="2"/>
              <c:layout>
                <c:manualLayout>
                  <c:x val="-7.9280301696301927E-3"/>
                  <c:y val="1.688245097724581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1899-46F4-A012-AE105D899873}"/>
                </c:ext>
              </c:extLst>
            </c:dLbl>
            <c:dLbl>
              <c:idx val="3"/>
              <c:layout>
                <c:manualLayout>
                  <c:x val="7.4075802925480539E-3"/>
                  <c:y val="-1.0031281763459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F201-4868-AC01-2D54115D6C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Summary!$A$31:$A$34</c:f>
              <c:strCache>
                <c:ptCount val="4"/>
                <c:pt idx="0">
                  <c:v>Air Travel</c:v>
                </c:pt>
                <c:pt idx="1">
                  <c:v>Global Programs</c:v>
                </c:pt>
                <c:pt idx="2">
                  <c:v>Commuting</c:v>
                </c:pt>
                <c:pt idx="3">
                  <c:v>Vendor</c:v>
                </c:pt>
              </c:strCache>
            </c:strRef>
          </c:cat>
          <c:val>
            <c:numRef>
              <c:f>Summary!$D$31:$D$34</c:f>
              <c:numCache>
                <c:formatCode>0.0%</c:formatCode>
                <c:ptCount val="4"/>
                <c:pt idx="0">
                  <c:v>0.16394410603158155</c:v>
                </c:pt>
                <c:pt idx="1">
                  <c:v>7.3081968272314156E-3</c:v>
                </c:pt>
                <c:pt idx="2">
                  <c:v>0.18696786638214183</c:v>
                </c:pt>
                <c:pt idx="3">
                  <c:v>0.64177983075904521</c:v>
                </c:pt>
              </c:numCache>
            </c:numRef>
          </c:val>
          <c:extLst>
            <c:ext xmlns:c16="http://schemas.microsoft.com/office/drawing/2014/chart" uri="{C3380CC4-5D6E-409C-BE32-E72D297353CC}">
              <c16:uniqueId val="{00000000-E287-4EF4-B6F7-1454B055B3C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baseline="0">
                <a:effectLst/>
              </a:rPr>
              <a:t>CY2019 ECoS GHG Emissions by Building</a:t>
            </a:r>
            <a:endParaRPr lang="en-US" sz="12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1"/>
            </a:solidFill>
            <a:ln>
              <a:noFill/>
            </a:ln>
            <a:effectLst/>
          </c:spPr>
          <c:invertIfNegative val="0"/>
          <c:cat>
            <c:strRef>
              <c:f>'Building Utilities'!$C$41:$C$61</c:f>
              <c:strCache>
                <c:ptCount val="21"/>
                <c:pt idx="0">
                  <c:v>Pine Cottage</c:v>
                </c:pt>
                <c:pt idx="1">
                  <c:v>Spruce Cottage</c:v>
                </c:pt>
                <c:pt idx="2">
                  <c:v>Forum Building</c:v>
                </c:pt>
                <c:pt idx="3">
                  <c:v>Chemical Storage I</c:v>
                </c:pt>
                <c:pt idx="4">
                  <c:v>Botany Greenhouse</c:v>
                </c:pt>
                <c:pt idx="5">
                  <c:v>Pond Laboratories </c:v>
                </c:pt>
                <c:pt idx="6">
                  <c:v>230 Building</c:v>
                </c:pt>
                <c:pt idx="7">
                  <c:v>Ritenour Building </c:v>
                </c:pt>
                <c:pt idx="8">
                  <c:v>Wartik Laboratory</c:v>
                </c:pt>
                <c:pt idx="9">
                  <c:v>McAllister Building</c:v>
                </c:pt>
                <c:pt idx="10">
                  <c:v>Thomas Building</c:v>
                </c:pt>
                <c:pt idx="11">
                  <c:v>Millennium Science</c:v>
                </c:pt>
                <c:pt idx="12">
                  <c:v>Osmond Laboratory</c:v>
                </c:pt>
                <c:pt idx="13">
                  <c:v>Althouse Laboratory</c:v>
                </c:pt>
                <c:pt idx="14">
                  <c:v>Whitmore Laboratory</c:v>
                </c:pt>
                <c:pt idx="15">
                  <c:v>Mueller Laboratory</c:v>
                </c:pt>
                <c:pt idx="16">
                  <c:v>Frear North Building</c:v>
                </c:pt>
                <c:pt idx="17">
                  <c:v>Life Sciences</c:v>
                </c:pt>
                <c:pt idx="18">
                  <c:v>South Frear Building </c:v>
                </c:pt>
                <c:pt idx="19">
                  <c:v>Davey Laboratory</c:v>
                </c:pt>
                <c:pt idx="20">
                  <c:v>Chemistry Building</c:v>
                </c:pt>
              </c:strCache>
            </c:strRef>
          </c:cat>
          <c:val>
            <c:numRef>
              <c:f>'Building Utilities'!$D$41:$D$61</c:f>
              <c:numCache>
                <c:formatCode>0</c:formatCode>
                <c:ptCount val="21"/>
                <c:pt idx="0">
                  <c:v>5.4994865845322387</c:v>
                </c:pt>
                <c:pt idx="1">
                  <c:v>13.050395330586012</c:v>
                </c:pt>
                <c:pt idx="2">
                  <c:v>25.569500630731159</c:v>
                </c:pt>
                <c:pt idx="3">
                  <c:v>37.270650991322064</c:v>
                </c:pt>
                <c:pt idx="4">
                  <c:v>99.491119407412285</c:v>
                </c:pt>
                <c:pt idx="5">
                  <c:v>116.11472455763662</c:v>
                </c:pt>
                <c:pt idx="6">
                  <c:v>124.65412621019721</c:v>
                </c:pt>
                <c:pt idx="7">
                  <c:v>266.00104361030861</c:v>
                </c:pt>
                <c:pt idx="8">
                  <c:v>436.51589674112194</c:v>
                </c:pt>
                <c:pt idx="9">
                  <c:v>582.72880312408347</c:v>
                </c:pt>
                <c:pt idx="10">
                  <c:v>918.59599749727147</c:v>
                </c:pt>
                <c:pt idx="11">
                  <c:v>1142.162663031296</c:v>
                </c:pt>
                <c:pt idx="12">
                  <c:v>1249.8954929166111</c:v>
                </c:pt>
                <c:pt idx="13">
                  <c:v>1490.0801036641478</c:v>
                </c:pt>
                <c:pt idx="14">
                  <c:v>1544.1920360057516</c:v>
                </c:pt>
                <c:pt idx="15">
                  <c:v>1707.4703157224094</c:v>
                </c:pt>
                <c:pt idx="16">
                  <c:v>2008.2221619114157</c:v>
                </c:pt>
                <c:pt idx="17">
                  <c:v>2071.703752347456</c:v>
                </c:pt>
                <c:pt idx="18">
                  <c:v>2559.3169851402513</c:v>
                </c:pt>
                <c:pt idx="19">
                  <c:v>3259.2932000079804</c:v>
                </c:pt>
                <c:pt idx="20">
                  <c:v>6028.1593052735961</c:v>
                </c:pt>
              </c:numCache>
            </c:numRef>
          </c:val>
          <c:extLst>
            <c:ext xmlns:c16="http://schemas.microsoft.com/office/drawing/2014/chart" uri="{C3380CC4-5D6E-409C-BE32-E72D297353CC}">
              <c16:uniqueId val="{00000000-AE77-4F98-9FE4-1D79B83DA133}"/>
            </c:ext>
          </c:extLst>
        </c:ser>
        <c:dLbls>
          <c:showLegendKey val="0"/>
          <c:showVal val="0"/>
          <c:showCatName val="0"/>
          <c:showSerName val="0"/>
          <c:showPercent val="0"/>
          <c:showBubbleSize val="0"/>
        </c:dLbls>
        <c:gapWidth val="55"/>
        <c:overlap val="14"/>
        <c:axId val="1606726496"/>
        <c:axId val="1606726912"/>
      </c:barChart>
      <c:catAx>
        <c:axId val="16067264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ECoS Building</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726912"/>
        <c:crosses val="autoZero"/>
        <c:auto val="1"/>
        <c:lblAlgn val="ctr"/>
        <c:lblOffset val="100"/>
        <c:noMultiLvlLbl val="0"/>
      </c:catAx>
      <c:valAx>
        <c:axId val="16067269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ECoS Assigned</a:t>
                </a:r>
                <a:r>
                  <a:rPr lang="en-US" baseline="0"/>
                  <a:t> Emissions (MtCO</a:t>
                </a:r>
                <a:r>
                  <a:rPr lang="en-US" baseline="-25000"/>
                  <a:t>2</a:t>
                </a:r>
                <a:r>
                  <a:rPr lang="en-US" baseline="0"/>
                  <a:t>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726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CY2019 ECoS GHG Emissions by Building, Normalized by Area</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'Building Utilities'!$F$41:$F$61</c:f>
              <c:strCache>
                <c:ptCount val="21"/>
                <c:pt idx="0">
                  <c:v>Pine Cottage</c:v>
                </c:pt>
                <c:pt idx="1">
                  <c:v>Spruce Cottage</c:v>
                </c:pt>
                <c:pt idx="2">
                  <c:v>Forum Building</c:v>
                </c:pt>
                <c:pt idx="3">
                  <c:v>Wartik Laboratory</c:v>
                </c:pt>
                <c:pt idx="4">
                  <c:v>McAllister Building</c:v>
                </c:pt>
                <c:pt idx="5">
                  <c:v>Osmond Laboratory</c:v>
                </c:pt>
                <c:pt idx="6">
                  <c:v>Thomas Building</c:v>
                </c:pt>
                <c:pt idx="7">
                  <c:v>Ritenour Building </c:v>
                </c:pt>
                <c:pt idx="8">
                  <c:v>Botany Greenhouse</c:v>
                </c:pt>
                <c:pt idx="9">
                  <c:v>Pond Laboratories </c:v>
                </c:pt>
                <c:pt idx="10">
                  <c:v>Whitmore Laboratory</c:v>
                </c:pt>
                <c:pt idx="11">
                  <c:v>Chemical Storage I</c:v>
                </c:pt>
                <c:pt idx="12">
                  <c:v>Mueller Laboratory</c:v>
                </c:pt>
                <c:pt idx="13">
                  <c:v>Davey Laboratory</c:v>
                </c:pt>
                <c:pt idx="14">
                  <c:v>Frear North Building</c:v>
                </c:pt>
                <c:pt idx="15">
                  <c:v>Althouse Laboratory</c:v>
                </c:pt>
                <c:pt idx="16">
                  <c:v>Millennium Science</c:v>
                </c:pt>
                <c:pt idx="17">
                  <c:v>South Frear Building </c:v>
                </c:pt>
                <c:pt idx="18">
                  <c:v>Chemistry Building</c:v>
                </c:pt>
                <c:pt idx="19">
                  <c:v>230 Building</c:v>
                </c:pt>
                <c:pt idx="20">
                  <c:v>Life Sciences</c:v>
                </c:pt>
              </c:strCache>
            </c:strRef>
          </c:cat>
          <c:val>
            <c:numRef>
              <c:f>'Building Utilities'!$G$41:$G$61</c:f>
              <c:numCache>
                <c:formatCode>0.000</c:formatCode>
                <c:ptCount val="21"/>
                <c:pt idx="0">
                  <c:v>1.2193523934867728E-3</c:v>
                </c:pt>
                <c:pt idx="1">
                  <c:v>2.6118551276039727E-3</c:v>
                </c:pt>
                <c:pt idx="2">
                  <c:v>6.0677586633680362E-3</c:v>
                </c:pt>
                <c:pt idx="3">
                  <c:v>8.7401882200739568E-3</c:v>
                </c:pt>
                <c:pt idx="4">
                  <c:v>9.7803549066003762E-3</c:v>
                </c:pt>
                <c:pt idx="5">
                  <c:v>1.0413761288394286E-2</c:v>
                </c:pt>
                <c:pt idx="6">
                  <c:v>1.0611260416698704E-2</c:v>
                </c:pt>
                <c:pt idx="7">
                  <c:v>1.1707837636956439E-2</c:v>
                </c:pt>
                <c:pt idx="8">
                  <c:v>1.492955015387247E-2</c:v>
                </c:pt>
                <c:pt idx="9">
                  <c:v>1.5480026336447062E-2</c:v>
                </c:pt>
                <c:pt idx="10">
                  <c:v>1.8748482028758583E-2</c:v>
                </c:pt>
                <c:pt idx="11">
                  <c:v>2.0171775621392059E-2</c:v>
                </c:pt>
                <c:pt idx="12">
                  <c:v>2.405515264966394E-2</c:v>
                </c:pt>
                <c:pt idx="13">
                  <c:v>3.0957909121329084E-2</c:v>
                </c:pt>
                <c:pt idx="14">
                  <c:v>3.2916541742763455E-2</c:v>
                </c:pt>
                <c:pt idx="15">
                  <c:v>3.4224057444295714E-2</c:v>
                </c:pt>
                <c:pt idx="16">
                  <c:v>3.55392109265944E-2</c:v>
                </c:pt>
                <c:pt idx="17">
                  <c:v>3.5551108004775636E-2</c:v>
                </c:pt>
                <c:pt idx="18">
                  <c:v>3.5659853825578375E-2</c:v>
                </c:pt>
                <c:pt idx="19">
                  <c:v>3.7122931799275685E-2</c:v>
                </c:pt>
                <c:pt idx="20">
                  <c:v>3.7810258015658703E-2</c:v>
                </c:pt>
              </c:numCache>
            </c:numRef>
          </c:val>
          <c:extLst>
            <c:ext xmlns:c16="http://schemas.microsoft.com/office/drawing/2014/chart" uri="{C3380CC4-5D6E-409C-BE32-E72D297353CC}">
              <c16:uniqueId val="{00000000-4CD2-4FCE-98F5-30FC6FAAD5DD}"/>
            </c:ext>
          </c:extLst>
        </c:ser>
        <c:dLbls>
          <c:showLegendKey val="0"/>
          <c:showVal val="0"/>
          <c:showCatName val="0"/>
          <c:showSerName val="0"/>
          <c:showPercent val="0"/>
          <c:showBubbleSize val="0"/>
        </c:dLbls>
        <c:gapWidth val="55"/>
        <c:axId val="708543"/>
        <c:axId val="709375"/>
      </c:barChart>
      <c:catAx>
        <c:axId val="7085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ECoS Building</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375"/>
        <c:crosses val="autoZero"/>
        <c:auto val="1"/>
        <c:lblAlgn val="ctr"/>
        <c:lblOffset val="100"/>
        <c:noMultiLvlLbl val="0"/>
      </c:catAx>
      <c:valAx>
        <c:axId val="7093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ECoS Assigned Emissions, Normalized by Area (MtCO</a:t>
                </a:r>
                <a:r>
                  <a:rPr lang="en-US" baseline="-25000"/>
                  <a:t>2</a:t>
                </a:r>
                <a:r>
                  <a:rPr lang="en-US"/>
                  <a:t>e</a:t>
                </a:r>
                <a:r>
                  <a:rPr lang="en-US" baseline="0"/>
                  <a:t> / sq. ft)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234950</xdr:colOff>
      <xdr:row>4</xdr:row>
      <xdr:rowOff>156883</xdr:rowOff>
    </xdr:from>
    <xdr:to>
      <xdr:col>16</xdr:col>
      <xdr:colOff>469900</xdr:colOff>
      <xdr:row>30</xdr:row>
      <xdr:rowOff>171824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239028</xdr:colOff>
      <xdr:row>31</xdr:row>
      <xdr:rowOff>33713</xdr:rowOff>
    </xdr:from>
    <xdr:to>
      <xdr:col>12</xdr:col>
      <xdr:colOff>587903</xdr:colOff>
      <xdr:row>48</xdr:row>
      <xdr:rowOff>18984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242047</xdr:colOff>
      <xdr:row>48</xdr:row>
      <xdr:rowOff>72090</xdr:rowOff>
    </xdr:from>
    <xdr:to>
      <xdr:col>13</xdr:col>
      <xdr:colOff>163980</xdr:colOff>
      <xdr:row>67</xdr:row>
      <xdr:rowOff>102721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434108</xdr:colOff>
      <xdr:row>37</xdr:row>
      <xdr:rowOff>151531</xdr:rowOff>
    </xdr:from>
    <xdr:to>
      <xdr:col>16</xdr:col>
      <xdr:colOff>92361</xdr:colOff>
      <xdr:row>59</xdr:row>
      <xdr:rowOff>154706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451277</xdr:colOff>
      <xdr:row>60</xdr:row>
      <xdr:rowOff>85334</xdr:rowOff>
    </xdr:from>
    <xdr:to>
      <xdr:col>16</xdr:col>
      <xdr:colOff>115957</xdr:colOff>
      <xdr:row>83</xdr:row>
      <xdr:rowOff>178787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1546411</xdr:colOff>
      <xdr:row>18</xdr:row>
      <xdr:rowOff>52294</xdr:rowOff>
    </xdr:from>
    <xdr:to>
      <xdr:col>12</xdr:col>
      <xdr:colOff>1083446</xdr:colOff>
      <xdr:row>36</xdr:row>
      <xdr:rowOff>18836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564470" y="4011706"/>
          <a:ext cx="4437741" cy="33283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9.bin"/><Relationship Id="rId1" Type="http://schemas.openxmlformats.org/officeDocument/2006/relationships/hyperlink" Target="https://www.epa.gov/greenvehicles/greenhouse-gas-emissions-typical-passenger-vehicle" TargetMode="Externa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printerSettings" Target="../printerSettings/printerSettings10.bin"/><Relationship Id="rId1" Type="http://schemas.openxmlformats.org/officeDocument/2006/relationships/hyperlink" Target="https://www.epa.gov/greenvehicles/greenhouse-gas-emissions-typical-passenger-vehicle" TargetMode="External"/><Relationship Id="rId4"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hyperlink" Target="https://www.engineeringtoolbox.com/energy-content-d_868.html" TargetMode="External"/><Relationship Id="rId2" Type="http://schemas.openxmlformats.org/officeDocument/2006/relationships/hyperlink" Target="https://www.eia.gov/tools/faqs/faq.php?id=73&amp;t=11" TargetMode="External"/><Relationship Id="rId1" Type="http://schemas.openxmlformats.org/officeDocument/2006/relationships/hyperlink" Target="https://www.eia.gov/tools/faqs/faq.php?id=73&amp;t=11" TargetMode="External"/><Relationship Id="rId4"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ustainability.berkeley.edu/sites/default/files/DoyleK_Thesis_UCB2009SupplyChainCarbonFootprint.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epa.gov/ghgreporting/ghg-mrr-final-rule" TargetMode="External"/><Relationship Id="rId2" Type="http://schemas.openxmlformats.org/officeDocument/2006/relationships/hyperlink" Target="https://www.epa.gov/sites/production/files/2021-02/documents/egrid2019_summary_tables.pdf" TargetMode="External"/><Relationship Id="rId1" Type="http://schemas.openxmlformats.org/officeDocument/2006/relationships/hyperlink" Target="https://www.epa.gov/sites/production/files/2021-02/documents/egrid2019_summary_tables.pdf"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hyperlink" Target="https://www.epa.gov/sites/production/files/2020-04/documents/ghg-emission-factors-hub.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67"/>
  <sheetViews>
    <sheetView topLeftCell="A52" zoomScale="130" zoomScaleNormal="130" workbookViewId="0">
      <selection activeCell="E56" sqref="E56"/>
    </sheetView>
  </sheetViews>
  <sheetFormatPr defaultRowHeight="14.5" x14ac:dyDescent="0.35"/>
  <cols>
    <col min="1" max="1" width="20.7265625" customWidth="1"/>
    <col min="2" max="2" width="18.7265625" bestFit="1" customWidth="1"/>
    <col min="3" max="3" width="15.1796875" bestFit="1" customWidth="1"/>
    <col min="4" max="4" width="10.54296875" bestFit="1" customWidth="1"/>
    <col min="5" max="5" width="16.453125" bestFit="1" customWidth="1"/>
  </cols>
  <sheetData>
    <row r="1" spans="1:17" ht="23" x14ac:dyDescent="0.35">
      <c r="A1" s="250" t="s">
        <v>2334</v>
      </c>
      <c r="B1" s="250"/>
      <c r="C1" s="250"/>
      <c r="D1" s="250"/>
      <c r="E1" s="250"/>
      <c r="F1" s="250"/>
    </row>
    <row r="2" spans="1:17" ht="14.5" customHeight="1" x14ac:dyDescent="0.35">
      <c r="A2" s="251" t="s">
        <v>2589</v>
      </c>
      <c r="B2" s="251"/>
      <c r="C2" s="251"/>
      <c r="D2" s="251"/>
      <c r="E2" s="251"/>
      <c r="F2" s="251"/>
    </row>
    <row r="3" spans="1:17" x14ac:dyDescent="0.35">
      <c r="A3" s="251"/>
      <c r="B3" s="251"/>
      <c r="C3" s="251"/>
      <c r="D3" s="251"/>
      <c r="E3" s="251"/>
      <c r="F3" s="251"/>
    </row>
    <row r="4" spans="1:17" x14ac:dyDescent="0.35">
      <c r="A4" s="251"/>
      <c r="B4" s="251"/>
      <c r="C4" s="251"/>
      <c r="D4" s="251"/>
      <c r="E4" s="251"/>
      <c r="F4" s="251"/>
    </row>
    <row r="6" spans="1:17" x14ac:dyDescent="0.35">
      <c r="A6" s="246" t="s">
        <v>2339</v>
      </c>
      <c r="B6" s="246"/>
      <c r="C6" s="246"/>
      <c r="D6" s="246"/>
    </row>
    <row r="7" spans="1:17" x14ac:dyDescent="0.35">
      <c r="A7" s="29" t="s">
        <v>2002</v>
      </c>
      <c r="B7" s="29" t="s">
        <v>2005</v>
      </c>
      <c r="C7" s="29" t="s">
        <v>1974</v>
      </c>
      <c r="D7" s="29" t="s">
        <v>2340</v>
      </c>
    </row>
    <row r="8" spans="1:17" x14ac:dyDescent="0.35">
      <c r="A8" s="29" t="s">
        <v>1955</v>
      </c>
      <c r="B8" s="60">
        <f>'Building Utilities'!J35</f>
        <v>12256.865110923816</v>
      </c>
      <c r="C8" s="245" t="s">
        <v>2023</v>
      </c>
      <c r="D8" s="68">
        <f t="shared" ref="D8:D17" si="0">B8/B$21</f>
        <v>0.43538506112159969</v>
      </c>
    </row>
    <row r="9" spans="1:17" x14ac:dyDescent="0.35">
      <c r="A9" s="29" t="s">
        <v>1957</v>
      </c>
      <c r="B9" s="60">
        <f>'Building Utilities'!K35</f>
        <v>11652.163509439759</v>
      </c>
      <c r="C9" s="245"/>
      <c r="D9" s="68">
        <f t="shared" si="0"/>
        <v>0.41390501370818555</v>
      </c>
    </row>
    <row r="10" spans="1:17" ht="15.5" customHeight="1" x14ac:dyDescent="0.35">
      <c r="A10" s="29" t="s">
        <v>1956</v>
      </c>
      <c r="B10" s="60">
        <f>'Building Utilities'!L35</f>
        <v>1637.3300031843339</v>
      </c>
      <c r="C10" s="245"/>
      <c r="D10" s="68">
        <f t="shared" si="0"/>
        <v>5.8160795363351302E-2</v>
      </c>
      <c r="Q10" s="32"/>
    </row>
    <row r="11" spans="1:17" x14ac:dyDescent="0.35">
      <c r="A11" s="29" t="s">
        <v>1954</v>
      </c>
      <c r="B11" s="60">
        <f>'Building Utilities'!M35</f>
        <v>133.57363390585692</v>
      </c>
      <c r="C11" s="245"/>
      <c r="D11" s="68">
        <f t="shared" si="0"/>
        <v>4.7447666459594744E-3</v>
      </c>
    </row>
    <row r="12" spans="1:17" x14ac:dyDescent="0.35">
      <c r="A12" s="29" t="s">
        <v>1958</v>
      </c>
      <c r="B12" s="60">
        <f>'Building Utilities'!N35</f>
        <v>128.52140564603866</v>
      </c>
      <c r="C12" s="245"/>
      <c r="D12" s="68">
        <f t="shared" si="0"/>
        <v>4.5653027545162362E-3</v>
      </c>
    </row>
    <row r="13" spans="1:17" x14ac:dyDescent="0.35">
      <c r="A13" s="29" t="s">
        <v>1959</v>
      </c>
      <c r="B13" s="60">
        <f>'Building Utilities'!O35</f>
        <v>37.668018447928141</v>
      </c>
      <c r="C13" s="245"/>
      <c r="D13" s="68">
        <f t="shared" si="0"/>
        <v>1.3380332055432599E-3</v>
      </c>
    </row>
    <row r="14" spans="1:17" x14ac:dyDescent="0.35">
      <c r="A14" s="29" t="s">
        <v>2335</v>
      </c>
      <c r="B14" s="60">
        <f>'Air Travel'!E12</f>
        <v>747.74978858919997</v>
      </c>
      <c r="C14" s="245"/>
      <c r="D14" s="68">
        <f t="shared" si="0"/>
        <v>2.6561366586177131E-2</v>
      </c>
    </row>
    <row r="15" spans="1:17" s="157" customFormat="1" x14ac:dyDescent="0.35">
      <c r="A15" s="219" t="s">
        <v>3528</v>
      </c>
      <c r="B15" s="60">
        <f>'Global Programs'!E15</f>
        <v>33.332717868356021</v>
      </c>
      <c r="C15" s="245"/>
      <c r="D15" s="68">
        <f t="shared" si="0"/>
        <v>1.1840358260554759E-3</v>
      </c>
    </row>
    <row r="16" spans="1:17" ht="14.5" customHeight="1" x14ac:dyDescent="0.35">
      <c r="A16" s="81" t="s">
        <v>2447</v>
      </c>
      <c r="B16" s="60">
        <f>'Car Travel'!B14</f>
        <v>197.36797877706567</v>
      </c>
      <c r="C16" s="245"/>
      <c r="D16" s="68">
        <f t="shared" si="0"/>
        <v>7.0108521816654463E-3</v>
      </c>
      <c r="E16" s="84"/>
    </row>
    <row r="17" spans="1:5" x14ac:dyDescent="0.35">
      <c r="A17" s="29" t="s">
        <v>2336</v>
      </c>
      <c r="B17" s="60">
        <f>Commuting!F49</f>
        <v>852.76126079999983</v>
      </c>
      <c r="C17" s="245"/>
      <c r="D17" s="68">
        <f t="shared" si="0"/>
        <v>3.0291555817534531E-2</v>
      </c>
    </row>
    <row r="18" spans="1:5" s="157" customFormat="1" x14ac:dyDescent="0.35">
      <c r="A18" s="29" t="s">
        <v>2496</v>
      </c>
      <c r="B18" s="60">
        <f>'ECoS Vehicles'!H11</f>
        <v>0.69693531271999998</v>
      </c>
      <c r="C18" s="245"/>
      <c r="D18" s="68">
        <f>B18/B$21</f>
        <v>2.475634846107302E-5</v>
      </c>
    </row>
    <row r="19" spans="1:5" s="84" customFormat="1" x14ac:dyDescent="0.35">
      <c r="A19" s="216" t="s">
        <v>1262</v>
      </c>
      <c r="B19" s="60">
        <f>'High Performance Computing'!B30</f>
        <v>473.7511413870991</v>
      </c>
      <c r="C19" s="245"/>
      <c r="D19" s="68">
        <f>B19/B$21</f>
        <v>1.6828460440950661E-2</v>
      </c>
      <c r="E19"/>
    </row>
    <row r="21" spans="1:5" ht="15.5" x14ac:dyDescent="0.35">
      <c r="A21" s="29" t="s">
        <v>1961</v>
      </c>
      <c r="B21" s="238">
        <f>SUM(B8:B19)</f>
        <v>28151.781504282179</v>
      </c>
      <c r="C21" s="30" t="s">
        <v>2023</v>
      </c>
      <c r="D21" s="68">
        <f>B21/B$21</f>
        <v>1</v>
      </c>
    </row>
    <row r="23" spans="1:5" x14ac:dyDescent="0.35">
      <c r="A23" s="246" t="s">
        <v>2430</v>
      </c>
      <c r="B23" s="246"/>
      <c r="C23" s="246"/>
      <c r="D23" s="246"/>
    </row>
    <row r="24" spans="1:5" x14ac:dyDescent="0.35">
      <c r="A24" s="78" t="s">
        <v>2429</v>
      </c>
      <c r="B24" s="78" t="s">
        <v>2005</v>
      </c>
      <c r="C24" s="78" t="s">
        <v>1974</v>
      </c>
      <c r="D24" s="78" t="s">
        <v>2340</v>
      </c>
    </row>
    <row r="25" spans="1:5" x14ac:dyDescent="0.35">
      <c r="A25" s="78" t="s">
        <v>2426</v>
      </c>
      <c r="B25" s="60">
        <f xml:space="preserve"> B8 + B12 + B13 + B16 + B18+ (1 - 'Utility Emissions Factors'!G33/'Utility Emissions Factors'!H29) * B11</f>
        <v>12636.300224642173</v>
      </c>
      <c r="C25" s="245" t="s">
        <v>2023</v>
      </c>
      <c r="D25" s="68">
        <f>B25/B$21</f>
        <v>0.4488632530314311</v>
      </c>
    </row>
    <row r="26" spans="1:5" x14ac:dyDescent="0.35">
      <c r="A26" s="78" t="s">
        <v>2427</v>
      </c>
      <c r="B26" s="60">
        <f xml:space="preserve"> B9 + B10 + ('Utility Emissions Factors'!G33/'Utility Emissions Factors'!H29) * B11 + B19</f>
        <v>13881.637512382445</v>
      </c>
      <c r="C26" s="245"/>
      <c r="D26" s="68">
        <f>B26/B$21</f>
        <v>0.49309978873880161</v>
      </c>
    </row>
    <row r="27" spans="1:5" ht="14.5" customHeight="1" x14ac:dyDescent="0.35">
      <c r="A27" s="78" t="s">
        <v>2428</v>
      </c>
      <c r="B27" s="60">
        <f xml:space="preserve"> B14 + B17</f>
        <v>1600.5110493891998</v>
      </c>
      <c r="C27" s="245"/>
      <c r="D27" s="68">
        <f>B27/B$21</f>
        <v>5.6852922403711662E-2</v>
      </c>
    </row>
    <row r="28" spans="1:5" x14ac:dyDescent="0.35">
      <c r="A28" s="79"/>
      <c r="B28" s="79"/>
      <c r="C28" s="79"/>
      <c r="D28" s="79"/>
      <c r="E28" s="79"/>
    </row>
    <row r="29" spans="1:5" x14ac:dyDescent="0.35">
      <c r="A29" s="246" t="s">
        <v>2569</v>
      </c>
      <c r="B29" s="246"/>
      <c r="C29" s="246"/>
      <c r="D29" s="246"/>
    </row>
    <row r="30" spans="1:5" x14ac:dyDescent="0.35">
      <c r="A30" s="182" t="s">
        <v>2002</v>
      </c>
      <c r="B30" s="182" t="s">
        <v>2005</v>
      </c>
      <c r="C30" s="182" t="s">
        <v>1974</v>
      </c>
      <c r="D30" s="182" t="s">
        <v>2340</v>
      </c>
    </row>
    <row r="31" spans="1:5" x14ac:dyDescent="0.35">
      <c r="A31" s="182" t="s">
        <v>2335</v>
      </c>
      <c r="B31" s="60">
        <f>'Air Travel'!E12</f>
        <v>747.74978858919997</v>
      </c>
      <c r="C31" s="245" t="s">
        <v>2023</v>
      </c>
      <c r="D31" s="68">
        <f>B31/B$36</f>
        <v>0.16394410603158155</v>
      </c>
      <c r="E31" s="79"/>
    </row>
    <row r="32" spans="1:5" s="157" customFormat="1" x14ac:dyDescent="0.35">
      <c r="A32" s="219" t="s">
        <v>3528</v>
      </c>
      <c r="B32" s="60">
        <f>B15</f>
        <v>33.332717868356021</v>
      </c>
      <c r="C32" s="245"/>
      <c r="D32" s="68">
        <f>B32/B$36</f>
        <v>7.3081968272314156E-3</v>
      </c>
    </row>
    <row r="33" spans="1:5" x14ac:dyDescent="0.35">
      <c r="A33" s="182" t="s">
        <v>2336</v>
      </c>
      <c r="B33" s="60">
        <f>Commuting!F49</f>
        <v>852.76126079999983</v>
      </c>
      <c r="C33" s="245"/>
      <c r="D33" s="68">
        <f t="shared" ref="D33:D34" si="1">B33/B$36</f>
        <v>0.18696786638214183</v>
      </c>
      <c r="E33" s="63"/>
    </row>
    <row r="34" spans="1:5" x14ac:dyDescent="0.35">
      <c r="A34" s="182" t="s">
        <v>2481</v>
      </c>
      <c r="B34" s="60">
        <f>Vendor!B16</f>
        <v>2927.1606304556281</v>
      </c>
      <c r="C34" s="245"/>
      <c r="D34" s="68">
        <f t="shared" si="1"/>
        <v>0.64177983075904521</v>
      </c>
      <c r="E34" s="79"/>
    </row>
    <row r="35" spans="1:5" x14ac:dyDescent="0.35">
      <c r="A35" s="79"/>
      <c r="B35" s="79"/>
      <c r="C35" s="79"/>
      <c r="D35" s="79"/>
      <c r="E35" s="79"/>
    </row>
    <row r="36" spans="1:5" ht="15.5" x14ac:dyDescent="0.35">
      <c r="A36" s="182" t="s">
        <v>1961</v>
      </c>
      <c r="B36" s="238">
        <f>SUM(B31:B34)</f>
        <v>4561.0043977131836</v>
      </c>
      <c r="C36" s="181" t="s">
        <v>2023</v>
      </c>
      <c r="D36" s="68">
        <f>SUM(D31:D34)</f>
        <v>1</v>
      </c>
      <c r="E36" s="79"/>
    </row>
    <row r="37" spans="1:5" x14ac:dyDescent="0.35">
      <c r="A37" s="79"/>
      <c r="B37" s="79"/>
      <c r="C37" s="79"/>
      <c r="D37" s="79"/>
      <c r="E37" s="79"/>
    </row>
    <row r="38" spans="1:5" x14ac:dyDescent="0.35">
      <c r="A38" s="246" t="s">
        <v>2588</v>
      </c>
      <c r="B38" s="246"/>
      <c r="C38" s="246"/>
      <c r="D38" s="246"/>
      <c r="E38" s="246"/>
    </row>
    <row r="39" spans="1:5" x14ac:dyDescent="0.35">
      <c r="A39" s="213" t="s">
        <v>2002</v>
      </c>
      <c r="B39" s="213" t="s">
        <v>2581</v>
      </c>
      <c r="C39" s="213" t="s">
        <v>2583</v>
      </c>
      <c r="D39" s="213" t="s">
        <v>1974</v>
      </c>
      <c r="E39" s="213" t="s">
        <v>2586</v>
      </c>
    </row>
    <row r="40" spans="1:5" x14ac:dyDescent="0.35">
      <c r="A40" s="213" t="s">
        <v>2573</v>
      </c>
      <c r="B40" s="60">
        <v>107143</v>
      </c>
      <c r="C40" s="60">
        <f>B8</f>
        <v>12256.865110923816</v>
      </c>
      <c r="D40" s="245" t="s">
        <v>2023</v>
      </c>
      <c r="E40" s="68">
        <f>C40/B40</f>
        <v>0.11439725517228205</v>
      </c>
    </row>
    <row r="41" spans="1:5" x14ac:dyDescent="0.35">
      <c r="A41" s="213" t="s">
        <v>2574</v>
      </c>
      <c r="B41" s="60">
        <v>184199</v>
      </c>
      <c r="C41" s="60">
        <f>B9 + B10 + ('Utility Emissions Factors'!G33/'Utility Emissions Factors'!H29) * B11 + B19</f>
        <v>13881.637512382445</v>
      </c>
      <c r="D41" s="245"/>
      <c r="E41" s="68">
        <f t="shared" ref="E41:E45" si="2">C41/B41</f>
        <v>7.5362176300536085E-2</v>
      </c>
    </row>
    <row r="42" spans="1:5" x14ac:dyDescent="0.35">
      <c r="A42" s="213" t="s">
        <v>2575</v>
      </c>
      <c r="B42" s="60">
        <v>28797</v>
      </c>
      <c r="C42" s="60">
        <f xml:space="preserve"> B12 + B13 + B16 + (1 - 'Utility Emissions Factors'!G33/'Utility Emissions Factors'!H29) * B11</f>
        <v>378.73817840563584</v>
      </c>
      <c r="D42" s="245"/>
      <c r="E42" s="68">
        <f t="shared" si="2"/>
        <v>1.3152001194764588E-2</v>
      </c>
    </row>
    <row r="43" spans="1:5" x14ac:dyDescent="0.35">
      <c r="A43" s="213" t="s">
        <v>2576</v>
      </c>
      <c r="B43" s="60">
        <v>7220</v>
      </c>
      <c r="C43" s="60">
        <f>B18</f>
        <v>0.69693531271999998</v>
      </c>
      <c r="D43" s="245"/>
      <c r="E43" s="68">
        <f t="shared" si="2"/>
        <v>9.6528436664819939E-5</v>
      </c>
    </row>
    <row r="44" spans="1:5" x14ac:dyDescent="0.35">
      <c r="A44" s="213" t="s">
        <v>2336</v>
      </c>
      <c r="B44" s="60">
        <v>70716</v>
      </c>
      <c r="C44" s="60">
        <f>B17</f>
        <v>852.76126079999983</v>
      </c>
      <c r="D44" s="245"/>
      <c r="E44" s="68">
        <f t="shared" si="2"/>
        <v>1.2058957814356014E-2</v>
      </c>
    </row>
    <row r="45" spans="1:5" x14ac:dyDescent="0.35">
      <c r="A45" s="213" t="s">
        <v>2335</v>
      </c>
      <c r="B45" s="60">
        <v>19220</v>
      </c>
      <c r="C45" s="60">
        <f>B14+B15</f>
        <v>781.08250645755595</v>
      </c>
      <c r="D45" s="245"/>
      <c r="E45" s="68">
        <f t="shared" si="2"/>
        <v>4.0639048202786472E-2</v>
      </c>
    </row>
    <row r="46" spans="1:5" x14ac:dyDescent="0.35">
      <c r="A46" s="213" t="s">
        <v>2577</v>
      </c>
      <c r="B46" s="60">
        <v>2558</v>
      </c>
      <c r="C46" s="60" t="s">
        <v>2582</v>
      </c>
      <c r="D46" s="245"/>
      <c r="E46" s="68" t="s">
        <v>2582</v>
      </c>
    </row>
    <row r="47" spans="1:5" x14ac:dyDescent="0.35">
      <c r="A47" s="213" t="s">
        <v>2578</v>
      </c>
      <c r="B47" s="60">
        <v>7640</v>
      </c>
      <c r="C47" s="60" t="s">
        <v>2582</v>
      </c>
      <c r="D47" s="245"/>
      <c r="E47" s="68" t="s">
        <v>2582</v>
      </c>
    </row>
    <row r="48" spans="1:5" x14ac:dyDescent="0.35">
      <c r="A48" s="213" t="s">
        <v>2579</v>
      </c>
      <c r="B48" s="60">
        <v>2467</v>
      </c>
      <c r="C48" s="60" t="s">
        <v>2582</v>
      </c>
      <c r="D48" s="245"/>
      <c r="E48" s="68" t="s">
        <v>2582</v>
      </c>
    </row>
    <row r="49" spans="1:5" x14ac:dyDescent="0.35">
      <c r="A49" s="213" t="s">
        <v>2580</v>
      </c>
      <c r="B49" s="60">
        <v>12665</v>
      </c>
      <c r="C49" s="60" t="s">
        <v>2582</v>
      </c>
      <c r="D49" s="245"/>
      <c r="E49" s="68" t="s">
        <v>2582</v>
      </c>
    </row>
    <row r="51" spans="1:5" x14ac:dyDescent="0.35">
      <c r="A51" s="213" t="s">
        <v>1961</v>
      </c>
      <c r="B51" s="238">
        <f>SUM(B40:B49)</f>
        <v>442625</v>
      </c>
      <c r="C51" s="238">
        <f>SUM(C40:C49)</f>
        <v>28151.781504282168</v>
      </c>
      <c r="D51" s="157"/>
      <c r="E51" s="239">
        <f>C51/B51</f>
        <v>6.3601878575051493E-2</v>
      </c>
    </row>
    <row r="53" spans="1:5" x14ac:dyDescent="0.35">
      <c r="C53" s="63"/>
    </row>
    <row r="54" spans="1:5" x14ac:dyDescent="0.35">
      <c r="A54" s="247" t="s">
        <v>2587</v>
      </c>
      <c r="B54" s="248"/>
      <c r="C54" s="249"/>
      <c r="D54" s="157"/>
      <c r="E54" s="157"/>
    </row>
    <row r="55" spans="1:5" ht="43.5" x14ac:dyDescent="0.35">
      <c r="A55" s="244" t="s">
        <v>2002</v>
      </c>
      <c r="B55" s="241" t="s">
        <v>3544</v>
      </c>
      <c r="C55" s="242" t="s">
        <v>3545</v>
      </c>
      <c r="D55" s="243"/>
      <c r="E55" s="157"/>
    </row>
    <row r="56" spans="1:5" ht="43.5" x14ac:dyDescent="0.35">
      <c r="A56" s="224" t="s">
        <v>2584</v>
      </c>
      <c r="B56" s="240">
        <f>SUM(C40:C42)/SUM(B40:B42)</f>
        <v>8.2830398051196186E-2</v>
      </c>
      <c r="C56" s="240">
        <v>4.3999999999999997E-2</v>
      </c>
      <c r="D56" s="157"/>
      <c r="E56" s="157"/>
    </row>
    <row r="57" spans="1:5" x14ac:dyDescent="0.35">
      <c r="A57" s="213" t="s">
        <v>2576</v>
      </c>
      <c r="B57" s="215">
        <f>E43</f>
        <v>9.6528436664819939E-5</v>
      </c>
      <c r="C57" s="215">
        <v>1.0999999999999999E-2</v>
      </c>
      <c r="D57" s="157"/>
      <c r="E57" s="157"/>
    </row>
    <row r="58" spans="1:5" x14ac:dyDescent="0.35">
      <c r="A58" s="213" t="s">
        <v>2585</v>
      </c>
      <c r="B58" s="215">
        <f>E44</f>
        <v>1.2058957814356014E-2</v>
      </c>
      <c r="C58" s="215">
        <v>1.7000000000000001E-2</v>
      </c>
      <c r="D58" s="157"/>
      <c r="E58" s="157"/>
    </row>
    <row r="59" spans="1:5" x14ac:dyDescent="0.35">
      <c r="A59" s="213" t="s">
        <v>2335</v>
      </c>
      <c r="B59" s="215">
        <f>E45</f>
        <v>4.0639048202786472E-2</v>
      </c>
      <c r="C59" s="215">
        <v>5.0999999999999997E-2</v>
      </c>
      <c r="D59" s="157"/>
      <c r="E59" s="157"/>
    </row>
    <row r="60" spans="1:5" x14ac:dyDescent="0.35">
      <c r="A60" s="157"/>
      <c r="B60" s="157"/>
      <c r="C60" s="157"/>
      <c r="D60" s="157"/>
      <c r="E60" s="157"/>
    </row>
    <row r="61" spans="1:5" x14ac:dyDescent="0.35">
      <c r="A61" s="213" t="s">
        <v>1961</v>
      </c>
      <c r="B61" s="239">
        <f>E51</f>
        <v>6.3601878575051493E-2</v>
      </c>
      <c r="C61" s="239">
        <v>4.1000000000000002E-2</v>
      </c>
      <c r="D61" s="157"/>
      <c r="E61" s="157"/>
    </row>
    <row r="62" spans="1:5" x14ac:dyDescent="0.35">
      <c r="A62" s="157"/>
      <c r="B62" s="157"/>
      <c r="C62" s="157"/>
      <c r="D62" s="157"/>
      <c r="E62" s="157"/>
    </row>
    <row r="63" spans="1:5" x14ac:dyDescent="0.35">
      <c r="A63" s="157"/>
      <c r="B63" s="157"/>
      <c r="C63" s="157"/>
      <c r="D63" s="157"/>
      <c r="E63" s="157"/>
    </row>
    <row r="64" spans="1:5" x14ac:dyDescent="0.35">
      <c r="A64" s="157"/>
      <c r="B64" s="157"/>
      <c r="C64" s="157"/>
      <c r="D64" s="157"/>
      <c r="E64" s="157"/>
    </row>
    <row r="65" spans="1:5" x14ac:dyDescent="0.35">
      <c r="A65" s="157"/>
      <c r="B65" s="157"/>
      <c r="C65" s="157"/>
      <c r="D65" s="157"/>
      <c r="E65" s="157"/>
    </row>
    <row r="66" spans="1:5" x14ac:dyDescent="0.35">
      <c r="A66" s="157"/>
      <c r="B66" s="157"/>
      <c r="C66" s="157"/>
      <c r="D66" s="157"/>
      <c r="E66" s="157"/>
    </row>
    <row r="67" spans="1:5" x14ac:dyDescent="0.35">
      <c r="A67" s="157"/>
      <c r="B67" s="157"/>
      <c r="C67" s="157"/>
      <c r="D67" s="157"/>
      <c r="E67" s="157"/>
    </row>
  </sheetData>
  <mergeCells count="11">
    <mergeCell ref="D40:D49"/>
    <mergeCell ref="A38:E38"/>
    <mergeCell ref="A54:C54"/>
    <mergeCell ref="A1:F1"/>
    <mergeCell ref="A2:F4"/>
    <mergeCell ref="A29:D29"/>
    <mergeCell ref="C31:C34"/>
    <mergeCell ref="C25:C27"/>
    <mergeCell ref="A6:D6"/>
    <mergeCell ref="C8:C19"/>
    <mergeCell ref="A23:D23"/>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5"/>
  <sheetViews>
    <sheetView workbookViewId="0">
      <selection activeCell="A5" sqref="A5:E5"/>
    </sheetView>
  </sheetViews>
  <sheetFormatPr defaultRowHeight="14.5" x14ac:dyDescent="0.35"/>
  <cols>
    <col min="1" max="1" width="16.08984375" bestFit="1" customWidth="1"/>
    <col min="2" max="2" width="14.453125" customWidth="1"/>
    <col min="3" max="3" width="19.08984375" customWidth="1"/>
    <col min="4" max="4" width="14.08984375" customWidth="1"/>
    <col min="5" max="5" width="14.453125" customWidth="1"/>
  </cols>
  <sheetData>
    <row r="1" spans="1:9" ht="23" x14ac:dyDescent="0.35">
      <c r="A1" s="250" t="s">
        <v>2314</v>
      </c>
      <c r="B1" s="250"/>
      <c r="C1" s="250"/>
      <c r="D1" s="250"/>
      <c r="E1" s="250"/>
      <c r="F1" s="39"/>
      <c r="G1" s="39"/>
      <c r="H1" s="39"/>
      <c r="I1" s="39"/>
    </row>
    <row r="2" spans="1:9" ht="14.5" customHeight="1" x14ac:dyDescent="0.35">
      <c r="A2" s="251" t="s">
        <v>2333</v>
      </c>
      <c r="B2" s="251"/>
      <c r="C2" s="251"/>
      <c r="D2" s="251"/>
      <c r="E2" s="251"/>
      <c r="F2" s="40"/>
      <c r="G2" s="40"/>
      <c r="H2" s="40"/>
      <c r="I2" s="40"/>
    </row>
    <row r="3" spans="1:9" x14ac:dyDescent="0.35">
      <c r="A3" s="251"/>
      <c r="B3" s="251"/>
      <c r="C3" s="251"/>
      <c r="D3" s="251"/>
      <c r="E3" s="251"/>
      <c r="F3" s="40"/>
      <c r="G3" s="40"/>
      <c r="H3" s="40"/>
      <c r="I3" s="40"/>
    </row>
    <row r="5" spans="1:9" x14ac:dyDescent="0.35">
      <c r="A5" s="278" t="s">
        <v>2317</v>
      </c>
      <c r="B5" s="278"/>
      <c r="C5" s="278"/>
      <c r="D5" s="278"/>
      <c r="E5" s="278"/>
      <c r="F5" s="48"/>
      <c r="G5" s="48"/>
      <c r="H5" s="48"/>
    </row>
    <row r="6" spans="1:9" x14ac:dyDescent="0.35">
      <c r="A6" s="22" t="s">
        <v>2316</v>
      </c>
      <c r="B6" s="22" t="s">
        <v>2046</v>
      </c>
      <c r="C6" s="22" t="s">
        <v>2318</v>
      </c>
      <c r="D6" s="22" t="s">
        <v>2056</v>
      </c>
      <c r="E6" s="22" t="s">
        <v>1961</v>
      </c>
      <c r="F6" s="49"/>
      <c r="G6" s="49"/>
      <c r="H6" s="305"/>
    </row>
    <row r="7" spans="1:9" x14ac:dyDescent="0.35">
      <c r="A7" s="22" t="s">
        <v>1953</v>
      </c>
      <c r="B7" s="56">
        <f xml:space="preserve"> COUNTIF('Air Travel Raw'!$J$7:$J$4628, B$6)</f>
        <v>1384</v>
      </c>
      <c r="C7" s="56">
        <f xml:space="preserve"> COUNTIF('Air Travel Raw'!$J$7:$J$4628, C$6)</f>
        <v>1992</v>
      </c>
      <c r="D7" s="56">
        <f xml:space="preserve"> COUNTIF('Air Travel Raw'!$J$7:$J$4628, D$6)</f>
        <v>654</v>
      </c>
      <c r="E7" s="56">
        <f xml:space="preserve"> SUM(B7:D7)</f>
        <v>4030</v>
      </c>
      <c r="F7" s="50"/>
      <c r="G7" s="50"/>
      <c r="H7" s="305"/>
    </row>
    <row r="8" spans="1:9" x14ac:dyDescent="0.35">
      <c r="A8" s="22" t="s">
        <v>2607</v>
      </c>
      <c r="B8" s="77">
        <f xml:space="preserve"> SUMIFS('Air Travel Raw'!$F$7:$F$4628, 'Air Travel Raw'!$J$7:$J$4628, B$6)</f>
        <v>266964</v>
      </c>
      <c r="C8" s="77">
        <f xml:space="preserve"> SUMIFS('Air Travel Raw'!$F$7:$F$4628, 'Air Travel Raw'!$J$7:$J$4628, C$6)</f>
        <v>1802253</v>
      </c>
      <c r="D8" s="77">
        <f xml:space="preserve"> SUMIFS('Air Travel Raw'!$F$7:$F$4628, 'Air Travel Raw'!$J$7:$J$4628, D$6)</f>
        <v>2688313</v>
      </c>
      <c r="E8" s="77">
        <f xml:space="preserve"> SUM(B8:D8)</f>
        <v>4757530</v>
      </c>
      <c r="F8" s="51"/>
      <c r="G8" s="51"/>
      <c r="H8" s="305"/>
    </row>
    <row r="9" spans="1:9" x14ac:dyDescent="0.35">
      <c r="A9" s="22" t="s">
        <v>1974</v>
      </c>
      <c r="B9" s="245" t="s">
        <v>2319</v>
      </c>
      <c r="C9" s="245"/>
      <c r="D9" s="245"/>
      <c r="E9" s="245"/>
      <c r="F9" s="51"/>
      <c r="G9" s="51"/>
      <c r="H9" s="55"/>
    </row>
    <row r="10" spans="1:9" x14ac:dyDescent="0.35">
      <c r="A10" s="159" t="s">
        <v>2608</v>
      </c>
      <c r="B10" s="56">
        <f>B8/B7</f>
        <v>192.89306358381504</v>
      </c>
      <c r="C10" s="56">
        <f t="shared" ref="C10:E10" si="0">C8/C7</f>
        <v>904.7454819277109</v>
      </c>
      <c r="D10" s="56">
        <f t="shared" si="0"/>
        <v>4110.5703363914372</v>
      </c>
      <c r="E10" s="56">
        <f t="shared" si="0"/>
        <v>1180.5285359801489</v>
      </c>
      <c r="F10" s="52"/>
      <c r="G10" s="52"/>
      <c r="H10" s="53"/>
    </row>
    <row r="11" spans="1:9" x14ac:dyDescent="0.35">
      <c r="A11" s="159" t="s">
        <v>1974</v>
      </c>
      <c r="B11" s="245" t="s">
        <v>2508</v>
      </c>
      <c r="C11" s="245"/>
      <c r="D11" s="245"/>
      <c r="E11" s="245"/>
      <c r="F11" s="54"/>
      <c r="G11" s="54"/>
    </row>
    <row r="12" spans="1:9" x14ac:dyDescent="0.35">
      <c r="A12" s="22" t="s">
        <v>2005</v>
      </c>
      <c r="B12" s="58">
        <f xml:space="preserve"> B8 * 'Air Travel Emissions Factors'!G6</f>
        <v>57.989626419599993</v>
      </c>
      <c r="C12" s="58">
        <f xml:space="preserve"> C8 * 'Air Travel Emissions Factors'!G10</f>
        <v>241.9823826498</v>
      </c>
      <c r="D12" s="58">
        <f xml:space="preserve"> D8 * 'Air Travel Emissions Factors'!G14</f>
        <v>447.77777951979999</v>
      </c>
      <c r="E12" s="152">
        <f xml:space="preserve"> SUM(B12:D12)</f>
        <v>747.74978858919997</v>
      </c>
    </row>
    <row r="13" spans="1:9" ht="15.5" x14ac:dyDescent="0.35">
      <c r="A13" s="22" t="s">
        <v>1974</v>
      </c>
      <c r="B13" s="245" t="s">
        <v>2023</v>
      </c>
      <c r="C13" s="245"/>
      <c r="D13" s="245"/>
      <c r="E13" s="245"/>
    </row>
    <row r="14" spans="1:9" x14ac:dyDescent="0.35">
      <c r="A14" s="159" t="s">
        <v>2320</v>
      </c>
      <c r="B14" s="58">
        <f xml:space="preserve"> B12 / B7</f>
        <v>4.1900019089306351E-2</v>
      </c>
      <c r="C14" s="58">
        <f xml:space="preserve"> C12 / C7</f>
        <v>0.12147709972379518</v>
      </c>
      <c r="D14" s="58">
        <f xml:space="preserve"> D12 / D7</f>
        <v>0.68467550385290521</v>
      </c>
      <c r="E14" s="58">
        <f xml:space="preserve"> E12 / E7</f>
        <v>0.18554585324794043</v>
      </c>
    </row>
    <row r="15" spans="1:9" ht="15.5" x14ac:dyDescent="0.35">
      <c r="A15" s="159" t="s">
        <v>1974</v>
      </c>
      <c r="B15" s="306" t="s">
        <v>2321</v>
      </c>
      <c r="C15" s="307"/>
      <c r="D15" s="307"/>
      <c r="E15" s="308"/>
    </row>
  </sheetData>
  <mergeCells count="8">
    <mergeCell ref="B15:E15"/>
    <mergeCell ref="B11:E11"/>
    <mergeCell ref="B13:E13"/>
    <mergeCell ref="A1:E1"/>
    <mergeCell ref="A2:E3"/>
    <mergeCell ref="H6:H8"/>
    <mergeCell ref="A5:E5"/>
    <mergeCell ref="B9:E9"/>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9"/>
  <sheetViews>
    <sheetView topLeftCell="B1" workbookViewId="0">
      <selection activeCell="H41" sqref="H41"/>
    </sheetView>
  </sheetViews>
  <sheetFormatPr defaultRowHeight="14.5" x14ac:dyDescent="0.35"/>
  <cols>
    <col min="1" max="1" width="148.7265625" bestFit="1" customWidth="1"/>
    <col min="2" max="2" width="35.6328125" bestFit="1" customWidth="1"/>
    <col min="3" max="3" width="16.1796875" bestFit="1" customWidth="1"/>
    <col min="4" max="4" width="12.6328125" bestFit="1" customWidth="1"/>
    <col min="5" max="5" width="20.7265625" bestFit="1" customWidth="1"/>
    <col min="6" max="6" width="17.453125" bestFit="1" customWidth="1"/>
    <col min="7" max="7" width="12.453125" customWidth="1"/>
    <col min="10" max="10" width="11.90625" bestFit="1" customWidth="1"/>
    <col min="11" max="11" width="14.08984375" bestFit="1" customWidth="1"/>
  </cols>
  <sheetData>
    <row r="1" spans="1:11" ht="23" x14ac:dyDescent="0.35">
      <c r="A1" s="250" t="s">
        <v>3529</v>
      </c>
      <c r="B1" s="250"/>
      <c r="C1" s="250"/>
      <c r="D1" s="250"/>
      <c r="E1" s="250"/>
    </row>
    <row r="2" spans="1:11" x14ac:dyDescent="0.35">
      <c r="A2" s="251" t="s">
        <v>3540</v>
      </c>
      <c r="B2" s="251"/>
      <c r="C2" s="251"/>
      <c r="D2" s="251"/>
      <c r="E2" s="251"/>
    </row>
    <row r="3" spans="1:11" x14ac:dyDescent="0.35">
      <c r="A3" s="251"/>
      <c r="B3" s="251"/>
      <c r="C3" s="251"/>
      <c r="D3" s="251"/>
      <c r="E3" s="251"/>
    </row>
    <row r="4" spans="1:11" x14ac:dyDescent="0.35">
      <c r="A4" s="251"/>
      <c r="B4" s="251"/>
      <c r="C4" s="251"/>
      <c r="D4" s="251"/>
      <c r="E4" s="251"/>
    </row>
    <row r="6" spans="1:11" x14ac:dyDescent="0.35">
      <c r="A6" s="234" t="s">
        <v>3531</v>
      </c>
      <c r="B6" s="234" t="s">
        <v>3532</v>
      </c>
      <c r="C6" s="234" t="s">
        <v>3533</v>
      </c>
      <c r="D6" s="234" t="s">
        <v>3534</v>
      </c>
      <c r="E6" s="234" t="s">
        <v>3535</v>
      </c>
      <c r="F6" s="223" t="s">
        <v>3541</v>
      </c>
      <c r="G6" s="223" t="s">
        <v>2042</v>
      </c>
      <c r="J6" s="287" t="s">
        <v>2410</v>
      </c>
      <c r="K6" s="287"/>
    </row>
    <row r="7" spans="1:11" x14ac:dyDescent="0.35">
      <c r="A7" s="157" t="s">
        <v>3536</v>
      </c>
      <c r="B7" s="157" t="s">
        <v>3537</v>
      </c>
      <c r="C7" s="157" t="s">
        <v>3538</v>
      </c>
      <c r="D7" s="157">
        <v>2019</v>
      </c>
      <c r="E7" s="157" t="s">
        <v>3539</v>
      </c>
      <c r="F7" s="236">
        <f>4253.62+4447.2</f>
        <v>8700.82</v>
      </c>
      <c r="G7" s="235" t="str">
        <f>IF(ISBLANK(C7),"",IF(C7&gt;$K$10,$J$10,IF(C7&gt;$K$9, $J$9,$J$8)))</f>
        <v>Long Haul</v>
      </c>
      <c r="J7" s="65" t="s">
        <v>2411</v>
      </c>
      <c r="K7" s="65" t="s">
        <v>2412</v>
      </c>
    </row>
    <row r="8" spans="1:11" x14ac:dyDescent="0.35">
      <c r="A8" s="157" t="s">
        <v>3536</v>
      </c>
      <c r="B8" s="157" t="s">
        <v>3537</v>
      </c>
      <c r="C8" s="157" t="s">
        <v>3538</v>
      </c>
      <c r="D8" s="157">
        <v>2019</v>
      </c>
      <c r="E8" s="157" t="s">
        <v>3539</v>
      </c>
      <c r="F8" s="236">
        <f t="shared" ref="F8:F29" si="0">4253.62+4447.2</f>
        <v>8700.82</v>
      </c>
      <c r="G8" s="235" t="str">
        <f t="shared" ref="G8:G29" si="1">IF(ISBLANK(C8),"",IF(C8&gt;$K$10,$J$10,IF(C8&gt;$K$9, $J$9,$J$8)))</f>
        <v>Long Haul</v>
      </c>
      <c r="J8" s="61" t="s">
        <v>2046</v>
      </c>
      <c r="K8" s="19">
        <v>0</v>
      </c>
    </row>
    <row r="9" spans="1:11" x14ac:dyDescent="0.35">
      <c r="A9" s="157" t="s">
        <v>3536</v>
      </c>
      <c r="B9" s="157" t="s">
        <v>3537</v>
      </c>
      <c r="C9" s="157" t="s">
        <v>3538</v>
      </c>
      <c r="D9" s="157">
        <v>2019</v>
      </c>
      <c r="E9" s="157" t="s">
        <v>3539</v>
      </c>
      <c r="F9" s="236">
        <f t="shared" si="0"/>
        <v>8700.82</v>
      </c>
      <c r="G9" s="235" t="str">
        <f t="shared" si="1"/>
        <v>Long Haul</v>
      </c>
      <c r="J9" s="61" t="s">
        <v>2318</v>
      </c>
      <c r="K9" s="19">
        <v>300</v>
      </c>
    </row>
    <row r="10" spans="1:11" x14ac:dyDescent="0.35">
      <c r="A10" s="157" t="s">
        <v>3536</v>
      </c>
      <c r="B10" s="157" t="s">
        <v>3537</v>
      </c>
      <c r="C10" s="157" t="s">
        <v>3538</v>
      </c>
      <c r="D10" s="157">
        <v>2019</v>
      </c>
      <c r="E10" s="157" t="s">
        <v>3539</v>
      </c>
      <c r="F10" s="236">
        <f t="shared" si="0"/>
        <v>8700.82</v>
      </c>
      <c r="G10" s="235" t="str">
        <f t="shared" si="1"/>
        <v>Long Haul</v>
      </c>
      <c r="J10" s="61" t="s">
        <v>2056</v>
      </c>
      <c r="K10" s="19">
        <v>2300</v>
      </c>
    </row>
    <row r="11" spans="1:11" x14ac:dyDescent="0.35">
      <c r="A11" s="157" t="s">
        <v>3536</v>
      </c>
      <c r="B11" s="157" t="s">
        <v>3537</v>
      </c>
      <c r="C11" s="157" t="s">
        <v>3538</v>
      </c>
      <c r="D11" s="157">
        <v>2019</v>
      </c>
      <c r="E11" s="157" t="s">
        <v>3539</v>
      </c>
      <c r="F11" s="236">
        <f t="shared" si="0"/>
        <v>8700.82</v>
      </c>
      <c r="G11" s="235" t="str">
        <f t="shared" si="1"/>
        <v>Long Haul</v>
      </c>
    </row>
    <row r="12" spans="1:11" x14ac:dyDescent="0.35">
      <c r="A12" s="157" t="s">
        <v>3536</v>
      </c>
      <c r="B12" s="157" t="s">
        <v>3537</v>
      </c>
      <c r="C12" s="157" t="s">
        <v>3538</v>
      </c>
      <c r="D12" s="157">
        <v>2019</v>
      </c>
      <c r="E12" s="157" t="s">
        <v>3539</v>
      </c>
      <c r="F12" s="236">
        <f t="shared" si="0"/>
        <v>8700.82</v>
      </c>
      <c r="G12" s="235" t="str">
        <f t="shared" si="1"/>
        <v>Long Haul</v>
      </c>
    </row>
    <row r="13" spans="1:11" x14ac:dyDescent="0.35">
      <c r="A13" s="157" t="s">
        <v>3536</v>
      </c>
      <c r="B13" s="157" t="s">
        <v>3537</v>
      </c>
      <c r="C13" s="157" t="s">
        <v>3538</v>
      </c>
      <c r="D13" s="157">
        <v>2019</v>
      </c>
      <c r="E13" s="157" t="s">
        <v>3539</v>
      </c>
      <c r="F13" s="236">
        <f t="shared" si="0"/>
        <v>8700.82</v>
      </c>
      <c r="G13" s="235" t="str">
        <f t="shared" si="1"/>
        <v>Long Haul</v>
      </c>
    </row>
    <row r="14" spans="1:11" x14ac:dyDescent="0.35">
      <c r="A14" s="157" t="s">
        <v>3536</v>
      </c>
      <c r="B14" s="157" t="s">
        <v>3537</v>
      </c>
      <c r="C14" s="157" t="s">
        <v>3538</v>
      </c>
      <c r="D14" s="157">
        <v>2019</v>
      </c>
      <c r="E14" s="157" t="s">
        <v>3539</v>
      </c>
      <c r="F14" s="236">
        <f t="shared" si="0"/>
        <v>8700.82</v>
      </c>
      <c r="G14" s="235" t="str">
        <f t="shared" si="1"/>
        <v>Long Haul</v>
      </c>
    </row>
    <row r="15" spans="1:11" x14ac:dyDescent="0.35">
      <c r="A15" s="157" t="s">
        <v>3536</v>
      </c>
      <c r="B15" s="157" t="s">
        <v>3537</v>
      </c>
      <c r="C15" s="157" t="s">
        <v>3538</v>
      </c>
      <c r="D15" s="157">
        <v>2019</v>
      </c>
      <c r="E15" s="157" t="s">
        <v>3539</v>
      </c>
      <c r="F15" s="236">
        <f t="shared" si="0"/>
        <v>8700.82</v>
      </c>
      <c r="G15" s="235" t="str">
        <f t="shared" si="1"/>
        <v>Long Haul</v>
      </c>
    </row>
    <row r="16" spans="1:11" x14ac:dyDescent="0.35">
      <c r="A16" s="157" t="s">
        <v>3536</v>
      </c>
      <c r="B16" s="157" t="s">
        <v>3537</v>
      </c>
      <c r="C16" s="157" t="s">
        <v>3538</v>
      </c>
      <c r="D16" s="157">
        <v>2019</v>
      </c>
      <c r="E16" s="157" t="s">
        <v>3539</v>
      </c>
      <c r="F16" s="236">
        <f t="shared" si="0"/>
        <v>8700.82</v>
      </c>
      <c r="G16" s="235" t="str">
        <f t="shared" si="1"/>
        <v>Long Haul</v>
      </c>
    </row>
    <row r="17" spans="1:7" x14ac:dyDescent="0.35">
      <c r="A17" s="157" t="s">
        <v>3536</v>
      </c>
      <c r="B17" s="157" t="s">
        <v>3537</v>
      </c>
      <c r="C17" s="157" t="s">
        <v>3538</v>
      </c>
      <c r="D17" s="157">
        <v>2019</v>
      </c>
      <c r="E17" s="157" t="s">
        <v>3539</v>
      </c>
      <c r="F17" s="236">
        <f t="shared" si="0"/>
        <v>8700.82</v>
      </c>
      <c r="G17" s="235" t="str">
        <f t="shared" si="1"/>
        <v>Long Haul</v>
      </c>
    </row>
    <row r="18" spans="1:7" x14ac:dyDescent="0.35">
      <c r="A18" s="157" t="s">
        <v>3536</v>
      </c>
      <c r="B18" s="157" t="s">
        <v>3537</v>
      </c>
      <c r="C18" s="157" t="s">
        <v>3538</v>
      </c>
      <c r="D18" s="157">
        <v>2019</v>
      </c>
      <c r="E18" s="157" t="s">
        <v>3539</v>
      </c>
      <c r="F18" s="236">
        <f t="shared" si="0"/>
        <v>8700.82</v>
      </c>
      <c r="G18" s="235" t="str">
        <f t="shared" si="1"/>
        <v>Long Haul</v>
      </c>
    </row>
    <row r="19" spans="1:7" x14ac:dyDescent="0.35">
      <c r="A19" s="157" t="s">
        <v>3536</v>
      </c>
      <c r="B19" s="157" t="s">
        <v>3537</v>
      </c>
      <c r="C19" s="157" t="s">
        <v>3538</v>
      </c>
      <c r="D19" s="157">
        <v>2019</v>
      </c>
      <c r="E19" s="157" t="s">
        <v>3539</v>
      </c>
      <c r="F19" s="236">
        <f t="shared" si="0"/>
        <v>8700.82</v>
      </c>
      <c r="G19" s="235" t="str">
        <f t="shared" si="1"/>
        <v>Long Haul</v>
      </c>
    </row>
    <row r="20" spans="1:7" x14ac:dyDescent="0.35">
      <c r="A20" s="157" t="s">
        <v>3536</v>
      </c>
      <c r="B20" s="157" t="s">
        <v>3537</v>
      </c>
      <c r="C20" s="157" t="s">
        <v>3538</v>
      </c>
      <c r="D20" s="157">
        <v>2019</v>
      </c>
      <c r="E20" s="157" t="s">
        <v>3539</v>
      </c>
      <c r="F20" s="236">
        <f t="shared" si="0"/>
        <v>8700.82</v>
      </c>
      <c r="G20" s="235" t="str">
        <f t="shared" si="1"/>
        <v>Long Haul</v>
      </c>
    </row>
    <row r="21" spans="1:7" x14ac:dyDescent="0.35">
      <c r="A21" s="157" t="s">
        <v>3536</v>
      </c>
      <c r="B21" s="157" t="s">
        <v>3537</v>
      </c>
      <c r="C21" s="157" t="s">
        <v>3538</v>
      </c>
      <c r="D21" s="157">
        <v>2019</v>
      </c>
      <c r="E21" s="157" t="s">
        <v>3539</v>
      </c>
      <c r="F21" s="236">
        <f t="shared" si="0"/>
        <v>8700.82</v>
      </c>
      <c r="G21" s="235" t="str">
        <f t="shared" si="1"/>
        <v>Long Haul</v>
      </c>
    </row>
    <row r="22" spans="1:7" x14ac:dyDescent="0.35">
      <c r="A22" s="157" t="s">
        <v>3536</v>
      </c>
      <c r="B22" s="157" t="s">
        <v>3537</v>
      </c>
      <c r="C22" s="157" t="s">
        <v>3538</v>
      </c>
      <c r="D22" s="157">
        <v>2019</v>
      </c>
      <c r="E22" s="157" t="s">
        <v>3539</v>
      </c>
      <c r="F22" s="236">
        <f t="shared" si="0"/>
        <v>8700.82</v>
      </c>
      <c r="G22" s="235" t="str">
        <f t="shared" si="1"/>
        <v>Long Haul</v>
      </c>
    </row>
    <row r="23" spans="1:7" x14ac:dyDescent="0.35">
      <c r="A23" s="157" t="s">
        <v>3536</v>
      </c>
      <c r="B23" s="157" t="s">
        <v>3537</v>
      </c>
      <c r="C23" s="157" t="s">
        <v>3538</v>
      </c>
      <c r="D23" s="157">
        <v>2019</v>
      </c>
      <c r="E23" s="157" t="s">
        <v>3539</v>
      </c>
      <c r="F23" s="236">
        <f t="shared" si="0"/>
        <v>8700.82</v>
      </c>
      <c r="G23" s="235" t="str">
        <f t="shared" si="1"/>
        <v>Long Haul</v>
      </c>
    </row>
    <row r="24" spans="1:7" x14ac:dyDescent="0.35">
      <c r="A24" s="157" t="s">
        <v>3536</v>
      </c>
      <c r="B24" s="157" t="s">
        <v>3537</v>
      </c>
      <c r="C24" s="157" t="s">
        <v>3538</v>
      </c>
      <c r="D24" s="157">
        <v>2019</v>
      </c>
      <c r="E24" s="157" t="s">
        <v>3539</v>
      </c>
      <c r="F24" s="236">
        <f t="shared" si="0"/>
        <v>8700.82</v>
      </c>
      <c r="G24" s="235" t="str">
        <f t="shared" si="1"/>
        <v>Long Haul</v>
      </c>
    </row>
    <row r="25" spans="1:7" x14ac:dyDescent="0.35">
      <c r="A25" s="157" t="s">
        <v>3536</v>
      </c>
      <c r="B25" s="157" t="s">
        <v>3537</v>
      </c>
      <c r="C25" s="157" t="s">
        <v>3538</v>
      </c>
      <c r="D25" s="157">
        <v>2019</v>
      </c>
      <c r="E25" s="157" t="s">
        <v>3539</v>
      </c>
      <c r="F25" s="236">
        <f t="shared" si="0"/>
        <v>8700.82</v>
      </c>
      <c r="G25" s="235" t="str">
        <f t="shared" si="1"/>
        <v>Long Haul</v>
      </c>
    </row>
    <row r="26" spans="1:7" x14ac:dyDescent="0.35">
      <c r="A26" s="157" t="s">
        <v>3536</v>
      </c>
      <c r="B26" s="157" t="s">
        <v>3537</v>
      </c>
      <c r="C26" s="157" t="s">
        <v>3538</v>
      </c>
      <c r="D26" s="157">
        <v>2019</v>
      </c>
      <c r="E26" s="157" t="s">
        <v>3539</v>
      </c>
      <c r="F26" s="236">
        <f t="shared" si="0"/>
        <v>8700.82</v>
      </c>
      <c r="G26" s="235" t="str">
        <f t="shared" si="1"/>
        <v>Long Haul</v>
      </c>
    </row>
    <row r="27" spans="1:7" x14ac:dyDescent="0.35">
      <c r="A27" s="157" t="s">
        <v>3536</v>
      </c>
      <c r="B27" s="157" t="s">
        <v>3537</v>
      </c>
      <c r="C27" s="157" t="s">
        <v>3538</v>
      </c>
      <c r="D27" s="157">
        <v>2019</v>
      </c>
      <c r="E27" s="157" t="s">
        <v>3539</v>
      </c>
      <c r="F27" s="236">
        <f t="shared" si="0"/>
        <v>8700.82</v>
      </c>
      <c r="G27" s="235" t="str">
        <f t="shared" si="1"/>
        <v>Long Haul</v>
      </c>
    </row>
    <row r="28" spans="1:7" x14ac:dyDescent="0.35">
      <c r="A28" s="157" t="s">
        <v>3536</v>
      </c>
      <c r="B28" s="157" t="s">
        <v>3537</v>
      </c>
      <c r="C28" s="157" t="s">
        <v>3538</v>
      </c>
      <c r="D28" s="157">
        <v>2019</v>
      </c>
      <c r="E28" s="157" t="s">
        <v>3539</v>
      </c>
      <c r="F28" s="236">
        <f t="shared" si="0"/>
        <v>8700.82</v>
      </c>
      <c r="G28" s="235" t="str">
        <f t="shared" si="1"/>
        <v>Long Haul</v>
      </c>
    </row>
    <row r="29" spans="1:7" x14ac:dyDescent="0.35">
      <c r="A29" s="157" t="s">
        <v>3536</v>
      </c>
      <c r="B29" s="157" t="s">
        <v>3537</v>
      </c>
      <c r="C29" s="157" t="s">
        <v>3538</v>
      </c>
      <c r="D29" s="157">
        <v>2019</v>
      </c>
      <c r="E29" s="157" t="s">
        <v>3539</v>
      </c>
      <c r="F29" s="236">
        <f t="shared" si="0"/>
        <v>8700.82</v>
      </c>
      <c r="G29" s="235" t="str">
        <f t="shared" si="1"/>
        <v>Long Haul</v>
      </c>
    </row>
  </sheetData>
  <mergeCells count="3">
    <mergeCell ref="A1:E1"/>
    <mergeCell ref="A2:E4"/>
    <mergeCell ref="J6:K6"/>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0"/>
  <sheetViews>
    <sheetView workbookViewId="0">
      <selection activeCell="A8" sqref="A8:E8"/>
    </sheetView>
  </sheetViews>
  <sheetFormatPr defaultRowHeight="14.5" x14ac:dyDescent="0.35"/>
  <cols>
    <col min="1" max="1" width="16.08984375" customWidth="1"/>
    <col min="2" max="5" width="16.26953125" customWidth="1"/>
    <col min="6" max="6" width="8" bestFit="1" customWidth="1"/>
    <col min="7" max="7" width="16.81640625" bestFit="1" customWidth="1"/>
  </cols>
  <sheetData>
    <row r="1" spans="1:8" ht="23" x14ac:dyDescent="0.35">
      <c r="A1" s="250" t="s">
        <v>3525</v>
      </c>
      <c r="B1" s="250"/>
      <c r="C1" s="250"/>
      <c r="D1" s="250"/>
      <c r="E1" s="250"/>
    </row>
    <row r="2" spans="1:8" ht="14.5" customHeight="1" x14ac:dyDescent="0.35">
      <c r="A2" s="251" t="s">
        <v>3543</v>
      </c>
      <c r="B2" s="251"/>
      <c r="C2" s="251"/>
      <c r="D2" s="251"/>
      <c r="E2" s="251"/>
    </row>
    <row r="3" spans="1:8" x14ac:dyDescent="0.35">
      <c r="A3" s="251"/>
      <c r="B3" s="251"/>
      <c r="C3" s="251"/>
      <c r="D3" s="251"/>
      <c r="E3" s="251"/>
    </row>
    <row r="4" spans="1:8" s="157" customFormat="1" x14ac:dyDescent="0.35">
      <c r="A4" s="251"/>
      <c r="B4" s="251"/>
      <c r="C4" s="251"/>
      <c r="D4" s="251"/>
      <c r="E4" s="251"/>
    </row>
    <row r="5" spans="1:8" x14ac:dyDescent="0.35">
      <c r="A5" s="251"/>
      <c r="B5" s="251"/>
      <c r="C5" s="251"/>
      <c r="D5" s="251"/>
      <c r="E5" s="251"/>
    </row>
    <row r="6" spans="1:8" x14ac:dyDescent="0.35">
      <c r="A6" s="251"/>
      <c r="B6" s="251"/>
      <c r="C6" s="251"/>
      <c r="D6" s="251"/>
      <c r="E6" s="251"/>
    </row>
    <row r="8" spans="1:8" x14ac:dyDescent="0.35">
      <c r="A8" s="278" t="s">
        <v>3546</v>
      </c>
      <c r="B8" s="278"/>
      <c r="C8" s="278"/>
      <c r="D8" s="278"/>
      <c r="E8" s="278"/>
      <c r="F8" s="157"/>
      <c r="G8" s="157"/>
      <c r="H8" s="157"/>
    </row>
    <row r="9" spans="1:8" x14ac:dyDescent="0.35">
      <c r="A9" s="159" t="s">
        <v>2316</v>
      </c>
      <c r="B9" s="159" t="s">
        <v>2046</v>
      </c>
      <c r="C9" s="159" t="s">
        <v>2318</v>
      </c>
      <c r="D9" s="159" t="s">
        <v>2056</v>
      </c>
      <c r="E9" s="159" t="s">
        <v>1961</v>
      </c>
      <c r="F9" s="157"/>
      <c r="G9" s="157"/>
      <c r="H9" s="157"/>
    </row>
    <row r="10" spans="1:8" x14ac:dyDescent="0.35">
      <c r="A10" s="159" t="s">
        <v>1953</v>
      </c>
      <c r="B10" s="56">
        <f xml:space="preserve"> COUNTIF('Global Programs Raw'!$G$7:$G$29, 'Global Programs'!B9)</f>
        <v>0</v>
      </c>
      <c r="C10" s="56">
        <f xml:space="preserve"> COUNTIF('Global Programs Raw'!$G$7:$G$29, 'Global Programs'!C9)</f>
        <v>0</v>
      </c>
      <c r="D10" s="56">
        <f xml:space="preserve"> COUNTIF('Global Programs Raw'!$G$7:$G$29, 'Global Programs'!D9)</f>
        <v>23</v>
      </c>
      <c r="E10" s="56">
        <f xml:space="preserve"> SUM(B10:D10)</f>
        <v>23</v>
      </c>
      <c r="F10" s="157"/>
      <c r="G10" s="157"/>
      <c r="H10" s="157"/>
    </row>
    <row r="11" spans="1:8" x14ac:dyDescent="0.35">
      <c r="A11" s="159" t="s">
        <v>2607</v>
      </c>
      <c r="B11" s="77">
        <f xml:space="preserve"> SUMIFS('Global Programs Raw'!$F$7:$F$29,'Global Programs Raw'!$G$7:$G$29,B9)</f>
        <v>0</v>
      </c>
      <c r="C11" s="77">
        <f xml:space="preserve"> SUMIFS('Global Programs Raw'!$F$7:$F$29,'Global Programs Raw'!$G$7:$G$29,C9)</f>
        <v>0</v>
      </c>
      <c r="D11" s="77">
        <f xml:space="preserve"> SUMIFS('Global Programs Raw'!$F$7:$F$29,'Global Programs Raw'!$G$7:$G$29,D9)</f>
        <v>200118.8600000001</v>
      </c>
      <c r="E11" s="77">
        <f xml:space="preserve"> SUM(B11:D11)</f>
        <v>200118.8600000001</v>
      </c>
      <c r="F11" s="157"/>
      <c r="G11" s="157"/>
      <c r="H11" s="157"/>
    </row>
    <row r="12" spans="1:8" x14ac:dyDescent="0.35">
      <c r="A12" s="159" t="s">
        <v>1974</v>
      </c>
      <c r="B12" s="245" t="s">
        <v>2319</v>
      </c>
      <c r="C12" s="245"/>
      <c r="D12" s="245"/>
      <c r="E12" s="245"/>
      <c r="F12" s="157"/>
      <c r="G12" s="157"/>
      <c r="H12" s="157"/>
    </row>
    <row r="13" spans="1:8" x14ac:dyDescent="0.35">
      <c r="A13" s="159" t="s">
        <v>2608</v>
      </c>
      <c r="B13" s="237" t="s">
        <v>3542</v>
      </c>
      <c r="C13" s="237" t="s">
        <v>3542</v>
      </c>
      <c r="D13" s="56">
        <f t="shared" ref="D13:E13" si="0">D11/D10</f>
        <v>8700.8200000000052</v>
      </c>
      <c r="E13" s="56">
        <f t="shared" si="0"/>
        <v>8700.8200000000052</v>
      </c>
      <c r="F13" s="157"/>
      <c r="G13" s="157"/>
      <c r="H13" s="157"/>
    </row>
    <row r="14" spans="1:8" x14ac:dyDescent="0.35">
      <c r="A14" s="159" t="s">
        <v>1974</v>
      </c>
      <c r="B14" s="245" t="s">
        <v>2508</v>
      </c>
      <c r="C14" s="245"/>
      <c r="D14" s="245"/>
      <c r="E14" s="245"/>
      <c r="F14" s="157"/>
      <c r="G14" s="157"/>
      <c r="H14" s="157"/>
    </row>
    <row r="15" spans="1:8" x14ac:dyDescent="0.35">
      <c r="A15" s="159" t="s">
        <v>2005</v>
      </c>
      <c r="B15" s="58">
        <f xml:space="preserve"> B11 * 'Air Travel Emissions Factors'!G6</f>
        <v>0</v>
      </c>
      <c r="C15" s="58">
        <f xml:space="preserve"> C11 * 'Air Travel Emissions Factors'!G10</f>
        <v>0</v>
      </c>
      <c r="D15" s="58">
        <f xml:space="preserve"> D11 * 'Air Travel Emissions Factors'!G14</f>
        <v>33.332717868356021</v>
      </c>
      <c r="E15" s="152">
        <f xml:space="preserve"> SUM(B15:D15)</f>
        <v>33.332717868356021</v>
      </c>
      <c r="F15" s="157"/>
      <c r="G15" s="157"/>
      <c r="H15" s="157"/>
    </row>
    <row r="16" spans="1:8" ht="15.5" x14ac:dyDescent="0.35">
      <c r="A16" s="159" t="s">
        <v>1974</v>
      </c>
      <c r="B16" s="245" t="s">
        <v>2023</v>
      </c>
      <c r="C16" s="245"/>
      <c r="D16" s="245"/>
      <c r="E16" s="245"/>
      <c r="F16" s="157"/>
      <c r="G16" s="157"/>
      <c r="H16" s="157"/>
    </row>
    <row r="17" spans="1:8" x14ac:dyDescent="0.35">
      <c r="A17" s="159" t="s">
        <v>2320</v>
      </c>
      <c r="B17" s="237" t="s">
        <v>3542</v>
      </c>
      <c r="C17" s="237" t="s">
        <v>3542</v>
      </c>
      <c r="D17" s="58">
        <f xml:space="preserve"> D15 / D10</f>
        <v>1.4492486029720009</v>
      </c>
      <c r="E17" s="58">
        <f xml:space="preserve"> E15 / E10</f>
        <v>1.4492486029720009</v>
      </c>
      <c r="F17" s="157"/>
      <c r="G17" s="157"/>
      <c r="H17" s="157"/>
    </row>
    <row r="18" spans="1:8" ht="15.5" x14ac:dyDescent="0.35">
      <c r="A18" s="159" t="s">
        <v>1974</v>
      </c>
      <c r="B18" s="306" t="s">
        <v>2321</v>
      </c>
      <c r="C18" s="307"/>
      <c r="D18" s="307"/>
      <c r="E18" s="308"/>
      <c r="F18" s="157"/>
      <c r="G18" s="157"/>
      <c r="H18" s="157"/>
    </row>
    <row r="19" spans="1:8" x14ac:dyDescent="0.35">
      <c r="D19" s="157"/>
      <c r="E19" s="157"/>
      <c r="F19" s="157"/>
      <c r="G19" s="157"/>
      <c r="H19" s="157"/>
    </row>
    <row r="20" spans="1:8" x14ac:dyDescent="0.35">
      <c r="D20" s="157"/>
      <c r="E20" s="157"/>
      <c r="F20" s="157"/>
      <c r="G20" s="157"/>
      <c r="H20" s="157"/>
    </row>
  </sheetData>
  <mergeCells count="7">
    <mergeCell ref="B12:E12"/>
    <mergeCell ref="B14:E14"/>
    <mergeCell ref="B16:E16"/>
    <mergeCell ref="B18:E18"/>
    <mergeCell ref="A1:E1"/>
    <mergeCell ref="A2:E6"/>
    <mergeCell ref="A8:E8"/>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74"/>
  <sheetViews>
    <sheetView workbookViewId="0">
      <selection activeCell="E9" sqref="E9"/>
    </sheetView>
  </sheetViews>
  <sheetFormatPr defaultRowHeight="14.5" x14ac:dyDescent="0.35"/>
  <cols>
    <col min="1" max="1" width="27" bestFit="1" customWidth="1"/>
    <col min="2" max="2" width="24.08984375" bestFit="1" customWidth="1"/>
    <col min="3" max="3" width="16.6328125" style="108" bestFit="1" customWidth="1"/>
    <col min="4" max="4" width="17.81640625" bestFit="1" customWidth="1"/>
    <col min="5" max="5" width="17.6328125" style="33" bestFit="1" customWidth="1"/>
    <col min="6" max="6" width="14.36328125" style="33" bestFit="1" customWidth="1"/>
  </cols>
  <sheetData>
    <row r="1" spans="1:6" s="84" customFormat="1" ht="23" x14ac:dyDescent="0.35">
      <c r="A1" s="250" t="s">
        <v>2448</v>
      </c>
      <c r="B1" s="250"/>
      <c r="C1" s="250"/>
      <c r="D1" s="250"/>
      <c r="E1" s="250"/>
      <c r="F1" s="250"/>
    </row>
    <row r="2" spans="1:6" s="84" customFormat="1" ht="14.5" customHeight="1" x14ac:dyDescent="0.35">
      <c r="A2" s="251" t="s">
        <v>2451</v>
      </c>
      <c r="B2" s="251"/>
      <c r="C2" s="251"/>
      <c r="D2" s="251"/>
      <c r="E2" s="251"/>
      <c r="F2" s="251"/>
    </row>
    <row r="3" spans="1:6" s="84" customFormat="1" x14ac:dyDescent="0.35">
      <c r="A3" s="251"/>
      <c r="B3" s="251"/>
      <c r="C3" s="251"/>
      <c r="D3" s="251"/>
      <c r="E3" s="251"/>
      <c r="F3" s="251"/>
    </row>
    <row r="4" spans="1:6" s="84" customFormat="1" x14ac:dyDescent="0.35">
      <c r="A4" s="251"/>
      <c r="B4" s="251"/>
      <c r="C4" s="251"/>
      <c r="D4" s="251"/>
      <c r="E4" s="251"/>
      <c r="F4" s="251"/>
    </row>
    <row r="5" spans="1:6" s="84" customFormat="1" x14ac:dyDescent="0.35">
      <c r="C5" s="108"/>
      <c r="E5" s="33"/>
      <c r="F5" s="33"/>
    </row>
    <row r="6" spans="1:6" ht="15" thickBot="1" x14ac:dyDescent="0.4">
      <c r="A6" s="36" t="s">
        <v>2431</v>
      </c>
      <c r="B6" s="36" t="s">
        <v>2432</v>
      </c>
      <c r="C6" s="114" t="s">
        <v>2433</v>
      </c>
      <c r="D6" s="36" t="s">
        <v>2434</v>
      </c>
      <c r="E6" s="112" t="s">
        <v>2435</v>
      </c>
      <c r="F6" s="86" t="s">
        <v>2456</v>
      </c>
    </row>
    <row r="7" spans="1:6" ht="15" customHeight="1" thickBot="1" x14ac:dyDescent="0.4">
      <c r="A7" s="110" t="s">
        <v>2436</v>
      </c>
      <c r="B7" s="96" t="s">
        <v>2437</v>
      </c>
      <c r="C7" s="106">
        <v>43760</v>
      </c>
      <c r="D7" s="109">
        <v>273.76</v>
      </c>
      <c r="E7" s="113">
        <v>472</v>
      </c>
      <c r="F7" s="154">
        <f xml:space="preserve"> IF(ISBLANK(E7),"",E7 / D7)</f>
        <v>1.7241379310344829</v>
      </c>
    </row>
    <row r="8" spans="1:6" ht="15" thickBot="1" x14ac:dyDescent="0.4">
      <c r="A8" s="110" t="s">
        <v>2438</v>
      </c>
      <c r="B8" s="110" t="s">
        <v>2437</v>
      </c>
      <c r="C8" s="115">
        <v>43688</v>
      </c>
      <c r="D8" s="111">
        <v>435</v>
      </c>
      <c r="E8" s="144">
        <v>750</v>
      </c>
      <c r="F8" s="154">
        <f t="shared" ref="F8:F71" si="0" xml:space="preserve"> IF(ISBLANK(E8),"",E8 / D8)</f>
        <v>1.7241379310344827</v>
      </c>
    </row>
    <row r="9" spans="1:6" ht="15" thickBot="1" x14ac:dyDescent="0.4">
      <c r="A9" s="110" t="s">
        <v>2439</v>
      </c>
      <c r="B9" s="110" t="s">
        <v>2440</v>
      </c>
      <c r="C9" s="115">
        <v>43632</v>
      </c>
      <c r="D9" s="111">
        <v>381.63</v>
      </c>
      <c r="E9" s="145"/>
      <c r="F9" s="154" t="str">
        <f t="shared" si="0"/>
        <v/>
      </c>
    </row>
    <row r="10" spans="1:6" ht="15" thickBot="1" x14ac:dyDescent="0.4">
      <c r="A10" s="110" t="s">
        <v>1381</v>
      </c>
      <c r="B10" s="110" t="s">
        <v>2441</v>
      </c>
      <c r="C10" s="115">
        <v>43474</v>
      </c>
      <c r="D10" s="111">
        <v>44.82</v>
      </c>
      <c r="E10" s="145"/>
      <c r="F10" s="154" t="str">
        <f t="shared" si="0"/>
        <v/>
      </c>
    </row>
    <row r="11" spans="1:6" ht="15" thickBot="1" x14ac:dyDescent="0.4">
      <c r="A11" s="110" t="s">
        <v>1381</v>
      </c>
      <c r="B11" s="110" t="s">
        <v>2441</v>
      </c>
      <c r="C11" s="115">
        <v>43477</v>
      </c>
      <c r="D11" s="111">
        <v>45.44</v>
      </c>
      <c r="E11" s="145"/>
      <c r="F11" s="154" t="str">
        <f t="shared" si="0"/>
        <v/>
      </c>
    </row>
    <row r="12" spans="1:6" ht="15" thickBot="1" x14ac:dyDescent="0.4">
      <c r="A12" s="110" t="s">
        <v>1381</v>
      </c>
      <c r="B12" s="110" t="s">
        <v>2440</v>
      </c>
      <c r="C12" s="115">
        <v>43477</v>
      </c>
      <c r="D12" s="111">
        <v>209.3</v>
      </c>
      <c r="E12" s="145"/>
      <c r="F12" s="154" t="str">
        <f t="shared" si="0"/>
        <v/>
      </c>
    </row>
    <row r="13" spans="1:6" ht="15" thickBot="1" x14ac:dyDescent="0.4">
      <c r="A13" s="110" t="s">
        <v>2442</v>
      </c>
      <c r="B13" s="110" t="s">
        <v>2437</v>
      </c>
      <c r="C13" s="115">
        <v>43607</v>
      </c>
      <c r="D13" s="111">
        <v>30.74</v>
      </c>
      <c r="E13" s="144">
        <v>53</v>
      </c>
      <c r="F13" s="154">
        <f t="shared" si="0"/>
        <v>1.7241379310344829</v>
      </c>
    </row>
    <row r="14" spans="1:6" ht="15" thickBot="1" x14ac:dyDescent="0.4">
      <c r="A14" s="110" t="s">
        <v>1381</v>
      </c>
      <c r="B14" s="110" t="s">
        <v>2437</v>
      </c>
      <c r="C14" s="115">
        <v>43812</v>
      </c>
      <c r="D14" s="111">
        <v>115.42</v>
      </c>
      <c r="E14" s="144">
        <v>199</v>
      </c>
      <c r="F14" s="154">
        <f t="shared" si="0"/>
        <v>1.7241379310344827</v>
      </c>
    </row>
    <row r="15" spans="1:6" ht="15" thickBot="1" x14ac:dyDescent="0.4">
      <c r="A15" s="110" t="s">
        <v>2438</v>
      </c>
      <c r="B15" s="110" t="s">
        <v>2437</v>
      </c>
      <c r="C15" s="115">
        <v>43517</v>
      </c>
      <c r="D15" s="111">
        <v>236.64</v>
      </c>
      <c r="E15" s="144">
        <v>408</v>
      </c>
      <c r="F15" s="154">
        <f t="shared" si="0"/>
        <v>1.7241379310344829</v>
      </c>
    </row>
    <row r="16" spans="1:6" ht="15" thickBot="1" x14ac:dyDescent="0.4">
      <c r="A16" s="110" t="s">
        <v>2438</v>
      </c>
      <c r="B16" s="110" t="s">
        <v>2437</v>
      </c>
      <c r="C16" s="115">
        <v>43517</v>
      </c>
      <c r="D16" s="111">
        <v>236.64</v>
      </c>
      <c r="E16" s="144">
        <v>408</v>
      </c>
      <c r="F16" s="154">
        <f t="shared" si="0"/>
        <v>1.7241379310344829</v>
      </c>
    </row>
    <row r="17" spans="1:6" ht="15" thickBot="1" x14ac:dyDescent="0.4">
      <c r="A17" s="110" t="s">
        <v>2438</v>
      </c>
      <c r="B17" s="110" t="s">
        <v>2437</v>
      </c>
      <c r="C17" s="115">
        <v>43577</v>
      </c>
      <c r="D17" s="111">
        <v>239.54</v>
      </c>
      <c r="E17" s="144">
        <v>413</v>
      </c>
      <c r="F17" s="154">
        <f t="shared" si="0"/>
        <v>1.7241379310344829</v>
      </c>
    </row>
    <row r="18" spans="1:6" ht="15" thickBot="1" x14ac:dyDescent="0.4">
      <c r="A18" s="110" t="s">
        <v>2438</v>
      </c>
      <c r="B18" s="110" t="s">
        <v>2437</v>
      </c>
      <c r="C18" s="115">
        <v>43739</v>
      </c>
      <c r="D18" s="111">
        <v>146.16</v>
      </c>
      <c r="E18" s="144">
        <v>252</v>
      </c>
      <c r="F18" s="154">
        <f t="shared" si="0"/>
        <v>1.7241379310344829</v>
      </c>
    </row>
    <row r="19" spans="1:6" ht="15" thickBot="1" x14ac:dyDescent="0.4">
      <c r="A19" s="110" t="s">
        <v>1381</v>
      </c>
      <c r="B19" s="110" t="s">
        <v>2440</v>
      </c>
      <c r="C19" s="115">
        <v>43530</v>
      </c>
      <c r="D19" s="111">
        <v>87.75</v>
      </c>
      <c r="E19" s="145"/>
      <c r="F19" s="154" t="str">
        <f t="shared" si="0"/>
        <v/>
      </c>
    </row>
    <row r="20" spans="1:6" ht="15" customHeight="1" thickBot="1" x14ac:dyDescent="0.4">
      <c r="A20" s="110" t="s">
        <v>1381</v>
      </c>
      <c r="B20" s="110" t="s">
        <v>2441</v>
      </c>
      <c r="C20" s="115">
        <v>43677</v>
      </c>
      <c r="D20" s="111">
        <v>34.89</v>
      </c>
      <c r="E20" s="145"/>
      <c r="F20" s="154" t="str">
        <f t="shared" si="0"/>
        <v/>
      </c>
    </row>
    <row r="21" spans="1:6" ht="15" thickBot="1" x14ac:dyDescent="0.4">
      <c r="A21" s="110" t="s">
        <v>1381</v>
      </c>
      <c r="B21" s="110" t="s">
        <v>2440</v>
      </c>
      <c r="C21" s="115">
        <v>43677</v>
      </c>
      <c r="D21" s="111">
        <v>109.68</v>
      </c>
      <c r="E21" s="145"/>
      <c r="F21" s="154" t="str">
        <f t="shared" si="0"/>
        <v/>
      </c>
    </row>
    <row r="22" spans="1:6" ht="15" thickBot="1" x14ac:dyDescent="0.4">
      <c r="A22" s="110" t="s">
        <v>2443</v>
      </c>
      <c r="B22" s="110" t="s">
        <v>2441</v>
      </c>
      <c r="C22" s="115">
        <v>43550</v>
      </c>
      <c r="D22" s="111">
        <v>20.170000000000002</v>
      </c>
      <c r="E22" s="145"/>
      <c r="F22" s="154" t="str">
        <f t="shared" si="0"/>
        <v/>
      </c>
    </row>
    <row r="23" spans="1:6" ht="15" thickBot="1" x14ac:dyDescent="0.4">
      <c r="A23" s="110" t="s">
        <v>1381</v>
      </c>
      <c r="B23" s="110" t="s">
        <v>2437</v>
      </c>
      <c r="C23" s="115">
        <v>43473</v>
      </c>
      <c r="D23" s="111">
        <v>241.86</v>
      </c>
      <c r="E23" s="144">
        <v>417</v>
      </c>
      <c r="F23" s="154">
        <f t="shared" si="0"/>
        <v>1.7241379310344827</v>
      </c>
    </row>
    <row r="24" spans="1:6" ht="15" thickBot="1" x14ac:dyDescent="0.4">
      <c r="A24" s="110" t="s">
        <v>1381</v>
      </c>
      <c r="B24" s="110" t="s">
        <v>2441</v>
      </c>
      <c r="C24" s="115">
        <v>43532</v>
      </c>
      <c r="D24" s="111">
        <v>4.97</v>
      </c>
      <c r="E24" s="145"/>
      <c r="F24" s="154" t="str">
        <f t="shared" si="0"/>
        <v/>
      </c>
    </row>
    <row r="25" spans="1:6" ht="15" thickBot="1" x14ac:dyDescent="0.4">
      <c r="A25" s="110" t="s">
        <v>1381</v>
      </c>
      <c r="B25" s="110" t="s">
        <v>2440</v>
      </c>
      <c r="C25" s="115">
        <v>43532</v>
      </c>
      <c r="D25" s="111">
        <v>183.48</v>
      </c>
      <c r="E25" s="145"/>
      <c r="F25" s="154" t="str">
        <f t="shared" si="0"/>
        <v/>
      </c>
    </row>
    <row r="26" spans="1:6" ht="15" thickBot="1" x14ac:dyDescent="0.4">
      <c r="A26" s="110" t="s">
        <v>1381</v>
      </c>
      <c r="B26" s="110" t="s">
        <v>2437</v>
      </c>
      <c r="C26" s="115">
        <v>43821</v>
      </c>
      <c r="D26" s="111">
        <v>562.6</v>
      </c>
      <c r="E26" s="144">
        <v>970</v>
      </c>
      <c r="F26" s="154">
        <f t="shared" si="0"/>
        <v>1.7241379310344827</v>
      </c>
    </row>
    <row r="27" spans="1:6" ht="15" thickBot="1" x14ac:dyDescent="0.4">
      <c r="A27" s="110" t="s">
        <v>2443</v>
      </c>
      <c r="B27" s="110" t="s">
        <v>2437</v>
      </c>
      <c r="C27" s="115">
        <v>43582</v>
      </c>
      <c r="D27" s="111">
        <v>19.72</v>
      </c>
      <c r="E27" s="144">
        <v>34</v>
      </c>
      <c r="F27" s="154">
        <f t="shared" si="0"/>
        <v>1.7241379310344829</v>
      </c>
    </row>
    <row r="28" spans="1:6" ht="15" thickBot="1" x14ac:dyDescent="0.4">
      <c r="A28" s="110" t="s">
        <v>1381</v>
      </c>
      <c r="B28" s="110" t="s">
        <v>2437</v>
      </c>
      <c r="C28" s="115">
        <v>43553</v>
      </c>
      <c r="D28" s="111">
        <v>41.76</v>
      </c>
      <c r="E28" s="144">
        <v>72</v>
      </c>
      <c r="F28" s="154">
        <f t="shared" si="0"/>
        <v>1.7241379310344829</v>
      </c>
    </row>
    <row r="29" spans="1:6" ht="15" thickBot="1" x14ac:dyDescent="0.4">
      <c r="A29" s="110" t="s">
        <v>1381</v>
      </c>
      <c r="B29" s="110" t="s">
        <v>2437</v>
      </c>
      <c r="C29" s="115">
        <v>43618</v>
      </c>
      <c r="D29" s="111">
        <v>181.54</v>
      </c>
      <c r="E29" s="144">
        <v>313</v>
      </c>
      <c r="F29" s="154">
        <f t="shared" si="0"/>
        <v>1.7241379310344829</v>
      </c>
    </row>
    <row r="30" spans="1:6" ht="15" thickBot="1" x14ac:dyDescent="0.4">
      <c r="A30" s="110" t="s">
        <v>1381</v>
      </c>
      <c r="B30" s="110" t="s">
        <v>2437</v>
      </c>
      <c r="C30" s="115">
        <v>43706</v>
      </c>
      <c r="D30" s="111">
        <v>223.3</v>
      </c>
      <c r="E30" s="144">
        <v>385</v>
      </c>
      <c r="F30" s="154">
        <f t="shared" si="0"/>
        <v>1.7241379310344827</v>
      </c>
    </row>
    <row r="31" spans="1:6" ht="15" thickBot="1" x14ac:dyDescent="0.4">
      <c r="A31" s="110" t="s">
        <v>1381</v>
      </c>
      <c r="B31" s="110" t="s">
        <v>2437</v>
      </c>
      <c r="C31" s="115">
        <v>43466</v>
      </c>
      <c r="D31" s="111">
        <v>199.52</v>
      </c>
      <c r="E31" s="144">
        <v>344</v>
      </c>
      <c r="F31" s="154">
        <f t="shared" si="0"/>
        <v>1.7241379310344827</v>
      </c>
    </row>
    <row r="32" spans="1:6" ht="15" thickBot="1" x14ac:dyDescent="0.4">
      <c r="A32" s="110" t="s">
        <v>1381</v>
      </c>
      <c r="B32" s="110" t="s">
        <v>2440</v>
      </c>
      <c r="C32" s="115">
        <v>43467</v>
      </c>
      <c r="D32" s="111">
        <v>82.29</v>
      </c>
      <c r="E32" s="145"/>
      <c r="F32" s="154" t="str">
        <f t="shared" si="0"/>
        <v/>
      </c>
    </row>
    <row r="33" spans="1:6" ht="15" thickBot="1" x14ac:dyDescent="0.4">
      <c r="A33" s="110" t="s">
        <v>1381</v>
      </c>
      <c r="B33" s="110" t="s">
        <v>2437</v>
      </c>
      <c r="C33" s="115">
        <v>43705</v>
      </c>
      <c r="D33" s="111">
        <v>243.6</v>
      </c>
      <c r="E33" s="144">
        <v>420</v>
      </c>
      <c r="F33" s="154">
        <f t="shared" si="0"/>
        <v>1.7241379310344829</v>
      </c>
    </row>
    <row r="34" spans="1:6" ht="15" thickBot="1" x14ac:dyDescent="0.4">
      <c r="A34" s="110" t="s">
        <v>1381</v>
      </c>
      <c r="B34" s="110" t="s">
        <v>2437</v>
      </c>
      <c r="C34" s="115">
        <v>43705</v>
      </c>
      <c r="D34" s="111">
        <v>243.6</v>
      </c>
      <c r="E34" s="144">
        <v>420</v>
      </c>
      <c r="F34" s="154">
        <f t="shared" si="0"/>
        <v>1.7241379310344829</v>
      </c>
    </row>
    <row r="35" spans="1:6" ht="15" thickBot="1" x14ac:dyDescent="0.4">
      <c r="A35" s="110" t="s">
        <v>1381</v>
      </c>
      <c r="B35" s="110" t="s">
        <v>2441</v>
      </c>
      <c r="C35" s="115">
        <v>43466</v>
      </c>
      <c r="D35" s="111">
        <v>15.4</v>
      </c>
      <c r="E35" s="145"/>
      <c r="F35" s="154" t="str">
        <f t="shared" si="0"/>
        <v/>
      </c>
    </row>
    <row r="36" spans="1:6" ht="15" thickBot="1" x14ac:dyDescent="0.4">
      <c r="A36" s="110" t="s">
        <v>1381</v>
      </c>
      <c r="B36" s="110" t="s">
        <v>2441</v>
      </c>
      <c r="C36" s="115">
        <v>43483</v>
      </c>
      <c r="D36" s="111">
        <v>27</v>
      </c>
      <c r="E36" s="145"/>
      <c r="F36" s="154" t="str">
        <f t="shared" si="0"/>
        <v/>
      </c>
    </row>
    <row r="37" spans="1:6" ht="15" thickBot="1" x14ac:dyDescent="0.4">
      <c r="A37" s="110" t="s">
        <v>1381</v>
      </c>
      <c r="B37" s="110" t="s">
        <v>2440</v>
      </c>
      <c r="C37" s="115">
        <v>43466</v>
      </c>
      <c r="D37" s="111">
        <v>76.42</v>
      </c>
      <c r="E37" s="145"/>
      <c r="F37" s="154" t="str">
        <f t="shared" si="0"/>
        <v/>
      </c>
    </row>
    <row r="38" spans="1:6" ht="15" thickBot="1" x14ac:dyDescent="0.4">
      <c r="A38" s="110" t="s">
        <v>1381</v>
      </c>
      <c r="B38" s="110" t="s">
        <v>2440</v>
      </c>
      <c r="C38" s="115">
        <v>43483</v>
      </c>
      <c r="D38" s="111">
        <v>106.01</v>
      </c>
      <c r="E38" s="145"/>
      <c r="F38" s="154" t="str">
        <f t="shared" si="0"/>
        <v/>
      </c>
    </row>
    <row r="39" spans="1:6" ht="15" thickBot="1" x14ac:dyDescent="0.4">
      <c r="A39" s="110" t="s">
        <v>1381</v>
      </c>
      <c r="B39" s="110" t="s">
        <v>2437</v>
      </c>
      <c r="C39" s="115">
        <v>43556</v>
      </c>
      <c r="D39" s="111">
        <v>29</v>
      </c>
      <c r="E39" s="144">
        <v>50</v>
      </c>
      <c r="F39" s="154">
        <f t="shared" si="0"/>
        <v>1.7241379310344827</v>
      </c>
    </row>
    <row r="40" spans="1:6" ht="15" thickBot="1" x14ac:dyDescent="0.4">
      <c r="A40" s="110" t="s">
        <v>1381</v>
      </c>
      <c r="B40" s="110" t="s">
        <v>2440</v>
      </c>
      <c r="C40" s="115">
        <v>43651</v>
      </c>
      <c r="D40" s="111">
        <v>255.47</v>
      </c>
      <c r="E40" s="145"/>
      <c r="F40" s="154" t="str">
        <f t="shared" si="0"/>
        <v/>
      </c>
    </row>
    <row r="41" spans="1:6" ht="15" thickBot="1" x14ac:dyDescent="0.4">
      <c r="A41" s="110" t="s">
        <v>1381</v>
      </c>
      <c r="B41" s="110" t="s">
        <v>2440</v>
      </c>
      <c r="C41" s="115">
        <v>43613</v>
      </c>
      <c r="D41" s="111">
        <v>51.53</v>
      </c>
      <c r="E41" s="145"/>
      <c r="F41" s="154" t="str">
        <f t="shared" si="0"/>
        <v/>
      </c>
    </row>
    <row r="42" spans="1:6" ht="15" thickBot="1" x14ac:dyDescent="0.4">
      <c r="A42" s="110" t="s">
        <v>1381</v>
      </c>
      <c r="B42" s="110" t="s">
        <v>2441</v>
      </c>
      <c r="C42" s="115">
        <v>43756</v>
      </c>
      <c r="D42" s="111">
        <v>33.83</v>
      </c>
      <c r="E42" s="145"/>
      <c r="F42" s="154" t="str">
        <f t="shared" si="0"/>
        <v/>
      </c>
    </row>
    <row r="43" spans="1:6" ht="15" thickBot="1" x14ac:dyDescent="0.4">
      <c r="A43" s="110" t="s">
        <v>1381</v>
      </c>
      <c r="B43" s="110" t="s">
        <v>2440</v>
      </c>
      <c r="C43" s="115">
        <v>43756</v>
      </c>
      <c r="D43" s="111">
        <v>232.17</v>
      </c>
      <c r="E43" s="145"/>
      <c r="F43" s="154" t="str">
        <f t="shared" si="0"/>
        <v/>
      </c>
    </row>
    <row r="44" spans="1:6" ht="15" thickBot="1" x14ac:dyDescent="0.4">
      <c r="A44" s="110" t="s">
        <v>1381</v>
      </c>
      <c r="B44" s="110" t="s">
        <v>2441</v>
      </c>
      <c r="C44" s="115">
        <v>43624</v>
      </c>
      <c r="D44" s="111">
        <v>19.010000000000002</v>
      </c>
      <c r="E44" s="145"/>
      <c r="F44" s="154" t="str">
        <f t="shared" si="0"/>
        <v/>
      </c>
    </row>
    <row r="45" spans="1:6" ht="15" thickBot="1" x14ac:dyDescent="0.4">
      <c r="A45" s="110" t="s">
        <v>1381</v>
      </c>
      <c r="B45" s="110" t="s">
        <v>2441</v>
      </c>
      <c r="C45" s="115">
        <v>43633</v>
      </c>
      <c r="D45" s="111">
        <v>18.37</v>
      </c>
      <c r="E45" s="145"/>
      <c r="F45" s="154" t="str">
        <f t="shared" si="0"/>
        <v/>
      </c>
    </row>
    <row r="46" spans="1:6" ht="15" thickBot="1" x14ac:dyDescent="0.4">
      <c r="A46" s="110" t="s">
        <v>1381</v>
      </c>
      <c r="B46" s="110" t="s">
        <v>2440</v>
      </c>
      <c r="C46" s="115">
        <v>43624</v>
      </c>
      <c r="D46" s="111">
        <v>59.64</v>
      </c>
      <c r="E46" s="145"/>
      <c r="F46" s="154" t="str">
        <f t="shared" si="0"/>
        <v/>
      </c>
    </row>
    <row r="47" spans="1:6" ht="15" thickBot="1" x14ac:dyDescent="0.4">
      <c r="A47" s="110" t="s">
        <v>1381</v>
      </c>
      <c r="B47" s="110" t="s">
        <v>2440</v>
      </c>
      <c r="C47" s="115">
        <v>43632</v>
      </c>
      <c r="D47" s="111">
        <v>64.41</v>
      </c>
      <c r="E47" s="145"/>
      <c r="F47" s="154" t="str">
        <f t="shared" si="0"/>
        <v/>
      </c>
    </row>
    <row r="48" spans="1:6" ht="15" thickBot="1" x14ac:dyDescent="0.4">
      <c r="A48" s="110" t="s">
        <v>2442</v>
      </c>
      <c r="B48" s="110" t="s">
        <v>2437</v>
      </c>
      <c r="C48" s="115">
        <v>43559</v>
      </c>
      <c r="D48" s="111">
        <v>172.84</v>
      </c>
      <c r="E48" s="144">
        <v>298</v>
      </c>
      <c r="F48" s="154">
        <f t="shared" si="0"/>
        <v>1.7241379310344827</v>
      </c>
    </row>
    <row r="49" spans="1:6" ht="15" thickBot="1" x14ac:dyDescent="0.4">
      <c r="A49" s="110" t="s">
        <v>1381</v>
      </c>
      <c r="B49" s="110" t="s">
        <v>2441</v>
      </c>
      <c r="C49" s="115">
        <v>43679</v>
      </c>
      <c r="D49" s="111">
        <v>7.97</v>
      </c>
      <c r="E49" s="145"/>
      <c r="F49" s="154" t="str">
        <f t="shared" si="0"/>
        <v/>
      </c>
    </row>
    <row r="50" spans="1:6" ht="15" thickBot="1" x14ac:dyDescent="0.4">
      <c r="A50" s="110" t="s">
        <v>1381</v>
      </c>
      <c r="B50" s="110" t="s">
        <v>2441</v>
      </c>
      <c r="C50" s="115">
        <v>43679</v>
      </c>
      <c r="D50" s="111">
        <v>7.97</v>
      </c>
      <c r="E50" s="145"/>
      <c r="F50" s="154" t="str">
        <f t="shared" si="0"/>
        <v/>
      </c>
    </row>
    <row r="51" spans="1:6" ht="15" thickBot="1" x14ac:dyDescent="0.4">
      <c r="A51" s="110" t="s">
        <v>1381</v>
      </c>
      <c r="B51" s="110" t="s">
        <v>2440</v>
      </c>
      <c r="C51" s="115">
        <v>43679</v>
      </c>
      <c r="D51" s="111">
        <v>230.56</v>
      </c>
      <c r="E51" s="145"/>
      <c r="F51" s="154" t="str">
        <f t="shared" si="0"/>
        <v/>
      </c>
    </row>
    <row r="52" spans="1:6" ht="15" thickBot="1" x14ac:dyDescent="0.4">
      <c r="A52" s="110" t="s">
        <v>1381</v>
      </c>
      <c r="B52" s="110" t="s">
        <v>2440</v>
      </c>
      <c r="C52" s="115">
        <v>43679</v>
      </c>
      <c r="D52" s="111">
        <v>230.56</v>
      </c>
      <c r="E52" s="145"/>
      <c r="F52" s="154" t="str">
        <f t="shared" si="0"/>
        <v/>
      </c>
    </row>
    <row r="53" spans="1:6" ht="15" thickBot="1" x14ac:dyDescent="0.4">
      <c r="A53" s="110" t="s">
        <v>1381</v>
      </c>
      <c r="B53" s="110" t="s">
        <v>2441</v>
      </c>
      <c r="C53" s="115">
        <v>43475</v>
      </c>
      <c r="D53" s="111">
        <v>18.809999999999999</v>
      </c>
      <c r="E53" s="145"/>
      <c r="F53" s="154" t="str">
        <f t="shared" si="0"/>
        <v/>
      </c>
    </row>
    <row r="54" spans="1:6" ht="15" thickBot="1" x14ac:dyDescent="0.4">
      <c r="A54" s="110" t="s">
        <v>1381</v>
      </c>
      <c r="B54" s="110" t="s">
        <v>2441</v>
      </c>
      <c r="C54" s="115">
        <v>43475</v>
      </c>
      <c r="D54" s="111">
        <v>18.809999999999999</v>
      </c>
      <c r="E54" s="145"/>
      <c r="F54" s="154" t="str">
        <f t="shared" si="0"/>
        <v/>
      </c>
    </row>
    <row r="55" spans="1:6" ht="15" thickBot="1" x14ac:dyDescent="0.4">
      <c r="A55" s="110" t="s">
        <v>1381</v>
      </c>
      <c r="B55" s="110" t="s">
        <v>2441</v>
      </c>
      <c r="C55" s="115">
        <v>43475</v>
      </c>
      <c r="D55" s="111">
        <v>18.809999999999999</v>
      </c>
      <c r="E55" s="145"/>
      <c r="F55" s="154" t="str">
        <f t="shared" si="0"/>
        <v/>
      </c>
    </row>
    <row r="56" spans="1:6" ht="15" thickBot="1" x14ac:dyDescent="0.4">
      <c r="A56" s="110" t="s">
        <v>1381</v>
      </c>
      <c r="B56" s="110" t="s">
        <v>2440</v>
      </c>
      <c r="C56" s="115">
        <v>43475</v>
      </c>
      <c r="D56" s="111">
        <v>51.15</v>
      </c>
      <c r="E56" s="145"/>
      <c r="F56" s="154" t="str">
        <f t="shared" si="0"/>
        <v/>
      </c>
    </row>
    <row r="57" spans="1:6" ht="15" thickBot="1" x14ac:dyDescent="0.4">
      <c r="A57" s="110" t="s">
        <v>1381</v>
      </c>
      <c r="B57" s="110" t="s">
        <v>2440</v>
      </c>
      <c r="C57" s="115">
        <v>43475</v>
      </c>
      <c r="D57" s="111">
        <v>51.15</v>
      </c>
      <c r="E57" s="145"/>
      <c r="F57" s="154" t="str">
        <f t="shared" si="0"/>
        <v/>
      </c>
    </row>
    <row r="58" spans="1:6" ht="15" thickBot="1" x14ac:dyDescent="0.4">
      <c r="A58" s="110" t="s">
        <v>1381</v>
      </c>
      <c r="B58" s="110" t="s">
        <v>2440</v>
      </c>
      <c r="C58" s="115">
        <v>43475</v>
      </c>
      <c r="D58" s="111">
        <v>51.15</v>
      </c>
      <c r="E58" s="145"/>
      <c r="F58" s="154" t="str">
        <f t="shared" si="0"/>
        <v/>
      </c>
    </row>
    <row r="59" spans="1:6" ht="15" thickBot="1" x14ac:dyDescent="0.4">
      <c r="A59" s="110" t="s">
        <v>1381</v>
      </c>
      <c r="B59" s="110" t="s">
        <v>2440</v>
      </c>
      <c r="C59" s="115">
        <v>43518</v>
      </c>
      <c r="D59" s="111">
        <v>420.71</v>
      </c>
      <c r="E59" s="145"/>
      <c r="F59" s="154" t="str">
        <f t="shared" si="0"/>
        <v/>
      </c>
    </row>
    <row r="60" spans="1:6" ht="15" thickBot="1" x14ac:dyDescent="0.4">
      <c r="A60" s="110" t="s">
        <v>1381</v>
      </c>
      <c r="B60" s="110" t="s">
        <v>2440</v>
      </c>
      <c r="C60" s="115">
        <v>43528</v>
      </c>
      <c r="D60" s="111">
        <v>362.99</v>
      </c>
      <c r="E60" s="145"/>
      <c r="F60" s="154" t="str">
        <f t="shared" si="0"/>
        <v/>
      </c>
    </row>
    <row r="61" spans="1:6" ht="15" thickBot="1" x14ac:dyDescent="0.4">
      <c r="A61" s="110" t="s">
        <v>1381</v>
      </c>
      <c r="B61" s="110" t="s">
        <v>2441</v>
      </c>
      <c r="C61" s="115">
        <v>43699</v>
      </c>
      <c r="D61" s="111">
        <v>43.42</v>
      </c>
      <c r="E61" s="145"/>
      <c r="F61" s="154" t="str">
        <f t="shared" si="0"/>
        <v/>
      </c>
    </row>
    <row r="62" spans="1:6" ht="15" thickBot="1" x14ac:dyDescent="0.4">
      <c r="A62" s="110" t="s">
        <v>1381</v>
      </c>
      <c r="B62" s="110" t="s">
        <v>2440</v>
      </c>
      <c r="C62" s="115">
        <v>43700</v>
      </c>
      <c r="D62" s="111">
        <v>77.44</v>
      </c>
      <c r="E62" s="145"/>
      <c r="F62" s="154" t="str">
        <f t="shared" si="0"/>
        <v/>
      </c>
    </row>
    <row r="63" spans="1:6" ht="15" thickBot="1" x14ac:dyDescent="0.4">
      <c r="A63" s="110" t="s">
        <v>1381</v>
      </c>
      <c r="B63" s="110" t="s">
        <v>2441</v>
      </c>
      <c r="C63" s="115">
        <v>43550</v>
      </c>
      <c r="D63" s="111">
        <v>44.76</v>
      </c>
      <c r="E63" s="145"/>
      <c r="F63" s="154" t="str">
        <f t="shared" si="0"/>
        <v/>
      </c>
    </row>
    <row r="64" spans="1:6" ht="15" thickBot="1" x14ac:dyDescent="0.4">
      <c r="A64" s="110" t="s">
        <v>1381</v>
      </c>
      <c r="B64" s="110" t="s">
        <v>2441</v>
      </c>
      <c r="C64" s="115">
        <v>43551</v>
      </c>
      <c r="D64" s="111">
        <v>12.87</v>
      </c>
      <c r="E64" s="145"/>
      <c r="F64" s="154" t="str">
        <f t="shared" si="0"/>
        <v/>
      </c>
    </row>
    <row r="65" spans="1:6" ht="15" thickBot="1" x14ac:dyDescent="0.4">
      <c r="A65" s="110" t="s">
        <v>1381</v>
      </c>
      <c r="B65" s="110" t="s">
        <v>2440</v>
      </c>
      <c r="C65" s="115">
        <v>43551</v>
      </c>
      <c r="D65" s="111">
        <v>77.44</v>
      </c>
      <c r="E65" s="145"/>
      <c r="F65" s="154" t="str">
        <f t="shared" si="0"/>
        <v/>
      </c>
    </row>
    <row r="66" spans="1:6" ht="15" thickBot="1" x14ac:dyDescent="0.4">
      <c r="A66" s="110" t="s">
        <v>1381</v>
      </c>
      <c r="B66" s="110" t="s">
        <v>2441</v>
      </c>
      <c r="C66" s="115">
        <v>43752</v>
      </c>
      <c r="D66" s="111">
        <v>36.729999999999997</v>
      </c>
      <c r="E66" s="145"/>
      <c r="F66" s="154" t="str">
        <f t="shared" si="0"/>
        <v/>
      </c>
    </row>
    <row r="67" spans="1:6" ht="15" thickBot="1" x14ac:dyDescent="0.4">
      <c r="A67" s="110" t="s">
        <v>1381</v>
      </c>
      <c r="B67" s="110" t="s">
        <v>2441</v>
      </c>
      <c r="C67" s="115">
        <v>43753</v>
      </c>
      <c r="D67" s="111">
        <v>21.24</v>
      </c>
      <c r="E67" s="145"/>
      <c r="F67" s="154" t="str">
        <f t="shared" si="0"/>
        <v/>
      </c>
    </row>
    <row r="68" spans="1:6" ht="15" thickBot="1" x14ac:dyDescent="0.4">
      <c r="A68" s="110" t="s">
        <v>1381</v>
      </c>
      <c r="B68" s="110" t="s">
        <v>2440</v>
      </c>
      <c r="C68" s="115">
        <v>43753</v>
      </c>
      <c r="D68" s="111">
        <v>88.19</v>
      </c>
      <c r="E68" s="145"/>
      <c r="F68" s="154" t="str">
        <f t="shared" si="0"/>
        <v/>
      </c>
    </row>
    <row r="69" spans="1:6" ht="15" thickBot="1" x14ac:dyDescent="0.4">
      <c r="A69" s="110" t="s">
        <v>1381</v>
      </c>
      <c r="B69" s="110" t="s">
        <v>2441</v>
      </c>
      <c r="C69" s="115">
        <v>43709</v>
      </c>
      <c r="D69" s="111">
        <v>18.62</v>
      </c>
      <c r="E69" s="145"/>
      <c r="F69" s="154" t="str">
        <f t="shared" si="0"/>
        <v/>
      </c>
    </row>
    <row r="70" spans="1:6" ht="15" thickBot="1" x14ac:dyDescent="0.4">
      <c r="A70" s="110" t="s">
        <v>1381</v>
      </c>
      <c r="B70" s="110" t="s">
        <v>2441</v>
      </c>
      <c r="C70" s="115">
        <v>43715</v>
      </c>
      <c r="D70" s="111">
        <v>28.89</v>
      </c>
      <c r="E70" s="145"/>
      <c r="F70" s="154" t="str">
        <f t="shared" si="0"/>
        <v/>
      </c>
    </row>
    <row r="71" spans="1:6" ht="15" thickBot="1" x14ac:dyDescent="0.4">
      <c r="A71" s="110" t="s">
        <v>1381</v>
      </c>
      <c r="B71" s="110" t="s">
        <v>2440</v>
      </c>
      <c r="C71" s="115">
        <v>43709</v>
      </c>
      <c r="D71" s="111">
        <v>44.1</v>
      </c>
      <c r="E71" s="145"/>
      <c r="F71" s="154" t="str">
        <f t="shared" si="0"/>
        <v/>
      </c>
    </row>
    <row r="72" spans="1:6" ht="15" thickBot="1" x14ac:dyDescent="0.4">
      <c r="A72" s="110" t="s">
        <v>1381</v>
      </c>
      <c r="B72" s="110" t="s">
        <v>2440</v>
      </c>
      <c r="C72" s="115">
        <v>43715</v>
      </c>
      <c r="D72" s="111">
        <v>46.27</v>
      </c>
      <c r="E72" s="145"/>
      <c r="F72" s="154" t="str">
        <f t="shared" ref="F72:F135" si="1" xml:space="preserve"> IF(ISBLANK(E72),"",E72 / D72)</f>
        <v/>
      </c>
    </row>
    <row r="73" spans="1:6" ht="15" thickBot="1" x14ac:dyDescent="0.4">
      <c r="A73" s="110" t="s">
        <v>2442</v>
      </c>
      <c r="B73" s="110" t="s">
        <v>2437</v>
      </c>
      <c r="C73" s="115">
        <v>43562</v>
      </c>
      <c r="D73" s="111">
        <v>58.58</v>
      </c>
      <c r="E73" s="144">
        <v>101</v>
      </c>
      <c r="F73" s="154">
        <f t="shared" si="1"/>
        <v>1.7241379310344829</v>
      </c>
    </row>
    <row r="74" spans="1:6" ht="15" thickBot="1" x14ac:dyDescent="0.4">
      <c r="A74" s="110" t="s">
        <v>2443</v>
      </c>
      <c r="B74" s="110" t="s">
        <v>2441</v>
      </c>
      <c r="C74" s="115">
        <v>43482</v>
      </c>
      <c r="D74" s="111">
        <v>17.43</v>
      </c>
      <c r="E74" s="145"/>
      <c r="F74" s="154" t="str">
        <f t="shared" si="1"/>
        <v/>
      </c>
    </row>
    <row r="75" spans="1:6" ht="15" thickBot="1" x14ac:dyDescent="0.4">
      <c r="A75" s="110" t="s">
        <v>2439</v>
      </c>
      <c r="B75" s="110" t="s">
        <v>2437</v>
      </c>
      <c r="C75" s="115">
        <v>43747</v>
      </c>
      <c r="D75" s="111">
        <v>261</v>
      </c>
      <c r="E75" s="144">
        <v>450</v>
      </c>
      <c r="F75" s="154">
        <f t="shared" si="1"/>
        <v>1.7241379310344827</v>
      </c>
    </row>
    <row r="76" spans="1:6" ht="15" thickBot="1" x14ac:dyDescent="0.4">
      <c r="A76" s="110" t="s">
        <v>1381</v>
      </c>
      <c r="B76" s="110" t="s">
        <v>2437</v>
      </c>
      <c r="C76" s="115">
        <v>43680</v>
      </c>
      <c r="D76" s="111">
        <v>116.58</v>
      </c>
      <c r="E76" s="144">
        <v>201</v>
      </c>
      <c r="F76" s="154">
        <f t="shared" si="1"/>
        <v>1.7241379310344829</v>
      </c>
    </row>
    <row r="77" spans="1:6" ht="15" thickBot="1" x14ac:dyDescent="0.4">
      <c r="A77" s="110" t="s">
        <v>1381</v>
      </c>
      <c r="B77" s="110" t="s">
        <v>2437</v>
      </c>
      <c r="C77" s="115">
        <v>43696</v>
      </c>
      <c r="D77" s="111">
        <v>232.58</v>
      </c>
      <c r="E77" s="144">
        <v>401</v>
      </c>
      <c r="F77" s="154">
        <f t="shared" si="1"/>
        <v>1.7241379310344827</v>
      </c>
    </row>
    <row r="78" spans="1:6" ht="15" thickBot="1" x14ac:dyDescent="0.4">
      <c r="A78" s="110" t="s">
        <v>1381</v>
      </c>
      <c r="B78" s="110" t="s">
        <v>2441</v>
      </c>
      <c r="C78" s="115">
        <v>43676</v>
      </c>
      <c r="D78" s="111">
        <v>8.85</v>
      </c>
      <c r="E78" s="145"/>
      <c r="F78" s="154" t="str">
        <f t="shared" si="1"/>
        <v/>
      </c>
    </row>
    <row r="79" spans="1:6" ht="15" thickBot="1" x14ac:dyDescent="0.4">
      <c r="A79" s="110" t="s">
        <v>1381</v>
      </c>
      <c r="B79" s="110" t="s">
        <v>2440</v>
      </c>
      <c r="C79" s="115">
        <v>43677</v>
      </c>
      <c r="D79" s="111">
        <v>44.64</v>
      </c>
      <c r="E79" s="145"/>
      <c r="F79" s="154" t="str">
        <f t="shared" si="1"/>
        <v/>
      </c>
    </row>
    <row r="80" spans="1:6" ht="15" thickBot="1" x14ac:dyDescent="0.4">
      <c r="A80" s="110" t="s">
        <v>1381</v>
      </c>
      <c r="B80" s="110" t="s">
        <v>2441</v>
      </c>
      <c r="C80" s="115">
        <v>43629</v>
      </c>
      <c r="D80" s="111">
        <v>44.05</v>
      </c>
      <c r="E80" s="145"/>
      <c r="F80" s="154" t="str">
        <f t="shared" si="1"/>
        <v/>
      </c>
    </row>
    <row r="81" spans="1:6" ht="15" thickBot="1" x14ac:dyDescent="0.4">
      <c r="A81" s="110" t="s">
        <v>1381</v>
      </c>
      <c r="B81" s="110" t="s">
        <v>2440</v>
      </c>
      <c r="C81" s="115">
        <v>43626</v>
      </c>
      <c r="D81" s="111">
        <v>176.38</v>
      </c>
      <c r="E81" s="145"/>
      <c r="F81" s="154" t="str">
        <f t="shared" si="1"/>
        <v/>
      </c>
    </row>
    <row r="82" spans="1:6" ht="15" thickBot="1" x14ac:dyDescent="0.4">
      <c r="A82" s="110" t="s">
        <v>2438</v>
      </c>
      <c r="B82" s="110" t="s">
        <v>2437</v>
      </c>
      <c r="C82" s="115">
        <v>43520</v>
      </c>
      <c r="D82" s="111">
        <v>204.74</v>
      </c>
      <c r="E82" s="144">
        <v>353</v>
      </c>
      <c r="F82" s="154">
        <f t="shared" si="1"/>
        <v>1.7241379310344827</v>
      </c>
    </row>
    <row r="83" spans="1:6" ht="15" thickBot="1" x14ac:dyDescent="0.4">
      <c r="A83" s="110" t="s">
        <v>2436</v>
      </c>
      <c r="B83" s="110" t="s">
        <v>2437</v>
      </c>
      <c r="C83" s="115">
        <v>43696</v>
      </c>
      <c r="D83" s="111">
        <v>53.36</v>
      </c>
      <c r="E83" s="144">
        <v>92</v>
      </c>
      <c r="F83" s="154">
        <f t="shared" si="1"/>
        <v>1.7241379310344829</v>
      </c>
    </row>
    <row r="84" spans="1:6" ht="15" thickBot="1" x14ac:dyDescent="0.4">
      <c r="A84" s="110" t="s">
        <v>2439</v>
      </c>
      <c r="B84" s="110" t="s">
        <v>2441</v>
      </c>
      <c r="C84" s="115">
        <v>43753</v>
      </c>
      <c r="D84" s="111">
        <v>32.380000000000003</v>
      </c>
      <c r="E84" s="145"/>
      <c r="F84" s="154" t="str">
        <f t="shared" si="1"/>
        <v/>
      </c>
    </row>
    <row r="85" spans="1:6" ht="15" thickBot="1" x14ac:dyDescent="0.4">
      <c r="A85" s="110" t="s">
        <v>2439</v>
      </c>
      <c r="B85" s="110" t="s">
        <v>2440</v>
      </c>
      <c r="C85" s="115">
        <v>43752</v>
      </c>
      <c r="D85" s="111">
        <v>124.5</v>
      </c>
      <c r="E85" s="145"/>
      <c r="F85" s="154" t="str">
        <f t="shared" si="1"/>
        <v/>
      </c>
    </row>
    <row r="86" spans="1:6" ht="15" thickBot="1" x14ac:dyDescent="0.4">
      <c r="A86" s="110" t="s">
        <v>2443</v>
      </c>
      <c r="B86" s="110" t="s">
        <v>2437</v>
      </c>
      <c r="C86" s="115">
        <v>43668</v>
      </c>
      <c r="D86" s="111">
        <v>49.88</v>
      </c>
      <c r="E86" s="144">
        <v>86</v>
      </c>
      <c r="F86" s="154">
        <f t="shared" si="1"/>
        <v>1.7241379310344827</v>
      </c>
    </row>
    <row r="87" spans="1:6" ht="15" thickBot="1" x14ac:dyDescent="0.4">
      <c r="A87" s="110" t="s">
        <v>2443</v>
      </c>
      <c r="B87" s="110" t="s">
        <v>2437</v>
      </c>
      <c r="C87" s="115">
        <v>43669</v>
      </c>
      <c r="D87" s="111">
        <v>49.88</v>
      </c>
      <c r="E87" s="144">
        <v>86</v>
      </c>
      <c r="F87" s="154">
        <f t="shared" si="1"/>
        <v>1.7241379310344827</v>
      </c>
    </row>
    <row r="88" spans="1:6" ht="15" thickBot="1" x14ac:dyDescent="0.4">
      <c r="A88" s="110" t="s">
        <v>2443</v>
      </c>
      <c r="B88" s="110" t="s">
        <v>2437</v>
      </c>
      <c r="C88" s="115">
        <v>43670</v>
      </c>
      <c r="D88" s="111">
        <v>49.88</v>
      </c>
      <c r="E88" s="144">
        <v>86</v>
      </c>
      <c r="F88" s="154">
        <f t="shared" si="1"/>
        <v>1.7241379310344827</v>
      </c>
    </row>
    <row r="89" spans="1:6" ht="15" thickBot="1" x14ac:dyDescent="0.4">
      <c r="A89" s="110" t="s">
        <v>2443</v>
      </c>
      <c r="B89" s="110" t="s">
        <v>2437</v>
      </c>
      <c r="C89" s="115">
        <v>43671</v>
      </c>
      <c r="D89" s="111">
        <v>49.88</v>
      </c>
      <c r="E89" s="144">
        <v>86</v>
      </c>
      <c r="F89" s="154">
        <f t="shared" si="1"/>
        <v>1.7241379310344827</v>
      </c>
    </row>
    <row r="90" spans="1:6" ht="15" thickBot="1" x14ac:dyDescent="0.4">
      <c r="A90" s="110" t="s">
        <v>2443</v>
      </c>
      <c r="B90" s="110" t="s">
        <v>2437</v>
      </c>
      <c r="C90" s="115">
        <v>43672</v>
      </c>
      <c r="D90" s="111">
        <v>49.88</v>
      </c>
      <c r="E90" s="144">
        <v>86</v>
      </c>
      <c r="F90" s="154">
        <f t="shared" si="1"/>
        <v>1.7241379310344827</v>
      </c>
    </row>
    <row r="91" spans="1:6" ht="15" thickBot="1" x14ac:dyDescent="0.4">
      <c r="A91" s="110" t="s">
        <v>2443</v>
      </c>
      <c r="B91" s="110" t="s">
        <v>2441</v>
      </c>
      <c r="C91" s="115">
        <v>43726</v>
      </c>
      <c r="D91" s="111">
        <v>23.67</v>
      </c>
      <c r="E91" s="145"/>
      <c r="F91" s="154" t="str">
        <f t="shared" si="1"/>
        <v/>
      </c>
    </row>
    <row r="92" spans="1:6" ht="15" thickBot="1" x14ac:dyDescent="0.4">
      <c r="A92" s="110" t="s">
        <v>2443</v>
      </c>
      <c r="B92" s="110" t="s">
        <v>2440</v>
      </c>
      <c r="C92" s="115">
        <v>43726</v>
      </c>
      <c r="D92" s="111">
        <v>95.04</v>
      </c>
      <c r="E92" s="145"/>
      <c r="F92" s="154" t="str">
        <f t="shared" si="1"/>
        <v/>
      </c>
    </row>
    <row r="93" spans="1:6" ht="15" thickBot="1" x14ac:dyDescent="0.4">
      <c r="A93" s="110" t="s">
        <v>1381</v>
      </c>
      <c r="B93" s="110" t="s">
        <v>2441</v>
      </c>
      <c r="C93" s="115">
        <v>43703</v>
      </c>
      <c r="D93" s="111">
        <v>45.64</v>
      </c>
      <c r="E93" s="145"/>
      <c r="F93" s="154" t="str">
        <f t="shared" si="1"/>
        <v/>
      </c>
    </row>
    <row r="94" spans="1:6" ht="15" thickBot="1" x14ac:dyDescent="0.4">
      <c r="A94" s="110" t="s">
        <v>1381</v>
      </c>
      <c r="B94" s="110" t="s">
        <v>2440</v>
      </c>
      <c r="C94" s="115">
        <v>43689</v>
      </c>
      <c r="D94" s="111">
        <v>73.760000000000005</v>
      </c>
      <c r="E94" s="145"/>
      <c r="F94" s="154" t="str">
        <f t="shared" si="1"/>
        <v/>
      </c>
    </row>
    <row r="95" spans="1:6" ht="15" thickBot="1" x14ac:dyDescent="0.4">
      <c r="A95" s="110" t="s">
        <v>1381</v>
      </c>
      <c r="B95" s="110" t="s">
        <v>2440</v>
      </c>
      <c r="C95" s="115">
        <v>43703</v>
      </c>
      <c r="D95" s="111">
        <v>886.18</v>
      </c>
      <c r="E95" s="145"/>
      <c r="F95" s="154" t="str">
        <f t="shared" si="1"/>
        <v/>
      </c>
    </row>
    <row r="96" spans="1:6" ht="15" thickBot="1" x14ac:dyDescent="0.4">
      <c r="A96" s="110" t="s">
        <v>1381</v>
      </c>
      <c r="B96" s="110" t="s">
        <v>2440</v>
      </c>
      <c r="C96" s="115">
        <v>43704</v>
      </c>
      <c r="D96" s="111">
        <v>62.08</v>
      </c>
      <c r="E96" s="145"/>
      <c r="F96" s="154" t="str">
        <f t="shared" si="1"/>
        <v/>
      </c>
    </row>
    <row r="97" spans="1:6" ht="15" thickBot="1" x14ac:dyDescent="0.4">
      <c r="A97" s="110" t="s">
        <v>1381</v>
      </c>
      <c r="B97" s="110" t="s">
        <v>2441</v>
      </c>
      <c r="C97" s="115">
        <v>43768</v>
      </c>
      <c r="D97" s="111">
        <v>18.53</v>
      </c>
      <c r="E97" s="145"/>
      <c r="F97" s="154" t="str">
        <f t="shared" si="1"/>
        <v/>
      </c>
    </row>
    <row r="98" spans="1:6" ht="15" thickBot="1" x14ac:dyDescent="0.4">
      <c r="A98" s="110" t="s">
        <v>1381</v>
      </c>
      <c r="B98" s="110" t="s">
        <v>2440</v>
      </c>
      <c r="C98" s="115">
        <v>43769</v>
      </c>
      <c r="D98" s="111">
        <v>241.74</v>
      </c>
      <c r="E98" s="145"/>
      <c r="F98" s="154" t="str">
        <f t="shared" si="1"/>
        <v/>
      </c>
    </row>
    <row r="99" spans="1:6" ht="15" thickBot="1" x14ac:dyDescent="0.4">
      <c r="A99" s="110" t="s">
        <v>1381</v>
      </c>
      <c r="B99" s="110" t="s">
        <v>2440</v>
      </c>
      <c r="C99" s="115">
        <v>43516</v>
      </c>
      <c r="D99" s="111">
        <v>-17.95</v>
      </c>
      <c r="E99" s="145"/>
      <c r="F99" s="154" t="str">
        <f t="shared" si="1"/>
        <v/>
      </c>
    </row>
    <row r="100" spans="1:6" ht="15" thickBot="1" x14ac:dyDescent="0.4">
      <c r="A100" s="110" t="s">
        <v>1381</v>
      </c>
      <c r="B100" s="110" t="s">
        <v>2441</v>
      </c>
      <c r="C100" s="115">
        <v>43666</v>
      </c>
      <c r="D100" s="111">
        <v>3.01</v>
      </c>
      <c r="E100" s="145"/>
      <c r="F100" s="154" t="str">
        <f t="shared" si="1"/>
        <v/>
      </c>
    </row>
    <row r="101" spans="1:6" ht="15" thickBot="1" x14ac:dyDescent="0.4">
      <c r="A101" s="110" t="s">
        <v>1381</v>
      </c>
      <c r="B101" s="110" t="s">
        <v>2441</v>
      </c>
      <c r="C101" s="115">
        <v>43672</v>
      </c>
      <c r="D101" s="111">
        <v>21.59</v>
      </c>
      <c r="E101" s="145"/>
      <c r="F101" s="154" t="str">
        <f t="shared" si="1"/>
        <v/>
      </c>
    </row>
    <row r="102" spans="1:6" ht="15" thickBot="1" x14ac:dyDescent="0.4">
      <c r="A102" s="110" t="s">
        <v>1381</v>
      </c>
      <c r="B102" s="110" t="s">
        <v>2440</v>
      </c>
      <c r="C102" s="115">
        <v>43666</v>
      </c>
      <c r="D102" s="111">
        <v>64.72</v>
      </c>
      <c r="E102" s="145"/>
      <c r="F102" s="154" t="str">
        <f t="shared" si="1"/>
        <v/>
      </c>
    </row>
    <row r="103" spans="1:6" ht="15" thickBot="1" x14ac:dyDescent="0.4">
      <c r="A103" s="110" t="s">
        <v>1381</v>
      </c>
      <c r="B103" s="110" t="s">
        <v>2440</v>
      </c>
      <c r="C103" s="115">
        <v>43672</v>
      </c>
      <c r="D103" s="111">
        <v>70.98</v>
      </c>
      <c r="E103" s="145"/>
      <c r="F103" s="154" t="str">
        <f t="shared" si="1"/>
        <v/>
      </c>
    </row>
    <row r="104" spans="1:6" ht="15" thickBot="1" x14ac:dyDescent="0.4">
      <c r="A104" s="110" t="s">
        <v>1381</v>
      </c>
      <c r="B104" s="110" t="s">
        <v>2437</v>
      </c>
      <c r="C104" s="115">
        <v>43664</v>
      </c>
      <c r="D104" s="111">
        <v>352.64</v>
      </c>
      <c r="E104" s="144">
        <v>608</v>
      </c>
      <c r="F104" s="154">
        <f t="shared" si="1"/>
        <v>1.7241379310344829</v>
      </c>
    </row>
    <row r="105" spans="1:6" ht="15" thickBot="1" x14ac:dyDescent="0.4">
      <c r="A105" s="110" t="s">
        <v>1381</v>
      </c>
      <c r="B105" s="110" t="s">
        <v>2437</v>
      </c>
      <c r="C105" s="115">
        <v>43664</v>
      </c>
      <c r="D105" s="111">
        <v>352.64</v>
      </c>
      <c r="E105" s="144">
        <v>608</v>
      </c>
      <c r="F105" s="154">
        <f t="shared" si="1"/>
        <v>1.7241379310344829</v>
      </c>
    </row>
    <row r="106" spans="1:6" ht="15" thickBot="1" x14ac:dyDescent="0.4">
      <c r="A106" s="110" t="s">
        <v>2443</v>
      </c>
      <c r="B106" s="110" t="s">
        <v>2437</v>
      </c>
      <c r="C106" s="115">
        <v>43774</v>
      </c>
      <c r="D106" s="111">
        <v>215.76</v>
      </c>
      <c r="E106" s="144">
        <v>372</v>
      </c>
      <c r="F106" s="154">
        <f t="shared" si="1"/>
        <v>1.7241379310344829</v>
      </c>
    </row>
    <row r="107" spans="1:6" ht="15" thickBot="1" x14ac:dyDescent="0.4">
      <c r="A107" s="110" t="s">
        <v>2443</v>
      </c>
      <c r="B107" s="110" t="s">
        <v>2437</v>
      </c>
      <c r="C107" s="115">
        <v>43793</v>
      </c>
      <c r="D107" s="111">
        <v>316.68</v>
      </c>
      <c r="E107" s="144">
        <v>546</v>
      </c>
      <c r="F107" s="154">
        <f t="shared" si="1"/>
        <v>1.7241379310344827</v>
      </c>
    </row>
    <row r="108" spans="1:6" ht="15" thickBot="1" x14ac:dyDescent="0.4">
      <c r="A108" s="110" t="s">
        <v>1381</v>
      </c>
      <c r="B108" s="110" t="s">
        <v>2437</v>
      </c>
      <c r="C108" s="115">
        <v>43678</v>
      </c>
      <c r="D108" s="111">
        <v>176.9</v>
      </c>
      <c r="E108" s="144">
        <v>305</v>
      </c>
      <c r="F108" s="154">
        <f t="shared" si="1"/>
        <v>1.7241379310344827</v>
      </c>
    </row>
    <row r="109" spans="1:6" ht="15" thickBot="1" x14ac:dyDescent="0.4">
      <c r="A109" s="110" t="s">
        <v>1381</v>
      </c>
      <c r="B109" s="110" t="s">
        <v>2440</v>
      </c>
      <c r="C109" s="115">
        <v>43606</v>
      </c>
      <c r="D109" s="111">
        <v>112.92</v>
      </c>
      <c r="E109" s="145"/>
      <c r="F109" s="154" t="str">
        <f t="shared" si="1"/>
        <v/>
      </c>
    </row>
    <row r="110" spans="1:6" ht="15" thickBot="1" x14ac:dyDescent="0.4">
      <c r="A110" s="110" t="s">
        <v>1381</v>
      </c>
      <c r="B110" s="110" t="s">
        <v>2441</v>
      </c>
      <c r="C110" s="115">
        <v>43482</v>
      </c>
      <c r="D110" s="111">
        <v>23.54</v>
      </c>
      <c r="E110" s="145"/>
      <c r="F110" s="154" t="str">
        <f t="shared" si="1"/>
        <v/>
      </c>
    </row>
    <row r="111" spans="1:6" ht="15" thickBot="1" x14ac:dyDescent="0.4">
      <c r="A111" s="110" t="s">
        <v>1381</v>
      </c>
      <c r="B111" s="110" t="s">
        <v>2441</v>
      </c>
      <c r="C111" s="115">
        <v>43484</v>
      </c>
      <c r="D111" s="111">
        <v>9</v>
      </c>
      <c r="E111" s="145"/>
      <c r="F111" s="154" t="str">
        <f t="shared" si="1"/>
        <v/>
      </c>
    </row>
    <row r="112" spans="1:6" ht="15" thickBot="1" x14ac:dyDescent="0.4">
      <c r="A112" s="110" t="s">
        <v>1381</v>
      </c>
      <c r="B112" s="110" t="s">
        <v>2440</v>
      </c>
      <c r="C112" s="115">
        <v>43484</v>
      </c>
      <c r="D112" s="111">
        <v>120.64</v>
      </c>
      <c r="E112" s="145"/>
      <c r="F112" s="154" t="str">
        <f t="shared" si="1"/>
        <v/>
      </c>
    </row>
    <row r="113" spans="1:6" ht="15" thickBot="1" x14ac:dyDescent="0.4">
      <c r="A113" s="110" t="s">
        <v>1381</v>
      </c>
      <c r="B113" s="110" t="s">
        <v>2437</v>
      </c>
      <c r="C113" s="115">
        <v>43621</v>
      </c>
      <c r="D113" s="111">
        <v>256.36</v>
      </c>
      <c r="E113" s="144">
        <v>442</v>
      </c>
      <c r="F113" s="154">
        <f t="shared" si="1"/>
        <v>1.7241379310344827</v>
      </c>
    </row>
    <row r="114" spans="1:6" ht="15" thickBot="1" x14ac:dyDescent="0.4">
      <c r="A114" s="110" t="s">
        <v>2444</v>
      </c>
      <c r="B114" s="110" t="s">
        <v>2441</v>
      </c>
      <c r="C114" s="115">
        <v>43555</v>
      </c>
      <c r="D114" s="111">
        <v>195.31</v>
      </c>
      <c r="E114" s="145"/>
      <c r="F114" s="154" t="str">
        <f t="shared" si="1"/>
        <v/>
      </c>
    </row>
    <row r="115" spans="1:6" ht="15" thickBot="1" x14ac:dyDescent="0.4">
      <c r="A115" s="110" t="s">
        <v>2444</v>
      </c>
      <c r="B115" s="110" t="s">
        <v>2437</v>
      </c>
      <c r="C115" s="115">
        <v>43794</v>
      </c>
      <c r="D115" s="111">
        <v>276.08</v>
      </c>
      <c r="E115" s="144">
        <v>476</v>
      </c>
      <c r="F115" s="154">
        <f t="shared" si="1"/>
        <v>1.7241379310344829</v>
      </c>
    </row>
    <row r="116" spans="1:6" ht="15" thickBot="1" x14ac:dyDescent="0.4">
      <c r="A116" s="110" t="s">
        <v>2438</v>
      </c>
      <c r="B116" s="110" t="s">
        <v>2437</v>
      </c>
      <c r="C116" s="115">
        <v>43499</v>
      </c>
      <c r="D116" s="111">
        <v>192.56</v>
      </c>
      <c r="E116" s="144">
        <v>332</v>
      </c>
      <c r="F116" s="154">
        <f t="shared" si="1"/>
        <v>1.7241379310344827</v>
      </c>
    </row>
    <row r="117" spans="1:6" ht="15" thickBot="1" x14ac:dyDescent="0.4">
      <c r="A117" s="110" t="s">
        <v>1381</v>
      </c>
      <c r="B117" s="110" t="s">
        <v>2437</v>
      </c>
      <c r="C117" s="115">
        <v>43613</v>
      </c>
      <c r="D117" s="111">
        <v>138.62</v>
      </c>
      <c r="E117" s="144">
        <v>239</v>
      </c>
      <c r="F117" s="154">
        <f t="shared" si="1"/>
        <v>1.7241379310344827</v>
      </c>
    </row>
    <row r="118" spans="1:6" ht="15" thickBot="1" x14ac:dyDescent="0.4">
      <c r="A118" s="110" t="s">
        <v>1381</v>
      </c>
      <c r="B118" s="110" t="s">
        <v>2440</v>
      </c>
      <c r="C118" s="115">
        <v>43593</v>
      </c>
      <c r="D118" s="111">
        <v>134.76</v>
      </c>
      <c r="E118" s="145"/>
      <c r="F118" s="154" t="str">
        <f t="shared" si="1"/>
        <v/>
      </c>
    </row>
    <row r="119" spans="1:6" ht="15" thickBot="1" x14ac:dyDescent="0.4">
      <c r="A119" s="110" t="s">
        <v>1381</v>
      </c>
      <c r="B119" s="110" t="s">
        <v>2437</v>
      </c>
      <c r="C119" s="115">
        <v>43723</v>
      </c>
      <c r="D119" s="111">
        <v>228.52</v>
      </c>
      <c r="E119" s="144">
        <v>394</v>
      </c>
      <c r="F119" s="154">
        <f t="shared" si="1"/>
        <v>1.7241379310344827</v>
      </c>
    </row>
    <row r="120" spans="1:6" ht="15" thickBot="1" x14ac:dyDescent="0.4">
      <c r="A120" s="110" t="s">
        <v>1381</v>
      </c>
      <c r="B120" s="110" t="s">
        <v>2437</v>
      </c>
      <c r="C120" s="115">
        <v>43742</v>
      </c>
      <c r="D120" s="111">
        <v>276.08</v>
      </c>
      <c r="E120" s="144">
        <v>476</v>
      </c>
      <c r="F120" s="154">
        <f t="shared" si="1"/>
        <v>1.7241379310344829</v>
      </c>
    </row>
    <row r="121" spans="1:6" ht="15" thickBot="1" x14ac:dyDescent="0.4">
      <c r="A121" s="110" t="s">
        <v>1381</v>
      </c>
      <c r="B121" s="110" t="s">
        <v>2437</v>
      </c>
      <c r="C121" s="115">
        <v>43523</v>
      </c>
      <c r="D121" s="111">
        <v>276.08</v>
      </c>
      <c r="E121" s="144">
        <v>476</v>
      </c>
      <c r="F121" s="154">
        <f t="shared" si="1"/>
        <v>1.7241379310344829</v>
      </c>
    </row>
    <row r="122" spans="1:6" ht="15" thickBot="1" x14ac:dyDescent="0.4">
      <c r="A122" s="110" t="s">
        <v>1381</v>
      </c>
      <c r="B122" s="110" t="s">
        <v>2437</v>
      </c>
      <c r="C122" s="115">
        <v>43523</v>
      </c>
      <c r="D122" s="111">
        <v>276.08</v>
      </c>
      <c r="E122" s="144">
        <v>476</v>
      </c>
      <c r="F122" s="154">
        <f t="shared" si="1"/>
        <v>1.7241379310344829</v>
      </c>
    </row>
    <row r="123" spans="1:6" ht="15" thickBot="1" x14ac:dyDescent="0.4">
      <c r="A123" s="110" t="s">
        <v>1381</v>
      </c>
      <c r="B123" s="110" t="s">
        <v>2437</v>
      </c>
      <c r="C123" s="115">
        <v>43532</v>
      </c>
      <c r="D123" s="111">
        <v>276.08</v>
      </c>
      <c r="E123" s="144">
        <v>476</v>
      </c>
      <c r="F123" s="154">
        <f t="shared" si="1"/>
        <v>1.7241379310344829</v>
      </c>
    </row>
    <row r="124" spans="1:6" ht="15" thickBot="1" x14ac:dyDescent="0.4">
      <c r="A124" s="110" t="s">
        <v>1381</v>
      </c>
      <c r="B124" s="110" t="s">
        <v>2437</v>
      </c>
      <c r="C124" s="115">
        <v>43533</v>
      </c>
      <c r="D124" s="111">
        <v>284.77999999999997</v>
      </c>
      <c r="E124" s="144">
        <v>491</v>
      </c>
      <c r="F124" s="154">
        <f t="shared" si="1"/>
        <v>1.7241379310344829</v>
      </c>
    </row>
    <row r="125" spans="1:6" ht="15" thickBot="1" x14ac:dyDescent="0.4">
      <c r="A125" s="110" t="s">
        <v>2442</v>
      </c>
      <c r="B125" s="110" t="s">
        <v>2437</v>
      </c>
      <c r="C125" s="115">
        <v>43572</v>
      </c>
      <c r="D125" s="111">
        <v>208.8</v>
      </c>
      <c r="E125" s="144">
        <v>360</v>
      </c>
      <c r="F125" s="154">
        <f t="shared" si="1"/>
        <v>1.7241379310344827</v>
      </c>
    </row>
    <row r="126" spans="1:6" ht="15" thickBot="1" x14ac:dyDescent="0.4">
      <c r="A126" s="110" t="s">
        <v>2439</v>
      </c>
      <c r="B126" s="110" t="s">
        <v>2441</v>
      </c>
      <c r="C126" s="115">
        <v>43768</v>
      </c>
      <c r="D126" s="111">
        <v>10.31</v>
      </c>
      <c r="E126" s="145"/>
      <c r="F126" s="154" t="str">
        <f t="shared" si="1"/>
        <v/>
      </c>
    </row>
    <row r="127" spans="1:6" ht="15" thickBot="1" x14ac:dyDescent="0.4">
      <c r="A127" s="110" t="s">
        <v>1381</v>
      </c>
      <c r="B127" s="110" t="s">
        <v>2437</v>
      </c>
      <c r="C127" s="115">
        <v>43728</v>
      </c>
      <c r="D127" s="111">
        <v>106.14</v>
      </c>
      <c r="E127" s="144">
        <v>183</v>
      </c>
      <c r="F127" s="154">
        <f t="shared" si="1"/>
        <v>1.7241379310344827</v>
      </c>
    </row>
    <row r="128" spans="1:6" ht="15" thickBot="1" x14ac:dyDescent="0.4">
      <c r="A128" s="110" t="s">
        <v>1381</v>
      </c>
      <c r="B128" s="110" t="s">
        <v>2437</v>
      </c>
      <c r="C128" s="115">
        <v>43763</v>
      </c>
      <c r="D128" s="111">
        <v>278.39999999999998</v>
      </c>
      <c r="E128" s="144">
        <v>480</v>
      </c>
      <c r="F128" s="154">
        <f t="shared" si="1"/>
        <v>1.7241379310344829</v>
      </c>
    </row>
    <row r="129" spans="1:6" ht="15" thickBot="1" x14ac:dyDescent="0.4">
      <c r="A129" s="110" t="s">
        <v>1381</v>
      </c>
      <c r="B129" s="110" t="s">
        <v>2437</v>
      </c>
      <c r="C129" s="115">
        <v>43763</v>
      </c>
      <c r="D129" s="111">
        <v>278.39999999999998</v>
      </c>
      <c r="E129" s="144">
        <v>480</v>
      </c>
      <c r="F129" s="154">
        <f t="shared" si="1"/>
        <v>1.7241379310344829</v>
      </c>
    </row>
    <row r="130" spans="1:6" ht="15" thickBot="1" x14ac:dyDescent="0.4">
      <c r="A130" s="110" t="s">
        <v>1381</v>
      </c>
      <c r="B130" s="110" t="s">
        <v>2441</v>
      </c>
      <c r="C130" s="115">
        <v>43626</v>
      </c>
      <c r="D130" s="111">
        <v>44.98</v>
      </c>
      <c r="E130" s="145"/>
      <c r="F130" s="154" t="str">
        <f t="shared" si="1"/>
        <v/>
      </c>
    </row>
    <row r="131" spans="1:6" ht="15" thickBot="1" x14ac:dyDescent="0.4">
      <c r="A131" s="110" t="s">
        <v>1381</v>
      </c>
      <c r="B131" s="110" t="s">
        <v>2441</v>
      </c>
      <c r="C131" s="115">
        <v>43626</v>
      </c>
      <c r="D131" s="111">
        <v>44.98</v>
      </c>
      <c r="E131" s="145"/>
      <c r="F131" s="154" t="str">
        <f t="shared" si="1"/>
        <v/>
      </c>
    </row>
    <row r="132" spans="1:6" ht="15" thickBot="1" x14ac:dyDescent="0.4">
      <c r="A132" s="110" t="s">
        <v>1381</v>
      </c>
      <c r="B132" s="110" t="s">
        <v>2441</v>
      </c>
      <c r="C132" s="115">
        <v>43633</v>
      </c>
      <c r="D132" s="111">
        <v>8.6999999999999993</v>
      </c>
      <c r="E132" s="145"/>
      <c r="F132" s="154" t="str">
        <f t="shared" si="1"/>
        <v/>
      </c>
    </row>
    <row r="133" spans="1:6" ht="15" thickBot="1" x14ac:dyDescent="0.4">
      <c r="A133" s="110" t="s">
        <v>1381</v>
      </c>
      <c r="B133" s="110" t="s">
        <v>2441</v>
      </c>
      <c r="C133" s="115">
        <v>43633</v>
      </c>
      <c r="D133" s="111">
        <v>8.6999999999999993</v>
      </c>
      <c r="E133" s="145"/>
      <c r="F133" s="154" t="str">
        <f t="shared" si="1"/>
        <v/>
      </c>
    </row>
    <row r="134" spans="1:6" ht="15" thickBot="1" x14ac:dyDescent="0.4">
      <c r="A134" s="110" t="s">
        <v>1381</v>
      </c>
      <c r="B134" s="110" t="s">
        <v>2440</v>
      </c>
      <c r="C134" s="115">
        <v>43633</v>
      </c>
      <c r="D134" s="111">
        <v>204</v>
      </c>
      <c r="E134" s="145"/>
      <c r="F134" s="154" t="str">
        <f t="shared" si="1"/>
        <v/>
      </c>
    </row>
    <row r="135" spans="1:6" ht="15" thickBot="1" x14ac:dyDescent="0.4">
      <c r="A135" s="110" t="s">
        <v>1381</v>
      </c>
      <c r="B135" s="110" t="s">
        <v>2440</v>
      </c>
      <c r="C135" s="115">
        <v>43633</v>
      </c>
      <c r="D135" s="111">
        <v>204</v>
      </c>
      <c r="E135" s="145"/>
      <c r="F135" s="154" t="str">
        <f t="shared" si="1"/>
        <v/>
      </c>
    </row>
    <row r="136" spans="1:6" ht="15" thickBot="1" x14ac:dyDescent="0.4">
      <c r="A136" s="110" t="s">
        <v>1381</v>
      </c>
      <c r="B136" s="110" t="s">
        <v>2437</v>
      </c>
      <c r="C136" s="115">
        <v>43602</v>
      </c>
      <c r="D136" s="111">
        <v>158.91999999999999</v>
      </c>
      <c r="E136" s="144">
        <v>274</v>
      </c>
      <c r="F136" s="154">
        <f t="shared" ref="F136:F199" si="2" xml:space="preserve"> IF(ISBLANK(E136),"",E136 / D136)</f>
        <v>1.7241379310344829</v>
      </c>
    </row>
    <row r="137" spans="1:6" ht="15" thickBot="1" x14ac:dyDescent="0.4">
      <c r="A137" s="110" t="s">
        <v>1381</v>
      </c>
      <c r="B137" s="110" t="s">
        <v>2437</v>
      </c>
      <c r="C137" s="115">
        <v>43565</v>
      </c>
      <c r="D137" s="111">
        <v>227.94</v>
      </c>
      <c r="E137" s="144">
        <v>393</v>
      </c>
      <c r="F137" s="154">
        <f t="shared" si="2"/>
        <v>1.7241379310344829</v>
      </c>
    </row>
    <row r="138" spans="1:6" ht="15" thickBot="1" x14ac:dyDescent="0.4">
      <c r="A138" s="110" t="s">
        <v>1381</v>
      </c>
      <c r="B138" s="110" t="s">
        <v>2437</v>
      </c>
      <c r="C138" s="115">
        <v>43565</v>
      </c>
      <c r="D138" s="111">
        <v>227.94</v>
      </c>
      <c r="E138" s="144">
        <v>393</v>
      </c>
      <c r="F138" s="154">
        <f t="shared" si="2"/>
        <v>1.7241379310344829</v>
      </c>
    </row>
    <row r="139" spans="1:6" ht="15" thickBot="1" x14ac:dyDescent="0.4">
      <c r="A139" s="110" t="s">
        <v>1381</v>
      </c>
      <c r="B139" s="110" t="s">
        <v>2437</v>
      </c>
      <c r="C139" s="115">
        <v>43565</v>
      </c>
      <c r="D139" s="111">
        <v>227.94</v>
      </c>
      <c r="E139" s="144">
        <v>393</v>
      </c>
      <c r="F139" s="154">
        <f t="shared" si="2"/>
        <v>1.7241379310344829</v>
      </c>
    </row>
    <row r="140" spans="1:6" ht="15" thickBot="1" x14ac:dyDescent="0.4">
      <c r="A140" s="110" t="s">
        <v>2443</v>
      </c>
      <c r="B140" s="110" t="s">
        <v>2437</v>
      </c>
      <c r="C140" s="115">
        <v>43718</v>
      </c>
      <c r="D140" s="111">
        <v>162.4</v>
      </c>
      <c r="E140" s="144">
        <v>280</v>
      </c>
      <c r="F140" s="154">
        <f t="shared" si="2"/>
        <v>1.7241379310344827</v>
      </c>
    </row>
    <row r="141" spans="1:6" ht="15" thickBot="1" x14ac:dyDescent="0.4">
      <c r="A141" s="110" t="s">
        <v>1381</v>
      </c>
      <c r="B141" s="110" t="s">
        <v>2441</v>
      </c>
      <c r="C141" s="115">
        <v>43756</v>
      </c>
      <c r="D141" s="111">
        <v>20.5</v>
      </c>
      <c r="E141" s="145"/>
      <c r="F141" s="154" t="str">
        <f t="shared" si="2"/>
        <v/>
      </c>
    </row>
    <row r="142" spans="1:6" ht="15" thickBot="1" x14ac:dyDescent="0.4">
      <c r="A142" s="110" t="s">
        <v>1381</v>
      </c>
      <c r="B142" s="110" t="s">
        <v>2440</v>
      </c>
      <c r="C142" s="115">
        <v>43751</v>
      </c>
      <c r="D142" s="111">
        <v>344.2</v>
      </c>
      <c r="E142" s="145"/>
      <c r="F142" s="154" t="str">
        <f t="shared" si="2"/>
        <v/>
      </c>
    </row>
    <row r="143" spans="1:6" ht="15" thickBot="1" x14ac:dyDescent="0.4">
      <c r="A143" s="110" t="s">
        <v>2439</v>
      </c>
      <c r="B143" s="110" t="s">
        <v>2437</v>
      </c>
      <c r="C143" s="115">
        <v>43579</v>
      </c>
      <c r="D143" s="111">
        <v>259.83999999999997</v>
      </c>
      <c r="E143" s="144">
        <v>448</v>
      </c>
      <c r="F143" s="154">
        <f t="shared" si="2"/>
        <v>1.7241379310344829</v>
      </c>
    </row>
    <row r="144" spans="1:6" ht="15" thickBot="1" x14ac:dyDescent="0.4">
      <c r="A144" s="110" t="s">
        <v>2438</v>
      </c>
      <c r="B144" s="110" t="s">
        <v>2437</v>
      </c>
      <c r="C144" s="115">
        <v>43661</v>
      </c>
      <c r="D144" s="111">
        <v>5.8</v>
      </c>
      <c r="E144" s="144">
        <v>10</v>
      </c>
      <c r="F144" s="154">
        <f t="shared" si="2"/>
        <v>1.7241379310344829</v>
      </c>
    </row>
    <row r="145" spans="1:6" ht="15" thickBot="1" x14ac:dyDescent="0.4">
      <c r="A145" s="110" t="s">
        <v>2438</v>
      </c>
      <c r="B145" s="110" t="s">
        <v>2437</v>
      </c>
      <c r="C145" s="115">
        <v>43662</v>
      </c>
      <c r="D145" s="111">
        <v>5.8</v>
      </c>
      <c r="E145" s="144">
        <v>10</v>
      </c>
      <c r="F145" s="154">
        <f t="shared" si="2"/>
        <v>1.7241379310344829</v>
      </c>
    </row>
    <row r="146" spans="1:6" ht="15" thickBot="1" x14ac:dyDescent="0.4">
      <c r="A146" s="110" t="s">
        <v>2438</v>
      </c>
      <c r="B146" s="110" t="s">
        <v>2437</v>
      </c>
      <c r="C146" s="115">
        <v>43663</v>
      </c>
      <c r="D146" s="111">
        <v>5.8</v>
      </c>
      <c r="E146" s="144">
        <v>10</v>
      </c>
      <c r="F146" s="154">
        <f t="shared" si="2"/>
        <v>1.7241379310344829</v>
      </c>
    </row>
    <row r="147" spans="1:6" ht="15" thickBot="1" x14ac:dyDescent="0.4">
      <c r="A147" s="110" t="s">
        <v>2438</v>
      </c>
      <c r="B147" s="110" t="s">
        <v>2437</v>
      </c>
      <c r="C147" s="115">
        <v>43664</v>
      </c>
      <c r="D147" s="111">
        <v>5.8</v>
      </c>
      <c r="E147" s="144">
        <v>10</v>
      </c>
      <c r="F147" s="154">
        <f t="shared" si="2"/>
        <v>1.7241379310344829</v>
      </c>
    </row>
    <row r="148" spans="1:6" ht="15" thickBot="1" x14ac:dyDescent="0.4">
      <c r="A148" s="110" t="s">
        <v>2438</v>
      </c>
      <c r="B148" s="110" t="s">
        <v>2437</v>
      </c>
      <c r="C148" s="115">
        <v>43665</v>
      </c>
      <c r="D148" s="111">
        <v>5.8</v>
      </c>
      <c r="E148" s="144">
        <v>10</v>
      </c>
      <c r="F148" s="154">
        <f t="shared" si="2"/>
        <v>1.7241379310344829</v>
      </c>
    </row>
    <row r="149" spans="1:6" ht="15" thickBot="1" x14ac:dyDescent="0.4">
      <c r="A149" s="110" t="s">
        <v>2438</v>
      </c>
      <c r="B149" s="110" t="s">
        <v>2437</v>
      </c>
      <c r="C149" s="115">
        <v>43552</v>
      </c>
      <c r="D149" s="111">
        <v>49.3</v>
      </c>
      <c r="E149" s="144">
        <v>85</v>
      </c>
      <c r="F149" s="154">
        <f t="shared" si="2"/>
        <v>1.7241379310344829</v>
      </c>
    </row>
    <row r="150" spans="1:6" ht="15" thickBot="1" x14ac:dyDescent="0.4">
      <c r="A150" s="110" t="s">
        <v>2445</v>
      </c>
      <c r="B150" s="110" t="s">
        <v>2441</v>
      </c>
      <c r="C150" s="115">
        <v>43606</v>
      </c>
      <c r="D150" s="111">
        <v>12.21</v>
      </c>
      <c r="E150" s="145"/>
      <c r="F150" s="154" t="str">
        <f t="shared" si="2"/>
        <v/>
      </c>
    </row>
    <row r="151" spans="1:6" ht="15" thickBot="1" x14ac:dyDescent="0.4">
      <c r="A151" s="110" t="s">
        <v>2445</v>
      </c>
      <c r="B151" s="110" t="s">
        <v>2441</v>
      </c>
      <c r="C151" s="115">
        <v>43607</v>
      </c>
      <c r="D151" s="111">
        <v>15.21</v>
      </c>
      <c r="E151" s="145"/>
      <c r="F151" s="154" t="str">
        <f t="shared" si="2"/>
        <v/>
      </c>
    </row>
    <row r="152" spans="1:6" ht="15" thickBot="1" x14ac:dyDescent="0.4">
      <c r="A152" s="110" t="s">
        <v>2445</v>
      </c>
      <c r="B152" s="110" t="s">
        <v>2440</v>
      </c>
      <c r="C152" s="115">
        <v>43608</v>
      </c>
      <c r="D152" s="111">
        <v>62.42</v>
      </c>
      <c r="E152" s="145"/>
      <c r="F152" s="154" t="str">
        <f t="shared" si="2"/>
        <v/>
      </c>
    </row>
    <row r="153" spans="1:6" ht="15" thickBot="1" x14ac:dyDescent="0.4">
      <c r="A153" s="110" t="s">
        <v>1381</v>
      </c>
      <c r="B153" s="110" t="s">
        <v>2437</v>
      </c>
      <c r="C153" s="115">
        <v>43557</v>
      </c>
      <c r="D153" s="111">
        <v>41.76</v>
      </c>
      <c r="E153" s="144">
        <v>72</v>
      </c>
      <c r="F153" s="154">
        <f t="shared" si="2"/>
        <v>1.7241379310344829</v>
      </c>
    </row>
    <row r="154" spans="1:6" ht="15" thickBot="1" x14ac:dyDescent="0.4">
      <c r="A154" s="110" t="s">
        <v>1381</v>
      </c>
      <c r="B154" s="110" t="s">
        <v>2437</v>
      </c>
      <c r="C154" s="115">
        <v>43557</v>
      </c>
      <c r="D154" s="111">
        <v>41.76</v>
      </c>
      <c r="E154" s="144">
        <v>72</v>
      </c>
      <c r="F154" s="154">
        <f t="shared" si="2"/>
        <v>1.7241379310344829</v>
      </c>
    </row>
    <row r="155" spans="1:6" ht="15" thickBot="1" x14ac:dyDescent="0.4">
      <c r="A155" s="110" t="s">
        <v>2443</v>
      </c>
      <c r="B155" s="110" t="s">
        <v>2437</v>
      </c>
      <c r="C155" s="115">
        <v>43786</v>
      </c>
      <c r="D155" s="111">
        <v>213.44</v>
      </c>
      <c r="E155" s="144">
        <v>368</v>
      </c>
      <c r="F155" s="154">
        <f t="shared" si="2"/>
        <v>1.7241379310344829</v>
      </c>
    </row>
    <row r="156" spans="1:6" ht="15" thickBot="1" x14ac:dyDescent="0.4">
      <c r="A156" s="110" t="s">
        <v>2445</v>
      </c>
      <c r="B156" s="110" t="s">
        <v>2437</v>
      </c>
      <c r="C156" s="115">
        <v>43484</v>
      </c>
      <c r="D156" s="111">
        <v>222.72</v>
      </c>
      <c r="E156" s="144">
        <v>384</v>
      </c>
      <c r="F156" s="154">
        <f t="shared" si="2"/>
        <v>1.7241379310344829</v>
      </c>
    </row>
    <row r="157" spans="1:6" ht="15" thickBot="1" x14ac:dyDescent="0.4">
      <c r="A157" s="110" t="s">
        <v>1381</v>
      </c>
      <c r="B157" s="110" t="s">
        <v>2441</v>
      </c>
      <c r="C157" s="115">
        <v>43541</v>
      </c>
      <c r="D157" s="111">
        <v>15.93</v>
      </c>
      <c r="E157" s="145"/>
      <c r="F157" s="154" t="str">
        <f t="shared" si="2"/>
        <v/>
      </c>
    </row>
    <row r="158" spans="1:6" ht="15" thickBot="1" x14ac:dyDescent="0.4">
      <c r="A158" s="110" t="s">
        <v>1381</v>
      </c>
      <c r="B158" s="110" t="s">
        <v>2440</v>
      </c>
      <c r="C158" s="115">
        <v>43541</v>
      </c>
      <c r="D158" s="111">
        <v>121.6</v>
      </c>
      <c r="E158" s="145"/>
      <c r="F158" s="154" t="str">
        <f t="shared" si="2"/>
        <v/>
      </c>
    </row>
    <row r="159" spans="1:6" ht="15" thickBot="1" x14ac:dyDescent="0.4">
      <c r="A159" s="110" t="s">
        <v>1381</v>
      </c>
      <c r="B159" s="110" t="s">
        <v>2441</v>
      </c>
      <c r="C159" s="115">
        <v>43662</v>
      </c>
      <c r="D159" s="111">
        <v>66.180000000000007</v>
      </c>
      <c r="E159" s="145"/>
      <c r="F159" s="154" t="str">
        <f t="shared" si="2"/>
        <v/>
      </c>
    </row>
    <row r="160" spans="1:6" ht="15" thickBot="1" x14ac:dyDescent="0.4">
      <c r="A160" s="110" t="s">
        <v>1381</v>
      </c>
      <c r="B160" s="110" t="s">
        <v>2441</v>
      </c>
      <c r="C160" s="115">
        <v>43662</v>
      </c>
      <c r="D160" s="111">
        <v>66.180000000000007</v>
      </c>
      <c r="E160" s="145"/>
      <c r="F160" s="154" t="str">
        <f t="shared" si="2"/>
        <v/>
      </c>
    </row>
    <row r="161" spans="1:6" ht="15" thickBot="1" x14ac:dyDescent="0.4">
      <c r="A161" s="110" t="s">
        <v>1381</v>
      </c>
      <c r="B161" s="110" t="s">
        <v>2441</v>
      </c>
      <c r="C161" s="115">
        <v>43665</v>
      </c>
      <c r="D161" s="111">
        <v>32.49</v>
      </c>
      <c r="E161" s="145"/>
      <c r="F161" s="154" t="str">
        <f t="shared" si="2"/>
        <v/>
      </c>
    </row>
    <row r="162" spans="1:6" ht="15" thickBot="1" x14ac:dyDescent="0.4">
      <c r="A162" s="110" t="s">
        <v>1381</v>
      </c>
      <c r="B162" s="110" t="s">
        <v>2441</v>
      </c>
      <c r="C162" s="115">
        <v>43665</v>
      </c>
      <c r="D162" s="111">
        <v>32.49</v>
      </c>
      <c r="E162" s="145"/>
      <c r="F162" s="154" t="str">
        <f t="shared" si="2"/>
        <v/>
      </c>
    </row>
    <row r="163" spans="1:6" ht="15" thickBot="1" x14ac:dyDescent="0.4">
      <c r="A163" s="110" t="s">
        <v>1381</v>
      </c>
      <c r="B163" s="110" t="s">
        <v>2440</v>
      </c>
      <c r="C163" s="115">
        <v>43666</v>
      </c>
      <c r="D163" s="111">
        <v>184.5</v>
      </c>
      <c r="E163" s="145"/>
      <c r="F163" s="154" t="str">
        <f t="shared" si="2"/>
        <v/>
      </c>
    </row>
    <row r="164" spans="1:6" ht="15" thickBot="1" x14ac:dyDescent="0.4">
      <c r="A164" s="110" t="s">
        <v>1381</v>
      </c>
      <c r="B164" s="110" t="s">
        <v>2440</v>
      </c>
      <c r="C164" s="115">
        <v>43666</v>
      </c>
      <c r="D164" s="111">
        <v>184.5</v>
      </c>
      <c r="E164" s="145"/>
      <c r="F164" s="154" t="str">
        <f t="shared" si="2"/>
        <v/>
      </c>
    </row>
    <row r="165" spans="1:6" ht="15" thickBot="1" x14ac:dyDescent="0.4">
      <c r="A165" s="110" t="s">
        <v>1381</v>
      </c>
      <c r="B165" s="110" t="s">
        <v>2441</v>
      </c>
      <c r="C165" s="115">
        <v>43653</v>
      </c>
      <c r="D165" s="111">
        <v>17.07</v>
      </c>
      <c r="E165" s="145"/>
      <c r="F165" s="154" t="str">
        <f t="shared" si="2"/>
        <v/>
      </c>
    </row>
    <row r="166" spans="1:6" ht="15" thickBot="1" x14ac:dyDescent="0.4">
      <c r="A166" s="110" t="s">
        <v>1381</v>
      </c>
      <c r="B166" s="110" t="s">
        <v>2441</v>
      </c>
      <c r="C166" s="115">
        <v>43659</v>
      </c>
      <c r="D166" s="111">
        <v>24.2</v>
      </c>
      <c r="E166" s="145"/>
      <c r="F166" s="154" t="str">
        <f t="shared" si="2"/>
        <v/>
      </c>
    </row>
    <row r="167" spans="1:6" ht="15" thickBot="1" x14ac:dyDescent="0.4">
      <c r="A167" s="110" t="s">
        <v>1381</v>
      </c>
      <c r="B167" s="110" t="s">
        <v>2440</v>
      </c>
      <c r="C167" s="115">
        <v>43660</v>
      </c>
      <c r="D167" s="111">
        <v>234.32</v>
      </c>
      <c r="E167" s="145"/>
      <c r="F167" s="154" t="str">
        <f t="shared" si="2"/>
        <v/>
      </c>
    </row>
    <row r="168" spans="1:6" ht="15" thickBot="1" x14ac:dyDescent="0.4">
      <c r="A168" s="110" t="s">
        <v>2445</v>
      </c>
      <c r="B168" s="110" t="s">
        <v>2441</v>
      </c>
      <c r="C168" s="115">
        <v>43508</v>
      </c>
      <c r="D168" s="111">
        <v>27.5</v>
      </c>
      <c r="E168" s="145"/>
      <c r="F168" s="154" t="str">
        <f t="shared" si="2"/>
        <v/>
      </c>
    </row>
    <row r="169" spans="1:6" ht="15" thickBot="1" x14ac:dyDescent="0.4">
      <c r="A169" s="110" t="s">
        <v>2445</v>
      </c>
      <c r="B169" s="110" t="s">
        <v>2440</v>
      </c>
      <c r="C169" s="115">
        <v>43508</v>
      </c>
      <c r="D169" s="111">
        <v>201.97</v>
      </c>
      <c r="E169" s="145"/>
      <c r="F169" s="154" t="str">
        <f t="shared" si="2"/>
        <v/>
      </c>
    </row>
    <row r="170" spans="1:6" ht="15" thickBot="1" x14ac:dyDescent="0.4">
      <c r="A170" s="110" t="s">
        <v>2436</v>
      </c>
      <c r="B170" s="110" t="s">
        <v>2437</v>
      </c>
      <c r="C170" s="115">
        <v>43760</v>
      </c>
      <c r="D170" s="111">
        <v>418.18</v>
      </c>
      <c r="E170" s="144">
        <v>721</v>
      </c>
      <c r="F170" s="154">
        <f t="shared" si="2"/>
        <v>1.7241379310344827</v>
      </c>
    </row>
    <row r="171" spans="1:6" ht="15" thickBot="1" x14ac:dyDescent="0.4">
      <c r="A171" s="110" t="s">
        <v>2436</v>
      </c>
      <c r="B171" s="110" t="s">
        <v>2437</v>
      </c>
      <c r="C171" s="115">
        <v>43756</v>
      </c>
      <c r="D171" s="111">
        <v>147.32</v>
      </c>
      <c r="E171" s="144">
        <v>254</v>
      </c>
      <c r="F171" s="154">
        <f t="shared" si="2"/>
        <v>1.7241379310344829</v>
      </c>
    </row>
    <row r="172" spans="1:6" ht="15" thickBot="1" x14ac:dyDescent="0.4">
      <c r="A172" s="110" t="s">
        <v>1381</v>
      </c>
      <c r="B172" s="110" t="s">
        <v>2437</v>
      </c>
      <c r="C172" s="115">
        <v>43621</v>
      </c>
      <c r="D172" s="111">
        <v>197.2</v>
      </c>
      <c r="E172" s="144">
        <v>340</v>
      </c>
      <c r="F172" s="154">
        <f t="shared" si="2"/>
        <v>1.7241379310344829</v>
      </c>
    </row>
    <row r="173" spans="1:6" ht="15" thickBot="1" x14ac:dyDescent="0.4">
      <c r="A173" s="110" t="s">
        <v>2438</v>
      </c>
      <c r="B173" s="110" t="s">
        <v>2437</v>
      </c>
      <c r="C173" s="115">
        <v>43471</v>
      </c>
      <c r="D173" s="111">
        <v>225.04</v>
      </c>
      <c r="E173" s="144">
        <v>388</v>
      </c>
      <c r="F173" s="154">
        <f t="shared" si="2"/>
        <v>1.7241379310344829</v>
      </c>
    </row>
    <row r="174" spans="1:6" ht="15" thickBot="1" x14ac:dyDescent="0.4">
      <c r="A174" s="110" t="s">
        <v>1381</v>
      </c>
      <c r="B174" s="110" t="s">
        <v>2437</v>
      </c>
      <c r="C174" s="115">
        <v>43728</v>
      </c>
      <c r="D174" s="111">
        <v>448.92</v>
      </c>
      <c r="E174" s="144">
        <v>774</v>
      </c>
      <c r="F174" s="154">
        <f t="shared" si="2"/>
        <v>1.7241379310344827</v>
      </c>
    </row>
    <row r="175" spans="1:6" ht="15" thickBot="1" x14ac:dyDescent="0.4">
      <c r="A175" s="110" t="s">
        <v>1381</v>
      </c>
      <c r="B175" s="110" t="s">
        <v>2437</v>
      </c>
      <c r="C175" s="115">
        <v>43765</v>
      </c>
      <c r="D175" s="111">
        <v>283.62</v>
      </c>
      <c r="E175" s="144">
        <v>489</v>
      </c>
      <c r="F175" s="154">
        <f t="shared" si="2"/>
        <v>1.7241379310344827</v>
      </c>
    </row>
    <row r="176" spans="1:6" ht="15" thickBot="1" x14ac:dyDescent="0.4">
      <c r="A176" s="110" t="s">
        <v>1381</v>
      </c>
      <c r="B176" s="110" t="s">
        <v>2440</v>
      </c>
      <c r="C176" s="115">
        <v>43497</v>
      </c>
      <c r="D176" s="111">
        <v>299.7</v>
      </c>
      <c r="E176" s="145"/>
      <c r="F176" s="154" t="str">
        <f t="shared" si="2"/>
        <v/>
      </c>
    </row>
    <row r="177" spans="1:6" ht="15" thickBot="1" x14ac:dyDescent="0.4">
      <c r="A177" s="110" t="s">
        <v>1381</v>
      </c>
      <c r="B177" s="110" t="s">
        <v>2437</v>
      </c>
      <c r="C177" s="115">
        <v>43576</v>
      </c>
      <c r="D177" s="111">
        <v>194.88</v>
      </c>
      <c r="E177" s="144">
        <v>336</v>
      </c>
      <c r="F177" s="154">
        <f t="shared" si="2"/>
        <v>1.7241379310344829</v>
      </c>
    </row>
    <row r="178" spans="1:6" ht="15" thickBot="1" x14ac:dyDescent="0.4">
      <c r="A178" s="110" t="s">
        <v>2439</v>
      </c>
      <c r="B178" s="110" t="s">
        <v>2441</v>
      </c>
      <c r="C178" s="115">
        <v>43764</v>
      </c>
      <c r="D178" s="111">
        <v>20.04</v>
      </c>
      <c r="E178" s="145"/>
      <c r="F178" s="154" t="str">
        <f t="shared" si="2"/>
        <v/>
      </c>
    </row>
    <row r="179" spans="1:6" ht="15" thickBot="1" x14ac:dyDescent="0.4">
      <c r="A179" s="110" t="s">
        <v>2439</v>
      </c>
      <c r="B179" s="110" t="s">
        <v>2440</v>
      </c>
      <c r="C179" s="115">
        <v>43764</v>
      </c>
      <c r="D179" s="111">
        <v>137.47999999999999</v>
      </c>
      <c r="E179" s="145"/>
      <c r="F179" s="154" t="str">
        <f t="shared" si="2"/>
        <v/>
      </c>
    </row>
    <row r="180" spans="1:6" ht="15" thickBot="1" x14ac:dyDescent="0.4">
      <c r="A180" s="110" t="s">
        <v>1381</v>
      </c>
      <c r="B180" s="110" t="s">
        <v>2437</v>
      </c>
      <c r="C180" s="115">
        <v>43792</v>
      </c>
      <c r="D180" s="111">
        <v>262.16000000000003</v>
      </c>
      <c r="E180" s="144">
        <v>452</v>
      </c>
      <c r="F180" s="154">
        <f t="shared" si="2"/>
        <v>1.7241379310344827</v>
      </c>
    </row>
    <row r="181" spans="1:6" ht="15" thickBot="1" x14ac:dyDescent="0.4">
      <c r="A181" s="110" t="s">
        <v>1381</v>
      </c>
      <c r="B181" s="110" t="s">
        <v>2437</v>
      </c>
      <c r="C181" s="115">
        <v>43718</v>
      </c>
      <c r="D181" s="111">
        <v>238.96</v>
      </c>
      <c r="E181" s="144">
        <v>412</v>
      </c>
      <c r="F181" s="154">
        <f t="shared" si="2"/>
        <v>1.7241379310344827</v>
      </c>
    </row>
    <row r="182" spans="1:6" ht="15" thickBot="1" x14ac:dyDescent="0.4">
      <c r="A182" s="110" t="s">
        <v>1381</v>
      </c>
      <c r="B182" s="110" t="s">
        <v>2437</v>
      </c>
      <c r="C182" s="115">
        <v>43550</v>
      </c>
      <c r="D182" s="111">
        <v>240.12</v>
      </c>
      <c r="E182" s="144">
        <v>414</v>
      </c>
      <c r="F182" s="154">
        <f t="shared" si="2"/>
        <v>1.7241379310344827</v>
      </c>
    </row>
    <row r="183" spans="1:6" ht="15" thickBot="1" x14ac:dyDescent="0.4">
      <c r="A183" s="110" t="s">
        <v>1381</v>
      </c>
      <c r="B183" s="110" t="s">
        <v>2437</v>
      </c>
      <c r="C183" s="115">
        <v>43692</v>
      </c>
      <c r="D183" s="111">
        <v>239.54</v>
      </c>
      <c r="E183" s="144">
        <v>413</v>
      </c>
      <c r="F183" s="154">
        <f t="shared" si="2"/>
        <v>1.7241379310344829</v>
      </c>
    </row>
    <row r="184" spans="1:6" ht="15" thickBot="1" x14ac:dyDescent="0.4">
      <c r="A184" s="110" t="s">
        <v>1381</v>
      </c>
      <c r="B184" s="110" t="s">
        <v>2437</v>
      </c>
      <c r="C184" s="115">
        <v>43591</v>
      </c>
      <c r="D184" s="111">
        <v>152.54</v>
      </c>
      <c r="E184" s="144">
        <v>263</v>
      </c>
      <c r="F184" s="154">
        <f t="shared" si="2"/>
        <v>1.7241379310344829</v>
      </c>
    </row>
    <row r="185" spans="1:6" ht="15" thickBot="1" x14ac:dyDescent="0.4">
      <c r="A185" s="110" t="s">
        <v>1381</v>
      </c>
      <c r="B185" s="110" t="s">
        <v>2441</v>
      </c>
      <c r="C185" s="115">
        <v>43569</v>
      </c>
      <c r="D185" s="111">
        <v>14.87</v>
      </c>
      <c r="E185" s="145"/>
      <c r="F185" s="154" t="str">
        <f t="shared" si="2"/>
        <v/>
      </c>
    </row>
    <row r="186" spans="1:6" ht="15" thickBot="1" x14ac:dyDescent="0.4">
      <c r="A186" s="110" t="s">
        <v>1381</v>
      </c>
      <c r="B186" s="110" t="s">
        <v>2440</v>
      </c>
      <c r="C186" s="115">
        <v>43569</v>
      </c>
      <c r="D186" s="111">
        <v>102.04</v>
      </c>
      <c r="E186" s="145"/>
      <c r="F186" s="154" t="str">
        <f t="shared" si="2"/>
        <v/>
      </c>
    </row>
    <row r="187" spans="1:6" ht="15" thickBot="1" x14ac:dyDescent="0.4">
      <c r="A187" s="110" t="s">
        <v>1381</v>
      </c>
      <c r="B187" s="110" t="s">
        <v>2437</v>
      </c>
      <c r="C187" s="115">
        <v>43470</v>
      </c>
      <c r="D187" s="111">
        <v>241.86</v>
      </c>
      <c r="E187" s="144">
        <v>417</v>
      </c>
      <c r="F187" s="154">
        <f t="shared" si="2"/>
        <v>1.7241379310344827</v>
      </c>
    </row>
    <row r="188" spans="1:6" ht="15" thickBot="1" x14ac:dyDescent="0.4">
      <c r="A188" s="110" t="s">
        <v>1381</v>
      </c>
      <c r="B188" s="110" t="s">
        <v>2440</v>
      </c>
      <c r="C188" s="115">
        <v>43491</v>
      </c>
      <c r="D188" s="111">
        <v>297.8</v>
      </c>
      <c r="E188" s="145"/>
      <c r="F188" s="154" t="str">
        <f t="shared" si="2"/>
        <v/>
      </c>
    </row>
    <row r="189" spans="1:6" ht="15" thickBot="1" x14ac:dyDescent="0.4">
      <c r="A189" s="110" t="s">
        <v>1381</v>
      </c>
      <c r="B189" s="110" t="s">
        <v>2440</v>
      </c>
      <c r="C189" s="115">
        <v>43637</v>
      </c>
      <c r="D189" s="111">
        <v>251.22</v>
      </c>
      <c r="E189" s="145"/>
      <c r="F189" s="154" t="str">
        <f t="shared" si="2"/>
        <v/>
      </c>
    </row>
    <row r="190" spans="1:6" ht="15" thickBot="1" x14ac:dyDescent="0.4">
      <c r="A190" s="110" t="s">
        <v>1381</v>
      </c>
      <c r="B190" s="110" t="s">
        <v>2437</v>
      </c>
      <c r="C190" s="115">
        <v>43620</v>
      </c>
      <c r="D190" s="111">
        <v>506.34</v>
      </c>
      <c r="E190" s="144">
        <v>873</v>
      </c>
      <c r="F190" s="154">
        <f t="shared" si="2"/>
        <v>1.7241379310344829</v>
      </c>
    </row>
    <row r="191" spans="1:6" ht="15" thickBot="1" x14ac:dyDescent="0.4">
      <c r="A191" s="110" t="s">
        <v>1381</v>
      </c>
      <c r="B191" s="110" t="s">
        <v>2440</v>
      </c>
      <c r="C191" s="115">
        <v>43691</v>
      </c>
      <c r="D191" s="111">
        <v>58.5</v>
      </c>
      <c r="E191" s="145"/>
      <c r="F191" s="154" t="str">
        <f t="shared" si="2"/>
        <v/>
      </c>
    </row>
    <row r="192" spans="1:6" ht="15" thickBot="1" x14ac:dyDescent="0.4">
      <c r="A192" s="110" t="s">
        <v>1381</v>
      </c>
      <c r="B192" s="110" t="s">
        <v>2441</v>
      </c>
      <c r="C192" s="115">
        <v>43645</v>
      </c>
      <c r="D192" s="111">
        <v>30.65</v>
      </c>
      <c r="E192" s="145"/>
      <c r="F192" s="154" t="str">
        <f t="shared" si="2"/>
        <v/>
      </c>
    </row>
    <row r="193" spans="1:6" ht="15" thickBot="1" x14ac:dyDescent="0.4">
      <c r="A193" s="110" t="s">
        <v>1381</v>
      </c>
      <c r="B193" s="110" t="s">
        <v>2441</v>
      </c>
      <c r="C193" s="115">
        <v>43652</v>
      </c>
      <c r="D193" s="111">
        <v>14.69</v>
      </c>
      <c r="E193" s="145"/>
      <c r="F193" s="154" t="str">
        <f t="shared" si="2"/>
        <v/>
      </c>
    </row>
    <row r="194" spans="1:6" ht="15" thickBot="1" x14ac:dyDescent="0.4">
      <c r="A194" s="110" t="s">
        <v>1381</v>
      </c>
      <c r="B194" s="110" t="s">
        <v>2441</v>
      </c>
      <c r="C194" s="115">
        <v>43653</v>
      </c>
      <c r="D194" s="111">
        <v>20.55</v>
      </c>
      <c r="E194" s="145"/>
      <c r="F194" s="154" t="str">
        <f t="shared" si="2"/>
        <v/>
      </c>
    </row>
    <row r="195" spans="1:6" ht="15" thickBot="1" x14ac:dyDescent="0.4">
      <c r="A195" s="110" t="s">
        <v>1381</v>
      </c>
      <c r="B195" s="110" t="s">
        <v>2440</v>
      </c>
      <c r="C195" s="115">
        <v>43645</v>
      </c>
      <c r="D195" s="111">
        <v>56.69</v>
      </c>
      <c r="E195" s="145"/>
      <c r="F195" s="154" t="str">
        <f t="shared" si="2"/>
        <v/>
      </c>
    </row>
    <row r="196" spans="1:6" ht="15" thickBot="1" x14ac:dyDescent="0.4">
      <c r="A196" s="110" t="s">
        <v>1381</v>
      </c>
      <c r="B196" s="110" t="s">
        <v>2440</v>
      </c>
      <c r="C196" s="115">
        <v>43653</v>
      </c>
      <c r="D196" s="111">
        <v>57.11</v>
      </c>
      <c r="E196" s="145"/>
      <c r="F196" s="154" t="str">
        <f t="shared" si="2"/>
        <v/>
      </c>
    </row>
    <row r="197" spans="1:6" ht="15" thickBot="1" x14ac:dyDescent="0.4">
      <c r="A197" s="110" t="s">
        <v>1381</v>
      </c>
      <c r="B197" s="110" t="s">
        <v>2441</v>
      </c>
      <c r="C197" s="115">
        <v>43567</v>
      </c>
      <c r="D197" s="111">
        <v>17.649999999999999</v>
      </c>
      <c r="E197" s="145"/>
      <c r="F197" s="154" t="str">
        <f t="shared" si="2"/>
        <v/>
      </c>
    </row>
    <row r="198" spans="1:6" ht="15" thickBot="1" x14ac:dyDescent="0.4">
      <c r="A198" s="110" t="s">
        <v>1381</v>
      </c>
      <c r="B198" s="110" t="s">
        <v>2440</v>
      </c>
      <c r="C198" s="115">
        <v>43568</v>
      </c>
      <c r="D198" s="111">
        <v>138.58000000000001</v>
      </c>
      <c r="E198" s="145"/>
      <c r="F198" s="154" t="str">
        <f t="shared" si="2"/>
        <v/>
      </c>
    </row>
    <row r="199" spans="1:6" ht="15" thickBot="1" x14ac:dyDescent="0.4">
      <c r="A199" s="110" t="s">
        <v>1381</v>
      </c>
      <c r="B199" s="110" t="s">
        <v>2437</v>
      </c>
      <c r="C199" s="115">
        <v>43785</v>
      </c>
      <c r="D199" s="111">
        <v>272.02</v>
      </c>
      <c r="E199" s="144">
        <v>469</v>
      </c>
      <c r="F199" s="154">
        <f t="shared" si="2"/>
        <v>1.7241379310344829</v>
      </c>
    </row>
    <row r="200" spans="1:6" ht="15" thickBot="1" x14ac:dyDescent="0.4">
      <c r="A200" s="110" t="s">
        <v>2442</v>
      </c>
      <c r="B200" s="110" t="s">
        <v>2437</v>
      </c>
      <c r="C200" s="115">
        <v>43607</v>
      </c>
      <c r="D200" s="111">
        <v>104.98</v>
      </c>
      <c r="E200" s="144">
        <v>181</v>
      </c>
      <c r="F200" s="154">
        <f t="shared" ref="F200:F263" si="3" xml:space="preserve"> IF(ISBLANK(E200),"",E200 / D200)</f>
        <v>1.7241379310344827</v>
      </c>
    </row>
    <row r="201" spans="1:6" ht="15" thickBot="1" x14ac:dyDescent="0.4">
      <c r="A201" s="110" t="s">
        <v>1381</v>
      </c>
      <c r="B201" s="110" t="s">
        <v>2437</v>
      </c>
      <c r="C201" s="115">
        <v>43582</v>
      </c>
      <c r="D201" s="111">
        <v>151.96</v>
      </c>
      <c r="E201" s="144">
        <v>262</v>
      </c>
      <c r="F201" s="154">
        <f t="shared" si="3"/>
        <v>1.7241379310344827</v>
      </c>
    </row>
    <row r="202" spans="1:6" ht="15" thickBot="1" x14ac:dyDescent="0.4">
      <c r="A202" s="110" t="s">
        <v>1381</v>
      </c>
      <c r="B202" s="110" t="s">
        <v>2437</v>
      </c>
      <c r="C202" s="115">
        <v>43742</v>
      </c>
      <c r="D202" s="111">
        <v>246.5</v>
      </c>
      <c r="E202" s="144">
        <v>425</v>
      </c>
      <c r="F202" s="154">
        <f t="shared" si="3"/>
        <v>1.7241379310344827</v>
      </c>
    </row>
    <row r="203" spans="1:6" ht="15" thickBot="1" x14ac:dyDescent="0.4">
      <c r="A203" s="110" t="s">
        <v>1381</v>
      </c>
      <c r="B203" s="110" t="s">
        <v>2437</v>
      </c>
      <c r="C203" s="115">
        <v>43768</v>
      </c>
      <c r="D203" s="111">
        <v>228.52</v>
      </c>
      <c r="E203" s="144">
        <v>394</v>
      </c>
      <c r="F203" s="154">
        <f t="shared" si="3"/>
        <v>1.7241379310344827</v>
      </c>
    </row>
    <row r="204" spans="1:6" ht="15" thickBot="1" x14ac:dyDescent="0.4">
      <c r="A204" s="110" t="s">
        <v>1381</v>
      </c>
      <c r="B204" s="110" t="s">
        <v>2441</v>
      </c>
      <c r="C204" s="115">
        <v>43699</v>
      </c>
      <c r="D204" s="111">
        <v>10.35</v>
      </c>
      <c r="E204" s="145"/>
      <c r="F204" s="154" t="str">
        <f t="shared" si="3"/>
        <v/>
      </c>
    </row>
    <row r="205" spans="1:6" ht="15" thickBot="1" x14ac:dyDescent="0.4">
      <c r="A205" s="110" t="s">
        <v>1381</v>
      </c>
      <c r="B205" s="110" t="s">
        <v>2440</v>
      </c>
      <c r="C205" s="115">
        <v>43699</v>
      </c>
      <c r="D205" s="111">
        <v>236.69</v>
      </c>
      <c r="E205" s="145"/>
      <c r="F205" s="154" t="str">
        <f t="shared" si="3"/>
        <v/>
      </c>
    </row>
    <row r="206" spans="1:6" ht="15" thickBot="1" x14ac:dyDescent="0.4">
      <c r="A206" s="110" t="s">
        <v>1381</v>
      </c>
      <c r="B206" s="110" t="s">
        <v>2437</v>
      </c>
      <c r="C206" s="115">
        <v>43629</v>
      </c>
      <c r="D206" s="111">
        <v>98.02</v>
      </c>
      <c r="E206" s="144">
        <v>169</v>
      </c>
      <c r="F206" s="154">
        <f t="shared" si="3"/>
        <v>1.7241379310344829</v>
      </c>
    </row>
    <row r="207" spans="1:6" ht="15" thickBot="1" x14ac:dyDescent="0.4">
      <c r="A207" s="110" t="s">
        <v>1381</v>
      </c>
      <c r="B207" s="110" t="s">
        <v>2437</v>
      </c>
      <c r="C207" s="115">
        <v>43639</v>
      </c>
      <c r="D207" s="111">
        <v>247.08</v>
      </c>
      <c r="E207" s="144">
        <v>426</v>
      </c>
      <c r="F207" s="154">
        <f t="shared" si="3"/>
        <v>1.7241379310344827</v>
      </c>
    </row>
    <row r="208" spans="1:6" ht="15" thickBot="1" x14ac:dyDescent="0.4">
      <c r="A208" s="110" t="s">
        <v>1381</v>
      </c>
      <c r="B208" s="110" t="s">
        <v>2437</v>
      </c>
      <c r="C208" s="115">
        <v>43542</v>
      </c>
      <c r="D208" s="111">
        <v>205.32</v>
      </c>
      <c r="E208" s="144">
        <v>354</v>
      </c>
      <c r="F208" s="154">
        <f t="shared" si="3"/>
        <v>1.7241379310344829</v>
      </c>
    </row>
    <row r="209" spans="1:6" ht="15" thickBot="1" x14ac:dyDescent="0.4">
      <c r="A209" s="110" t="s">
        <v>1381</v>
      </c>
      <c r="B209" s="110" t="s">
        <v>2440</v>
      </c>
      <c r="C209" s="115">
        <v>43546</v>
      </c>
      <c r="D209" s="111">
        <v>202.44</v>
      </c>
      <c r="E209" s="145"/>
      <c r="F209" s="154" t="str">
        <f t="shared" si="3"/>
        <v/>
      </c>
    </row>
    <row r="210" spans="1:6" ht="15" thickBot="1" x14ac:dyDescent="0.4">
      <c r="A210" s="110" t="s">
        <v>1381</v>
      </c>
      <c r="B210" s="110" t="s">
        <v>2437</v>
      </c>
      <c r="C210" s="115">
        <v>43510</v>
      </c>
      <c r="D210" s="111">
        <v>247.66</v>
      </c>
      <c r="E210" s="144">
        <v>427</v>
      </c>
      <c r="F210" s="154">
        <f t="shared" si="3"/>
        <v>1.7241379310344829</v>
      </c>
    </row>
    <row r="211" spans="1:6" ht="15" thickBot="1" x14ac:dyDescent="0.4">
      <c r="A211" s="110" t="s">
        <v>1381</v>
      </c>
      <c r="B211" s="110" t="s">
        <v>2437</v>
      </c>
      <c r="C211" s="115">
        <v>43640</v>
      </c>
      <c r="D211" s="111">
        <v>78.3</v>
      </c>
      <c r="E211" s="144">
        <v>135</v>
      </c>
      <c r="F211" s="154">
        <f t="shared" si="3"/>
        <v>1.7241379310344829</v>
      </c>
    </row>
    <row r="212" spans="1:6" ht="15" thickBot="1" x14ac:dyDescent="0.4">
      <c r="A212" s="110" t="s">
        <v>1381</v>
      </c>
      <c r="B212" s="110" t="s">
        <v>2437</v>
      </c>
      <c r="C212" s="115">
        <v>43641</v>
      </c>
      <c r="D212" s="111">
        <v>78.3</v>
      </c>
      <c r="E212" s="144">
        <v>135</v>
      </c>
      <c r="F212" s="154">
        <f t="shared" si="3"/>
        <v>1.7241379310344829</v>
      </c>
    </row>
    <row r="213" spans="1:6" ht="15" thickBot="1" x14ac:dyDescent="0.4">
      <c r="A213" s="110" t="s">
        <v>1381</v>
      </c>
      <c r="B213" s="110" t="s">
        <v>2437</v>
      </c>
      <c r="C213" s="115">
        <v>43642</v>
      </c>
      <c r="D213" s="111">
        <v>78.3</v>
      </c>
      <c r="E213" s="144">
        <v>135</v>
      </c>
      <c r="F213" s="154">
        <f t="shared" si="3"/>
        <v>1.7241379310344829</v>
      </c>
    </row>
    <row r="214" spans="1:6" ht="15" thickBot="1" x14ac:dyDescent="0.4">
      <c r="A214" s="110" t="s">
        <v>1381</v>
      </c>
      <c r="B214" s="110" t="s">
        <v>2437</v>
      </c>
      <c r="C214" s="115">
        <v>43643</v>
      </c>
      <c r="D214" s="111">
        <v>78.3</v>
      </c>
      <c r="E214" s="144">
        <v>135</v>
      </c>
      <c r="F214" s="154">
        <f t="shared" si="3"/>
        <v>1.7241379310344829</v>
      </c>
    </row>
    <row r="215" spans="1:6" ht="15" thickBot="1" x14ac:dyDescent="0.4">
      <c r="A215" s="110" t="s">
        <v>1381</v>
      </c>
      <c r="B215" s="110" t="s">
        <v>2437</v>
      </c>
      <c r="C215" s="115">
        <v>43644</v>
      </c>
      <c r="D215" s="111">
        <v>78.3</v>
      </c>
      <c r="E215" s="144">
        <v>135</v>
      </c>
      <c r="F215" s="154">
        <f t="shared" si="3"/>
        <v>1.7241379310344829</v>
      </c>
    </row>
    <row r="216" spans="1:6" ht="15" thickBot="1" x14ac:dyDescent="0.4">
      <c r="A216" s="110" t="s">
        <v>1381</v>
      </c>
      <c r="B216" s="110" t="s">
        <v>2437</v>
      </c>
      <c r="C216" s="115">
        <v>43654</v>
      </c>
      <c r="D216" s="111">
        <v>78.3</v>
      </c>
      <c r="E216" s="144">
        <v>135</v>
      </c>
      <c r="F216" s="154">
        <f t="shared" si="3"/>
        <v>1.7241379310344829</v>
      </c>
    </row>
    <row r="217" spans="1:6" ht="15" thickBot="1" x14ac:dyDescent="0.4">
      <c r="A217" s="110" t="s">
        <v>1381</v>
      </c>
      <c r="B217" s="110" t="s">
        <v>2437</v>
      </c>
      <c r="C217" s="115">
        <v>43655</v>
      </c>
      <c r="D217" s="111">
        <v>78.3</v>
      </c>
      <c r="E217" s="144">
        <v>135</v>
      </c>
      <c r="F217" s="154">
        <f t="shared" si="3"/>
        <v>1.7241379310344829</v>
      </c>
    </row>
    <row r="218" spans="1:6" ht="15" thickBot="1" x14ac:dyDescent="0.4">
      <c r="A218" s="110" t="s">
        <v>1381</v>
      </c>
      <c r="B218" s="110" t="s">
        <v>2437</v>
      </c>
      <c r="C218" s="115">
        <v>43656</v>
      </c>
      <c r="D218" s="111">
        <v>78.3</v>
      </c>
      <c r="E218" s="144">
        <v>135</v>
      </c>
      <c r="F218" s="154">
        <f t="shared" si="3"/>
        <v>1.7241379310344829</v>
      </c>
    </row>
    <row r="219" spans="1:6" ht="15" thickBot="1" x14ac:dyDescent="0.4">
      <c r="A219" s="110" t="s">
        <v>1381</v>
      </c>
      <c r="B219" s="110" t="s">
        <v>2437</v>
      </c>
      <c r="C219" s="115">
        <v>43657</v>
      </c>
      <c r="D219" s="111">
        <v>78.3</v>
      </c>
      <c r="E219" s="144">
        <v>135</v>
      </c>
      <c r="F219" s="154">
        <f t="shared" si="3"/>
        <v>1.7241379310344829</v>
      </c>
    </row>
    <row r="220" spans="1:6" ht="15" thickBot="1" x14ac:dyDescent="0.4">
      <c r="A220" s="110" t="s">
        <v>1381</v>
      </c>
      <c r="B220" s="110" t="s">
        <v>2437</v>
      </c>
      <c r="C220" s="115">
        <v>43658</v>
      </c>
      <c r="D220" s="111">
        <v>78.3</v>
      </c>
      <c r="E220" s="144">
        <v>135</v>
      </c>
      <c r="F220" s="154">
        <f t="shared" si="3"/>
        <v>1.7241379310344829</v>
      </c>
    </row>
    <row r="221" spans="1:6" ht="15" thickBot="1" x14ac:dyDescent="0.4">
      <c r="A221" s="110" t="s">
        <v>1381</v>
      </c>
      <c r="B221" s="110" t="s">
        <v>2437</v>
      </c>
      <c r="C221" s="115">
        <v>43661</v>
      </c>
      <c r="D221" s="111">
        <v>78.3</v>
      </c>
      <c r="E221" s="144">
        <v>135</v>
      </c>
      <c r="F221" s="154">
        <f t="shared" si="3"/>
        <v>1.7241379310344829</v>
      </c>
    </row>
    <row r="222" spans="1:6" ht="15" thickBot="1" x14ac:dyDescent="0.4">
      <c r="A222" s="110" t="s">
        <v>1381</v>
      </c>
      <c r="B222" s="110" t="s">
        <v>2437</v>
      </c>
      <c r="C222" s="115">
        <v>43662</v>
      </c>
      <c r="D222" s="111">
        <v>78.3</v>
      </c>
      <c r="E222" s="144">
        <v>135</v>
      </c>
      <c r="F222" s="154">
        <f t="shared" si="3"/>
        <v>1.7241379310344829</v>
      </c>
    </row>
    <row r="223" spans="1:6" ht="15" thickBot="1" x14ac:dyDescent="0.4">
      <c r="A223" s="110" t="s">
        <v>1381</v>
      </c>
      <c r="B223" s="110" t="s">
        <v>2437</v>
      </c>
      <c r="C223" s="115">
        <v>43663</v>
      </c>
      <c r="D223" s="111">
        <v>78.3</v>
      </c>
      <c r="E223" s="144">
        <v>135</v>
      </c>
      <c r="F223" s="154">
        <f t="shared" si="3"/>
        <v>1.7241379310344829</v>
      </c>
    </row>
    <row r="224" spans="1:6" ht="15" thickBot="1" x14ac:dyDescent="0.4">
      <c r="A224" s="110" t="s">
        <v>1381</v>
      </c>
      <c r="B224" s="110" t="s">
        <v>2437</v>
      </c>
      <c r="C224" s="115">
        <v>43664</v>
      </c>
      <c r="D224" s="111">
        <v>78.3</v>
      </c>
      <c r="E224" s="144">
        <v>135</v>
      </c>
      <c r="F224" s="154">
        <f t="shared" si="3"/>
        <v>1.7241379310344829</v>
      </c>
    </row>
    <row r="225" spans="1:6" ht="15" thickBot="1" x14ac:dyDescent="0.4">
      <c r="A225" s="110" t="s">
        <v>1381</v>
      </c>
      <c r="B225" s="110" t="s">
        <v>2437</v>
      </c>
      <c r="C225" s="115">
        <v>43665</v>
      </c>
      <c r="D225" s="111">
        <v>78.3</v>
      </c>
      <c r="E225" s="144">
        <v>135</v>
      </c>
      <c r="F225" s="154">
        <f t="shared" si="3"/>
        <v>1.7241379310344829</v>
      </c>
    </row>
    <row r="226" spans="1:6" ht="15" thickBot="1" x14ac:dyDescent="0.4">
      <c r="A226" s="110" t="s">
        <v>1381</v>
      </c>
      <c r="B226" s="110" t="s">
        <v>2441</v>
      </c>
      <c r="C226" s="115">
        <v>43534</v>
      </c>
      <c r="D226" s="111">
        <v>58.8</v>
      </c>
      <c r="E226" s="145"/>
      <c r="F226" s="154" t="str">
        <f t="shared" si="3"/>
        <v/>
      </c>
    </row>
    <row r="227" spans="1:6" ht="15" thickBot="1" x14ac:dyDescent="0.4">
      <c r="A227" s="110" t="s">
        <v>1381</v>
      </c>
      <c r="B227" s="110" t="s">
        <v>2441</v>
      </c>
      <c r="C227" s="115">
        <v>43539</v>
      </c>
      <c r="D227" s="111">
        <v>79.8</v>
      </c>
      <c r="E227" s="145"/>
      <c r="F227" s="154" t="str">
        <f t="shared" si="3"/>
        <v/>
      </c>
    </row>
    <row r="228" spans="1:6" ht="15" thickBot="1" x14ac:dyDescent="0.4">
      <c r="A228" s="110" t="s">
        <v>1381</v>
      </c>
      <c r="B228" s="110" t="s">
        <v>2440</v>
      </c>
      <c r="C228" s="115">
        <v>43539</v>
      </c>
      <c r="D228" s="111">
        <v>363</v>
      </c>
      <c r="E228" s="145"/>
      <c r="F228" s="154" t="str">
        <f t="shared" si="3"/>
        <v/>
      </c>
    </row>
    <row r="229" spans="1:6" ht="15" thickBot="1" x14ac:dyDescent="0.4">
      <c r="A229" s="110" t="s">
        <v>1381</v>
      </c>
      <c r="B229" s="110" t="s">
        <v>2440</v>
      </c>
      <c r="C229" s="115">
        <v>43539</v>
      </c>
      <c r="D229" s="111">
        <v>363</v>
      </c>
      <c r="E229" s="145"/>
      <c r="F229" s="154" t="str">
        <f t="shared" si="3"/>
        <v/>
      </c>
    </row>
    <row r="230" spans="1:6" ht="15" thickBot="1" x14ac:dyDescent="0.4">
      <c r="A230" s="110" t="s">
        <v>1381</v>
      </c>
      <c r="B230" s="110" t="s">
        <v>2441</v>
      </c>
      <c r="C230" s="115">
        <v>43589</v>
      </c>
      <c r="D230" s="111">
        <v>73.42</v>
      </c>
      <c r="E230" s="145"/>
      <c r="F230" s="154" t="str">
        <f t="shared" si="3"/>
        <v/>
      </c>
    </row>
    <row r="231" spans="1:6" ht="15" thickBot="1" x14ac:dyDescent="0.4">
      <c r="A231" s="110" t="s">
        <v>1381</v>
      </c>
      <c r="B231" s="110" t="s">
        <v>2441</v>
      </c>
      <c r="C231" s="115">
        <v>43595</v>
      </c>
      <c r="D231" s="111">
        <v>27.75</v>
      </c>
      <c r="E231" s="145"/>
      <c r="F231" s="154" t="str">
        <f t="shared" si="3"/>
        <v/>
      </c>
    </row>
    <row r="232" spans="1:6" ht="15" thickBot="1" x14ac:dyDescent="0.4">
      <c r="A232" s="110" t="s">
        <v>1381</v>
      </c>
      <c r="B232" s="110" t="s">
        <v>2440</v>
      </c>
      <c r="C232" s="115">
        <v>43595</v>
      </c>
      <c r="D232" s="111">
        <v>536.01</v>
      </c>
      <c r="E232" s="145"/>
      <c r="F232" s="154" t="str">
        <f t="shared" si="3"/>
        <v/>
      </c>
    </row>
    <row r="233" spans="1:6" ht="15" thickBot="1" x14ac:dyDescent="0.4">
      <c r="A233" s="110" t="s">
        <v>1381</v>
      </c>
      <c r="B233" s="110" t="s">
        <v>2440</v>
      </c>
      <c r="C233" s="115">
        <v>43595</v>
      </c>
      <c r="D233" s="111">
        <v>536.01</v>
      </c>
      <c r="E233" s="145"/>
      <c r="F233" s="154" t="str">
        <f t="shared" si="3"/>
        <v/>
      </c>
    </row>
    <row r="234" spans="1:6" ht="15" thickBot="1" x14ac:dyDescent="0.4">
      <c r="A234" s="110" t="s">
        <v>1381</v>
      </c>
      <c r="B234" s="110" t="s">
        <v>2440</v>
      </c>
      <c r="C234" s="115">
        <v>43595</v>
      </c>
      <c r="D234" s="111">
        <v>536.01</v>
      </c>
      <c r="E234" s="145"/>
      <c r="F234" s="154" t="str">
        <f t="shared" si="3"/>
        <v/>
      </c>
    </row>
    <row r="235" spans="1:6" ht="15" thickBot="1" x14ac:dyDescent="0.4">
      <c r="A235" s="110" t="s">
        <v>1381</v>
      </c>
      <c r="B235" s="110" t="s">
        <v>2437</v>
      </c>
      <c r="C235" s="115">
        <v>43758</v>
      </c>
      <c r="D235" s="111">
        <v>255.2</v>
      </c>
      <c r="E235" s="144">
        <v>440</v>
      </c>
      <c r="F235" s="154">
        <f t="shared" si="3"/>
        <v>1.7241379310344829</v>
      </c>
    </row>
    <row r="236" spans="1:6" ht="15" thickBot="1" x14ac:dyDescent="0.4">
      <c r="A236" s="110" t="s">
        <v>1381</v>
      </c>
      <c r="B236" s="110" t="s">
        <v>2440</v>
      </c>
      <c r="C236" s="115">
        <v>43603</v>
      </c>
      <c r="D236" s="111">
        <v>93.9</v>
      </c>
      <c r="E236" s="145"/>
      <c r="F236" s="154" t="str">
        <f t="shared" si="3"/>
        <v/>
      </c>
    </row>
    <row r="237" spans="1:6" ht="15" thickBot="1" x14ac:dyDescent="0.4">
      <c r="A237" s="110" t="s">
        <v>1381</v>
      </c>
      <c r="B237" s="110" t="s">
        <v>2440</v>
      </c>
      <c r="C237" s="115">
        <v>43651</v>
      </c>
      <c r="D237" s="111">
        <v>55.17</v>
      </c>
      <c r="E237" s="145"/>
      <c r="F237" s="154" t="str">
        <f t="shared" si="3"/>
        <v/>
      </c>
    </row>
    <row r="238" spans="1:6" ht="15" thickBot="1" x14ac:dyDescent="0.4">
      <c r="A238" s="110" t="s">
        <v>1381</v>
      </c>
      <c r="B238" s="110" t="s">
        <v>2440</v>
      </c>
      <c r="C238" s="115">
        <v>43701</v>
      </c>
      <c r="D238" s="111">
        <v>204</v>
      </c>
      <c r="E238" s="145"/>
      <c r="F238" s="154" t="str">
        <f t="shared" si="3"/>
        <v/>
      </c>
    </row>
    <row r="239" spans="1:6" ht="15" thickBot="1" x14ac:dyDescent="0.4">
      <c r="A239" s="110" t="s">
        <v>2439</v>
      </c>
      <c r="B239" s="110" t="s">
        <v>2437</v>
      </c>
      <c r="C239" s="115">
        <v>43679</v>
      </c>
      <c r="D239" s="111">
        <v>225.04</v>
      </c>
      <c r="E239" s="144">
        <v>388</v>
      </c>
      <c r="F239" s="154">
        <f t="shared" si="3"/>
        <v>1.7241379310344829</v>
      </c>
    </row>
    <row r="240" spans="1:6" ht="15" thickBot="1" x14ac:dyDescent="0.4">
      <c r="A240" s="110" t="s">
        <v>2445</v>
      </c>
      <c r="B240" s="110" t="s">
        <v>2437</v>
      </c>
      <c r="C240" s="115">
        <v>43602</v>
      </c>
      <c r="D240" s="111">
        <v>266.8</v>
      </c>
      <c r="E240" s="144">
        <v>460</v>
      </c>
      <c r="F240" s="154">
        <f t="shared" si="3"/>
        <v>1.7241379310344827</v>
      </c>
    </row>
    <row r="241" spans="1:6" ht="15" thickBot="1" x14ac:dyDescent="0.4">
      <c r="A241" s="110" t="s">
        <v>1381</v>
      </c>
      <c r="B241" s="110" t="s">
        <v>2437</v>
      </c>
      <c r="C241" s="115">
        <v>43607</v>
      </c>
      <c r="D241" s="111">
        <v>265.64</v>
      </c>
      <c r="E241" s="144">
        <v>458</v>
      </c>
      <c r="F241" s="154">
        <f t="shared" si="3"/>
        <v>1.7241379310344829</v>
      </c>
    </row>
    <row r="242" spans="1:6" ht="15" thickBot="1" x14ac:dyDescent="0.4">
      <c r="A242" s="110" t="s">
        <v>1381</v>
      </c>
      <c r="B242" s="110" t="s">
        <v>2437</v>
      </c>
      <c r="C242" s="115">
        <v>43544</v>
      </c>
      <c r="D242" s="111">
        <v>265.64</v>
      </c>
      <c r="E242" s="144">
        <v>458</v>
      </c>
      <c r="F242" s="154">
        <f t="shared" si="3"/>
        <v>1.7241379310344829</v>
      </c>
    </row>
    <row r="243" spans="1:6" ht="15" thickBot="1" x14ac:dyDescent="0.4">
      <c r="A243" s="110" t="s">
        <v>1381</v>
      </c>
      <c r="B243" s="110" t="s">
        <v>2440</v>
      </c>
      <c r="C243" s="115">
        <v>43625</v>
      </c>
      <c r="D243" s="111">
        <v>142.83000000000001</v>
      </c>
      <c r="E243" s="145"/>
      <c r="F243" s="154" t="str">
        <f t="shared" si="3"/>
        <v/>
      </c>
    </row>
    <row r="244" spans="1:6" ht="15" thickBot="1" x14ac:dyDescent="0.4">
      <c r="A244" s="110" t="s">
        <v>2442</v>
      </c>
      <c r="B244" s="110" t="s">
        <v>2437</v>
      </c>
      <c r="C244" s="115">
        <v>43607</v>
      </c>
      <c r="D244" s="111">
        <v>190.24</v>
      </c>
      <c r="E244" s="144">
        <v>328</v>
      </c>
      <c r="F244" s="154">
        <f t="shared" si="3"/>
        <v>1.7241379310344827</v>
      </c>
    </row>
    <row r="245" spans="1:6" ht="15" thickBot="1" x14ac:dyDescent="0.4">
      <c r="A245" s="110" t="s">
        <v>2438</v>
      </c>
      <c r="B245" s="110" t="s">
        <v>2437</v>
      </c>
      <c r="C245" s="115">
        <v>43501</v>
      </c>
      <c r="D245" s="111">
        <v>267.38</v>
      </c>
      <c r="E245" s="144">
        <v>461</v>
      </c>
      <c r="F245" s="154">
        <f t="shared" si="3"/>
        <v>1.7241379310344829</v>
      </c>
    </row>
    <row r="246" spans="1:6" ht="15" thickBot="1" x14ac:dyDescent="0.4">
      <c r="A246" s="110" t="s">
        <v>1381</v>
      </c>
      <c r="B246" s="110" t="s">
        <v>2440</v>
      </c>
      <c r="C246" s="115">
        <v>43630</v>
      </c>
      <c r="D246" s="111">
        <v>241.94</v>
      </c>
      <c r="E246" s="145"/>
      <c r="F246" s="154" t="str">
        <f t="shared" si="3"/>
        <v/>
      </c>
    </row>
    <row r="247" spans="1:6" ht="15" thickBot="1" x14ac:dyDescent="0.4">
      <c r="A247" s="110" t="s">
        <v>1381</v>
      </c>
      <c r="B247" s="110" t="s">
        <v>2440</v>
      </c>
      <c r="C247" s="115">
        <v>43630</v>
      </c>
      <c r="D247" s="111">
        <v>241.94</v>
      </c>
      <c r="E247" s="145"/>
      <c r="F247" s="154" t="str">
        <f t="shared" si="3"/>
        <v/>
      </c>
    </row>
    <row r="248" spans="1:6" ht="15" thickBot="1" x14ac:dyDescent="0.4">
      <c r="A248" s="110" t="s">
        <v>1381</v>
      </c>
      <c r="B248" s="110" t="s">
        <v>2437</v>
      </c>
      <c r="C248" s="115">
        <v>43545</v>
      </c>
      <c r="D248" s="111">
        <v>34.799999999999997</v>
      </c>
      <c r="E248" s="144">
        <v>60</v>
      </c>
      <c r="F248" s="154">
        <f t="shared" si="3"/>
        <v>1.7241379310344829</v>
      </c>
    </row>
    <row r="249" spans="1:6" ht="15" thickBot="1" x14ac:dyDescent="0.4">
      <c r="A249" s="110" t="s">
        <v>1381</v>
      </c>
      <c r="B249" s="110" t="s">
        <v>2437</v>
      </c>
      <c r="C249" s="115">
        <v>43521</v>
      </c>
      <c r="D249" s="111">
        <v>34.799999999999997</v>
      </c>
      <c r="E249" s="144">
        <v>60</v>
      </c>
      <c r="F249" s="154">
        <f t="shared" si="3"/>
        <v>1.7241379310344829</v>
      </c>
    </row>
    <row r="250" spans="1:6" ht="15" thickBot="1" x14ac:dyDescent="0.4">
      <c r="A250" s="110" t="s">
        <v>1381</v>
      </c>
      <c r="B250" s="110" t="s">
        <v>2441</v>
      </c>
      <c r="C250" s="115">
        <v>43477</v>
      </c>
      <c r="D250" s="111">
        <v>28.64</v>
      </c>
      <c r="E250" s="145"/>
      <c r="F250" s="154" t="str">
        <f t="shared" si="3"/>
        <v/>
      </c>
    </row>
    <row r="251" spans="1:6" ht="15" thickBot="1" x14ac:dyDescent="0.4">
      <c r="A251" s="110" t="s">
        <v>1381</v>
      </c>
      <c r="B251" s="110" t="s">
        <v>2440</v>
      </c>
      <c r="C251" s="115">
        <v>43477</v>
      </c>
      <c r="D251" s="111">
        <v>355.54</v>
      </c>
      <c r="E251" s="145"/>
      <c r="F251" s="154" t="str">
        <f t="shared" si="3"/>
        <v/>
      </c>
    </row>
    <row r="252" spans="1:6" ht="15" thickBot="1" x14ac:dyDescent="0.4">
      <c r="A252" s="110" t="s">
        <v>1381</v>
      </c>
      <c r="B252" s="110" t="s">
        <v>2440</v>
      </c>
      <c r="C252" s="115">
        <v>43756</v>
      </c>
      <c r="D252" s="111">
        <v>62.65</v>
      </c>
      <c r="E252" s="145"/>
      <c r="F252" s="154" t="str">
        <f t="shared" si="3"/>
        <v/>
      </c>
    </row>
    <row r="253" spans="1:6" ht="15" thickBot="1" x14ac:dyDescent="0.4">
      <c r="A253" s="110" t="s">
        <v>1381</v>
      </c>
      <c r="B253" s="110" t="s">
        <v>2437</v>
      </c>
      <c r="C253" s="115">
        <v>43737</v>
      </c>
      <c r="D253" s="111">
        <v>259.83999999999997</v>
      </c>
      <c r="E253" s="144">
        <v>448</v>
      </c>
      <c r="F253" s="154">
        <f t="shared" si="3"/>
        <v>1.7241379310344829</v>
      </c>
    </row>
    <row r="254" spans="1:6" ht="15" thickBot="1" x14ac:dyDescent="0.4">
      <c r="A254" s="110" t="s">
        <v>2438</v>
      </c>
      <c r="B254" s="110" t="s">
        <v>2437</v>
      </c>
      <c r="C254" s="115">
        <v>43661</v>
      </c>
      <c r="D254" s="111">
        <v>3.48</v>
      </c>
      <c r="E254" s="144">
        <v>6</v>
      </c>
      <c r="F254" s="154">
        <f t="shared" si="3"/>
        <v>1.7241379310344829</v>
      </c>
    </row>
    <row r="255" spans="1:6" ht="15" thickBot="1" x14ac:dyDescent="0.4">
      <c r="A255" s="110" t="s">
        <v>2438</v>
      </c>
      <c r="B255" s="110" t="s">
        <v>2437</v>
      </c>
      <c r="C255" s="115">
        <v>43662</v>
      </c>
      <c r="D255" s="111">
        <v>3.48</v>
      </c>
      <c r="E255" s="144">
        <v>6</v>
      </c>
      <c r="F255" s="154">
        <f t="shared" si="3"/>
        <v>1.7241379310344829</v>
      </c>
    </row>
    <row r="256" spans="1:6" ht="15" thickBot="1" x14ac:dyDescent="0.4">
      <c r="A256" s="110" t="s">
        <v>2438</v>
      </c>
      <c r="B256" s="110" t="s">
        <v>2437</v>
      </c>
      <c r="C256" s="115">
        <v>43663</v>
      </c>
      <c r="D256" s="111">
        <v>3.48</v>
      </c>
      <c r="E256" s="144">
        <v>6</v>
      </c>
      <c r="F256" s="154">
        <f t="shared" si="3"/>
        <v>1.7241379310344829</v>
      </c>
    </row>
    <row r="257" spans="1:6" ht="15" thickBot="1" x14ac:dyDescent="0.4">
      <c r="A257" s="110" t="s">
        <v>2438</v>
      </c>
      <c r="B257" s="110" t="s">
        <v>2437</v>
      </c>
      <c r="C257" s="115">
        <v>43664</v>
      </c>
      <c r="D257" s="111">
        <v>3.48</v>
      </c>
      <c r="E257" s="144">
        <v>6</v>
      </c>
      <c r="F257" s="154">
        <f t="shared" si="3"/>
        <v>1.7241379310344829</v>
      </c>
    </row>
    <row r="258" spans="1:6" ht="15" thickBot="1" x14ac:dyDescent="0.4">
      <c r="A258" s="110" t="s">
        <v>2438</v>
      </c>
      <c r="B258" s="110" t="s">
        <v>2437</v>
      </c>
      <c r="C258" s="115">
        <v>43665</v>
      </c>
      <c r="D258" s="111">
        <v>3.48</v>
      </c>
      <c r="E258" s="144">
        <v>6</v>
      </c>
      <c r="F258" s="154">
        <f t="shared" si="3"/>
        <v>1.7241379310344829</v>
      </c>
    </row>
    <row r="259" spans="1:6" ht="15" thickBot="1" x14ac:dyDescent="0.4">
      <c r="A259" s="110" t="s">
        <v>2438</v>
      </c>
      <c r="B259" s="110" t="s">
        <v>2437</v>
      </c>
      <c r="C259" s="115">
        <v>43668</v>
      </c>
      <c r="D259" s="111">
        <v>3.48</v>
      </c>
      <c r="E259" s="144">
        <v>6</v>
      </c>
      <c r="F259" s="154">
        <f t="shared" si="3"/>
        <v>1.7241379310344829</v>
      </c>
    </row>
    <row r="260" spans="1:6" ht="15" thickBot="1" x14ac:dyDescent="0.4">
      <c r="A260" s="110" t="s">
        <v>2438</v>
      </c>
      <c r="B260" s="110" t="s">
        <v>2437</v>
      </c>
      <c r="C260" s="115">
        <v>43669</v>
      </c>
      <c r="D260" s="111">
        <v>3.48</v>
      </c>
      <c r="E260" s="144">
        <v>6</v>
      </c>
      <c r="F260" s="154">
        <f t="shared" si="3"/>
        <v>1.7241379310344829</v>
      </c>
    </row>
    <row r="261" spans="1:6" ht="15" thickBot="1" x14ac:dyDescent="0.4">
      <c r="A261" s="110" t="s">
        <v>2438</v>
      </c>
      <c r="B261" s="110" t="s">
        <v>2437</v>
      </c>
      <c r="C261" s="115">
        <v>43670</v>
      </c>
      <c r="D261" s="111">
        <v>3.48</v>
      </c>
      <c r="E261" s="144">
        <v>6</v>
      </c>
      <c r="F261" s="154">
        <f t="shared" si="3"/>
        <v>1.7241379310344829</v>
      </c>
    </row>
    <row r="262" spans="1:6" ht="15" thickBot="1" x14ac:dyDescent="0.4">
      <c r="A262" s="110" t="s">
        <v>2438</v>
      </c>
      <c r="B262" s="110" t="s">
        <v>2437</v>
      </c>
      <c r="C262" s="115">
        <v>43671</v>
      </c>
      <c r="D262" s="111">
        <v>3.48</v>
      </c>
      <c r="E262" s="144">
        <v>6</v>
      </c>
      <c r="F262" s="154">
        <f t="shared" si="3"/>
        <v>1.7241379310344829</v>
      </c>
    </row>
    <row r="263" spans="1:6" ht="15" thickBot="1" x14ac:dyDescent="0.4">
      <c r="A263" s="110" t="s">
        <v>2438</v>
      </c>
      <c r="B263" s="110" t="s">
        <v>2437</v>
      </c>
      <c r="C263" s="115">
        <v>43672</v>
      </c>
      <c r="D263" s="111">
        <v>3.48</v>
      </c>
      <c r="E263" s="144">
        <v>6</v>
      </c>
      <c r="F263" s="154">
        <f t="shared" si="3"/>
        <v>1.7241379310344829</v>
      </c>
    </row>
    <row r="264" spans="1:6" ht="15" thickBot="1" x14ac:dyDescent="0.4">
      <c r="A264" s="110" t="s">
        <v>2438</v>
      </c>
      <c r="B264" s="110" t="s">
        <v>2437</v>
      </c>
      <c r="C264" s="115">
        <v>43552</v>
      </c>
      <c r="D264" s="111">
        <v>260.42</v>
      </c>
      <c r="E264" s="144">
        <v>449</v>
      </c>
      <c r="F264" s="154">
        <f t="shared" ref="F264:F327" si="4" xml:space="preserve"> IF(ISBLANK(E264),"",E264 / D264)</f>
        <v>1.7241379310344827</v>
      </c>
    </row>
    <row r="265" spans="1:6" ht="15" thickBot="1" x14ac:dyDescent="0.4">
      <c r="A265" s="110" t="s">
        <v>2439</v>
      </c>
      <c r="B265" s="110" t="s">
        <v>2437</v>
      </c>
      <c r="C265" s="115">
        <v>43553</v>
      </c>
      <c r="D265" s="111">
        <v>174</v>
      </c>
      <c r="E265" s="144">
        <v>300</v>
      </c>
      <c r="F265" s="154">
        <f t="shared" si="4"/>
        <v>1.7241379310344827</v>
      </c>
    </row>
    <row r="266" spans="1:6" ht="15" thickBot="1" x14ac:dyDescent="0.4">
      <c r="A266" s="110" t="s">
        <v>1381</v>
      </c>
      <c r="B266" s="110" t="s">
        <v>2437</v>
      </c>
      <c r="C266" s="115">
        <v>43624</v>
      </c>
      <c r="D266" s="111">
        <v>312.62</v>
      </c>
      <c r="E266" s="144">
        <v>539</v>
      </c>
      <c r="F266" s="154">
        <f t="shared" si="4"/>
        <v>1.7241379310344827</v>
      </c>
    </row>
    <row r="267" spans="1:6" ht="15" thickBot="1" x14ac:dyDescent="0.4">
      <c r="A267" s="110" t="s">
        <v>2436</v>
      </c>
      <c r="B267" s="110" t="s">
        <v>2437</v>
      </c>
      <c r="C267" s="115">
        <v>43756</v>
      </c>
      <c r="D267" s="111">
        <v>130.5</v>
      </c>
      <c r="E267" s="144">
        <v>225</v>
      </c>
      <c r="F267" s="154">
        <f t="shared" si="4"/>
        <v>1.7241379310344827</v>
      </c>
    </row>
    <row r="268" spans="1:6" ht="15" thickBot="1" x14ac:dyDescent="0.4">
      <c r="A268" s="110" t="s">
        <v>1381</v>
      </c>
      <c r="B268" s="110" t="s">
        <v>2441</v>
      </c>
      <c r="C268" s="115">
        <v>43663</v>
      </c>
      <c r="D268" s="111">
        <v>35.65</v>
      </c>
      <c r="E268" s="145"/>
      <c r="F268" s="154" t="str">
        <f t="shared" si="4"/>
        <v/>
      </c>
    </row>
    <row r="269" spans="1:6" ht="15" thickBot="1" x14ac:dyDescent="0.4">
      <c r="A269" s="110" t="s">
        <v>1381</v>
      </c>
      <c r="B269" s="110" t="s">
        <v>2441</v>
      </c>
      <c r="C269" s="115">
        <v>43664</v>
      </c>
      <c r="D269" s="111">
        <v>27.59</v>
      </c>
      <c r="E269" s="145"/>
      <c r="F269" s="154" t="str">
        <f t="shared" si="4"/>
        <v/>
      </c>
    </row>
    <row r="270" spans="1:6" ht="15" thickBot="1" x14ac:dyDescent="0.4">
      <c r="A270" s="110" t="s">
        <v>1381</v>
      </c>
      <c r="B270" s="110" t="s">
        <v>2441</v>
      </c>
      <c r="C270" s="115">
        <v>43665</v>
      </c>
      <c r="D270" s="111">
        <v>36.56</v>
      </c>
      <c r="E270" s="145"/>
      <c r="F270" s="154" t="str">
        <f t="shared" si="4"/>
        <v/>
      </c>
    </row>
    <row r="271" spans="1:6" ht="15" thickBot="1" x14ac:dyDescent="0.4">
      <c r="A271" s="110" t="s">
        <v>1381</v>
      </c>
      <c r="B271" s="110" t="s">
        <v>2441</v>
      </c>
      <c r="C271" s="115">
        <v>43666</v>
      </c>
      <c r="D271" s="111">
        <v>7.15</v>
      </c>
      <c r="E271" s="145"/>
      <c r="F271" s="154" t="str">
        <f t="shared" si="4"/>
        <v/>
      </c>
    </row>
    <row r="272" spans="1:6" ht="15" thickBot="1" x14ac:dyDescent="0.4">
      <c r="A272" s="110" t="s">
        <v>1381</v>
      </c>
      <c r="B272" s="110" t="s">
        <v>2440</v>
      </c>
      <c r="C272" s="115">
        <v>43666</v>
      </c>
      <c r="D272" s="111">
        <v>329.18</v>
      </c>
      <c r="E272" s="145"/>
      <c r="F272" s="154" t="str">
        <f t="shared" si="4"/>
        <v/>
      </c>
    </row>
    <row r="273" spans="1:6" ht="15" thickBot="1" x14ac:dyDescent="0.4">
      <c r="A273" s="110" t="s">
        <v>1381</v>
      </c>
      <c r="B273" s="110" t="s">
        <v>2441</v>
      </c>
      <c r="C273" s="115">
        <v>43811</v>
      </c>
      <c r="D273" s="111">
        <v>45.16</v>
      </c>
      <c r="E273" s="145"/>
      <c r="F273" s="154" t="str">
        <f t="shared" si="4"/>
        <v/>
      </c>
    </row>
    <row r="274" spans="1:6" ht="15" thickBot="1" x14ac:dyDescent="0.4">
      <c r="A274" s="110" t="s">
        <v>1381</v>
      </c>
      <c r="B274" s="110" t="s">
        <v>2440</v>
      </c>
      <c r="C274" s="115">
        <v>43812</v>
      </c>
      <c r="D274" s="111">
        <v>119</v>
      </c>
      <c r="E274" s="145"/>
      <c r="F274" s="154" t="str">
        <f t="shared" si="4"/>
        <v/>
      </c>
    </row>
    <row r="275" spans="1:6" ht="15" thickBot="1" x14ac:dyDescent="0.4">
      <c r="A275" s="110" t="s">
        <v>1381</v>
      </c>
      <c r="B275" s="110" t="s">
        <v>2441</v>
      </c>
      <c r="C275" s="115">
        <v>43536</v>
      </c>
      <c r="D275" s="111">
        <v>39.21</v>
      </c>
      <c r="E275" s="145"/>
      <c r="F275" s="154" t="str">
        <f t="shared" si="4"/>
        <v/>
      </c>
    </row>
    <row r="276" spans="1:6" ht="15" thickBot="1" x14ac:dyDescent="0.4">
      <c r="A276" s="110" t="s">
        <v>1381</v>
      </c>
      <c r="B276" s="110" t="s">
        <v>2440</v>
      </c>
      <c r="C276" s="115">
        <v>43536</v>
      </c>
      <c r="D276" s="111">
        <v>54</v>
      </c>
      <c r="E276" s="145"/>
      <c r="F276" s="154" t="str">
        <f t="shared" si="4"/>
        <v/>
      </c>
    </row>
    <row r="277" spans="1:6" ht="15" thickBot="1" x14ac:dyDescent="0.4">
      <c r="A277" s="110" t="s">
        <v>2436</v>
      </c>
      <c r="B277" s="110" t="s">
        <v>2437</v>
      </c>
      <c r="C277" s="115">
        <v>43756</v>
      </c>
      <c r="D277" s="111">
        <v>185.6</v>
      </c>
      <c r="E277" s="144">
        <v>320</v>
      </c>
      <c r="F277" s="154">
        <f t="shared" si="4"/>
        <v>1.7241379310344829</v>
      </c>
    </row>
    <row r="278" spans="1:6" ht="15" thickBot="1" x14ac:dyDescent="0.4">
      <c r="A278" s="110" t="s">
        <v>1381</v>
      </c>
      <c r="B278" s="110" t="s">
        <v>2437</v>
      </c>
      <c r="C278" s="115">
        <v>43716</v>
      </c>
      <c r="D278" s="111">
        <v>245.34</v>
      </c>
      <c r="E278" s="144">
        <v>423</v>
      </c>
      <c r="F278" s="154">
        <f t="shared" si="4"/>
        <v>1.7241379310344827</v>
      </c>
    </row>
    <row r="279" spans="1:6" ht="15" thickBot="1" x14ac:dyDescent="0.4">
      <c r="A279" s="110" t="s">
        <v>1381</v>
      </c>
      <c r="B279" s="110" t="s">
        <v>2441</v>
      </c>
      <c r="C279" s="115">
        <v>43617</v>
      </c>
      <c r="D279" s="111">
        <v>18.989999999999998</v>
      </c>
      <c r="E279" s="145"/>
      <c r="F279" s="154" t="str">
        <f t="shared" si="4"/>
        <v/>
      </c>
    </row>
    <row r="280" spans="1:6" ht="15" thickBot="1" x14ac:dyDescent="0.4">
      <c r="A280" s="110" t="s">
        <v>1381</v>
      </c>
      <c r="B280" s="110" t="s">
        <v>2441</v>
      </c>
      <c r="C280" s="115">
        <v>43617</v>
      </c>
      <c r="D280" s="111">
        <v>18.989999999999998</v>
      </c>
      <c r="E280" s="145"/>
      <c r="F280" s="154" t="str">
        <f t="shared" si="4"/>
        <v/>
      </c>
    </row>
    <row r="281" spans="1:6" ht="15" thickBot="1" x14ac:dyDescent="0.4">
      <c r="A281" s="110" t="s">
        <v>1381</v>
      </c>
      <c r="B281" s="110" t="s">
        <v>2441</v>
      </c>
      <c r="C281" s="115">
        <v>43624</v>
      </c>
      <c r="D281" s="111">
        <v>37.94</v>
      </c>
      <c r="E281" s="145"/>
      <c r="F281" s="154" t="str">
        <f t="shared" si="4"/>
        <v/>
      </c>
    </row>
    <row r="282" spans="1:6" ht="15" thickBot="1" x14ac:dyDescent="0.4">
      <c r="A282" s="110" t="s">
        <v>1381</v>
      </c>
      <c r="B282" s="110" t="s">
        <v>2441</v>
      </c>
      <c r="C282" s="115">
        <v>43624</v>
      </c>
      <c r="D282" s="111">
        <v>37.94</v>
      </c>
      <c r="E282" s="145"/>
      <c r="F282" s="154" t="str">
        <f t="shared" si="4"/>
        <v/>
      </c>
    </row>
    <row r="283" spans="1:6" ht="15" thickBot="1" x14ac:dyDescent="0.4">
      <c r="A283" s="110" t="s">
        <v>1381</v>
      </c>
      <c r="B283" s="110" t="s">
        <v>2440</v>
      </c>
      <c r="C283" s="115">
        <v>43617</v>
      </c>
      <c r="D283" s="111">
        <v>43.97</v>
      </c>
      <c r="E283" s="145"/>
      <c r="F283" s="154" t="str">
        <f t="shared" si="4"/>
        <v/>
      </c>
    </row>
    <row r="284" spans="1:6" ht="15" thickBot="1" x14ac:dyDescent="0.4">
      <c r="A284" s="110" t="s">
        <v>1381</v>
      </c>
      <c r="B284" s="110" t="s">
        <v>2440</v>
      </c>
      <c r="C284" s="115">
        <v>43617</v>
      </c>
      <c r="D284" s="111">
        <v>43.97</v>
      </c>
      <c r="E284" s="145"/>
      <c r="F284" s="154" t="str">
        <f t="shared" si="4"/>
        <v/>
      </c>
    </row>
    <row r="285" spans="1:6" ht="15" thickBot="1" x14ac:dyDescent="0.4">
      <c r="A285" s="110" t="s">
        <v>1381</v>
      </c>
      <c r="B285" s="110" t="s">
        <v>2440</v>
      </c>
      <c r="C285" s="115">
        <v>43617</v>
      </c>
      <c r="D285" s="111">
        <v>43.97</v>
      </c>
      <c r="E285" s="145"/>
      <c r="F285" s="154" t="str">
        <f t="shared" si="4"/>
        <v/>
      </c>
    </row>
    <row r="286" spans="1:6" ht="15" thickBot="1" x14ac:dyDescent="0.4">
      <c r="A286" s="110" t="s">
        <v>1381</v>
      </c>
      <c r="B286" s="110" t="s">
        <v>2440</v>
      </c>
      <c r="C286" s="115">
        <v>43624</v>
      </c>
      <c r="D286" s="111">
        <v>48.75</v>
      </c>
      <c r="E286" s="145"/>
      <c r="F286" s="154" t="str">
        <f t="shared" si="4"/>
        <v/>
      </c>
    </row>
    <row r="287" spans="1:6" ht="15" thickBot="1" x14ac:dyDescent="0.4">
      <c r="A287" s="110" t="s">
        <v>1381</v>
      </c>
      <c r="B287" s="110" t="s">
        <v>2440</v>
      </c>
      <c r="C287" s="115">
        <v>43624</v>
      </c>
      <c r="D287" s="111">
        <v>48.75</v>
      </c>
      <c r="E287" s="145"/>
      <c r="F287" s="154" t="str">
        <f t="shared" si="4"/>
        <v/>
      </c>
    </row>
    <row r="288" spans="1:6" ht="15" thickBot="1" x14ac:dyDescent="0.4">
      <c r="A288" s="110" t="s">
        <v>1381</v>
      </c>
      <c r="B288" s="110" t="s">
        <v>2440</v>
      </c>
      <c r="C288" s="115">
        <v>43624</v>
      </c>
      <c r="D288" s="111">
        <v>48.75</v>
      </c>
      <c r="E288" s="145"/>
      <c r="F288" s="154" t="str">
        <f t="shared" si="4"/>
        <v/>
      </c>
    </row>
    <row r="289" spans="1:6" ht="15" thickBot="1" x14ac:dyDescent="0.4">
      <c r="A289" s="110" t="s">
        <v>1381</v>
      </c>
      <c r="B289" s="110" t="s">
        <v>2440</v>
      </c>
      <c r="C289" s="115">
        <v>43607</v>
      </c>
      <c r="D289" s="111">
        <v>36.56</v>
      </c>
      <c r="E289" s="145"/>
      <c r="F289" s="154" t="str">
        <f t="shared" si="4"/>
        <v/>
      </c>
    </row>
    <row r="290" spans="1:6" ht="15" thickBot="1" x14ac:dyDescent="0.4">
      <c r="A290" s="110" t="s">
        <v>1381</v>
      </c>
      <c r="B290" s="110" t="s">
        <v>2437</v>
      </c>
      <c r="C290" s="115">
        <v>43806</v>
      </c>
      <c r="D290" s="111">
        <v>237.8</v>
      </c>
      <c r="E290" s="144">
        <v>410</v>
      </c>
      <c r="F290" s="154">
        <f t="shared" si="4"/>
        <v>1.7241379310344827</v>
      </c>
    </row>
    <row r="291" spans="1:6" ht="15" thickBot="1" x14ac:dyDescent="0.4">
      <c r="A291" s="110" t="s">
        <v>1381</v>
      </c>
      <c r="B291" s="110" t="s">
        <v>2437</v>
      </c>
      <c r="C291" s="115">
        <v>43696</v>
      </c>
      <c r="D291" s="111">
        <v>232.58</v>
      </c>
      <c r="E291" s="144">
        <v>401</v>
      </c>
      <c r="F291" s="154">
        <f t="shared" si="4"/>
        <v>1.7241379310344827</v>
      </c>
    </row>
    <row r="292" spans="1:6" ht="15" thickBot="1" x14ac:dyDescent="0.4">
      <c r="A292" s="110" t="s">
        <v>1381</v>
      </c>
      <c r="B292" s="110" t="s">
        <v>2437</v>
      </c>
      <c r="C292" s="115">
        <v>43533</v>
      </c>
      <c r="D292" s="111">
        <v>59.74</v>
      </c>
      <c r="E292" s="144">
        <v>103</v>
      </c>
      <c r="F292" s="154">
        <f t="shared" si="4"/>
        <v>1.7241379310344827</v>
      </c>
    </row>
    <row r="293" spans="1:6" ht="15" thickBot="1" x14ac:dyDescent="0.4">
      <c r="A293" s="110" t="s">
        <v>2442</v>
      </c>
      <c r="B293" s="110" t="s">
        <v>2437</v>
      </c>
      <c r="C293" s="115">
        <v>43546</v>
      </c>
      <c r="D293" s="111">
        <v>74.239999999999995</v>
      </c>
      <c r="E293" s="144">
        <v>128</v>
      </c>
      <c r="F293" s="154">
        <f t="shared" si="4"/>
        <v>1.7241379310344829</v>
      </c>
    </row>
    <row r="294" spans="1:6" ht="15" thickBot="1" x14ac:dyDescent="0.4">
      <c r="A294" s="110" t="s">
        <v>1381</v>
      </c>
      <c r="B294" s="110" t="s">
        <v>2437</v>
      </c>
      <c r="C294" s="115">
        <v>43496</v>
      </c>
      <c r="D294" s="111">
        <v>264.48</v>
      </c>
      <c r="E294" s="144">
        <v>456</v>
      </c>
      <c r="F294" s="154">
        <f t="shared" si="4"/>
        <v>1.7241379310344827</v>
      </c>
    </row>
    <row r="295" spans="1:6" ht="15" thickBot="1" x14ac:dyDescent="0.4">
      <c r="A295" s="110" t="s">
        <v>1381</v>
      </c>
      <c r="B295" s="110" t="s">
        <v>2441</v>
      </c>
      <c r="C295" s="115">
        <v>43532</v>
      </c>
      <c r="D295" s="111">
        <v>42.59</v>
      </c>
      <c r="E295" s="145"/>
      <c r="F295" s="154" t="str">
        <f t="shared" si="4"/>
        <v/>
      </c>
    </row>
    <row r="296" spans="1:6" ht="15" thickBot="1" x14ac:dyDescent="0.4">
      <c r="A296" s="110" t="s">
        <v>1381</v>
      </c>
      <c r="B296" s="110" t="s">
        <v>2440</v>
      </c>
      <c r="C296" s="115">
        <v>43532</v>
      </c>
      <c r="D296" s="111">
        <v>314.7</v>
      </c>
      <c r="E296" s="145"/>
      <c r="F296" s="154" t="str">
        <f t="shared" si="4"/>
        <v/>
      </c>
    </row>
    <row r="297" spans="1:6" ht="15" thickBot="1" x14ac:dyDescent="0.4">
      <c r="A297" s="110" t="s">
        <v>1381</v>
      </c>
      <c r="B297" s="110" t="s">
        <v>2440</v>
      </c>
      <c r="C297" s="115">
        <v>43692</v>
      </c>
      <c r="D297" s="111">
        <v>289.39</v>
      </c>
      <c r="E297" s="145"/>
      <c r="F297" s="154" t="str">
        <f t="shared" si="4"/>
        <v/>
      </c>
    </row>
    <row r="298" spans="1:6" ht="15" thickBot="1" x14ac:dyDescent="0.4">
      <c r="A298" s="110" t="s">
        <v>1381</v>
      </c>
      <c r="B298" s="110" t="s">
        <v>2437</v>
      </c>
      <c r="C298" s="115">
        <v>43661</v>
      </c>
      <c r="D298" s="111">
        <v>82.94</v>
      </c>
      <c r="E298" s="144">
        <v>143</v>
      </c>
      <c r="F298" s="154">
        <f t="shared" si="4"/>
        <v>1.7241379310344829</v>
      </c>
    </row>
    <row r="299" spans="1:6" ht="15" thickBot="1" x14ac:dyDescent="0.4">
      <c r="A299" s="110" t="s">
        <v>1381</v>
      </c>
      <c r="B299" s="110" t="s">
        <v>2437</v>
      </c>
      <c r="C299" s="115">
        <v>43664</v>
      </c>
      <c r="D299" s="111">
        <v>82.94</v>
      </c>
      <c r="E299" s="144">
        <v>143</v>
      </c>
      <c r="F299" s="154">
        <f t="shared" si="4"/>
        <v>1.7241379310344829</v>
      </c>
    </row>
    <row r="300" spans="1:6" ht="15" thickBot="1" x14ac:dyDescent="0.4">
      <c r="A300" s="110" t="s">
        <v>1381</v>
      </c>
      <c r="B300" s="110" t="s">
        <v>2437</v>
      </c>
      <c r="C300" s="115">
        <v>43789</v>
      </c>
      <c r="D300" s="111">
        <v>230.84</v>
      </c>
      <c r="E300" s="144">
        <v>398</v>
      </c>
      <c r="F300" s="154">
        <f t="shared" si="4"/>
        <v>1.7241379310344827</v>
      </c>
    </row>
    <row r="301" spans="1:6" ht="15" thickBot="1" x14ac:dyDescent="0.4">
      <c r="A301" s="110" t="s">
        <v>1381</v>
      </c>
      <c r="B301" s="110" t="s">
        <v>2437</v>
      </c>
      <c r="C301" s="115">
        <v>43713</v>
      </c>
      <c r="D301" s="111">
        <v>116</v>
      </c>
      <c r="E301" s="144">
        <v>200</v>
      </c>
      <c r="F301" s="154">
        <f t="shared" si="4"/>
        <v>1.7241379310344827</v>
      </c>
    </row>
    <row r="302" spans="1:6" ht="15" thickBot="1" x14ac:dyDescent="0.4">
      <c r="A302" s="110" t="s">
        <v>2444</v>
      </c>
      <c r="B302" s="110" t="s">
        <v>2437</v>
      </c>
      <c r="C302" s="115">
        <v>43723</v>
      </c>
      <c r="D302" s="111">
        <v>225.04</v>
      </c>
      <c r="E302" s="144">
        <v>388</v>
      </c>
      <c r="F302" s="154">
        <f t="shared" si="4"/>
        <v>1.7241379310344829</v>
      </c>
    </row>
    <row r="303" spans="1:6" ht="15" thickBot="1" x14ac:dyDescent="0.4">
      <c r="A303" s="110" t="s">
        <v>2444</v>
      </c>
      <c r="B303" s="110" t="s">
        <v>2437</v>
      </c>
      <c r="C303" s="115">
        <v>43555</v>
      </c>
      <c r="D303" s="111">
        <v>156.6</v>
      </c>
      <c r="E303" s="144">
        <v>270</v>
      </c>
      <c r="F303" s="154">
        <f t="shared" si="4"/>
        <v>1.7241379310344829</v>
      </c>
    </row>
    <row r="304" spans="1:6" ht="15" thickBot="1" x14ac:dyDescent="0.4">
      <c r="A304" s="110" t="s">
        <v>1381</v>
      </c>
      <c r="B304" s="110" t="s">
        <v>2441</v>
      </c>
      <c r="C304" s="115">
        <v>43527</v>
      </c>
      <c r="D304" s="111">
        <v>56.11</v>
      </c>
      <c r="E304" s="145"/>
      <c r="F304" s="154" t="str">
        <f t="shared" si="4"/>
        <v/>
      </c>
    </row>
    <row r="305" spans="1:6" ht="15" thickBot="1" x14ac:dyDescent="0.4">
      <c r="A305" s="110" t="s">
        <v>1381</v>
      </c>
      <c r="B305" s="110" t="s">
        <v>2441</v>
      </c>
      <c r="C305" s="115">
        <v>43532</v>
      </c>
      <c r="D305" s="111">
        <v>39.49</v>
      </c>
      <c r="E305" s="145"/>
      <c r="F305" s="154" t="str">
        <f t="shared" si="4"/>
        <v/>
      </c>
    </row>
    <row r="306" spans="1:6" ht="15" thickBot="1" x14ac:dyDescent="0.4">
      <c r="A306" s="110" t="s">
        <v>1381</v>
      </c>
      <c r="B306" s="110" t="s">
        <v>2440</v>
      </c>
      <c r="C306" s="115">
        <v>43527</v>
      </c>
      <c r="D306" s="111">
        <v>53.7</v>
      </c>
      <c r="E306" s="145"/>
      <c r="F306" s="154" t="str">
        <f t="shared" si="4"/>
        <v/>
      </c>
    </row>
    <row r="307" spans="1:6" ht="15" thickBot="1" x14ac:dyDescent="0.4">
      <c r="A307" s="110" t="s">
        <v>1381</v>
      </c>
      <c r="B307" s="110" t="s">
        <v>2440</v>
      </c>
      <c r="C307" s="115">
        <v>43532</v>
      </c>
      <c r="D307" s="111">
        <v>68.209999999999994</v>
      </c>
      <c r="E307" s="145"/>
      <c r="F307" s="154" t="str">
        <f t="shared" si="4"/>
        <v/>
      </c>
    </row>
    <row r="308" spans="1:6" ht="15" thickBot="1" x14ac:dyDescent="0.4">
      <c r="A308" s="110" t="s">
        <v>2442</v>
      </c>
      <c r="B308" s="110" t="s">
        <v>2437</v>
      </c>
      <c r="C308" s="115">
        <v>43546</v>
      </c>
      <c r="D308" s="111">
        <v>511.56</v>
      </c>
      <c r="E308" s="144">
        <v>882</v>
      </c>
      <c r="F308" s="154">
        <f t="shared" si="4"/>
        <v>1.7241379310344827</v>
      </c>
    </row>
    <row r="309" spans="1:6" ht="15" thickBot="1" x14ac:dyDescent="0.4">
      <c r="A309" s="110" t="s">
        <v>1381</v>
      </c>
      <c r="B309" s="110" t="s">
        <v>2437</v>
      </c>
      <c r="C309" s="115">
        <v>43527</v>
      </c>
      <c r="D309" s="111">
        <v>506.92</v>
      </c>
      <c r="E309" s="144">
        <v>874</v>
      </c>
      <c r="F309" s="154">
        <f t="shared" si="4"/>
        <v>1.7241379310344827</v>
      </c>
    </row>
    <row r="310" spans="1:6" ht="15" thickBot="1" x14ac:dyDescent="0.4">
      <c r="A310" s="110" t="s">
        <v>1381</v>
      </c>
      <c r="B310" s="110" t="s">
        <v>2437</v>
      </c>
      <c r="C310" s="115">
        <v>43527</v>
      </c>
      <c r="D310" s="111">
        <v>506.92</v>
      </c>
      <c r="E310" s="144">
        <v>874</v>
      </c>
      <c r="F310" s="154">
        <f t="shared" si="4"/>
        <v>1.7241379310344827</v>
      </c>
    </row>
    <row r="311" spans="1:6" ht="15" thickBot="1" x14ac:dyDescent="0.4">
      <c r="A311" s="110" t="s">
        <v>1381</v>
      </c>
      <c r="B311" s="110" t="s">
        <v>2437</v>
      </c>
      <c r="C311" s="115">
        <v>43696</v>
      </c>
      <c r="D311" s="111">
        <v>232.58</v>
      </c>
      <c r="E311" s="144">
        <v>401</v>
      </c>
      <c r="F311" s="154">
        <f t="shared" si="4"/>
        <v>1.7241379310344827</v>
      </c>
    </row>
    <row r="312" spans="1:6" ht="15" thickBot="1" x14ac:dyDescent="0.4">
      <c r="A312" s="110" t="s">
        <v>2445</v>
      </c>
      <c r="B312" s="110" t="s">
        <v>2437</v>
      </c>
      <c r="C312" s="115">
        <v>43503</v>
      </c>
      <c r="D312" s="111">
        <v>71.34</v>
      </c>
      <c r="E312" s="144">
        <v>123</v>
      </c>
      <c r="F312" s="154">
        <f t="shared" si="4"/>
        <v>1.7241379310344827</v>
      </c>
    </row>
    <row r="313" spans="1:6" ht="15" thickBot="1" x14ac:dyDescent="0.4">
      <c r="A313" s="110" t="s">
        <v>2443</v>
      </c>
      <c r="B313" s="110" t="s">
        <v>2437</v>
      </c>
      <c r="C313" s="115">
        <v>43551</v>
      </c>
      <c r="D313" s="111">
        <v>223.88</v>
      </c>
      <c r="E313" s="144">
        <v>386</v>
      </c>
      <c r="F313" s="154">
        <f t="shared" si="4"/>
        <v>1.7241379310344829</v>
      </c>
    </row>
    <row r="314" spans="1:6" ht="15" thickBot="1" x14ac:dyDescent="0.4">
      <c r="A314" s="110" t="s">
        <v>2443</v>
      </c>
      <c r="B314" s="110" t="s">
        <v>2437</v>
      </c>
      <c r="C314" s="115">
        <v>43551</v>
      </c>
      <c r="D314" s="111">
        <v>223.88</v>
      </c>
      <c r="E314" s="144">
        <v>386</v>
      </c>
      <c r="F314" s="154">
        <f t="shared" si="4"/>
        <v>1.7241379310344829</v>
      </c>
    </row>
    <row r="315" spans="1:6" ht="15" thickBot="1" x14ac:dyDescent="0.4">
      <c r="A315" s="110" t="s">
        <v>1381</v>
      </c>
      <c r="B315" s="110" t="s">
        <v>2437</v>
      </c>
      <c r="C315" s="115">
        <v>43645</v>
      </c>
      <c r="D315" s="111">
        <v>232</v>
      </c>
      <c r="E315" s="144">
        <v>400</v>
      </c>
      <c r="F315" s="154">
        <f t="shared" si="4"/>
        <v>1.7241379310344827</v>
      </c>
    </row>
    <row r="316" spans="1:6" ht="15" thickBot="1" x14ac:dyDescent="0.4">
      <c r="A316" s="110" t="s">
        <v>1381</v>
      </c>
      <c r="B316" s="110" t="s">
        <v>2437</v>
      </c>
      <c r="C316" s="115">
        <v>43474</v>
      </c>
      <c r="D316" s="111">
        <v>187.92</v>
      </c>
      <c r="E316" s="144">
        <v>324</v>
      </c>
      <c r="F316" s="154">
        <f t="shared" si="4"/>
        <v>1.7241379310344829</v>
      </c>
    </row>
    <row r="317" spans="1:6" ht="15" thickBot="1" x14ac:dyDescent="0.4">
      <c r="A317" s="110" t="s">
        <v>1381</v>
      </c>
      <c r="B317" s="110" t="s">
        <v>2437</v>
      </c>
      <c r="C317" s="115">
        <v>43786</v>
      </c>
      <c r="D317" s="111">
        <v>269.7</v>
      </c>
      <c r="E317" s="144">
        <v>465</v>
      </c>
      <c r="F317" s="154">
        <f t="shared" si="4"/>
        <v>1.7241379310344829</v>
      </c>
    </row>
    <row r="318" spans="1:6" ht="15" thickBot="1" x14ac:dyDescent="0.4">
      <c r="A318" s="110" t="s">
        <v>2443</v>
      </c>
      <c r="B318" s="110" t="s">
        <v>2437</v>
      </c>
      <c r="C318" s="115">
        <v>43760</v>
      </c>
      <c r="D318" s="111">
        <v>382.8</v>
      </c>
      <c r="E318" s="144">
        <v>660</v>
      </c>
      <c r="F318" s="154">
        <f t="shared" si="4"/>
        <v>1.7241379310344827</v>
      </c>
    </row>
    <row r="319" spans="1:6" ht="15" thickBot="1" x14ac:dyDescent="0.4">
      <c r="A319" s="110" t="s">
        <v>2442</v>
      </c>
      <c r="B319" s="110" t="s">
        <v>2437</v>
      </c>
      <c r="C319" s="115">
        <v>43607</v>
      </c>
      <c r="D319" s="111">
        <v>263.32</v>
      </c>
      <c r="E319" s="144">
        <v>454</v>
      </c>
      <c r="F319" s="154">
        <f t="shared" si="4"/>
        <v>1.7241379310344829</v>
      </c>
    </row>
    <row r="320" spans="1:6" ht="15" thickBot="1" x14ac:dyDescent="0.4">
      <c r="A320" s="110" t="s">
        <v>2442</v>
      </c>
      <c r="B320" s="110" t="s">
        <v>2437</v>
      </c>
      <c r="C320" s="115">
        <v>43747</v>
      </c>
      <c r="D320" s="111">
        <v>79.459999999999994</v>
      </c>
      <c r="E320" s="144">
        <v>137</v>
      </c>
      <c r="F320" s="154">
        <f t="shared" si="4"/>
        <v>1.7241379310344829</v>
      </c>
    </row>
    <row r="321" spans="1:6" ht="15" thickBot="1" x14ac:dyDescent="0.4">
      <c r="A321" s="110" t="s">
        <v>1381</v>
      </c>
      <c r="B321" s="110" t="s">
        <v>2437</v>
      </c>
      <c r="C321" s="115">
        <v>43607</v>
      </c>
      <c r="D321" s="111">
        <v>110.2</v>
      </c>
      <c r="E321" s="144">
        <v>190</v>
      </c>
      <c r="F321" s="154">
        <f t="shared" si="4"/>
        <v>1.7241379310344827</v>
      </c>
    </row>
    <row r="322" spans="1:6" ht="15" thickBot="1" x14ac:dyDescent="0.4">
      <c r="A322" s="110" t="s">
        <v>2443</v>
      </c>
      <c r="B322" s="110" t="s">
        <v>2437</v>
      </c>
      <c r="C322" s="115">
        <v>43582</v>
      </c>
      <c r="D322" s="111">
        <v>238.96</v>
      </c>
      <c r="E322" s="144">
        <v>412</v>
      </c>
      <c r="F322" s="154">
        <f t="shared" si="4"/>
        <v>1.7241379310344827</v>
      </c>
    </row>
    <row r="323" spans="1:6" ht="15" thickBot="1" x14ac:dyDescent="0.4">
      <c r="A323" s="110" t="s">
        <v>2438</v>
      </c>
      <c r="B323" s="110" t="s">
        <v>2437</v>
      </c>
      <c r="C323" s="115">
        <v>43668</v>
      </c>
      <c r="D323" s="111">
        <v>3.48</v>
      </c>
      <c r="E323" s="144">
        <v>6</v>
      </c>
      <c r="F323" s="154">
        <f t="shared" si="4"/>
        <v>1.7241379310344829</v>
      </c>
    </row>
    <row r="324" spans="1:6" ht="15" thickBot="1" x14ac:dyDescent="0.4">
      <c r="A324" s="110" t="s">
        <v>2438</v>
      </c>
      <c r="B324" s="110" t="s">
        <v>2437</v>
      </c>
      <c r="C324" s="115">
        <v>43669</v>
      </c>
      <c r="D324" s="111">
        <v>3.48</v>
      </c>
      <c r="E324" s="144">
        <v>6</v>
      </c>
      <c r="F324" s="154">
        <f t="shared" si="4"/>
        <v>1.7241379310344829</v>
      </c>
    </row>
    <row r="325" spans="1:6" ht="15" thickBot="1" x14ac:dyDescent="0.4">
      <c r="A325" s="110" t="s">
        <v>2438</v>
      </c>
      <c r="B325" s="110" t="s">
        <v>2437</v>
      </c>
      <c r="C325" s="115">
        <v>43670</v>
      </c>
      <c r="D325" s="111">
        <v>3.48</v>
      </c>
      <c r="E325" s="144">
        <v>6</v>
      </c>
      <c r="F325" s="154">
        <f t="shared" si="4"/>
        <v>1.7241379310344829</v>
      </c>
    </row>
    <row r="326" spans="1:6" ht="15" thickBot="1" x14ac:dyDescent="0.4">
      <c r="A326" s="110" t="s">
        <v>2438</v>
      </c>
      <c r="B326" s="110" t="s">
        <v>2437</v>
      </c>
      <c r="C326" s="115">
        <v>43671</v>
      </c>
      <c r="D326" s="111">
        <v>3.48</v>
      </c>
      <c r="E326" s="144">
        <v>6</v>
      </c>
      <c r="F326" s="154">
        <f t="shared" si="4"/>
        <v>1.7241379310344829</v>
      </c>
    </row>
    <row r="327" spans="1:6" ht="15" thickBot="1" x14ac:dyDescent="0.4">
      <c r="A327" s="110" t="s">
        <v>2438</v>
      </c>
      <c r="B327" s="110" t="s">
        <v>2437</v>
      </c>
      <c r="C327" s="115">
        <v>43672</v>
      </c>
      <c r="D327" s="111">
        <v>3.48</v>
      </c>
      <c r="E327" s="144">
        <v>6</v>
      </c>
      <c r="F327" s="154">
        <f t="shared" si="4"/>
        <v>1.7241379310344829</v>
      </c>
    </row>
    <row r="328" spans="1:6" ht="15" thickBot="1" x14ac:dyDescent="0.4">
      <c r="A328" s="110" t="s">
        <v>2439</v>
      </c>
      <c r="B328" s="110" t="s">
        <v>2437</v>
      </c>
      <c r="C328" s="115">
        <v>43667</v>
      </c>
      <c r="D328" s="111">
        <v>158.91999999999999</v>
      </c>
      <c r="E328" s="144">
        <v>274</v>
      </c>
      <c r="F328" s="154">
        <f t="shared" ref="F328:F391" si="5" xml:space="preserve"> IF(ISBLANK(E328),"",E328 / D328)</f>
        <v>1.7241379310344829</v>
      </c>
    </row>
    <row r="329" spans="1:6" ht="15" thickBot="1" x14ac:dyDescent="0.4">
      <c r="A329" s="110" t="s">
        <v>1381</v>
      </c>
      <c r="B329" s="110" t="s">
        <v>2437</v>
      </c>
      <c r="C329" s="115">
        <v>43536</v>
      </c>
      <c r="D329" s="111">
        <v>191.4</v>
      </c>
      <c r="E329" s="144">
        <v>330</v>
      </c>
      <c r="F329" s="154">
        <f t="shared" si="5"/>
        <v>1.7241379310344827</v>
      </c>
    </row>
    <row r="330" spans="1:6" ht="15" thickBot="1" x14ac:dyDescent="0.4">
      <c r="A330" s="110" t="s">
        <v>2445</v>
      </c>
      <c r="B330" s="110" t="s">
        <v>2440</v>
      </c>
      <c r="C330" s="115">
        <v>43680</v>
      </c>
      <c r="D330" s="111">
        <v>264.07</v>
      </c>
      <c r="E330" s="145"/>
      <c r="F330" s="154" t="str">
        <f t="shared" si="5"/>
        <v/>
      </c>
    </row>
    <row r="331" spans="1:6" ht="15" thickBot="1" x14ac:dyDescent="0.4">
      <c r="A331" s="110" t="s">
        <v>2445</v>
      </c>
      <c r="B331" s="110" t="s">
        <v>2437</v>
      </c>
      <c r="C331" s="115">
        <v>43497</v>
      </c>
      <c r="D331" s="111">
        <v>59.74</v>
      </c>
      <c r="E331" s="144">
        <v>103</v>
      </c>
      <c r="F331" s="154">
        <f t="shared" si="5"/>
        <v>1.7241379310344827</v>
      </c>
    </row>
    <row r="332" spans="1:6" ht="15" thickBot="1" x14ac:dyDescent="0.4">
      <c r="A332" s="110" t="s">
        <v>2445</v>
      </c>
      <c r="B332" s="110" t="s">
        <v>2437</v>
      </c>
      <c r="C332" s="115">
        <v>43554</v>
      </c>
      <c r="D332" s="111">
        <v>465.74</v>
      </c>
      <c r="E332" s="144">
        <v>803</v>
      </c>
      <c r="F332" s="154">
        <f t="shared" si="5"/>
        <v>1.7241379310344827</v>
      </c>
    </row>
    <row r="333" spans="1:6" ht="15" thickBot="1" x14ac:dyDescent="0.4">
      <c r="A333" s="110" t="s">
        <v>1381</v>
      </c>
      <c r="B333" s="110" t="s">
        <v>2437</v>
      </c>
      <c r="C333" s="115">
        <v>43547</v>
      </c>
      <c r="D333" s="111">
        <v>266.22000000000003</v>
      </c>
      <c r="E333" s="144">
        <v>459</v>
      </c>
      <c r="F333" s="154">
        <f t="shared" si="5"/>
        <v>1.7241379310344827</v>
      </c>
    </row>
    <row r="334" spans="1:6" ht="15" thickBot="1" x14ac:dyDescent="0.4">
      <c r="A334" s="110" t="s">
        <v>1381</v>
      </c>
      <c r="B334" s="110" t="s">
        <v>2440</v>
      </c>
      <c r="C334" s="115">
        <v>43813</v>
      </c>
      <c r="D334" s="111">
        <v>164.82</v>
      </c>
      <c r="E334" s="145"/>
      <c r="F334" s="154" t="str">
        <f t="shared" si="5"/>
        <v/>
      </c>
    </row>
    <row r="335" spans="1:6" ht="15" thickBot="1" x14ac:dyDescent="0.4">
      <c r="A335" s="110" t="s">
        <v>1381</v>
      </c>
      <c r="B335" s="110" t="s">
        <v>2440</v>
      </c>
      <c r="C335" s="115">
        <v>43672</v>
      </c>
      <c r="D335" s="111">
        <v>198</v>
      </c>
      <c r="E335" s="145"/>
      <c r="F335" s="154" t="str">
        <f t="shared" si="5"/>
        <v/>
      </c>
    </row>
    <row r="336" spans="1:6" ht="15" thickBot="1" x14ac:dyDescent="0.4">
      <c r="A336" s="110" t="s">
        <v>1381</v>
      </c>
      <c r="B336" s="110" t="s">
        <v>2440</v>
      </c>
      <c r="C336" s="115">
        <v>43649</v>
      </c>
      <c r="D336" s="111">
        <v>69.760000000000005</v>
      </c>
      <c r="E336" s="145"/>
      <c r="F336" s="154" t="str">
        <f t="shared" si="5"/>
        <v/>
      </c>
    </row>
    <row r="337" spans="1:6" ht="15" thickBot="1" x14ac:dyDescent="0.4">
      <c r="A337" s="110" t="s">
        <v>1381</v>
      </c>
      <c r="B337" s="110" t="s">
        <v>2440</v>
      </c>
      <c r="C337" s="115">
        <v>43659</v>
      </c>
      <c r="D337" s="111">
        <v>52.78</v>
      </c>
      <c r="E337" s="145"/>
      <c r="F337" s="154" t="str">
        <f t="shared" si="5"/>
        <v/>
      </c>
    </row>
    <row r="338" spans="1:6" ht="15" thickBot="1" x14ac:dyDescent="0.4">
      <c r="A338" s="110" t="s">
        <v>1381</v>
      </c>
      <c r="B338" s="110" t="s">
        <v>2441</v>
      </c>
      <c r="C338" s="115">
        <v>43775</v>
      </c>
      <c r="D338" s="111">
        <v>15.86</v>
      </c>
      <c r="E338" s="145"/>
      <c r="F338" s="154" t="str">
        <f t="shared" si="5"/>
        <v/>
      </c>
    </row>
    <row r="339" spans="1:6" ht="15" thickBot="1" x14ac:dyDescent="0.4">
      <c r="A339" s="110" t="s">
        <v>1381</v>
      </c>
      <c r="B339" s="110" t="s">
        <v>2440</v>
      </c>
      <c r="C339" s="115">
        <v>43776</v>
      </c>
      <c r="D339" s="111">
        <v>147.94999999999999</v>
      </c>
      <c r="E339" s="145"/>
      <c r="F339" s="154" t="str">
        <f t="shared" si="5"/>
        <v/>
      </c>
    </row>
    <row r="340" spans="1:6" ht="15" thickBot="1" x14ac:dyDescent="0.4">
      <c r="A340" s="110" t="s">
        <v>1381</v>
      </c>
      <c r="B340" s="110" t="s">
        <v>2441</v>
      </c>
      <c r="C340" s="115">
        <v>43496</v>
      </c>
      <c r="D340" s="111">
        <v>10.62</v>
      </c>
      <c r="E340" s="145"/>
      <c r="F340" s="154" t="str">
        <f t="shared" si="5"/>
        <v/>
      </c>
    </row>
    <row r="341" spans="1:6" ht="15" thickBot="1" x14ac:dyDescent="0.4">
      <c r="A341" s="110" t="s">
        <v>1381</v>
      </c>
      <c r="B341" s="110" t="s">
        <v>2440</v>
      </c>
      <c r="C341" s="115">
        <v>43496</v>
      </c>
      <c r="D341" s="111">
        <v>245.61</v>
      </c>
      <c r="E341" s="145"/>
      <c r="F341" s="154" t="str">
        <f t="shared" si="5"/>
        <v/>
      </c>
    </row>
    <row r="342" spans="1:6" ht="15" thickBot="1" x14ac:dyDescent="0.4">
      <c r="A342" s="110" t="s">
        <v>1381</v>
      </c>
      <c r="B342" s="110" t="s">
        <v>2437</v>
      </c>
      <c r="C342" s="115">
        <v>43567</v>
      </c>
      <c r="D342" s="111">
        <v>10.44</v>
      </c>
      <c r="E342" s="144">
        <v>18</v>
      </c>
      <c r="F342" s="154">
        <f t="shared" si="5"/>
        <v>1.7241379310344829</v>
      </c>
    </row>
    <row r="343" spans="1:6" ht="15" thickBot="1" x14ac:dyDescent="0.4">
      <c r="A343" s="110" t="s">
        <v>1381</v>
      </c>
      <c r="B343" s="110" t="s">
        <v>2437</v>
      </c>
      <c r="C343" s="115">
        <v>43654</v>
      </c>
      <c r="D343" s="111">
        <v>206.48</v>
      </c>
      <c r="E343" s="144">
        <v>356</v>
      </c>
      <c r="F343" s="154">
        <f t="shared" si="5"/>
        <v>1.7241379310344829</v>
      </c>
    </row>
    <row r="344" spans="1:6" ht="15" thickBot="1" x14ac:dyDescent="0.4">
      <c r="A344" s="110" t="s">
        <v>1381</v>
      </c>
      <c r="B344" s="110" t="s">
        <v>2441</v>
      </c>
      <c r="C344" s="115">
        <v>43593</v>
      </c>
      <c r="D344" s="111">
        <v>43.58</v>
      </c>
      <c r="E344" s="145"/>
      <c r="F344" s="154" t="str">
        <f t="shared" si="5"/>
        <v/>
      </c>
    </row>
    <row r="345" spans="1:6" ht="15" thickBot="1" x14ac:dyDescent="0.4">
      <c r="A345" s="110" t="s">
        <v>1381</v>
      </c>
      <c r="B345" s="110" t="s">
        <v>2441</v>
      </c>
      <c r="C345" s="115">
        <v>43596</v>
      </c>
      <c r="D345" s="111">
        <v>89.7</v>
      </c>
      <c r="E345" s="145"/>
      <c r="F345" s="154" t="str">
        <f t="shared" si="5"/>
        <v/>
      </c>
    </row>
    <row r="346" spans="1:6" ht="15" thickBot="1" x14ac:dyDescent="0.4">
      <c r="A346" s="110" t="s">
        <v>1381</v>
      </c>
      <c r="B346" s="110" t="s">
        <v>2437</v>
      </c>
      <c r="C346" s="115">
        <v>43593</v>
      </c>
      <c r="D346" s="111">
        <v>10.44</v>
      </c>
      <c r="E346" s="144">
        <v>18</v>
      </c>
      <c r="F346" s="154">
        <f t="shared" si="5"/>
        <v>1.7241379310344829</v>
      </c>
    </row>
    <row r="347" spans="1:6" ht="15" thickBot="1" x14ac:dyDescent="0.4">
      <c r="A347" s="110" t="s">
        <v>1381</v>
      </c>
      <c r="B347" s="110" t="s">
        <v>2440</v>
      </c>
      <c r="C347" s="115">
        <v>43596</v>
      </c>
      <c r="D347" s="111">
        <v>176.38</v>
      </c>
      <c r="E347" s="145"/>
      <c r="F347" s="154" t="str">
        <f t="shared" si="5"/>
        <v/>
      </c>
    </row>
    <row r="348" spans="1:6" ht="15" thickBot="1" x14ac:dyDescent="0.4">
      <c r="A348" s="110" t="s">
        <v>1381</v>
      </c>
      <c r="B348" s="110" t="s">
        <v>2437</v>
      </c>
      <c r="C348" s="115">
        <v>43758</v>
      </c>
      <c r="D348" s="111">
        <v>648.44000000000005</v>
      </c>
      <c r="E348" s="144">
        <v>1118</v>
      </c>
      <c r="F348" s="154">
        <f t="shared" si="5"/>
        <v>1.7241379310344827</v>
      </c>
    </row>
    <row r="349" spans="1:6" ht="15" thickBot="1" x14ac:dyDescent="0.4">
      <c r="A349" s="110" t="s">
        <v>1381</v>
      </c>
      <c r="B349" s="110" t="s">
        <v>2441</v>
      </c>
      <c r="C349" s="115">
        <v>43705</v>
      </c>
      <c r="D349" s="111">
        <v>14.97</v>
      </c>
      <c r="E349" s="145"/>
      <c r="F349" s="154" t="str">
        <f t="shared" si="5"/>
        <v/>
      </c>
    </row>
    <row r="350" spans="1:6" ht="15" thickBot="1" x14ac:dyDescent="0.4">
      <c r="A350" s="110" t="s">
        <v>1381</v>
      </c>
      <c r="B350" s="110" t="s">
        <v>2440</v>
      </c>
      <c r="C350" s="115">
        <v>43705</v>
      </c>
      <c r="D350" s="111">
        <v>178.21</v>
      </c>
      <c r="E350" s="145"/>
      <c r="F350" s="154" t="str">
        <f t="shared" si="5"/>
        <v/>
      </c>
    </row>
    <row r="351" spans="1:6" ht="15" thickBot="1" x14ac:dyDescent="0.4">
      <c r="A351" s="110" t="s">
        <v>1381</v>
      </c>
      <c r="B351" s="110" t="s">
        <v>2437</v>
      </c>
      <c r="C351" s="115">
        <v>43530</v>
      </c>
      <c r="D351" s="111">
        <v>205.9</v>
      </c>
      <c r="E351" s="144">
        <v>355</v>
      </c>
      <c r="F351" s="154">
        <f t="shared" si="5"/>
        <v>1.7241379310344827</v>
      </c>
    </row>
    <row r="352" spans="1:6" ht="15" thickBot="1" x14ac:dyDescent="0.4">
      <c r="A352" s="110" t="s">
        <v>1381</v>
      </c>
      <c r="B352" s="110" t="s">
        <v>2437</v>
      </c>
      <c r="C352" s="115">
        <v>43485</v>
      </c>
      <c r="D352" s="111">
        <v>229.68</v>
      </c>
      <c r="E352" s="144">
        <v>396</v>
      </c>
      <c r="F352" s="154">
        <f t="shared" si="5"/>
        <v>1.7241379310344827</v>
      </c>
    </row>
    <row r="353" spans="1:6" ht="15" thickBot="1" x14ac:dyDescent="0.4">
      <c r="A353" s="110" t="s">
        <v>1381</v>
      </c>
      <c r="B353" s="110" t="s">
        <v>2441</v>
      </c>
      <c r="C353" s="115">
        <v>43814</v>
      </c>
      <c r="D353" s="111">
        <v>65.239999999999995</v>
      </c>
      <c r="E353" s="145"/>
      <c r="F353" s="154" t="str">
        <f t="shared" si="5"/>
        <v/>
      </c>
    </row>
    <row r="354" spans="1:6" ht="15" thickBot="1" x14ac:dyDescent="0.4">
      <c r="A354" s="110" t="s">
        <v>1381</v>
      </c>
      <c r="B354" s="110" t="s">
        <v>2441</v>
      </c>
      <c r="C354" s="115">
        <v>43817</v>
      </c>
      <c r="D354" s="111">
        <v>72.819999999999993</v>
      </c>
      <c r="E354" s="145"/>
      <c r="F354" s="154" t="str">
        <f t="shared" si="5"/>
        <v/>
      </c>
    </row>
    <row r="355" spans="1:6" ht="15" thickBot="1" x14ac:dyDescent="0.4">
      <c r="A355" s="110" t="s">
        <v>1381</v>
      </c>
      <c r="B355" s="110" t="s">
        <v>2437</v>
      </c>
      <c r="C355" s="115">
        <v>43814</v>
      </c>
      <c r="D355" s="111">
        <v>11.02</v>
      </c>
      <c r="E355" s="144">
        <v>19</v>
      </c>
      <c r="F355" s="154">
        <f t="shared" si="5"/>
        <v>1.7241379310344829</v>
      </c>
    </row>
    <row r="356" spans="1:6" ht="15" thickBot="1" x14ac:dyDescent="0.4">
      <c r="A356" s="110" t="s">
        <v>1381</v>
      </c>
      <c r="B356" s="110" t="s">
        <v>2440</v>
      </c>
      <c r="C356" s="115">
        <v>43817</v>
      </c>
      <c r="D356" s="111">
        <v>272.39</v>
      </c>
      <c r="E356" s="145"/>
      <c r="F356" s="154" t="str">
        <f t="shared" si="5"/>
        <v/>
      </c>
    </row>
    <row r="357" spans="1:6" ht="15" thickBot="1" x14ac:dyDescent="0.4">
      <c r="A357" s="110" t="s">
        <v>1381</v>
      </c>
      <c r="B357" s="110" t="s">
        <v>2441</v>
      </c>
      <c r="C357" s="115">
        <v>43638</v>
      </c>
      <c r="D357" s="111">
        <v>19.78</v>
      </c>
      <c r="E357" s="145"/>
      <c r="F357" s="154" t="str">
        <f t="shared" si="5"/>
        <v/>
      </c>
    </row>
    <row r="358" spans="1:6" ht="15" thickBot="1" x14ac:dyDescent="0.4">
      <c r="A358" s="110" t="s">
        <v>1381</v>
      </c>
      <c r="B358" s="110" t="s">
        <v>2441</v>
      </c>
      <c r="C358" s="115">
        <v>43645</v>
      </c>
      <c r="D358" s="111">
        <v>18.55</v>
      </c>
      <c r="E358" s="145"/>
      <c r="F358" s="154" t="str">
        <f t="shared" si="5"/>
        <v/>
      </c>
    </row>
    <row r="359" spans="1:6" ht="15" thickBot="1" x14ac:dyDescent="0.4">
      <c r="A359" s="110" t="s">
        <v>1381</v>
      </c>
      <c r="B359" s="110" t="s">
        <v>2437</v>
      </c>
      <c r="C359" s="115">
        <v>43638</v>
      </c>
      <c r="D359" s="111">
        <v>10.44</v>
      </c>
      <c r="E359" s="144">
        <v>18</v>
      </c>
      <c r="F359" s="154">
        <f t="shared" si="5"/>
        <v>1.7241379310344829</v>
      </c>
    </row>
    <row r="360" spans="1:6" ht="15" thickBot="1" x14ac:dyDescent="0.4">
      <c r="A360" s="110" t="s">
        <v>1381</v>
      </c>
      <c r="B360" s="110" t="s">
        <v>2437</v>
      </c>
      <c r="C360" s="115">
        <v>43645</v>
      </c>
      <c r="D360" s="111">
        <v>10.44</v>
      </c>
      <c r="E360" s="144">
        <v>18</v>
      </c>
      <c r="F360" s="154">
        <f t="shared" si="5"/>
        <v>1.7241379310344829</v>
      </c>
    </row>
    <row r="361" spans="1:6" ht="15" thickBot="1" x14ac:dyDescent="0.4">
      <c r="A361" s="110" t="s">
        <v>1381</v>
      </c>
      <c r="B361" s="110" t="s">
        <v>2440</v>
      </c>
      <c r="C361" s="115">
        <v>43638</v>
      </c>
      <c r="D361" s="111">
        <v>54.9</v>
      </c>
      <c r="E361" s="145"/>
      <c r="F361" s="154" t="str">
        <f t="shared" si="5"/>
        <v/>
      </c>
    </row>
    <row r="362" spans="1:6" ht="15" thickBot="1" x14ac:dyDescent="0.4">
      <c r="A362" s="110" t="s">
        <v>1381</v>
      </c>
      <c r="B362" s="110" t="s">
        <v>2440</v>
      </c>
      <c r="C362" s="115">
        <v>43646</v>
      </c>
      <c r="D362" s="111">
        <v>89.06</v>
      </c>
      <c r="E362" s="145"/>
      <c r="F362" s="154" t="str">
        <f t="shared" si="5"/>
        <v/>
      </c>
    </row>
    <row r="363" spans="1:6" ht="15" thickBot="1" x14ac:dyDescent="0.4">
      <c r="A363" s="110" t="s">
        <v>1381</v>
      </c>
      <c r="B363" s="110" t="s">
        <v>2437</v>
      </c>
      <c r="C363" s="115">
        <v>43669</v>
      </c>
      <c r="D363" s="111">
        <v>10.44</v>
      </c>
      <c r="E363" s="144">
        <v>18</v>
      </c>
      <c r="F363" s="154">
        <f t="shared" si="5"/>
        <v>1.7241379310344829</v>
      </c>
    </row>
    <row r="364" spans="1:6" ht="15" thickBot="1" x14ac:dyDescent="0.4">
      <c r="A364" s="110" t="s">
        <v>1381</v>
      </c>
      <c r="B364" s="110" t="s">
        <v>2441</v>
      </c>
      <c r="C364" s="115">
        <v>43480</v>
      </c>
      <c r="D364" s="111">
        <v>14.03</v>
      </c>
      <c r="E364" s="145"/>
      <c r="F364" s="154" t="str">
        <f t="shared" si="5"/>
        <v/>
      </c>
    </row>
    <row r="365" spans="1:6" ht="15" thickBot="1" x14ac:dyDescent="0.4">
      <c r="A365" s="110" t="s">
        <v>1381</v>
      </c>
      <c r="B365" s="110" t="s">
        <v>2440</v>
      </c>
      <c r="C365" s="115">
        <v>43480</v>
      </c>
      <c r="D365" s="111">
        <v>59.72</v>
      </c>
      <c r="E365" s="145"/>
      <c r="F365" s="154" t="str">
        <f t="shared" si="5"/>
        <v/>
      </c>
    </row>
    <row r="366" spans="1:6" ht="15" thickBot="1" x14ac:dyDescent="0.4">
      <c r="A366" s="110" t="s">
        <v>1381</v>
      </c>
      <c r="B366" s="110" t="s">
        <v>2441</v>
      </c>
      <c r="C366" s="115">
        <v>43589</v>
      </c>
      <c r="D366" s="111">
        <v>10.27</v>
      </c>
      <c r="E366" s="145"/>
      <c r="F366" s="154" t="str">
        <f t="shared" si="5"/>
        <v/>
      </c>
    </row>
    <row r="367" spans="1:6" ht="15" thickBot="1" x14ac:dyDescent="0.4">
      <c r="A367" s="110" t="s">
        <v>1381</v>
      </c>
      <c r="B367" s="110" t="s">
        <v>2440</v>
      </c>
      <c r="C367" s="115">
        <v>43590</v>
      </c>
      <c r="D367" s="111">
        <v>63.28</v>
      </c>
      <c r="E367" s="145"/>
      <c r="F367" s="154" t="str">
        <f t="shared" si="5"/>
        <v/>
      </c>
    </row>
    <row r="368" spans="1:6" ht="15" thickBot="1" x14ac:dyDescent="0.4">
      <c r="A368" s="110" t="s">
        <v>1381</v>
      </c>
      <c r="B368" s="110" t="s">
        <v>2437</v>
      </c>
      <c r="C368" s="115">
        <v>43699</v>
      </c>
      <c r="D368" s="111">
        <v>222.14</v>
      </c>
      <c r="E368" s="144">
        <v>383</v>
      </c>
      <c r="F368" s="154">
        <f t="shared" si="5"/>
        <v>1.7241379310344829</v>
      </c>
    </row>
    <row r="369" spans="1:6" ht="15" thickBot="1" x14ac:dyDescent="0.4">
      <c r="A369" s="110" t="s">
        <v>1381</v>
      </c>
      <c r="B369" s="110" t="s">
        <v>2441</v>
      </c>
      <c r="C369" s="115">
        <v>43590</v>
      </c>
      <c r="D369" s="111">
        <v>22.05</v>
      </c>
      <c r="E369" s="145"/>
      <c r="F369" s="154" t="str">
        <f t="shared" si="5"/>
        <v/>
      </c>
    </row>
    <row r="370" spans="1:6" ht="15" thickBot="1" x14ac:dyDescent="0.4">
      <c r="A370" s="110" t="s">
        <v>1381</v>
      </c>
      <c r="B370" s="110" t="s">
        <v>2440</v>
      </c>
      <c r="C370" s="115">
        <v>43590</v>
      </c>
      <c r="D370" s="111">
        <v>22.5</v>
      </c>
      <c r="E370" s="145"/>
      <c r="F370" s="154" t="str">
        <f t="shared" si="5"/>
        <v/>
      </c>
    </row>
    <row r="371" spans="1:6" ht="15" thickBot="1" x14ac:dyDescent="0.4">
      <c r="A371" s="110" t="s">
        <v>2443</v>
      </c>
      <c r="B371" s="110" t="s">
        <v>2437</v>
      </c>
      <c r="C371" s="115">
        <v>43495</v>
      </c>
      <c r="D371" s="111">
        <v>188.5</v>
      </c>
      <c r="E371" s="144">
        <v>325</v>
      </c>
      <c r="F371" s="154">
        <f t="shared" si="5"/>
        <v>1.7241379310344827</v>
      </c>
    </row>
    <row r="372" spans="1:6" ht="15" thickBot="1" x14ac:dyDescent="0.4">
      <c r="A372" s="110" t="s">
        <v>1381</v>
      </c>
      <c r="B372" s="110" t="s">
        <v>2441</v>
      </c>
      <c r="C372" s="115">
        <v>43686</v>
      </c>
      <c r="D372" s="111">
        <v>30.76</v>
      </c>
      <c r="E372" s="145"/>
      <c r="F372" s="154" t="str">
        <f t="shared" si="5"/>
        <v/>
      </c>
    </row>
    <row r="373" spans="1:6" ht="15" thickBot="1" x14ac:dyDescent="0.4">
      <c r="A373" s="110" t="s">
        <v>1381</v>
      </c>
      <c r="B373" s="110" t="s">
        <v>2441</v>
      </c>
      <c r="C373" s="115">
        <v>43687</v>
      </c>
      <c r="D373" s="111">
        <v>19.8</v>
      </c>
      <c r="E373" s="145"/>
      <c r="F373" s="154" t="str">
        <f t="shared" si="5"/>
        <v/>
      </c>
    </row>
    <row r="374" spans="1:6" ht="15" thickBot="1" x14ac:dyDescent="0.4">
      <c r="A374" s="110" t="s">
        <v>1381</v>
      </c>
      <c r="B374" s="110" t="s">
        <v>2440</v>
      </c>
      <c r="C374" s="115">
        <v>43680</v>
      </c>
      <c r="D374" s="111">
        <v>44.1</v>
      </c>
      <c r="E374" s="145"/>
      <c r="F374" s="154" t="str">
        <f t="shared" si="5"/>
        <v/>
      </c>
    </row>
    <row r="375" spans="1:6" ht="15" thickBot="1" x14ac:dyDescent="0.4">
      <c r="A375" s="110" t="s">
        <v>1381</v>
      </c>
      <c r="B375" s="110" t="s">
        <v>2440</v>
      </c>
      <c r="C375" s="115">
        <v>43686</v>
      </c>
      <c r="D375" s="111">
        <v>242.81</v>
      </c>
      <c r="E375" s="145"/>
      <c r="F375" s="154" t="str">
        <f t="shared" si="5"/>
        <v/>
      </c>
    </row>
    <row r="376" spans="1:6" ht="15" thickBot="1" x14ac:dyDescent="0.4">
      <c r="A376" s="110" t="s">
        <v>1381</v>
      </c>
      <c r="B376" s="110" t="s">
        <v>2440</v>
      </c>
      <c r="C376" s="115">
        <v>43686</v>
      </c>
      <c r="D376" s="111">
        <v>242.81</v>
      </c>
      <c r="E376" s="145"/>
      <c r="F376" s="154" t="str">
        <f t="shared" si="5"/>
        <v/>
      </c>
    </row>
    <row r="377" spans="1:6" ht="15" thickBot="1" x14ac:dyDescent="0.4">
      <c r="A377" s="110" t="s">
        <v>1381</v>
      </c>
      <c r="B377" s="110" t="s">
        <v>2440</v>
      </c>
      <c r="C377" s="115">
        <v>43687</v>
      </c>
      <c r="D377" s="111">
        <v>51.18</v>
      </c>
      <c r="E377" s="145"/>
      <c r="F377" s="154" t="str">
        <f t="shared" si="5"/>
        <v/>
      </c>
    </row>
    <row r="378" spans="1:6" ht="15" thickBot="1" x14ac:dyDescent="0.4">
      <c r="A378" s="110" t="s">
        <v>1381</v>
      </c>
      <c r="B378" s="110" t="s">
        <v>2441</v>
      </c>
      <c r="C378" s="115">
        <v>43624</v>
      </c>
      <c r="D378" s="111">
        <v>25</v>
      </c>
      <c r="E378" s="145"/>
      <c r="F378" s="154" t="str">
        <f t="shared" si="5"/>
        <v/>
      </c>
    </row>
    <row r="379" spans="1:6" ht="15" thickBot="1" x14ac:dyDescent="0.4">
      <c r="A379" s="110" t="s">
        <v>1381</v>
      </c>
      <c r="B379" s="110" t="s">
        <v>2441</v>
      </c>
      <c r="C379" s="115">
        <v>43642</v>
      </c>
      <c r="D379" s="111">
        <v>27.03</v>
      </c>
      <c r="E379" s="145"/>
      <c r="F379" s="154" t="str">
        <f t="shared" si="5"/>
        <v/>
      </c>
    </row>
    <row r="380" spans="1:6" ht="15" thickBot="1" x14ac:dyDescent="0.4">
      <c r="A380" s="110" t="s">
        <v>1381</v>
      </c>
      <c r="B380" s="110" t="s">
        <v>2440</v>
      </c>
      <c r="C380" s="115">
        <v>43624</v>
      </c>
      <c r="D380" s="111">
        <v>37.869999999999997</v>
      </c>
      <c r="E380" s="145"/>
      <c r="F380" s="154" t="str">
        <f t="shared" si="5"/>
        <v/>
      </c>
    </row>
    <row r="381" spans="1:6" ht="15" thickBot="1" x14ac:dyDescent="0.4">
      <c r="A381" s="110" t="s">
        <v>1381</v>
      </c>
      <c r="B381" s="110" t="s">
        <v>2440</v>
      </c>
      <c r="C381" s="115">
        <v>43642</v>
      </c>
      <c r="D381" s="111">
        <v>57.63</v>
      </c>
      <c r="E381" s="145"/>
      <c r="F381" s="154" t="str">
        <f t="shared" si="5"/>
        <v/>
      </c>
    </row>
    <row r="382" spans="1:6" ht="15" thickBot="1" x14ac:dyDescent="0.4">
      <c r="A382" s="110" t="s">
        <v>1381</v>
      </c>
      <c r="B382" s="110" t="s">
        <v>2441</v>
      </c>
      <c r="C382" s="115">
        <v>43813</v>
      </c>
      <c r="D382" s="111">
        <v>22.36</v>
      </c>
      <c r="E382" s="145"/>
      <c r="F382" s="154" t="str">
        <f t="shared" si="5"/>
        <v/>
      </c>
    </row>
    <row r="383" spans="1:6" ht="15" thickBot="1" x14ac:dyDescent="0.4">
      <c r="A383" s="110" t="s">
        <v>1381</v>
      </c>
      <c r="B383" s="110" t="s">
        <v>2440</v>
      </c>
      <c r="C383" s="115">
        <v>43806</v>
      </c>
      <c r="D383" s="111">
        <v>73.040000000000006</v>
      </c>
      <c r="E383" s="145"/>
      <c r="F383" s="154" t="str">
        <f t="shared" si="5"/>
        <v/>
      </c>
    </row>
    <row r="384" spans="1:6" ht="15" thickBot="1" x14ac:dyDescent="0.4">
      <c r="A384" s="110" t="s">
        <v>1381</v>
      </c>
      <c r="B384" s="110" t="s">
        <v>2440</v>
      </c>
      <c r="C384" s="115">
        <v>43813</v>
      </c>
      <c r="D384" s="111">
        <v>3.1</v>
      </c>
      <c r="E384" s="145"/>
      <c r="F384" s="154" t="str">
        <f t="shared" si="5"/>
        <v/>
      </c>
    </row>
    <row r="385" spans="1:6" ht="15" thickBot="1" x14ac:dyDescent="0.4">
      <c r="A385" s="110" t="s">
        <v>1381</v>
      </c>
      <c r="B385" s="110" t="s">
        <v>2440</v>
      </c>
      <c r="C385" s="115">
        <v>43731</v>
      </c>
      <c r="D385" s="111">
        <v>64.3</v>
      </c>
      <c r="E385" s="145"/>
      <c r="F385" s="154" t="str">
        <f t="shared" si="5"/>
        <v/>
      </c>
    </row>
    <row r="386" spans="1:6" ht="15" thickBot="1" x14ac:dyDescent="0.4">
      <c r="A386" s="110" t="s">
        <v>1381</v>
      </c>
      <c r="B386" s="110" t="s">
        <v>2440</v>
      </c>
      <c r="C386" s="115">
        <v>43742</v>
      </c>
      <c r="D386" s="111">
        <v>73.12</v>
      </c>
      <c r="E386" s="145"/>
      <c r="F386" s="154" t="str">
        <f t="shared" si="5"/>
        <v/>
      </c>
    </row>
    <row r="387" spans="1:6" ht="15" thickBot="1" x14ac:dyDescent="0.4">
      <c r="A387" s="110" t="s">
        <v>2439</v>
      </c>
      <c r="B387" s="110" t="s">
        <v>2437</v>
      </c>
      <c r="C387" s="115">
        <v>43679</v>
      </c>
      <c r="D387" s="111">
        <v>193.72</v>
      </c>
      <c r="E387" s="144">
        <v>334</v>
      </c>
      <c r="F387" s="154">
        <f t="shared" si="5"/>
        <v>1.7241379310344829</v>
      </c>
    </row>
    <row r="388" spans="1:6" ht="15" thickBot="1" x14ac:dyDescent="0.4">
      <c r="A388" s="110" t="s">
        <v>1381</v>
      </c>
      <c r="B388" s="110" t="s">
        <v>2440</v>
      </c>
      <c r="C388" s="115">
        <v>43520</v>
      </c>
      <c r="D388" s="111">
        <v>125.02</v>
      </c>
      <c r="E388" s="145"/>
      <c r="F388" s="154" t="str">
        <f t="shared" si="5"/>
        <v/>
      </c>
    </row>
    <row r="389" spans="1:6" ht="15" thickBot="1" x14ac:dyDescent="0.4">
      <c r="A389" s="110" t="s">
        <v>1381</v>
      </c>
      <c r="B389" s="110" t="s">
        <v>2440</v>
      </c>
      <c r="C389" s="115">
        <v>43524</v>
      </c>
      <c r="D389" s="111">
        <v>149.32</v>
      </c>
      <c r="E389" s="145"/>
      <c r="F389" s="154" t="str">
        <f t="shared" si="5"/>
        <v/>
      </c>
    </row>
    <row r="390" spans="1:6" ht="15" thickBot="1" x14ac:dyDescent="0.4">
      <c r="A390" s="110" t="s">
        <v>1381</v>
      </c>
      <c r="B390" s="110" t="s">
        <v>2440</v>
      </c>
      <c r="C390" s="115">
        <v>43524</v>
      </c>
      <c r="D390" s="111">
        <v>149.32</v>
      </c>
      <c r="E390" s="145"/>
      <c r="F390" s="154" t="str">
        <f t="shared" si="5"/>
        <v/>
      </c>
    </row>
    <row r="391" spans="1:6" ht="15" thickBot="1" x14ac:dyDescent="0.4">
      <c r="A391" s="110" t="s">
        <v>1381</v>
      </c>
      <c r="B391" s="110" t="s">
        <v>2440</v>
      </c>
      <c r="C391" s="115">
        <v>43623</v>
      </c>
      <c r="D391" s="111">
        <v>173.04</v>
      </c>
      <c r="E391" s="145"/>
      <c r="F391" s="154" t="str">
        <f t="shared" si="5"/>
        <v/>
      </c>
    </row>
    <row r="392" spans="1:6" ht="15" thickBot="1" x14ac:dyDescent="0.4">
      <c r="A392" s="110" t="s">
        <v>2442</v>
      </c>
      <c r="B392" s="110" t="s">
        <v>2437</v>
      </c>
      <c r="C392" s="115">
        <v>43546</v>
      </c>
      <c r="D392" s="111">
        <v>502.86</v>
      </c>
      <c r="E392" s="144">
        <v>867</v>
      </c>
      <c r="F392" s="154">
        <f t="shared" ref="F392:F455" si="6" xml:space="preserve"> IF(ISBLANK(E392),"",E392 / D392)</f>
        <v>1.7241379310344827</v>
      </c>
    </row>
    <row r="393" spans="1:6" ht="15" thickBot="1" x14ac:dyDescent="0.4">
      <c r="A393" s="110" t="s">
        <v>2446</v>
      </c>
      <c r="B393" s="110" t="s">
        <v>2437</v>
      </c>
      <c r="C393" s="115">
        <v>43668</v>
      </c>
      <c r="D393" s="111">
        <v>136.88</v>
      </c>
      <c r="E393" s="144">
        <v>236</v>
      </c>
      <c r="F393" s="154">
        <f t="shared" si="6"/>
        <v>1.7241379310344829</v>
      </c>
    </row>
    <row r="394" spans="1:6" ht="15" thickBot="1" x14ac:dyDescent="0.4">
      <c r="A394" s="110" t="s">
        <v>2443</v>
      </c>
      <c r="B394" s="110" t="s">
        <v>2441</v>
      </c>
      <c r="C394" s="115">
        <v>43674</v>
      </c>
      <c r="D394" s="111">
        <v>18.27</v>
      </c>
      <c r="E394" s="145"/>
      <c r="F394" s="154" t="str">
        <f t="shared" si="6"/>
        <v/>
      </c>
    </row>
    <row r="395" spans="1:6" ht="15" thickBot="1" x14ac:dyDescent="0.4">
      <c r="A395" s="110" t="s">
        <v>2443</v>
      </c>
      <c r="B395" s="110" t="s">
        <v>2440</v>
      </c>
      <c r="C395" s="115">
        <v>43713</v>
      </c>
      <c r="D395" s="111">
        <v>50</v>
      </c>
      <c r="E395" s="145"/>
      <c r="F395" s="154" t="str">
        <f t="shared" si="6"/>
        <v/>
      </c>
    </row>
    <row r="396" spans="1:6" ht="15" thickBot="1" x14ac:dyDescent="0.4">
      <c r="A396" s="110" t="s">
        <v>2438</v>
      </c>
      <c r="B396" s="110" t="s">
        <v>2437</v>
      </c>
      <c r="C396" s="115">
        <v>43472</v>
      </c>
      <c r="D396" s="111">
        <v>81.78</v>
      </c>
      <c r="E396" s="144">
        <v>141</v>
      </c>
      <c r="F396" s="154">
        <f t="shared" si="6"/>
        <v>1.7241379310344827</v>
      </c>
    </row>
    <row r="397" spans="1:6" ht="15" thickBot="1" x14ac:dyDescent="0.4">
      <c r="A397" s="110" t="s">
        <v>2442</v>
      </c>
      <c r="B397" s="110" t="s">
        <v>2437</v>
      </c>
      <c r="C397" s="115">
        <v>43546</v>
      </c>
      <c r="D397" s="111">
        <v>708.76</v>
      </c>
      <c r="E397" s="144">
        <v>1222</v>
      </c>
      <c r="F397" s="154">
        <f t="shared" si="6"/>
        <v>1.7241379310344829</v>
      </c>
    </row>
    <row r="398" spans="1:6" ht="15" thickBot="1" x14ac:dyDescent="0.4">
      <c r="A398" s="110" t="s">
        <v>2439</v>
      </c>
      <c r="B398" s="110" t="s">
        <v>2440</v>
      </c>
      <c r="C398" s="115">
        <v>43524</v>
      </c>
      <c r="D398" s="111">
        <v>266.37</v>
      </c>
      <c r="E398" s="145"/>
      <c r="F398" s="154" t="str">
        <f t="shared" si="6"/>
        <v/>
      </c>
    </row>
    <row r="399" spans="1:6" ht="15" thickBot="1" x14ac:dyDescent="0.4">
      <c r="A399" s="110" t="s">
        <v>1381</v>
      </c>
      <c r="B399" s="110" t="s">
        <v>2440</v>
      </c>
      <c r="C399" s="115">
        <v>43614</v>
      </c>
      <c r="D399" s="111">
        <v>1056.6400000000001</v>
      </c>
      <c r="E399" s="145"/>
      <c r="F399" s="154" t="str">
        <f t="shared" si="6"/>
        <v/>
      </c>
    </row>
    <row r="400" spans="1:6" ht="15" thickBot="1" x14ac:dyDescent="0.4">
      <c r="A400" s="110" t="s">
        <v>1381</v>
      </c>
      <c r="B400" s="110" t="s">
        <v>2440</v>
      </c>
      <c r="C400" s="115">
        <v>43644</v>
      </c>
      <c r="D400" s="111">
        <v>1056.6400000000001</v>
      </c>
      <c r="E400" s="145"/>
      <c r="F400" s="154" t="str">
        <f t="shared" si="6"/>
        <v/>
      </c>
    </row>
    <row r="401" spans="1:6" ht="15" thickBot="1" x14ac:dyDescent="0.4">
      <c r="A401" s="110" t="s">
        <v>1381</v>
      </c>
      <c r="B401" s="110" t="s">
        <v>2440</v>
      </c>
      <c r="C401" s="115">
        <v>43645</v>
      </c>
      <c r="D401" s="111">
        <v>102.22</v>
      </c>
      <c r="E401" s="145"/>
      <c r="F401" s="154" t="str">
        <f t="shared" si="6"/>
        <v/>
      </c>
    </row>
    <row r="402" spans="1:6" ht="15" thickBot="1" x14ac:dyDescent="0.4">
      <c r="A402" s="110" t="s">
        <v>1381</v>
      </c>
      <c r="B402" s="110" t="s">
        <v>2437</v>
      </c>
      <c r="C402" s="115">
        <v>43556</v>
      </c>
      <c r="D402" s="111">
        <v>175.16</v>
      </c>
      <c r="E402" s="144">
        <v>302</v>
      </c>
      <c r="F402" s="154">
        <f t="shared" si="6"/>
        <v>1.7241379310344829</v>
      </c>
    </row>
    <row r="403" spans="1:6" ht="15" thickBot="1" x14ac:dyDescent="0.4">
      <c r="A403" s="110" t="s">
        <v>1381</v>
      </c>
      <c r="B403" s="110" t="s">
        <v>2440</v>
      </c>
      <c r="C403" s="115">
        <v>43556</v>
      </c>
      <c r="D403" s="111">
        <v>250.97</v>
      </c>
      <c r="E403" s="145"/>
      <c r="F403" s="154" t="str">
        <f t="shared" si="6"/>
        <v/>
      </c>
    </row>
    <row r="404" spans="1:6" ht="15" thickBot="1" x14ac:dyDescent="0.4">
      <c r="A404" s="110" t="s">
        <v>1381</v>
      </c>
      <c r="B404" s="110" t="s">
        <v>2437</v>
      </c>
      <c r="C404" s="115">
        <v>43526</v>
      </c>
      <c r="D404" s="111">
        <v>231.42</v>
      </c>
      <c r="E404" s="144">
        <v>399</v>
      </c>
      <c r="F404" s="154">
        <f t="shared" si="6"/>
        <v>1.7241379310344829</v>
      </c>
    </row>
    <row r="405" spans="1:6" ht="15" thickBot="1" x14ac:dyDescent="0.4">
      <c r="A405" s="110" t="s">
        <v>1381</v>
      </c>
      <c r="B405" s="110" t="s">
        <v>2441</v>
      </c>
      <c r="C405" s="115">
        <v>43776</v>
      </c>
      <c r="D405" s="111">
        <v>25.07</v>
      </c>
      <c r="E405" s="145"/>
      <c r="F405" s="154" t="str">
        <f t="shared" si="6"/>
        <v/>
      </c>
    </row>
    <row r="406" spans="1:6" ht="15" thickBot="1" x14ac:dyDescent="0.4">
      <c r="A406" s="110" t="s">
        <v>1381</v>
      </c>
      <c r="B406" s="110" t="s">
        <v>2440</v>
      </c>
      <c r="C406" s="115">
        <v>43774</v>
      </c>
      <c r="D406" s="111">
        <v>75.28</v>
      </c>
      <c r="E406" s="145"/>
      <c r="F406" s="154" t="str">
        <f t="shared" si="6"/>
        <v/>
      </c>
    </row>
    <row r="407" spans="1:6" ht="15" thickBot="1" x14ac:dyDescent="0.4">
      <c r="A407" s="110" t="s">
        <v>1381</v>
      </c>
      <c r="B407" s="110" t="s">
        <v>2437</v>
      </c>
      <c r="C407" s="115">
        <v>43635</v>
      </c>
      <c r="D407" s="111">
        <v>274.33999999999997</v>
      </c>
      <c r="E407" s="144">
        <v>473</v>
      </c>
      <c r="F407" s="154">
        <f t="shared" si="6"/>
        <v>1.7241379310344829</v>
      </c>
    </row>
    <row r="408" spans="1:6" ht="15" thickBot="1" x14ac:dyDescent="0.4">
      <c r="A408" s="110" t="s">
        <v>1381</v>
      </c>
      <c r="B408" s="110" t="s">
        <v>2437</v>
      </c>
      <c r="C408" s="115">
        <v>43635</v>
      </c>
      <c r="D408" s="111">
        <v>274.33999999999997</v>
      </c>
      <c r="E408" s="144">
        <v>473</v>
      </c>
      <c r="F408" s="154">
        <f t="shared" si="6"/>
        <v>1.7241379310344829</v>
      </c>
    </row>
    <row r="409" spans="1:6" ht="15" thickBot="1" x14ac:dyDescent="0.4">
      <c r="A409" s="110" t="s">
        <v>2439</v>
      </c>
      <c r="B409" s="110" t="s">
        <v>2440</v>
      </c>
      <c r="C409" s="115">
        <v>43663</v>
      </c>
      <c r="D409" s="111">
        <v>839.24</v>
      </c>
      <c r="E409" s="145"/>
      <c r="F409" s="154" t="str">
        <f t="shared" si="6"/>
        <v/>
      </c>
    </row>
    <row r="410" spans="1:6" ht="15" thickBot="1" x14ac:dyDescent="0.4">
      <c r="A410" s="110" t="s">
        <v>2438</v>
      </c>
      <c r="B410" s="110" t="s">
        <v>2441</v>
      </c>
      <c r="C410" s="115">
        <v>43543</v>
      </c>
      <c r="D410" s="111">
        <v>11.08</v>
      </c>
      <c r="E410" s="145"/>
      <c r="F410" s="154" t="str">
        <f t="shared" si="6"/>
        <v/>
      </c>
    </row>
    <row r="411" spans="1:6" ht="15" thickBot="1" x14ac:dyDescent="0.4">
      <c r="A411" s="110" t="s">
        <v>2438</v>
      </c>
      <c r="B411" s="110" t="s">
        <v>2440</v>
      </c>
      <c r="C411" s="115">
        <v>43543</v>
      </c>
      <c r="D411" s="111">
        <v>52.07</v>
      </c>
      <c r="E411" s="145"/>
      <c r="F411" s="154" t="str">
        <f t="shared" si="6"/>
        <v/>
      </c>
    </row>
    <row r="412" spans="1:6" ht="15" thickBot="1" x14ac:dyDescent="0.4">
      <c r="A412" s="110" t="s">
        <v>2438</v>
      </c>
      <c r="B412" s="110" t="s">
        <v>2437</v>
      </c>
      <c r="C412" s="115">
        <v>43661</v>
      </c>
      <c r="D412" s="111">
        <v>40.020000000000003</v>
      </c>
      <c r="E412" s="144">
        <v>69</v>
      </c>
      <c r="F412" s="154">
        <f t="shared" si="6"/>
        <v>1.7241379310344827</v>
      </c>
    </row>
    <row r="413" spans="1:6" ht="15" thickBot="1" x14ac:dyDescent="0.4">
      <c r="A413" s="110" t="s">
        <v>2438</v>
      </c>
      <c r="B413" s="110" t="s">
        <v>2437</v>
      </c>
      <c r="C413" s="115">
        <v>43665</v>
      </c>
      <c r="D413" s="111">
        <v>41.76</v>
      </c>
      <c r="E413" s="144">
        <v>72</v>
      </c>
      <c r="F413" s="154">
        <f t="shared" si="6"/>
        <v>1.7241379310344829</v>
      </c>
    </row>
    <row r="414" spans="1:6" ht="15" thickBot="1" x14ac:dyDescent="0.4">
      <c r="A414" s="110" t="s">
        <v>1381</v>
      </c>
      <c r="B414" s="110" t="s">
        <v>2441</v>
      </c>
      <c r="C414" s="115">
        <v>43629</v>
      </c>
      <c r="D414" s="111">
        <v>37.72</v>
      </c>
      <c r="E414" s="145"/>
      <c r="F414" s="154" t="str">
        <f t="shared" si="6"/>
        <v/>
      </c>
    </row>
    <row r="415" spans="1:6" ht="15" thickBot="1" x14ac:dyDescent="0.4">
      <c r="A415" s="110" t="s">
        <v>1381</v>
      </c>
      <c r="B415" s="110" t="s">
        <v>2440</v>
      </c>
      <c r="C415" s="115">
        <v>43625</v>
      </c>
      <c r="D415" s="111">
        <v>529.13</v>
      </c>
      <c r="E415" s="145"/>
      <c r="F415" s="154" t="str">
        <f t="shared" si="6"/>
        <v/>
      </c>
    </row>
    <row r="416" spans="1:6" ht="15" thickBot="1" x14ac:dyDescent="0.4">
      <c r="A416" s="110" t="s">
        <v>2438</v>
      </c>
      <c r="B416" s="110" t="s">
        <v>2437</v>
      </c>
      <c r="C416" s="115">
        <v>43757</v>
      </c>
      <c r="D416" s="111">
        <v>423.4</v>
      </c>
      <c r="E416" s="144">
        <v>730</v>
      </c>
      <c r="F416" s="154">
        <f t="shared" si="6"/>
        <v>1.7241379310344829</v>
      </c>
    </row>
    <row r="417" spans="1:6" ht="15" thickBot="1" x14ac:dyDescent="0.4">
      <c r="A417" s="110" t="s">
        <v>1381</v>
      </c>
      <c r="B417" s="110" t="s">
        <v>2437</v>
      </c>
      <c r="C417" s="115">
        <v>43694</v>
      </c>
      <c r="D417" s="111">
        <v>269.7</v>
      </c>
      <c r="E417" s="144">
        <v>465</v>
      </c>
      <c r="F417" s="154">
        <f t="shared" si="6"/>
        <v>1.7241379310344829</v>
      </c>
    </row>
    <row r="418" spans="1:6" ht="15" thickBot="1" x14ac:dyDescent="0.4">
      <c r="A418" s="110" t="s">
        <v>1381</v>
      </c>
      <c r="B418" s="110" t="s">
        <v>2437</v>
      </c>
      <c r="C418" s="115">
        <v>43694</v>
      </c>
      <c r="D418" s="111">
        <v>269.7</v>
      </c>
      <c r="E418" s="144">
        <v>465</v>
      </c>
      <c r="F418" s="154">
        <f t="shared" si="6"/>
        <v>1.7241379310344829</v>
      </c>
    </row>
    <row r="419" spans="1:6" ht="15" thickBot="1" x14ac:dyDescent="0.4">
      <c r="A419" s="110" t="s">
        <v>1381</v>
      </c>
      <c r="B419" s="110" t="s">
        <v>2437</v>
      </c>
      <c r="C419" s="115">
        <v>43511</v>
      </c>
      <c r="D419" s="111">
        <v>132.24</v>
      </c>
      <c r="E419" s="144">
        <v>228</v>
      </c>
      <c r="F419" s="154">
        <f t="shared" si="6"/>
        <v>1.7241379310344827</v>
      </c>
    </row>
    <row r="420" spans="1:6" ht="15" thickBot="1" x14ac:dyDescent="0.4">
      <c r="A420" s="110" t="s">
        <v>2445</v>
      </c>
      <c r="B420" s="110" t="s">
        <v>2437</v>
      </c>
      <c r="C420" s="115">
        <v>43679</v>
      </c>
      <c r="D420" s="111">
        <v>379.32</v>
      </c>
      <c r="E420" s="144">
        <v>654</v>
      </c>
      <c r="F420" s="154">
        <f t="shared" si="6"/>
        <v>1.7241379310344829</v>
      </c>
    </row>
    <row r="421" spans="1:6" ht="15" thickBot="1" x14ac:dyDescent="0.4">
      <c r="A421" s="110" t="s">
        <v>1381</v>
      </c>
      <c r="B421" s="110" t="s">
        <v>2441</v>
      </c>
      <c r="C421" s="115">
        <v>43753</v>
      </c>
      <c r="D421" s="111">
        <v>41.42</v>
      </c>
      <c r="E421" s="145"/>
      <c r="F421" s="154" t="str">
        <f t="shared" si="6"/>
        <v/>
      </c>
    </row>
    <row r="422" spans="1:6" ht="15" thickBot="1" x14ac:dyDescent="0.4">
      <c r="A422" s="110" t="s">
        <v>1381</v>
      </c>
      <c r="B422" s="110" t="s">
        <v>2440</v>
      </c>
      <c r="C422" s="115">
        <v>43753</v>
      </c>
      <c r="D422" s="111">
        <v>42.9</v>
      </c>
      <c r="E422" s="145"/>
      <c r="F422" s="154" t="str">
        <f t="shared" si="6"/>
        <v/>
      </c>
    </row>
    <row r="423" spans="1:6" ht="15" thickBot="1" x14ac:dyDescent="0.4">
      <c r="A423" s="110" t="s">
        <v>1381</v>
      </c>
      <c r="B423" s="110" t="s">
        <v>2441</v>
      </c>
      <c r="C423" s="115">
        <v>43629</v>
      </c>
      <c r="D423" s="111">
        <v>36.880000000000003</v>
      </c>
      <c r="E423" s="145"/>
      <c r="F423" s="154" t="str">
        <f t="shared" si="6"/>
        <v/>
      </c>
    </row>
    <row r="424" spans="1:6" ht="15" thickBot="1" x14ac:dyDescent="0.4">
      <c r="A424" s="110" t="s">
        <v>1381</v>
      </c>
      <c r="B424" s="110" t="s">
        <v>2440</v>
      </c>
      <c r="C424" s="115">
        <v>43629</v>
      </c>
      <c r="D424" s="111">
        <v>42.9</v>
      </c>
      <c r="E424" s="145"/>
      <c r="F424" s="154" t="str">
        <f t="shared" si="6"/>
        <v/>
      </c>
    </row>
    <row r="425" spans="1:6" ht="15" thickBot="1" x14ac:dyDescent="0.4">
      <c r="A425" s="110" t="s">
        <v>1381</v>
      </c>
      <c r="B425" s="110" t="s">
        <v>2441</v>
      </c>
      <c r="C425" s="115">
        <v>43544</v>
      </c>
      <c r="D425" s="111">
        <v>59.07</v>
      </c>
      <c r="E425" s="145"/>
      <c r="F425" s="154" t="str">
        <f t="shared" si="6"/>
        <v/>
      </c>
    </row>
    <row r="426" spans="1:6" ht="15" thickBot="1" x14ac:dyDescent="0.4">
      <c r="A426" s="110" t="s">
        <v>1381</v>
      </c>
      <c r="B426" s="110" t="s">
        <v>2440</v>
      </c>
      <c r="C426" s="115">
        <v>43544</v>
      </c>
      <c r="D426" s="111">
        <v>270</v>
      </c>
      <c r="E426" s="145"/>
      <c r="F426" s="154" t="str">
        <f t="shared" si="6"/>
        <v/>
      </c>
    </row>
    <row r="427" spans="1:6" ht="15" thickBot="1" x14ac:dyDescent="0.4">
      <c r="A427" s="110" t="s">
        <v>1381</v>
      </c>
      <c r="B427" s="110" t="s">
        <v>2437</v>
      </c>
      <c r="C427" s="115">
        <v>43602</v>
      </c>
      <c r="D427" s="111">
        <v>158.91999999999999</v>
      </c>
      <c r="E427" s="144">
        <v>274</v>
      </c>
      <c r="F427" s="154">
        <f t="shared" si="6"/>
        <v>1.7241379310344829</v>
      </c>
    </row>
    <row r="428" spans="1:6" ht="15" thickBot="1" x14ac:dyDescent="0.4">
      <c r="A428" s="110" t="s">
        <v>1381</v>
      </c>
      <c r="B428" s="110" t="s">
        <v>2437</v>
      </c>
      <c r="C428" s="115">
        <v>43565</v>
      </c>
      <c r="D428" s="111">
        <v>227.94</v>
      </c>
      <c r="E428" s="144">
        <v>393</v>
      </c>
      <c r="F428" s="154">
        <f t="shared" si="6"/>
        <v>1.7241379310344829</v>
      </c>
    </row>
    <row r="429" spans="1:6" ht="15" thickBot="1" x14ac:dyDescent="0.4">
      <c r="A429" s="110" t="s">
        <v>1381</v>
      </c>
      <c r="B429" s="110" t="s">
        <v>2437</v>
      </c>
      <c r="C429" s="115">
        <v>43565</v>
      </c>
      <c r="D429" s="111">
        <v>227.94</v>
      </c>
      <c r="E429" s="144">
        <v>393</v>
      </c>
      <c r="F429" s="154">
        <f t="shared" si="6"/>
        <v>1.7241379310344829</v>
      </c>
    </row>
    <row r="430" spans="1:6" ht="15" thickBot="1" x14ac:dyDescent="0.4">
      <c r="A430" s="110" t="s">
        <v>1381</v>
      </c>
      <c r="B430" s="110" t="s">
        <v>2437</v>
      </c>
      <c r="C430" s="115">
        <v>43565</v>
      </c>
      <c r="D430" s="111">
        <v>227.94</v>
      </c>
      <c r="E430" s="144">
        <v>393</v>
      </c>
      <c r="F430" s="154">
        <f t="shared" si="6"/>
        <v>1.7241379310344829</v>
      </c>
    </row>
    <row r="431" spans="1:6" ht="15" thickBot="1" x14ac:dyDescent="0.4">
      <c r="A431" s="110" t="s">
        <v>1381</v>
      </c>
      <c r="B431" s="110" t="s">
        <v>2437</v>
      </c>
      <c r="C431" s="115">
        <v>43763</v>
      </c>
      <c r="D431" s="111">
        <v>278.39999999999998</v>
      </c>
      <c r="E431" s="144">
        <v>480</v>
      </c>
      <c r="F431" s="154">
        <f t="shared" si="6"/>
        <v>1.7241379310344829</v>
      </c>
    </row>
    <row r="432" spans="1:6" ht="15" thickBot="1" x14ac:dyDescent="0.4">
      <c r="A432" s="110" t="s">
        <v>1381</v>
      </c>
      <c r="B432" s="110" t="s">
        <v>2437</v>
      </c>
      <c r="C432" s="115">
        <v>43763</v>
      </c>
      <c r="D432" s="111">
        <v>278.39999999999998</v>
      </c>
      <c r="E432" s="144">
        <v>480</v>
      </c>
      <c r="F432" s="154">
        <f t="shared" si="6"/>
        <v>1.7241379310344829</v>
      </c>
    </row>
    <row r="433" spans="1:6" ht="15" thickBot="1" x14ac:dyDescent="0.4">
      <c r="A433" s="110" t="s">
        <v>1381</v>
      </c>
      <c r="B433" s="110" t="s">
        <v>2437</v>
      </c>
      <c r="C433" s="115">
        <v>43622</v>
      </c>
      <c r="D433" s="111">
        <v>162.97999999999999</v>
      </c>
      <c r="E433" s="144">
        <v>281</v>
      </c>
      <c r="F433" s="154">
        <f t="shared" si="6"/>
        <v>1.7241379310344829</v>
      </c>
    </row>
    <row r="434" spans="1:6" ht="15" thickBot="1" x14ac:dyDescent="0.4">
      <c r="A434" s="110" t="s">
        <v>2443</v>
      </c>
      <c r="B434" s="110" t="s">
        <v>2437</v>
      </c>
      <c r="C434" s="115">
        <v>43667</v>
      </c>
      <c r="D434" s="111">
        <v>155.44</v>
      </c>
      <c r="E434" s="144">
        <v>268</v>
      </c>
      <c r="F434" s="154">
        <f t="shared" si="6"/>
        <v>1.7241379310344829</v>
      </c>
    </row>
    <row r="435" spans="1:6" ht="15" thickBot="1" x14ac:dyDescent="0.4">
      <c r="A435" s="110" t="s">
        <v>2443</v>
      </c>
      <c r="B435" s="110" t="s">
        <v>2437</v>
      </c>
      <c r="C435" s="115">
        <v>43667</v>
      </c>
      <c r="D435" s="111">
        <v>496.48</v>
      </c>
      <c r="E435" s="144">
        <v>856</v>
      </c>
      <c r="F435" s="154">
        <f t="shared" si="6"/>
        <v>1.7241379310344827</v>
      </c>
    </row>
    <row r="436" spans="1:6" ht="15" thickBot="1" x14ac:dyDescent="0.4">
      <c r="A436" s="110" t="s">
        <v>2443</v>
      </c>
      <c r="B436" s="110" t="s">
        <v>2437</v>
      </c>
      <c r="C436" s="115">
        <v>43554</v>
      </c>
      <c r="D436" s="111">
        <v>103.24</v>
      </c>
      <c r="E436" s="144">
        <v>178</v>
      </c>
      <c r="F436" s="154">
        <f t="shared" si="6"/>
        <v>1.7241379310344829</v>
      </c>
    </row>
    <row r="437" spans="1:6" ht="15" thickBot="1" x14ac:dyDescent="0.4">
      <c r="A437" s="110" t="s">
        <v>2443</v>
      </c>
      <c r="B437" s="110" t="s">
        <v>2437</v>
      </c>
      <c r="C437" s="115">
        <v>43554</v>
      </c>
      <c r="D437" s="111">
        <v>103.24</v>
      </c>
      <c r="E437" s="144">
        <v>178</v>
      </c>
      <c r="F437" s="154">
        <f t="shared" si="6"/>
        <v>1.7241379310344829</v>
      </c>
    </row>
    <row r="438" spans="1:6" ht="15" thickBot="1" x14ac:dyDescent="0.4">
      <c r="A438" s="110" t="s">
        <v>2445</v>
      </c>
      <c r="B438" s="110" t="s">
        <v>2437</v>
      </c>
      <c r="C438" s="115">
        <v>43543</v>
      </c>
      <c r="D438" s="111">
        <v>240.12</v>
      </c>
      <c r="E438" s="144">
        <v>414</v>
      </c>
      <c r="F438" s="154">
        <f t="shared" si="6"/>
        <v>1.7241379310344827</v>
      </c>
    </row>
    <row r="439" spans="1:6" ht="15" thickBot="1" x14ac:dyDescent="0.4">
      <c r="A439" s="110" t="s">
        <v>2442</v>
      </c>
      <c r="B439" s="110" t="s">
        <v>2437</v>
      </c>
      <c r="C439" s="115">
        <v>43539</v>
      </c>
      <c r="D439" s="111">
        <v>571.29999999999995</v>
      </c>
      <c r="E439" s="144">
        <v>985</v>
      </c>
      <c r="F439" s="154">
        <f t="shared" si="6"/>
        <v>1.7241379310344829</v>
      </c>
    </row>
    <row r="440" spans="1:6" ht="15" thickBot="1" x14ac:dyDescent="0.4">
      <c r="A440" s="110" t="s">
        <v>2438</v>
      </c>
      <c r="B440" s="110" t="s">
        <v>2437</v>
      </c>
      <c r="C440" s="115">
        <v>43738</v>
      </c>
      <c r="D440" s="111">
        <v>90.48</v>
      </c>
      <c r="E440" s="144">
        <v>156</v>
      </c>
      <c r="F440" s="154">
        <f t="shared" si="6"/>
        <v>1.7241379310344827</v>
      </c>
    </row>
    <row r="441" spans="1:6" ht="15" thickBot="1" x14ac:dyDescent="0.4">
      <c r="A441" s="110" t="s">
        <v>1381</v>
      </c>
      <c r="B441" s="110" t="s">
        <v>2441</v>
      </c>
      <c r="C441" s="115">
        <v>43764</v>
      </c>
      <c r="D441" s="111">
        <v>25.45</v>
      </c>
      <c r="E441" s="145"/>
      <c r="F441" s="154" t="str">
        <f t="shared" si="6"/>
        <v/>
      </c>
    </row>
    <row r="442" spans="1:6" ht="15" thickBot="1" x14ac:dyDescent="0.4">
      <c r="A442" s="110" t="s">
        <v>1381</v>
      </c>
      <c r="B442" s="110" t="s">
        <v>2440</v>
      </c>
      <c r="C442" s="115">
        <v>43764</v>
      </c>
      <c r="D442" s="111">
        <v>151.38</v>
      </c>
      <c r="E442" s="145"/>
      <c r="F442" s="154" t="str">
        <f t="shared" si="6"/>
        <v/>
      </c>
    </row>
    <row r="443" spans="1:6" ht="15" thickBot="1" x14ac:dyDescent="0.4">
      <c r="A443" s="110" t="s">
        <v>1381</v>
      </c>
      <c r="B443" s="110" t="s">
        <v>2440</v>
      </c>
      <c r="C443" s="115">
        <v>43782</v>
      </c>
      <c r="D443" s="111">
        <v>-62.32</v>
      </c>
      <c r="E443" s="145"/>
      <c r="F443" s="154" t="str">
        <f t="shared" si="6"/>
        <v/>
      </c>
    </row>
    <row r="444" spans="1:6" ht="15" thickBot="1" x14ac:dyDescent="0.4">
      <c r="A444" s="110" t="s">
        <v>2442</v>
      </c>
      <c r="B444" s="110" t="s">
        <v>2440</v>
      </c>
      <c r="C444" s="115">
        <v>43573</v>
      </c>
      <c r="D444" s="111">
        <v>120.5</v>
      </c>
      <c r="E444" s="145"/>
      <c r="F444" s="154" t="str">
        <f t="shared" si="6"/>
        <v/>
      </c>
    </row>
    <row r="445" spans="1:6" ht="15" thickBot="1" x14ac:dyDescent="0.4">
      <c r="A445" s="110" t="s">
        <v>2436</v>
      </c>
      <c r="B445" s="110" t="s">
        <v>2437</v>
      </c>
      <c r="C445" s="115">
        <v>43760</v>
      </c>
      <c r="D445" s="111">
        <v>243.6</v>
      </c>
      <c r="E445" s="144">
        <v>420</v>
      </c>
      <c r="F445" s="154">
        <f t="shared" si="6"/>
        <v>1.7241379310344829</v>
      </c>
    </row>
    <row r="446" spans="1:6" ht="15" thickBot="1" x14ac:dyDescent="0.4">
      <c r="A446" s="110" t="s">
        <v>1381</v>
      </c>
      <c r="B446" s="110" t="s">
        <v>2437</v>
      </c>
      <c r="C446" s="115">
        <v>43622</v>
      </c>
      <c r="D446" s="111">
        <v>35.380000000000003</v>
      </c>
      <c r="E446" s="144">
        <v>61</v>
      </c>
      <c r="F446" s="154">
        <f t="shared" si="6"/>
        <v>1.7241379310344827</v>
      </c>
    </row>
    <row r="447" spans="1:6" ht="15" thickBot="1" x14ac:dyDescent="0.4">
      <c r="A447" s="110" t="s">
        <v>1381</v>
      </c>
      <c r="B447" s="110" t="s">
        <v>2437</v>
      </c>
      <c r="C447" s="115">
        <v>43732</v>
      </c>
      <c r="D447" s="111">
        <v>114.26</v>
      </c>
      <c r="E447" s="144">
        <v>197</v>
      </c>
      <c r="F447" s="154">
        <f t="shared" si="6"/>
        <v>1.7241379310344827</v>
      </c>
    </row>
    <row r="448" spans="1:6" ht="15" thickBot="1" x14ac:dyDescent="0.4">
      <c r="A448" s="110" t="s">
        <v>1381</v>
      </c>
      <c r="B448" s="110" t="s">
        <v>2441</v>
      </c>
      <c r="C448" s="115">
        <v>43810</v>
      </c>
      <c r="D448" s="111">
        <v>11.2</v>
      </c>
      <c r="E448" s="145"/>
      <c r="F448" s="154" t="str">
        <f t="shared" si="6"/>
        <v/>
      </c>
    </row>
    <row r="449" spans="1:6" ht="15" thickBot="1" x14ac:dyDescent="0.4">
      <c r="A449" s="110" t="s">
        <v>1381</v>
      </c>
      <c r="B449" s="110" t="s">
        <v>2437</v>
      </c>
      <c r="C449" s="115">
        <v>43811</v>
      </c>
      <c r="D449" s="111">
        <v>9.2799999999999994</v>
      </c>
      <c r="E449" s="144">
        <v>16</v>
      </c>
      <c r="F449" s="154">
        <f t="shared" si="6"/>
        <v>1.7241379310344829</v>
      </c>
    </row>
    <row r="450" spans="1:6" ht="15" thickBot="1" x14ac:dyDescent="0.4">
      <c r="A450" s="110" t="s">
        <v>1381</v>
      </c>
      <c r="B450" s="110" t="s">
        <v>2440</v>
      </c>
      <c r="C450" s="115">
        <v>43810</v>
      </c>
      <c r="D450" s="111">
        <v>83.64</v>
      </c>
      <c r="E450" s="145"/>
      <c r="F450" s="154" t="str">
        <f t="shared" si="6"/>
        <v/>
      </c>
    </row>
    <row r="451" spans="1:6" ht="15" thickBot="1" x14ac:dyDescent="0.4">
      <c r="A451" s="110" t="s">
        <v>1381</v>
      </c>
      <c r="B451" s="110" t="s">
        <v>2437</v>
      </c>
      <c r="C451" s="115">
        <v>43528</v>
      </c>
      <c r="D451" s="111">
        <v>208.8</v>
      </c>
      <c r="E451" s="144">
        <v>360</v>
      </c>
      <c r="F451" s="154">
        <f t="shared" si="6"/>
        <v>1.7241379310344827</v>
      </c>
    </row>
    <row r="452" spans="1:6" ht="15" thickBot="1" x14ac:dyDescent="0.4">
      <c r="A452" s="110" t="s">
        <v>1381</v>
      </c>
      <c r="B452" s="110" t="s">
        <v>2437</v>
      </c>
      <c r="C452" s="115">
        <v>43621</v>
      </c>
      <c r="D452" s="111">
        <v>209.96</v>
      </c>
      <c r="E452" s="144">
        <v>362</v>
      </c>
      <c r="F452" s="154">
        <f t="shared" si="6"/>
        <v>1.7241379310344827</v>
      </c>
    </row>
    <row r="453" spans="1:6" ht="15" thickBot="1" x14ac:dyDescent="0.4">
      <c r="A453" s="110" t="s">
        <v>1381</v>
      </c>
      <c r="B453" s="110" t="s">
        <v>2437</v>
      </c>
      <c r="C453" s="115">
        <v>43521</v>
      </c>
      <c r="D453" s="111">
        <v>203</v>
      </c>
      <c r="E453" s="144">
        <v>350</v>
      </c>
      <c r="F453" s="154">
        <f t="shared" si="6"/>
        <v>1.7241379310344827</v>
      </c>
    </row>
    <row r="454" spans="1:6" ht="15" thickBot="1" x14ac:dyDescent="0.4">
      <c r="A454" s="110" t="s">
        <v>1381</v>
      </c>
      <c r="B454" s="110" t="s">
        <v>2441</v>
      </c>
      <c r="C454" s="115">
        <v>43720</v>
      </c>
      <c r="D454" s="111">
        <v>11.26</v>
      </c>
      <c r="E454" s="145"/>
      <c r="F454" s="154" t="str">
        <f t="shared" si="6"/>
        <v/>
      </c>
    </row>
    <row r="455" spans="1:6" ht="15" thickBot="1" x14ac:dyDescent="0.4">
      <c r="A455" s="110" t="s">
        <v>1381</v>
      </c>
      <c r="B455" s="110" t="s">
        <v>2437</v>
      </c>
      <c r="C455" s="115">
        <v>43717</v>
      </c>
      <c r="D455" s="111">
        <v>10.44</v>
      </c>
      <c r="E455" s="144">
        <v>18</v>
      </c>
      <c r="F455" s="154">
        <f t="shared" si="6"/>
        <v>1.7241379310344829</v>
      </c>
    </row>
    <row r="456" spans="1:6" ht="15" thickBot="1" x14ac:dyDescent="0.4">
      <c r="A456" s="110" t="s">
        <v>1381</v>
      </c>
      <c r="B456" s="110" t="s">
        <v>2440</v>
      </c>
      <c r="C456" s="115">
        <v>43721</v>
      </c>
      <c r="D456" s="111">
        <v>207.61</v>
      </c>
      <c r="E456" s="145"/>
      <c r="F456" s="154" t="str">
        <f t="shared" ref="F456:F519" si="7" xml:space="preserve"> IF(ISBLANK(E456),"",E456 / D456)</f>
        <v/>
      </c>
    </row>
    <row r="457" spans="1:6" ht="15" thickBot="1" x14ac:dyDescent="0.4">
      <c r="A457" s="110" t="s">
        <v>1381</v>
      </c>
      <c r="B457" s="110" t="s">
        <v>2437</v>
      </c>
      <c r="C457" s="115">
        <v>43555</v>
      </c>
      <c r="D457" s="111">
        <v>238.96</v>
      </c>
      <c r="E457" s="144">
        <v>412</v>
      </c>
      <c r="F457" s="154">
        <f t="shared" si="7"/>
        <v>1.7241379310344827</v>
      </c>
    </row>
    <row r="458" spans="1:6" ht="15" thickBot="1" x14ac:dyDescent="0.4">
      <c r="A458" s="110" t="s">
        <v>1381</v>
      </c>
      <c r="B458" s="110" t="s">
        <v>2437</v>
      </c>
      <c r="C458" s="115">
        <v>43750</v>
      </c>
      <c r="D458" s="111">
        <v>272.02</v>
      </c>
      <c r="E458" s="144">
        <v>469</v>
      </c>
      <c r="F458" s="154">
        <f t="shared" si="7"/>
        <v>1.7241379310344829</v>
      </c>
    </row>
    <row r="459" spans="1:6" ht="15" thickBot="1" x14ac:dyDescent="0.4">
      <c r="A459" s="110" t="s">
        <v>1381</v>
      </c>
      <c r="B459" s="110" t="s">
        <v>2437</v>
      </c>
      <c r="C459" s="115">
        <v>43787</v>
      </c>
      <c r="D459" s="111">
        <v>256.36</v>
      </c>
      <c r="E459" s="144">
        <v>442</v>
      </c>
      <c r="F459" s="154">
        <f t="shared" si="7"/>
        <v>1.7241379310344827</v>
      </c>
    </row>
    <row r="460" spans="1:6" ht="15" thickBot="1" x14ac:dyDescent="0.4">
      <c r="A460" s="110" t="s">
        <v>1381</v>
      </c>
      <c r="B460" s="110" t="s">
        <v>2437</v>
      </c>
      <c r="C460" s="115">
        <v>43677</v>
      </c>
      <c r="D460" s="111">
        <v>256.36</v>
      </c>
      <c r="E460" s="144">
        <v>442</v>
      </c>
      <c r="F460" s="154">
        <f t="shared" si="7"/>
        <v>1.7241379310344827</v>
      </c>
    </row>
    <row r="461" spans="1:6" ht="15" thickBot="1" x14ac:dyDescent="0.4">
      <c r="A461" s="110" t="s">
        <v>1381</v>
      </c>
      <c r="B461" s="110" t="s">
        <v>2441</v>
      </c>
      <c r="C461" s="115">
        <v>43738</v>
      </c>
      <c r="D461" s="111">
        <v>32.85</v>
      </c>
      <c r="E461" s="145"/>
      <c r="F461" s="154" t="str">
        <f t="shared" si="7"/>
        <v/>
      </c>
    </row>
    <row r="462" spans="1:6" ht="15" thickBot="1" x14ac:dyDescent="0.4">
      <c r="A462" s="110" t="s">
        <v>1381</v>
      </c>
      <c r="B462" s="110" t="s">
        <v>2437</v>
      </c>
      <c r="C462" s="115">
        <v>43737</v>
      </c>
      <c r="D462" s="111">
        <v>8.6999999999999993</v>
      </c>
      <c r="E462" s="144">
        <v>15</v>
      </c>
      <c r="F462" s="154">
        <f t="shared" si="7"/>
        <v>1.7241379310344829</v>
      </c>
    </row>
    <row r="463" spans="1:6" ht="15" thickBot="1" x14ac:dyDescent="0.4">
      <c r="A463" s="110" t="s">
        <v>1381</v>
      </c>
      <c r="B463" s="110" t="s">
        <v>2440</v>
      </c>
      <c r="C463" s="115">
        <v>43737</v>
      </c>
      <c r="D463" s="111">
        <v>83.39</v>
      </c>
      <c r="E463" s="145"/>
      <c r="F463" s="154" t="str">
        <f t="shared" si="7"/>
        <v/>
      </c>
    </row>
    <row r="464" spans="1:6" ht="15" thickBot="1" x14ac:dyDescent="0.4">
      <c r="A464" s="110" t="s">
        <v>1381</v>
      </c>
      <c r="B464" s="110" t="s">
        <v>2437</v>
      </c>
      <c r="C464" s="115">
        <v>43749</v>
      </c>
      <c r="D464" s="111">
        <v>204.16</v>
      </c>
      <c r="E464" s="144">
        <v>352</v>
      </c>
      <c r="F464" s="154">
        <f t="shared" si="7"/>
        <v>1.7241379310344829</v>
      </c>
    </row>
    <row r="465" spans="1:6" ht="15" thickBot="1" x14ac:dyDescent="0.4">
      <c r="A465" s="110" t="s">
        <v>1381</v>
      </c>
      <c r="B465" s="110" t="s">
        <v>2437</v>
      </c>
      <c r="C465" s="115">
        <v>43749</v>
      </c>
      <c r="D465" s="111">
        <v>204.16</v>
      </c>
      <c r="E465" s="144">
        <v>352</v>
      </c>
      <c r="F465" s="154">
        <f t="shared" si="7"/>
        <v>1.7241379310344829</v>
      </c>
    </row>
    <row r="466" spans="1:6" ht="15" thickBot="1" x14ac:dyDescent="0.4">
      <c r="A466" s="110" t="s">
        <v>1381</v>
      </c>
      <c r="B466" s="110" t="s">
        <v>2437</v>
      </c>
      <c r="C466" s="115">
        <v>43623</v>
      </c>
      <c r="D466" s="111">
        <v>116.58</v>
      </c>
      <c r="E466" s="144">
        <v>201</v>
      </c>
      <c r="F466" s="154">
        <f t="shared" si="7"/>
        <v>1.7241379310344829</v>
      </c>
    </row>
    <row r="467" spans="1:6" ht="15" thickBot="1" x14ac:dyDescent="0.4">
      <c r="A467" s="110" t="s">
        <v>2442</v>
      </c>
      <c r="B467" s="110" t="s">
        <v>2437</v>
      </c>
      <c r="C467" s="115">
        <v>43679</v>
      </c>
      <c r="D467" s="111">
        <v>225.04</v>
      </c>
      <c r="E467" s="144">
        <v>388</v>
      </c>
      <c r="F467" s="154">
        <f t="shared" si="7"/>
        <v>1.7241379310344829</v>
      </c>
    </row>
    <row r="468" spans="1:6" ht="15" thickBot="1" x14ac:dyDescent="0.4">
      <c r="A468" s="110" t="s">
        <v>2438</v>
      </c>
      <c r="B468" s="110" t="s">
        <v>2437</v>
      </c>
      <c r="C468" s="115">
        <v>43488</v>
      </c>
      <c r="D468" s="111">
        <v>156.6</v>
      </c>
      <c r="E468" s="144">
        <v>270</v>
      </c>
      <c r="F468" s="154">
        <f t="shared" si="7"/>
        <v>1.7241379310344829</v>
      </c>
    </row>
    <row r="469" spans="1:6" ht="15" thickBot="1" x14ac:dyDescent="0.4">
      <c r="A469" s="110" t="s">
        <v>1381</v>
      </c>
      <c r="B469" s="110" t="s">
        <v>2440</v>
      </c>
      <c r="C469" s="115">
        <v>43510</v>
      </c>
      <c r="D469" s="111">
        <v>128</v>
      </c>
      <c r="E469" s="145"/>
      <c r="F469" s="154" t="str">
        <f t="shared" si="7"/>
        <v/>
      </c>
    </row>
    <row r="470" spans="1:6" ht="15" thickBot="1" x14ac:dyDescent="0.4">
      <c r="A470" s="110" t="s">
        <v>2438</v>
      </c>
      <c r="B470" s="110" t="s">
        <v>2437</v>
      </c>
      <c r="C470" s="115">
        <v>43661</v>
      </c>
      <c r="D470" s="111">
        <v>16.82</v>
      </c>
      <c r="E470" s="144">
        <v>29</v>
      </c>
      <c r="F470" s="154">
        <f t="shared" si="7"/>
        <v>1.7241379310344827</v>
      </c>
    </row>
    <row r="471" spans="1:6" ht="15" thickBot="1" x14ac:dyDescent="0.4">
      <c r="A471" s="110" t="s">
        <v>2438</v>
      </c>
      <c r="B471" s="110" t="s">
        <v>2437</v>
      </c>
      <c r="C471" s="115">
        <v>43662</v>
      </c>
      <c r="D471" s="111">
        <v>16.82</v>
      </c>
      <c r="E471" s="144">
        <v>29</v>
      </c>
      <c r="F471" s="154">
        <f t="shared" si="7"/>
        <v>1.7241379310344827</v>
      </c>
    </row>
    <row r="472" spans="1:6" ht="15" thickBot="1" x14ac:dyDescent="0.4">
      <c r="A472" s="110" t="s">
        <v>2438</v>
      </c>
      <c r="B472" s="110" t="s">
        <v>2437</v>
      </c>
      <c r="C472" s="115">
        <v>43663</v>
      </c>
      <c r="D472" s="111">
        <v>16.82</v>
      </c>
      <c r="E472" s="144">
        <v>29</v>
      </c>
      <c r="F472" s="154">
        <f t="shared" si="7"/>
        <v>1.7241379310344827</v>
      </c>
    </row>
    <row r="473" spans="1:6" ht="15" thickBot="1" x14ac:dyDescent="0.4">
      <c r="A473" s="110" t="s">
        <v>2438</v>
      </c>
      <c r="B473" s="110" t="s">
        <v>2437</v>
      </c>
      <c r="C473" s="115">
        <v>43664</v>
      </c>
      <c r="D473" s="111">
        <v>16.82</v>
      </c>
      <c r="E473" s="144">
        <v>29</v>
      </c>
      <c r="F473" s="154">
        <f t="shared" si="7"/>
        <v>1.7241379310344827</v>
      </c>
    </row>
    <row r="474" spans="1:6" ht="15" thickBot="1" x14ac:dyDescent="0.4">
      <c r="A474" s="110" t="s">
        <v>2438</v>
      </c>
      <c r="B474" s="110" t="s">
        <v>2437</v>
      </c>
      <c r="C474" s="115">
        <v>43665</v>
      </c>
      <c r="D474" s="111">
        <v>16.82</v>
      </c>
      <c r="E474" s="144">
        <v>29</v>
      </c>
      <c r="F474" s="154">
        <f t="shared" si="7"/>
        <v>1.7241379310344827</v>
      </c>
    </row>
    <row r="475" spans="1:6" ht="15" thickBot="1" x14ac:dyDescent="0.4">
      <c r="A475" s="110" t="s">
        <v>2438</v>
      </c>
      <c r="B475" s="110" t="s">
        <v>2441</v>
      </c>
      <c r="C475" s="115">
        <v>43491</v>
      </c>
      <c r="D475" s="111">
        <v>20.23</v>
      </c>
      <c r="E475" s="145"/>
      <c r="F475" s="154" t="str">
        <f t="shared" si="7"/>
        <v/>
      </c>
    </row>
    <row r="476" spans="1:6" ht="15" thickBot="1" x14ac:dyDescent="0.4">
      <c r="A476" s="110" t="s">
        <v>2438</v>
      </c>
      <c r="B476" s="110" t="s">
        <v>2440</v>
      </c>
      <c r="C476" s="115">
        <v>43489</v>
      </c>
      <c r="D476" s="111">
        <v>172.76</v>
      </c>
      <c r="E476" s="145"/>
      <c r="F476" s="154" t="str">
        <f t="shared" si="7"/>
        <v/>
      </c>
    </row>
    <row r="477" spans="1:6" ht="15" thickBot="1" x14ac:dyDescent="0.4">
      <c r="A477" s="110" t="s">
        <v>1381</v>
      </c>
      <c r="B477" s="110" t="s">
        <v>2437</v>
      </c>
      <c r="C477" s="115">
        <v>43606</v>
      </c>
      <c r="D477" s="111">
        <v>236.06</v>
      </c>
      <c r="E477" s="144">
        <v>407</v>
      </c>
      <c r="F477" s="154">
        <f t="shared" si="7"/>
        <v>1.7241379310344827</v>
      </c>
    </row>
    <row r="478" spans="1:6" ht="15" thickBot="1" x14ac:dyDescent="0.4">
      <c r="A478" s="110" t="s">
        <v>1381</v>
      </c>
      <c r="B478" s="110" t="s">
        <v>2437</v>
      </c>
      <c r="C478" s="115">
        <v>43630</v>
      </c>
      <c r="D478" s="111">
        <v>261.58</v>
      </c>
      <c r="E478" s="144">
        <v>451</v>
      </c>
      <c r="F478" s="154">
        <f t="shared" si="7"/>
        <v>1.7241379310344829</v>
      </c>
    </row>
    <row r="479" spans="1:6" ht="15" thickBot="1" x14ac:dyDescent="0.4">
      <c r="A479" s="110" t="s">
        <v>1381</v>
      </c>
      <c r="B479" s="110" t="s">
        <v>2437</v>
      </c>
      <c r="C479" s="115">
        <v>43630</v>
      </c>
      <c r="D479" s="111">
        <v>261.58</v>
      </c>
      <c r="E479" s="144">
        <v>451</v>
      </c>
      <c r="F479" s="154">
        <f t="shared" si="7"/>
        <v>1.7241379310344829</v>
      </c>
    </row>
    <row r="480" spans="1:6" ht="15" thickBot="1" x14ac:dyDescent="0.4">
      <c r="A480" s="110" t="s">
        <v>1381</v>
      </c>
      <c r="B480" s="110" t="s">
        <v>2440</v>
      </c>
      <c r="C480" s="115">
        <v>43717</v>
      </c>
      <c r="D480" s="111">
        <v>61</v>
      </c>
      <c r="E480" s="145"/>
      <c r="F480" s="154" t="str">
        <f t="shared" si="7"/>
        <v/>
      </c>
    </row>
    <row r="481" spans="1:6" ht="15" thickBot="1" x14ac:dyDescent="0.4">
      <c r="A481" s="110" t="s">
        <v>2438</v>
      </c>
      <c r="B481" s="110" t="s">
        <v>2437</v>
      </c>
      <c r="C481" s="115">
        <v>43500</v>
      </c>
      <c r="D481" s="111">
        <v>195.46</v>
      </c>
      <c r="E481" s="144">
        <v>337</v>
      </c>
      <c r="F481" s="154">
        <f t="shared" si="7"/>
        <v>1.7241379310344827</v>
      </c>
    </row>
    <row r="482" spans="1:6" ht="15" thickBot="1" x14ac:dyDescent="0.4">
      <c r="A482" s="110" t="s">
        <v>1381</v>
      </c>
      <c r="B482" s="110" t="s">
        <v>2440</v>
      </c>
      <c r="C482" s="115">
        <v>43493</v>
      </c>
      <c r="D482" s="111">
        <v>109.68</v>
      </c>
      <c r="E482" s="145"/>
      <c r="F482" s="154" t="str">
        <f t="shared" si="7"/>
        <v/>
      </c>
    </row>
    <row r="483" spans="1:6" ht="15" thickBot="1" x14ac:dyDescent="0.4">
      <c r="A483" s="110" t="s">
        <v>1381</v>
      </c>
      <c r="B483" s="110" t="s">
        <v>2440</v>
      </c>
      <c r="C483" s="115">
        <v>43694</v>
      </c>
      <c r="D483" s="111">
        <v>41.71</v>
      </c>
      <c r="E483" s="145"/>
      <c r="F483" s="154" t="str">
        <f t="shared" si="7"/>
        <v/>
      </c>
    </row>
    <row r="484" spans="1:6" ht="15" thickBot="1" x14ac:dyDescent="0.4">
      <c r="A484" s="110" t="s">
        <v>2438</v>
      </c>
      <c r="B484" s="110" t="s">
        <v>2437</v>
      </c>
      <c r="C484" s="115">
        <v>43734</v>
      </c>
      <c r="D484" s="111">
        <v>233.74</v>
      </c>
      <c r="E484" s="144">
        <v>403</v>
      </c>
      <c r="F484" s="154">
        <f t="shared" si="7"/>
        <v>1.7241379310344827</v>
      </c>
    </row>
    <row r="485" spans="1:6" ht="15" thickBot="1" x14ac:dyDescent="0.4">
      <c r="A485" s="110" t="s">
        <v>1381</v>
      </c>
      <c r="B485" s="110" t="s">
        <v>2437</v>
      </c>
      <c r="C485" s="115">
        <v>43734</v>
      </c>
      <c r="D485" s="111">
        <v>124.7</v>
      </c>
      <c r="E485" s="144">
        <v>215</v>
      </c>
      <c r="F485" s="154">
        <f t="shared" si="7"/>
        <v>1.7241379310344827</v>
      </c>
    </row>
    <row r="486" spans="1:6" ht="15" thickBot="1" x14ac:dyDescent="0.4">
      <c r="A486" s="110" t="s">
        <v>1381</v>
      </c>
      <c r="B486" s="110" t="s">
        <v>2437</v>
      </c>
      <c r="C486" s="115">
        <v>43734</v>
      </c>
      <c r="D486" s="111">
        <v>124.7</v>
      </c>
      <c r="E486" s="144">
        <v>215</v>
      </c>
      <c r="F486" s="154">
        <f t="shared" si="7"/>
        <v>1.7241379310344827</v>
      </c>
    </row>
    <row r="487" spans="1:6" ht="15" thickBot="1" x14ac:dyDescent="0.4">
      <c r="A487" s="110" t="s">
        <v>1381</v>
      </c>
      <c r="B487" s="110" t="s">
        <v>2437</v>
      </c>
      <c r="C487" s="115">
        <v>43668</v>
      </c>
      <c r="D487" s="111">
        <v>171.68</v>
      </c>
      <c r="E487" s="144">
        <v>296</v>
      </c>
      <c r="F487" s="154">
        <f t="shared" si="7"/>
        <v>1.7241379310344827</v>
      </c>
    </row>
    <row r="488" spans="1:6" ht="15" thickBot="1" x14ac:dyDescent="0.4">
      <c r="A488" s="110" t="s">
        <v>1381</v>
      </c>
      <c r="B488" s="110" t="s">
        <v>2440</v>
      </c>
      <c r="C488" s="115">
        <v>43703</v>
      </c>
      <c r="D488" s="111">
        <v>386.23</v>
      </c>
      <c r="E488" s="145"/>
      <c r="F488" s="154" t="str">
        <f t="shared" si="7"/>
        <v/>
      </c>
    </row>
    <row r="489" spans="1:6" ht="15" thickBot="1" x14ac:dyDescent="0.4">
      <c r="A489" s="110" t="s">
        <v>1381</v>
      </c>
      <c r="B489" s="110" t="s">
        <v>2440</v>
      </c>
      <c r="C489" s="115">
        <v>43704</v>
      </c>
      <c r="D489" s="111">
        <v>-386.23</v>
      </c>
      <c r="E489" s="145"/>
      <c r="F489" s="154" t="str">
        <f t="shared" si="7"/>
        <v/>
      </c>
    </row>
    <row r="490" spans="1:6" ht="15" thickBot="1" x14ac:dyDescent="0.4">
      <c r="A490" s="110" t="s">
        <v>1381</v>
      </c>
      <c r="B490" s="110" t="s">
        <v>2437</v>
      </c>
      <c r="C490" s="115">
        <v>43654</v>
      </c>
      <c r="D490" s="111">
        <v>171.68</v>
      </c>
      <c r="E490" s="144">
        <v>296</v>
      </c>
      <c r="F490" s="154">
        <f t="shared" si="7"/>
        <v>1.7241379310344827</v>
      </c>
    </row>
    <row r="491" spans="1:6" ht="15" thickBot="1" x14ac:dyDescent="0.4">
      <c r="A491" s="110" t="s">
        <v>2442</v>
      </c>
      <c r="B491" s="110" t="s">
        <v>2437</v>
      </c>
      <c r="C491" s="115">
        <v>43482</v>
      </c>
      <c r="D491" s="111">
        <v>389.76</v>
      </c>
      <c r="E491" s="144">
        <v>672</v>
      </c>
      <c r="F491" s="154">
        <f t="shared" si="7"/>
        <v>1.7241379310344829</v>
      </c>
    </row>
    <row r="492" spans="1:6" ht="15" thickBot="1" x14ac:dyDescent="0.4">
      <c r="A492" s="110" t="s">
        <v>2442</v>
      </c>
      <c r="B492" s="110" t="s">
        <v>2437</v>
      </c>
      <c r="C492" s="115">
        <v>43483</v>
      </c>
      <c r="D492" s="111">
        <v>7.54</v>
      </c>
      <c r="E492" s="144">
        <v>13</v>
      </c>
      <c r="F492" s="154">
        <f t="shared" si="7"/>
        <v>1.7241379310344827</v>
      </c>
    </row>
    <row r="493" spans="1:6" ht="15" thickBot="1" x14ac:dyDescent="0.4">
      <c r="A493" s="110" t="s">
        <v>2442</v>
      </c>
      <c r="B493" s="110" t="s">
        <v>2437</v>
      </c>
      <c r="C493" s="115">
        <v>43602</v>
      </c>
      <c r="D493" s="111">
        <v>259.26</v>
      </c>
      <c r="E493" s="144">
        <v>447</v>
      </c>
      <c r="F493" s="154">
        <f t="shared" si="7"/>
        <v>1.7241379310344829</v>
      </c>
    </row>
    <row r="494" spans="1:6" ht="15" thickBot="1" x14ac:dyDescent="0.4">
      <c r="A494" s="110" t="s">
        <v>2443</v>
      </c>
      <c r="B494" s="110" t="s">
        <v>2437</v>
      </c>
      <c r="C494" s="115">
        <v>43508</v>
      </c>
      <c r="D494" s="111">
        <v>273.76</v>
      </c>
      <c r="E494" s="144">
        <v>472</v>
      </c>
      <c r="F494" s="154">
        <f t="shared" si="7"/>
        <v>1.7241379310344829</v>
      </c>
    </row>
    <row r="495" spans="1:6" ht="15" thickBot="1" x14ac:dyDescent="0.4">
      <c r="A495" s="110" t="s">
        <v>2442</v>
      </c>
      <c r="B495" s="110" t="s">
        <v>2437</v>
      </c>
      <c r="C495" s="115">
        <v>43664</v>
      </c>
      <c r="D495" s="111">
        <v>207.64</v>
      </c>
      <c r="E495" s="144">
        <v>358</v>
      </c>
      <c r="F495" s="154">
        <f t="shared" si="7"/>
        <v>1.7241379310344829</v>
      </c>
    </row>
    <row r="496" spans="1:6" ht="15" thickBot="1" x14ac:dyDescent="0.4">
      <c r="A496" s="110" t="s">
        <v>1381</v>
      </c>
      <c r="B496" s="110" t="s">
        <v>2437</v>
      </c>
      <c r="C496" s="115">
        <v>43614</v>
      </c>
      <c r="D496" s="111">
        <v>200.1</v>
      </c>
      <c r="E496" s="144">
        <v>345</v>
      </c>
      <c r="F496" s="154">
        <f t="shared" si="7"/>
        <v>1.7241379310344829</v>
      </c>
    </row>
    <row r="497" spans="1:6" ht="15" thickBot="1" x14ac:dyDescent="0.4">
      <c r="A497" s="110" t="s">
        <v>1381</v>
      </c>
      <c r="B497" s="110" t="s">
        <v>2441</v>
      </c>
      <c r="C497" s="115">
        <v>43740</v>
      </c>
      <c r="D497" s="111">
        <v>15.29</v>
      </c>
      <c r="E497" s="145"/>
      <c r="F497" s="154" t="str">
        <f t="shared" si="7"/>
        <v/>
      </c>
    </row>
    <row r="498" spans="1:6" ht="15" thickBot="1" x14ac:dyDescent="0.4">
      <c r="A498" s="110" t="s">
        <v>1381</v>
      </c>
      <c r="B498" s="110" t="s">
        <v>2441</v>
      </c>
      <c r="C498" s="115">
        <v>43742</v>
      </c>
      <c r="D498" s="111">
        <v>10.85</v>
      </c>
      <c r="E498" s="145"/>
      <c r="F498" s="154" t="str">
        <f t="shared" si="7"/>
        <v/>
      </c>
    </row>
    <row r="499" spans="1:6" ht="15" thickBot="1" x14ac:dyDescent="0.4">
      <c r="A499" s="110" t="s">
        <v>1381</v>
      </c>
      <c r="B499" s="110" t="s">
        <v>2440</v>
      </c>
      <c r="C499" s="115">
        <v>43742</v>
      </c>
      <c r="D499" s="111">
        <v>66</v>
      </c>
      <c r="E499" s="145"/>
      <c r="F499" s="154" t="str">
        <f t="shared" si="7"/>
        <v/>
      </c>
    </row>
    <row r="500" spans="1:6" ht="15" thickBot="1" x14ac:dyDescent="0.4">
      <c r="A500" s="110" t="s">
        <v>2446</v>
      </c>
      <c r="B500" s="110" t="s">
        <v>2437</v>
      </c>
      <c r="C500" s="115">
        <v>43623</v>
      </c>
      <c r="D500" s="111">
        <v>156.02000000000001</v>
      </c>
      <c r="E500" s="144">
        <v>269</v>
      </c>
      <c r="F500" s="154">
        <f t="shared" si="7"/>
        <v>1.7241379310344827</v>
      </c>
    </row>
    <row r="501" spans="1:6" ht="15" thickBot="1" x14ac:dyDescent="0.4">
      <c r="A501" s="110" t="s">
        <v>2445</v>
      </c>
      <c r="B501" s="110" t="s">
        <v>2441</v>
      </c>
      <c r="C501" s="115">
        <v>43495</v>
      </c>
      <c r="D501" s="111">
        <v>51.44</v>
      </c>
      <c r="E501" s="145"/>
      <c r="F501" s="154" t="str">
        <f t="shared" si="7"/>
        <v/>
      </c>
    </row>
    <row r="502" spans="1:6" ht="15" thickBot="1" x14ac:dyDescent="0.4">
      <c r="A502" s="110" t="s">
        <v>2445</v>
      </c>
      <c r="B502" s="110" t="s">
        <v>2440</v>
      </c>
      <c r="C502" s="115">
        <v>43495</v>
      </c>
      <c r="D502" s="111">
        <v>153.19999999999999</v>
      </c>
      <c r="E502" s="145"/>
      <c r="F502" s="154" t="str">
        <f t="shared" si="7"/>
        <v/>
      </c>
    </row>
    <row r="503" spans="1:6" ht="15" thickBot="1" x14ac:dyDescent="0.4">
      <c r="A503" s="110" t="s">
        <v>2439</v>
      </c>
      <c r="B503" s="110" t="s">
        <v>2440</v>
      </c>
      <c r="C503" s="115">
        <v>43768</v>
      </c>
      <c r="D503" s="111">
        <v>322.73</v>
      </c>
      <c r="E503" s="145"/>
      <c r="F503" s="154" t="str">
        <f t="shared" si="7"/>
        <v/>
      </c>
    </row>
    <row r="504" spans="1:6" ht="15" thickBot="1" x14ac:dyDescent="0.4">
      <c r="A504" s="110" t="s">
        <v>1381</v>
      </c>
      <c r="B504" s="110" t="s">
        <v>2441</v>
      </c>
      <c r="C504" s="115">
        <v>43527</v>
      </c>
      <c r="D504" s="111">
        <v>49.13</v>
      </c>
      <c r="E504" s="145"/>
      <c r="F504" s="154" t="str">
        <f t="shared" si="7"/>
        <v/>
      </c>
    </row>
    <row r="505" spans="1:6" ht="15" thickBot="1" x14ac:dyDescent="0.4">
      <c r="A505" s="110" t="s">
        <v>1381</v>
      </c>
      <c r="B505" s="110" t="s">
        <v>2441</v>
      </c>
      <c r="C505" s="115">
        <v>43527</v>
      </c>
      <c r="D505" s="111">
        <v>49.13</v>
      </c>
      <c r="E505" s="145"/>
      <c r="F505" s="154" t="str">
        <f t="shared" si="7"/>
        <v/>
      </c>
    </row>
    <row r="506" spans="1:6" ht="15" thickBot="1" x14ac:dyDescent="0.4">
      <c r="A506" s="110" t="s">
        <v>1381</v>
      </c>
      <c r="B506" s="110" t="s">
        <v>2441</v>
      </c>
      <c r="C506" s="115">
        <v>43527</v>
      </c>
      <c r="D506" s="111">
        <v>49.13</v>
      </c>
      <c r="E506" s="145"/>
      <c r="F506" s="154" t="str">
        <f t="shared" si="7"/>
        <v/>
      </c>
    </row>
    <row r="507" spans="1:6" ht="15" thickBot="1" x14ac:dyDescent="0.4">
      <c r="A507" s="110" t="s">
        <v>1381</v>
      </c>
      <c r="B507" s="110" t="s">
        <v>2441</v>
      </c>
      <c r="C507" s="115">
        <v>43533</v>
      </c>
      <c r="D507" s="111">
        <v>64.61</v>
      </c>
      <c r="E507" s="145"/>
      <c r="F507" s="154" t="str">
        <f t="shared" si="7"/>
        <v/>
      </c>
    </row>
    <row r="508" spans="1:6" ht="15" thickBot="1" x14ac:dyDescent="0.4">
      <c r="A508" s="110" t="s">
        <v>1381</v>
      </c>
      <c r="B508" s="110" t="s">
        <v>2441</v>
      </c>
      <c r="C508" s="115">
        <v>43533</v>
      </c>
      <c r="D508" s="111">
        <v>64.61</v>
      </c>
      <c r="E508" s="145"/>
      <c r="F508" s="154" t="str">
        <f t="shared" si="7"/>
        <v/>
      </c>
    </row>
    <row r="509" spans="1:6" ht="15" thickBot="1" x14ac:dyDescent="0.4">
      <c r="A509" s="110" t="s">
        <v>1381</v>
      </c>
      <c r="B509" s="110" t="s">
        <v>2441</v>
      </c>
      <c r="C509" s="115">
        <v>43533</v>
      </c>
      <c r="D509" s="111">
        <v>64.61</v>
      </c>
      <c r="E509" s="145"/>
      <c r="F509" s="154" t="str">
        <f t="shared" si="7"/>
        <v/>
      </c>
    </row>
    <row r="510" spans="1:6" ht="15" thickBot="1" x14ac:dyDescent="0.4">
      <c r="A510" s="110" t="s">
        <v>1381</v>
      </c>
      <c r="B510" s="110" t="s">
        <v>2440</v>
      </c>
      <c r="C510" s="115">
        <v>43527</v>
      </c>
      <c r="D510" s="111">
        <v>227.03</v>
      </c>
      <c r="E510" s="145"/>
      <c r="F510" s="154" t="str">
        <f t="shared" si="7"/>
        <v/>
      </c>
    </row>
    <row r="511" spans="1:6" ht="15" thickBot="1" x14ac:dyDescent="0.4">
      <c r="A511" s="110" t="s">
        <v>1381</v>
      </c>
      <c r="B511" s="110" t="s">
        <v>2440</v>
      </c>
      <c r="C511" s="115">
        <v>43527</v>
      </c>
      <c r="D511" s="111">
        <v>227.03</v>
      </c>
      <c r="E511" s="145"/>
      <c r="F511" s="154" t="str">
        <f t="shared" si="7"/>
        <v/>
      </c>
    </row>
    <row r="512" spans="1:6" ht="15" thickBot="1" x14ac:dyDescent="0.4">
      <c r="A512" s="110" t="s">
        <v>1381</v>
      </c>
      <c r="B512" s="110" t="s">
        <v>2440</v>
      </c>
      <c r="C512" s="115">
        <v>43527</v>
      </c>
      <c r="D512" s="111">
        <v>227.03</v>
      </c>
      <c r="E512" s="145"/>
      <c r="F512" s="154" t="str">
        <f t="shared" si="7"/>
        <v/>
      </c>
    </row>
    <row r="513" spans="1:6" ht="15" thickBot="1" x14ac:dyDescent="0.4">
      <c r="A513" s="110" t="s">
        <v>1381</v>
      </c>
      <c r="B513" s="110" t="s">
        <v>2440</v>
      </c>
      <c r="C513" s="115">
        <v>43534</v>
      </c>
      <c r="D513" s="111">
        <v>239.15</v>
      </c>
      <c r="E513" s="145"/>
      <c r="F513" s="154" t="str">
        <f t="shared" si="7"/>
        <v/>
      </c>
    </row>
    <row r="514" spans="1:6" ht="15" thickBot="1" x14ac:dyDescent="0.4">
      <c r="A514" s="110" t="s">
        <v>1381</v>
      </c>
      <c r="B514" s="110" t="s">
        <v>2440</v>
      </c>
      <c r="C514" s="115">
        <v>43534</v>
      </c>
      <c r="D514" s="111">
        <v>239.15</v>
      </c>
      <c r="E514" s="145"/>
      <c r="F514" s="154" t="str">
        <f t="shared" si="7"/>
        <v/>
      </c>
    </row>
    <row r="515" spans="1:6" ht="15" thickBot="1" x14ac:dyDescent="0.4">
      <c r="A515" s="110" t="s">
        <v>1381</v>
      </c>
      <c r="B515" s="110" t="s">
        <v>2440</v>
      </c>
      <c r="C515" s="115">
        <v>43534</v>
      </c>
      <c r="D515" s="111">
        <v>239.15</v>
      </c>
      <c r="E515" s="145"/>
      <c r="F515" s="154" t="str">
        <f t="shared" si="7"/>
        <v/>
      </c>
    </row>
    <row r="516" spans="1:6" ht="15" thickBot="1" x14ac:dyDescent="0.4">
      <c r="A516" s="110" t="s">
        <v>1381</v>
      </c>
      <c r="B516" s="110" t="s">
        <v>2437</v>
      </c>
      <c r="C516" s="115">
        <v>43674</v>
      </c>
      <c r="D516" s="111">
        <v>259.83999999999997</v>
      </c>
      <c r="E516" s="144">
        <v>448</v>
      </c>
      <c r="F516" s="154">
        <f t="shared" si="7"/>
        <v>1.7241379310344829</v>
      </c>
    </row>
    <row r="517" spans="1:6" ht="15" thickBot="1" x14ac:dyDescent="0.4">
      <c r="A517" s="110" t="s">
        <v>1381</v>
      </c>
      <c r="B517" s="110" t="s">
        <v>2441</v>
      </c>
      <c r="C517" s="115">
        <v>43562</v>
      </c>
      <c r="D517" s="111">
        <v>21.02</v>
      </c>
      <c r="E517" s="145"/>
      <c r="F517" s="154" t="str">
        <f t="shared" si="7"/>
        <v/>
      </c>
    </row>
    <row r="518" spans="1:6" ht="15" thickBot="1" x14ac:dyDescent="0.4">
      <c r="A518" s="110" t="s">
        <v>1381</v>
      </c>
      <c r="B518" s="110" t="s">
        <v>2441</v>
      </c>
      <c r="C518" s="115">
        <v>43562</v>
      </c>
      <c r="D518" s="111">
        <v>21.02</v>
      </c>
      <c r="E518" s="145"/>
      <c r="F518" s="154" t="str">
        <f t="shared" si="7"/>
        <v/>
      </c>
    </row>
    <row r="519" spans="1:6" ht="15" thickBot="1" x14ac:dyDescent="0.4">
      <c r="A519" s="110" t="s">
        <v>1381</v>
      </c>
      <c r="B519" s="110" t="s">
        <v>2441</v>
      </c>
      <c r="C519" s="115">
        <v>43570</v>
      </c>
      <c r="D519" s="111">
        <v>56.13</v>
      </c>
      <c r="E519" s="145"/>
      <c r="F519" s="154" t="str">
        <f t="shared" si="7"/>
        <v/>
      </c>
    </row>
    <row r="520" spans="1:6" ht="15" thickBot="1" x14ac:dyDescent="0.4">
      <c r="A520" s="110" t="s">
        <v>1381</v>
      </c>
      <c r="B520" s="110" t="s">
        <v>2441</v>
      </c>
      <c r="C520" s="115">
        <v>43570</v>
      </c>
      <c r="D520" s="111">
        <v>56.13</v>
      </c>
      <c r="E520" s="145"/>
      <c r="F520" s="154" t="str">
        <f t="shared" ref="F520:F583" si="8" xml:space="preserve"> IF(ISBLANK(E520),"",E520 / D520)</f>
        <v/>
      </c>
    </row>
    <row r="521" spans="1:6" ht="15" thickBot="1" x14ac:dyDescent="0.4">
      <c r="A521" s="110" t="s">
        <v>1381</v>
      </c>
      <c r="B521" s="110" t="s">
        <v>2441</v>
      </c>
      <c r="C521" s="115">
        <v>43571</v>
      </c>
      <c r="D521" s="111">
        <v>16.97</v>
      </c>
      <c r="E521" s="145"/>
      <c r="F521" s="154" t="str">
        <f t="shared" si="8"/>
        <v/>
      </c>
    </row>
    <row r="522" spans="1:6" ht="15" thickBot="1" x14ac:dyDescent="0.4">
      <c r="A522" s="110" t="s">
        <v>1381</v>
      </c>
      <c r="B522" s="110" t="s">
        <v>2441</v>
      </c>
      <c r="C522" s="115">
        <v>43571</v>
      </c>
      <c r="D522" s="111">
        <v>16.97</v>
      </c>
      <c r="E522" s="145"/>
      <c r="F522" s="154" t="str">
        <f t="shared" si="8"/>
        <v/>
      </c>
    </row>
    <row r="523" spans="1:6" ht="15" thickBot="1" x14ac:dyDescent="0.4">
      <c r="A523" s="110" t="s">
        <v>1381</v>
      </c>
      <c r="B523" s="110" t="s">
        <v>2440</v>
      </c>
      <c r="C523" s="115">
        <v>43562</v>
      </c>
      <c r="D523" s="111">
        <v>38.979999999999997</v>
      </c>
      <c r="E523" s="145"/>
      <c r="F523" s="154" t="str">
        <f t="shared" si="8"/>
        <v/>
      </c>
    </row>
    <row r="524" spans="1:6" ht="15" thickBot="1" x14ac:dyDescent="0.4">
      <c r="A524" s="110" t="s">
        <v>1381</v>
      </c>
      <c r="B524" s="110" t="s">
        <v>2440</v>
      </c>
      <c r="C524" s="115">
        <v>43562</v>
      </c>
      <c r="D524" s="111">
        <v>38.979999999999997</v>
      </c>
      <c r="E524" s="145"/>
      <c r="F524" s="154" t="str">
        <f t="shared" si="8"/>
        <v/>
      </c>
    </row>
    <row r="525" spans="1:6" ht="15" thickBot="1" x14ac:dyDescent="0.4">
      <c r="A525" s="110" t="s">
        <v>1381</v>
      </c>
      <c r="B525" s="110" t="s">
        <v>2440</v>
      </c>
      <c r="C525" s="115">
        <v>43570</v>
      </c>
      <c r="D525" s="111">
        <v>310.01</v>
      </c>
      <c r="E525" s="145"/>
      <c r="F525" s="154" t="str">
        <f t="shared" si="8"/>
        <v/>
      </c>
    </row>
    <row r="526" spans="1:6" ht="15" thickBot="1" x14ac:dyDescent="0.4">
      <c r="A526" s="110" t="s">
        <v>1381</v>
      </c>
      <c r="B526" s="110" t="s">
        <v>2440</v>
      </c>
      <c r="C526" s="115">
        <v>43570</v>
      </c>
      <c r="D526" s="111">
        <v>310.01</v>
      </c>
      <c r="E526" s="145"/>
      <c r="F526" s="154" t="str">
        <f t="shared" si="8"/>
        <v/>
      </c>
    </row>
    <row r="527" spans="1:6" ht="15" thickBot="1" x14ac:dyDescent="0.4">
      <c r="A527" s="110" t="s">
        <v>1381</v>
      </c>
      <c r="B527" s="110" t="s">
        <v>2440</v>
      </c>
      <c r="C527" s="115">
        <v>43571</v>
      </c>
      <c r="D527" s="111">
        <v>48.9</v>
      </c>
      <c r="E527" s="145"/>
      <c r="F527" s="154" t="str">
        <f t="shared" si="8"/>
        <v/>
      </c>
    </row>
    <row r="528" spans="1:6" ht="15" thickBot="1" x14ac:dyDescent="0.4">
      <c r="A528" s="110" t="s">
        <v>1381</v>
      </c>
      <c r="B528" s="110" t="s">
        <v>2440</v>
      </c>
      <c r="C528" s="115">
        <v>43571</v>
      </c>
      <c r="D528" s="111">
        <v>48.9</v>
      </c>
      <c r="E528" s="145"/>
      <c r="F528" s="154" t="str">
        <f t="shared" si="8"/>
        <v/>
      </c>
    </row>
    <row r="529" spans="1:6" ht="15" thickBot="1" x14ac:dyDescent="0.4">
      <c r="A529" s="110" t="s">
        <v>1381</v>
      </c>
      <c r="B529" s="110" t="s">
        <v>2441</v>
      </c>
      <c r="C529" s="115">
        <v>43744</v>
      </c>
      <c r="D529" s="111">
        <v>16.809999999999999</v>
      </c>
      <c r="E529" s="145"/>
      <c r="F529" s="154" t="str">
        <f t="shared" si="8"/>
        <v/>
      </c>
    </row>
    <row r="530" spans="1:6" ht="15" thickBot="1" x14ac:dyDescent="0.4">
      <c r="A530" s="110" t="s">
        <v>1381</v>
      </c>
      <c r="B530" s="110" t="s">
        <v>2441</v>
      </c>
      <c r="C530" s="115">
        <v>43744</v>
      </c>
      <c r="D530" s="111">
        <v>16.809999999999999</v>
      </c>
      <c r="E530" s="145"/>
      <c r="F530" s="154" t="str">
        <f t="shared" si="8"/>
        <v/>
      </c>
    </row>
    <row r="531" spans="1:6" ht="15" thickBot="1" x14ac:dyDescent="0.4">
      <c r="A531" s="110" t="s">
        <v>1381</v>
      </c>
      <c r="B531" s="110" t="s">
        <v>2441</v>
      </c>
      <c r="C531" s="115">
        <v>43750</v>
      </c>
      <c r="D531" s="111">
        <v>40.65</v>
      </c>
      <c r="E531" s="145"/>
      <c r="F531" s="154" t="str">
        <f t="shared" si="8"/>
        <v/>
      </c>
    </row>
    <row r="532" spans="1:6" ht="15" thickBot="1" x14ac:dyDescent="0.4">
      <c r="A532" s="110" t="s">
        <v>1381</v>
      </c>
      <c r="B532" s="110" t="s">
        <v>2441</v>
      </c>
      <c r="C532" s="115">
        <v>43750</v>
      </c>
      <c r="D532" s="111">
        <v>40.65</v>
      </c>
      <c r="E532" s="145"/>
      <c r="F532" s="154" t="str">
        <f t="shared" si="8"/>
        <v/>
      </c>
    </row>
    <row r="533" spans="1:6" ht="15" thickBot="1" x14ac:dyDescent="0.4">
      <c r="A533" s="110" t="s">
        <v>1381</v>
      </c>
      <c r="B533" s="110" t="s">
        <v>2441</v>
      </c>
      <c r="C533" s="115">
        <v>43751</v>
      </c>
      <c r="D533" s="111">
        <v>14.92</v>
      </c>
      <c r="E533" s="145"/>
      <c r="F533" s="154" t="str">
        <f t="shared" si="8"/>
        <v/>
      </c>
    </row>
    <row r="534" spans="1:6" ht="15" thickBot="1" x14ac:dyDescent="0.4">
      <c r="A534" s="110" t="s">
        <v>1381</v>
      </c>
      <c r="B534" s="110" t="s">
        <v>2441</v>
      </c>
      <c r="C534" s="115">
        <v>43751</v>
      </c>
      <c r="D534" s="111">
        <v>14.92</v>
      </c>
      <c r="E534" s="145"/>
      <c r="F534" s="154" t="str">
        <f t="shared" si="8"/>
        <v/>
      </c>
    </row>
    <row r="535" spans="1:6" ht="15" thickBot="1" x14ac:dyDescent="0.4">
      <c r="A535" s="110" t="s">
        <v>1381</v>
      </c>
      <c r="B535" s="110" t="s">
        <v>2440</v>
      </c>
      <c r="C535" s="115">
        <v>43744</v>
      </c>
      <c r="D535" s="111">
        <v>307.45999999999998</v>
      </c>
      <c r="E535" s="145"/>
      <c r="F535" s="154" t="str">
        <f t="shared" si="8"/>
        <v/>
      </c>
    </row>
    <row r="536" spans="1:6" ht="15" thickBot="1" x14ac:dyDescent="0.4">
      <c r="A536" s="110" t="s">
        <v>1381</v>
      </c>
      <c r="B536" s="110" t="s">
        <v>2440</v>
      </c>
      <c r="C536" s="115">
        <v>43744</v>
      </c>
      <c r="D536" s="111">
        <v>307.45999999999998</v>
      </c>
      <c r="E536" s="145"/>
      <c r="F536" s="154" t="str">
        <f t="shared" si="8"/>
        <v/>
      </c>
    </row>
    <row r="537" spans="1:6" ht="15" thickBot="1" x14ac:dyDescent="0.4">
      <c r="A537" s="110" t="s">
        <v>1381</v>
      </c>
      <c r="B537" s="110" t="s">
        <v>2440</v>
      </c>
      <c r="C537" s="115">
        <v>43750</v>
      </c>
      <c r="D537" s="111">
        <v>48.9</v>
      </c>
      <c r="E537" s="145"/>
      <c r="F537" s="154" t="str">
        <f t="shared" si="8"/>
        <v/>
      </c>
    </row>
    <row r="538" spans="1:6" ht="15" thickBot="1" x14ac:dyDescent="0.4">
      <c r="A538" s="110" t="s">
        <v>1381</v>
      </c>
      <c r="B538" s="110" t="s">
        <v>2440</v>
      </c>
      <c r="C538" s="115">
        <v>43750</v>
      </c>
      <c r="D538" s="111">
        <v>48.9</v>
      </c>
      <c r="E538" s="145"/>
      <c r="F538" s="154" t="str">
        <f t="shared" si="8"/>
        <v/>
      </c>
    </row>
    <row r="539" spans="1:6" ht="15" thickBot="1" x14ac:dyDescent="0.4">
      <c r="A539" s="110" t="s">
        <v>1381</v>
      </c>
      <c r="B539" s="110" t="s">
        <v>2441</v>
      </c>
      <c r="C539" s="115">
        <v>43800</v>
      </c>
      <c r="D539" s="111">
        <v>15.32</v>
      </c>
      <c r="E539" s="145"/>
      <c r="F539" s="154" t="str">
        <f t="shared" si="8"/>
        <v/>
      </c>
    </row>
    <row r="540" spans="1:6" ht="15" thickBot="1" x14ac:dyDescent="0.4">
      <c r="A540" s="110" t="s">
        <v>1381</v>
      </c>
      <c r="B540" s="110" t="s">
        <v>2441</v>
      </c>
      <c r="C540" s="115">
        <v>43800</v>
      </c>
      <c r="D540" s="111">
        <v>15.32</v>
      </c>
      <c r="E540" s="145"/>
      <c r="F540" s="154" t="str">
        <f t="shared" si="8"/>
        <v/>
      </c>
    </row>
    <row r="541" spans="1:6" ht="15" thickBot="1" x14ac:dyDescent="0.4">
      <c r="A541" s="110" t="s">
        <v>1381</v>
      </c>
      <c r="B541" s="110" t="s">
        <v>2441</v>
      </c>
      <c r="C541" s="115">
        <v>43807</v>
      </c>
      <c r="D541" s="111">
        <v>35.880000000000003</v>
      </c>
      <c r="E541" s="145"/>
      <c r="F541" s="154" t="str">
        <f t="shared" si="8"/>
        <v/>
      </c>
    </row>
    <row r="542" spans="1:6" ht="15" thickBot="1" x14ac:dyDescent="0.4">
      <c r="A542" s="110" t="s">
        <v>1381</v>
      </c>
      <c r="B542" s="110" t="s">
        <v>2441</v>
      </c>
      <c r="C542" s="115">
        <v>43807</v>
      </c>
      <c r="D542" s="111">
        <v>35.880000000000003</v>
      </c>
      <c r="E542" s="145"/>
      <c r="F542" s="154" t="str">
        <f t="shared" si="8"/>
        <v/>
      </c>
    </row>
    <row r="543" spans="1:6" ht="15" thickBot="1" x14ac:dyDescent="0.4">
      <c r="A543" s="110" t="s">
        <v>1381</v>
      </c>
      <c r="B543" s="110" t="s">
        <v>2441</v>
      </c>
      <c r="C543" s="115">
        <v>43808</v>
      </c>
      <c r="D543" s="111">
        <v>14.27</v>
      </c>
      <c r="E543" s="145"/>
      <c r="F543" s="154" t="str">
        <f t="shared" si="8"/>
        <v/>
      </c>
    </row>
    <row r="544" spans="1:6" ht="15" thickBot="1" x14ac:dyDescent="0.4">
      <c r="A544" s="110" t="s">
        <v>1381</v>
      </c>
      <c r="B544" s="110" t="s">
        <v>2441</v>
      </c>
      <c r="C544" s="115">
        <v>43808</v>
      </c>
      <c r="D544" s="111">
        <v>14.27</v>
      </c>
      <c r="E544" s="145"/>
      <c r="F544" s="154" t="str">
        <f t="shared" si="8"/>
        <v/>
      </c>
    </row>
    <row r="545" spans="1:6" ht="15" thickBot="1" x14ac:dyDescent="0.4">
      <c r="A545" s="110" t="s">
        <v>1381</v>
      </c>
      <c r="B545" s="110" t="s">
        <v>2441</v>
      </c>
      <c r="C545" s="115">
        <v>43809</v>
      </c>
      <c r="D545" s="111">
        <v>12.42</v>
      </c>
      <c r="E545" s="145"/>
      <c r="F545" s="154" t="str">
        <f t="shared" si="8"/>
        <v/>
      </c>
    </row>
    <row r="546" spans="1:6" ht="15" thickBot="1" x14ac:dyDescent="0.4">
      <c r="A546" s="110" t="s">
        <v>1381</v>
      </c>
      <c r="B546" s="110" t="s">
        <v>2441</v>
      </c>
      <c r="C546" s="115">
        <v>43809</v>
      </c>
      <c r="D546" s="111">
        <v>12.42</v>
      </c>
      <c r="E546" s="145"/>
      <c r="F546" s="154" t="str">
        <f t="shared" si="8"/>
        <v/>
      </c>
    </row>
    <row r="547" spans="1:6" ht="15" thickBot="1" x14ac:dyDescent="0.4">
      <c r="A547" s="110" t="s">
        <v>1381</v>
      </c>
      <c r="B547" s="110" t="s">
        <v>2440</v>
      </c>
      <c r="C547" s="115">
        <v>43800</v>
      </c>
      <c r="D547" s="111">
        <v>44.1</v>
      </c>
      <c r="E547" s="145"/>
      <c r="F547" s="154" t="str">
        <f t="shared" si="8"/>
        <v/>
      </c>
    </row>
    <row r="548" spans="1:6" ht="15" thickBot="1" x14ac:dyDescent="0.4">
      <c r="A548" s="110" t="s">
        <v>1381</v>
      </c>
      <c r="B548" s="110" t="s">
        <v>2440</v>
      </c>
      <c r="C548" s="115">
        <v>43800</v>
      </c>
      <c r="D548" s="111">
        <v>44.1</v>
      </c>
      <c r="E548" s="145"/>
      <c r="F548" s="154" t="str">
        <f t="shared" si="8"/>
        <v/>
      </c>
    </row>
    <row r="549" spans="1:6" ht="15" thickBot="1" x14ac:dyDescent="0.4">
      <c r="A549" s="110" t="s">
        <v>1381</v>
      </c>
      <c r="B549" s="110" t="s">
        <v>2440</v>
      </c>
      <c r="C549" s="115">
        <v>43808</v>
      </c>
      <c r="D549" s="111">
        <v>361.19</v>
      </c>
      <c r="E549" s="145"/>
      <c r="F549" s="154" t="str">
        <f t="shared" si="8"/>
        <v/>
      </c>
    </row>
    <row r="550" spans="1:6" ht="15" thickBot="1" x14ac:dyDescent="0.4">
      <c r="A550" s="110" t="s">
        <v>1381</v>
      </c>
      <c r="B550" s="110" t="s">
        <v>2440</v>
      </c>
      <c r="C550" s="115">
        <v>43808</v>
      </c>
      <c r="D550" s="111">
        <v>361.19</v>
      </c>
      <c r="E550" s="145"/>
      <c r="F550" s="154" t="str">
        <f t="shared" si="8"/>
        <v/>
      </c>
    </row>
    <row r="551" spans="1:6" ht="15" thickBot="1" x14ac:dyDescent="0.4">
      <c r="A551" s="110" t="s">
        <v>1381</v>
      </c>
      <c r="B551" s="110" t="s">
        <v>2441</v>
      </c>
      <c r="C551" s="115">
        <v>43702</v>
      </c>
      <c r="D551" s="111">
        <v>10.79</v>
      </c>
      <c r="E551" s="145"/>
      <c r="F551" s="154" t="str">
        <f t="shared" si="8"/>
        <v/>
      </c>
    </row>
    <row r="552" spans="1:6" ht="15" thickBot="1" x14ac:dyDescent="0.4">
      <c r="A552" s="110" t="s">
        <v>1381</v>
      </c>
      <c r="B552" s="110" t="s">
        <v>2441</v>
      </c>
      <c r="C552" s="115">
        <v>43707</v>
      </c>
      <c r="D552" s="111">
        <v>20</v>
      </c>
      <c r="E552" s="145"/>
      <c r="F552" s="154" t="str">
        <f t="shared" si="8"/>
        <v/>
      </c>
    </row>
    <row r="553" spans="1:6" ht="15" thickBot="1" x14ac:dyDescent="0.4">
      <c r="A553" s="110" t="s">
        <v>1381</v>
      </c>
      <c r="B553" s="110" t="s">
        <v>2441</v>
      </c>
      <c r="C553" s="115">
        <v>43714</v>
      </c>
      <c r="D553" s="111">
        <v>35.97</v>
      </c>
      <c r="E553" s="145"/>
      <c r="F553" s="154" t="str">
        <f t="shared" si="8"/>
        <v/>
      </c>
    </row>
    <row r="554" spans="1:6" ht="15" thickBot="1" x14ac:dyDescent="0.4">
      <c r="A554" s="110" t="s">
        <v>1381</v>
      </c>
      <c r="B554" s="110" t="s">
        <v>2441</v>
      </c>
      <c r="C554" s="115">
        <v>43717</v>
      </c>
      <c r="D554" s="111">
        <v>27.05</v>
      </c>
      <c r="E554" s="145"/>
      <c r="F554" s="154" t="str">
        <f t="shared" si="8"/>
        <v/>
      </c>
    </row>
    <row r="555" spans="1:6" ht="15" thickBot="1" x14ac:dyDescent="0.4">
      <c r="A555" s="110" t="s">
        <v>1381</v>
      </c>
      <c r="B555" s="110" t="s">
        <v>2441</v>
      </c>
      <c r="C555" s="115">
        <v>43718</v>
      </c>
      <c r="D555" s="111">
        <v>16.78</v>
      </c>
      <c r="E555" s="145"/>
      <c r="F555" s="154" t="str">
        <f t="shared" si="8"/>
        <v/>
      </c>
    </row>
    <row r="556" spans="1:6" ht="15" thickBot="1" x14ac:dyDescent="0.4">
      <c r="A556" s="110" t="s">
        <v>1381</v>
      </c>
      <c r="B556" s="110" t="s">
        <v>2440</v>
      </c>
      <c r="C556" s="115">
        <v>43702</v>
      </c>
      <c r="D556" s="111">
        <v>609.04</v>
      </c>
      <c r="E556" s="145"/>
      <c r="F556" s="154" t="str">
        <f t="shared" si="8"/>
        <v/>
      </c>
    </row>
    <row r="557" spans="1:6" ht="15" thickBot="1" x14ac:dyDescent="0.4">
      <c r="A557" s="110" t="s">
        <v>1381</v>
      </c>
      <c r="B557" s="110" t="s">
        <v>2440</v>
      </c>
      <c r="C557" s="115">
        <v>43717</v>
      </c>
      <c r="D557" s="111">
        <v>48.9</v>
      </c>
      <c r="E557" s="145"/>
      <c r="F557" s="154" t="str">
        <f t="shared" si="8"/>
        <v/>
      </c>
    </row>
    <row r="558" spans="1:6" ht="15" thickBot="1" x14ac:dyDescent="0.4">
      <c r="A558" s="110" t="s">
        <v>2438</v>
      </c>
      <c r="B558" s="110" t="s">
        <v>2437</v>
      </c>
      <c r="C558" s="115">
        <v>43667</v>
      </c>
      <c r="D558" s="111">
        <v>63.8</v>
      </c>
      <c r="E558" s="144">
        <v>110</v>
      </c>
      <c r="F558" s="154">
        <f t="shared" si="8"/>
        <v>1.7241379310344829</v>
      </c>
    </row>
    <row r="559" spans="1:6" ht="15" thickBot="1" x14ac:dyDescent="0.4">
      <c r="A559" s="110" t="s">
        <v>2438</v>
      </c>
      <c r="B559" s="110" t="s">
        <v>2437</v>
      </c>
      <c r="C559" s="115">
        <v>43672</v>
      </c>
      <c r="D559" s="111">
        <v>63.8</v>
      </c>
      <c r="E559" s="144">
        <v>110</v>
      </c>
      <c r="F559" s="154">
        <f t="shared" si="8"/>
        <v>1.7241379310344829</v>
      </c>
    </row>
    <row r="560" spans="1:6" ht="15" thickBot="1" x14ac:dyDescent="0.4">
      <c r="A560" s="110" t="s">
        <v>2443</v>
      </c>
      <c r="B560" s="110" t="s">
        <v>2437</v>
      </c>
      <c r="C560" s="115">
        <v>43582</v>
      </c>
      <c r="D560" s="111">
        <v>275.5</v>
      </c>
      <c r="E560" s="144">
        <v>475</v>
      </c>
      <c r="F560" s="154">
        <f t="shared" si="8"/>
        <v>1.7241379310344827</v>
      </c>
    </row>
    <row r="561" spans="1:6" ht="15" thickBot="1" x14ac:dyDescent="0.4">
      <c r="A561" s="110" t="s">
        <v>2438</v>
      </c>
      <c r="B561" s="110" t="s">
        <v>2437</v>
      </c>
      <c r="C561" s="115">
        <v>43602</v>
      </c>
      <c r="D561" s="111">
        <v>209.38</v>
      </c>
      <c r="E561" s="144">
        <v>361</v>
      </c>
      <c r="F561" s="154">
        <f t="shared" si="8"/>
        <v>1.7241379310344829</v>
      </c>
    </row>
    <row r="562" spans="1:6" ht="15" thickBot="1" x14ac:dyDescent="0.4">
      <c r="A562" s="110" t="s">
        <v>1381</v>
      </c>
      <c r="B562" s="110" t="s">
        <v>2440</v>
      </c>
      <c r="C562" s="115">
        <v>43537</v>
      </c>
      <c r="D562" s="111">
        <v>72.06</v>
      </c>
      <c r="E562" s="145"/>
      <c r="F562" s="154" t="str">
        <f t="shared" si="8"/>
        <v/>
      </c>
    </row>
    <row r="563" spans="1:6" ht="15" thickBot="1" x14ac:dyDescent="0.4">
      <c r="A563" s="110" t="s">
        <v>1381</v>
      </c>
      <c r="B563" s="110" t="s">
        <v>2437</v>
      </c>
      <c r="C563" s="115">
        <v>43612</v>
      </c>
      <c r="D563" s="111">
        <v>538.82000000000005</v>
      </c>
      <c r="E563" s="144">
        <v>929</v>
      </c>
      <c r="F563" s="154">
        <f t="shared" si="8"/>
        <v>1.7241379310344827</v>
      </c>
    </row>
    <row r="564" spans="1:6" ht="15" thickBot="1" x14ac:dyDescent="0.4">
      <c r="A564" s="110" t="s">
        <v>1381</v>
      </c>
      <c r="B564" s="110" t="s">
        <v>2437</v>
      </c>
      <c r="C564" s="115">
        <v>43612</v>
      </c>
      <c r="D564" s="111">
        <v>538.82000000000005</v>
      </c>
      <c r="E564" s="144">
        <v>929</v>
      </c>
      <c r="F564" s="154">
        <f t="shared" si="8"/>
        <v>1.7241379310344827</v>
      </c>
    </row>
    <row r="565" spans="1:6" ht="15" thickBot="1" x14ac:dyDescent="0.4">
      <c r="A565" s="110" t="s">
        <v>2442</v>
      </c>
      <c r="B565" s="110" t="s">
        <v>2437</v>
      </c>
      <c r="C565" s="115">
        <v>43546</v>
      </c>
      <c r="D565" s="111">
        <v>180.96</v>
      </c>
      <c r="E565" s="144">
        <v>312</v>
      </c>
      <c r="F565" s="154">
        <f t="shared" si="8"/>
        <v>1.7241379310344827</v>
      </c>
    </row>
    <row r="566" spans="1:6" ht="15" thickBot="1" x14ac:dyDescent="0.4">
      <c r="A566" s="110" t="s">
        <v>2438</v>
      </c>
      <c r="B566" s="110" t="s">
        <v>2437</v>
      </c>
      <c r="C566" s="115">
        <v>43774</v>
      </c>
      <c r="D566" s="111">
        <v>234.9</v>
      </c>
      <c r="E566" s="144">
        <v>405</v>
      </c>
      <c r="F566" s="154">
        <f t="shared" si="8"/>
        <v>1.7241379310344827</v>
      </c>
    </row>
    <row r="567" spans="1:6" ht="15" thickBot="1" x14ac:dyDescent="0.4">
      <c r="A567" s="110" t="s">
        <v>2445</v>
      </c>
      <c r="B567" s="110" t="s">
        <v>2437</v>
      </c>
      <c r="C567" s="115">
        <v>43483</v>
      </c>
      <c r="D567" s="111">
        <v>291.74</v>
      </c>
      <c r="E567" s="144">
        <v>503</v>
      </c>
      <c r="F567" s="154">
        <f t="shared" si="8"/>
        <v>1.7241379310344827</v>
      </c>
    </row>
    <row r="568" spans="1:6" ht="15" thickBot="1" x14ac:dyDescent="0.4">
      <c r="A568" s="110" t="s">
        <v>2443</v>
      </c>
      <c r="B568" s="110" t="s">
        <v>2437</v>
      </c>
      <c r="C568" s="115">
        <v>43564</v>
      </c>
      <c r="D568" s="111">
        <v>252.88</v>
      </c>
      <c r="E568" s="144">
        <v>436</v>
      </c>
      <c r="F568" s="154">
        <f t="shared" si="8"/>
        <v>1.7241379310344829</v>
      </c>
    </row>
    <row r="569" spans="1:6" ht="15" thickBot="1" x14ac:dyDescent="0.4">
      <c r="A569" s="110" t="s">
        <v>2444</v>
      </c>
      <c r="B569" s="110" t="s">
        <v>2437</v>
      </c>
      <c r="C569" s="115">
        <v>43727</v>
      </c>
      <c r="D569" s="111">
        <v>92.8</v>
      </c>
      <c r="E569" s="144">
        <v>160</v>
      </c>
      <c r="F569" s="154">
        <f t="shared" si="8"/>
        <v>1.7241379310344829</v>
      </c>
    </row>
    <row r="570" spans="1:6" ht="15" thickBot="1" x14ac:dyDescent="0.4">
      <c r="A570" s="110" t="s">
        <v>2444</v>
      </c>
      <c r="B570" s="110" t="s">
        <v>2437</v>
      </c>
      <c r="C570" s="115">
        <v>43731</v>
      </c>
      <c r="D570" s="111">
        <v>92.8</v>
      </c>
      <c r="E570" s="144">
        <v>160</v>
      </c>
      <c r="F570" s="154">
        <f t="shared" si="8"/>
        <v>1.7241379310344829</v>
      </c>
    </row>
    <row r="571" spans="1:6" ht="15" thickBot="1" x14ac:dyDescent="0.4">
      <c r="A571" s="110" t="s">
        <v>2442</v>
      </c>
      <c r="B571" s="110" t="s">
        <v>2437</v>
      </c>
      <c r="C571" s="115">
        <v>43546</v>
      </c>
      <c r="D571" s="111">
        <v>177.48</v>
      </c>
      <c r="E571" s="144">
        <v>306</v>
      </c>
      <c r="F571" s="154">
        <f t="shared" si="8"/>
        <v>1.7241379310344829</v>
      </c>
    </row>
    <row r="572" spans="1:6" ht="15" thickBot="1" x14ac:dyDescent="0.4">
      <c r="A572" s="110" t="s">
        <v>2439</v>
      </c>
      <c r="B572" s="110" t="s">
        <v>2437</v>
      </c>
      <c r="C572" s="115">
        <v>43773</v>
      </c>
      <c r="D572" s="111">
        <v>180.38</v>
      </c>
      <c r="E572" s="144">
        <v>311</v>
      </c>
      <c r="F572" s="154">
        <f t="shared" si="8"/>
        <v>1.7241379310344829</v>
      </c>
    </row>
    <row r="573" spans="1:6" ht="15" thickBot="1" x14ac:dyDescent="0.4">
      <c r="A573" s="110" t="s">
        <v>2443</v>
      </c>
      <c r="B573" s="110" t="s">
        <v>2437</v>
      </c>
      <c r="C573" s="115">
        <v>43661</v>
      </c>
      <c r="D573" s="111">
        <v>219.24</v>
      </c>
      <c r="E573" s="144">
        <v>378</v>
      </c>
      <c r="F573" s="154">
        <f t="shared" si="8"/>
        <v>1.7241379310344827</v>
      </c>
    </row>
    <row r="574" spans="1:6" ht="15" thickBot="1" x14ac:dyDescent="0.4">
      <c r="A574" s="110" t="s">
        <v>1381</v>
      </c>
      <c r="B574" s="110" t="s">
        <v>2437</v>
      </c>
      <c r="C574" s="115">
        <v>43569</v>
      </c>
      <c r="D574" s="111">
        <v>8.6999999999999993</v>
      </c>
      <c r="E574" s="144">
        <v>15</v>
      </c>
      <c r="F574" s="154">
        <f t="shared" si="8"/>
        <v>1.7241379310344829</v>
      </c>
    </row>
    <row r="575" spans="1:6" ht="15" thickBot="1" x14ac:dyDescent="0.4">
      <c r="A575" s="110" t="s">
        <v>1381</v>
      </c>
      <c r="B575" s="110" t="s">
        <v>2437</v>
      </c>
      <c r="C575" s="115">
        <v>43573</v>
      </c>
      <c r="D575" s="111">
        <v>8.6999999999999993</v>
      </c>
      <c r="E575" s="144">
        <v>15</v>
      </c>
      <c r="F575" s="154">
        <f t="shared" si="8"/>
        <v>1.7241379310344829</v>
      </c>
    </row>
    <row r="576" spans="1:6" ht="15" thickBot="1" x14ac:dyDescent="0.4">
      <c r="A576" s="110" t="s">
        <v>1381</v>
      </c>
      <c r="B576" s="110" t="s">
        <v>2437</v>
      </c>
      <c r="C576" s="115">
        <v>43761</v>
      </c>
      <c r="D576" s="111">
        <v>8.6999999999999993</v>
      </c>
      <c r="E576" s="144">
        <v>15</v>
      </c>
      <c r="F576" s="154">
        <f t="shared" si="8"/>
        <v>1.7241379310344829</v>
      </c>
    </row>
    <row r="577" spans="1:6" ht="15" thickBot="1" x14ac:dyDescent="0.4">
      <c r="A577" s="110" t="s">
        <v>1381</v>
      </c>
      <c r="B577" s="110" t="s">
        <v>2437</v>
      </c>
      <c r="C577" s="115">
        <v>43768</v>
      </c>
      <c r="D577" s="111">
        <v>8.6999999999999993</v>
      </c>
      <c r="E577" s="144">
        <v>15</v>
      </c>
      <c r="F577" s="154">
        <f t="shared" si="8"/>
        <v>1.7241379310344829</v>
      </c>
    </row>
    <row r="578" spans="1:6" ht="15" thickBot="1" x14ac:dyDescent="0.4">
      <c r="A578" s="110" t="s">
        <v>1381</v>
      </c>
      <c r="B578" s="110" t="s">
        <v>2437</v>
      </c>
      <c r="C578" s="115">
        <v>43562</v>
      </c>
      <c r="D578" s="111">
        <v>242.44</v>
      </c>
      <c r="E578" s="144">
        <v>418</v>
      </c>
      <c r="F578" s="154">
        <f t="shared" si="8"/>
        <v>1.7241379310344829</v>
      </c>
    </row>
    <row r="579" spans="1:6" ht="15" thickBot="1" x14ac:dyDescent="0.4">
      <c r="A579" s="110" t="s">
        <v>2438</v>
      </c>
      <c r="B579" s="110" t="s">
        <v>2437</v>
      </c>
      <c r="C579" s="115">
        <v>43763</v>
      </c>
      <c r="D579" s="111">
        <v>258.10000000000002</v>
      </c>
      <c r="E579" s="144">
        <v>445</v>
      </c>
      <c r="F579" s="154">
        <f t="shared" si="8"/>
        <v>1.7241379310344827</v>
      </c>
    </row>
    <row r="580" spans="1:6" ht="15" thickBot="1" x14ac:dyDescent="0.4">
      <c r="A580" s="110" t="s">
        <v>1381</v>
      </c>
      <c r="B580" s="110" t="s">
        <v>2437</v>
      </c>
      <c r="C580" s="115">
        <v>43751</v>
      </c>
      <c r="D580" s="111">
        <v>189.66</v>
      </c>
      <c r="E580" s="144">
        <v>327</v>
      </c>
      <c r="F580" s="154">
        <f t="shared" si="8"/>
        <v>1.7241379310344829</v>
      </c>
    </row>
    <row r="581" spans="1:6" ht="15" thickBot="1" x14ac:dyDescent="0.4">
      <c r="A581" s="110" t="s">
        <v>1381</v>
      </c>
      <c r="B581" s="110" t="s">
        <v>2437</v>
      </c>
      <c r="C581" s="115">
        <v>43632</v>
      </c>
      <c r="D581" s="111">
        <v>208.8</v>
      </c>
      <c r="E581" s="144">
        <v>360</v>
      </c>
      <c r="F581" s="154">
        <f t="shared" si="8"/>
        <v>1.7241379310344827</v>
      </c>
    </row>
    <row r="582" spans="1:6" ht="15" thickBot="1" x14ac:dyDescent="0.4">
      <c r="A582" s="110" t="s">
        <v>1381</v>
      </c>
      <c r="B582" s="110" t="s">
        <v>2437</v>
      </c>
      <c r="C582" s="115">
        <v>43632</v>
      </c>
      <c r="D582" s="111">
        <v>208.8</v>
      </c>
      <c r="E582" s="144">
        <v>360</v>
      </c>
      <c r="F582" s="154">
        <f t="shared" si="8"/>
        <v>1.7241379310344827</v>
      </c>
    </row>
    <row r="583" spans="1:6" ht="15" thickBot="1" x14ac:dyDescent="0.4">
      <c r="A583" s="110" t="s">
        <v>1381</v>
      </c>
      <c r="B583" s="110" t="s">
        <v>2437</v>
      </c>
      <c r="C583" s="115">
        <v>43632</v>
      </c>
      <c r="D583" s="111">
        <v>208.8</v>
      </c>
      <c r="E583" s="144">
        <v>360</v>
      </c>
      <c r="F583" s="154">
        <f t="shared" si="8"/>
        <v>1.7241379310344827</v>
      </c>
    </row>
    <row r="584" spans="1:6" ht="15" thickBot="1" x14ac:dyDescent="0.4">
      <c r="A584" s="110" t="s">
        <v>1381</v>
      </c>
      <c r="B584" s="110" t="s">
        <v>2437</v>
      </c>
      <c r="C584" s="115">
        <v>43651</v>
      </c>
      <c r="D584" s="111">
        <v>199.52</v>
      </c>
      <c r="E584" s="144">
        <v>344</v>
      </c>
      <c r="F584" s="154">
        <f t="shared" ref="F584:F647" si="9" xml:space="preserve"> IF(ISBLANK(E584),"",E584 / D584)</f>
        <v>1.7241379310344827</v>
      </c>
    </row>
    <row r="585" spans="1:6" ht="15" thickBot="1" x14ac:dyDescent="0.4">
      <c r="A585" s="110" t="s">
        <v>1381</v>
      </c>
      <c r="B585" s="110" t="s">
        <v>2437</v>
      </c>
      <c r="C585" s="115">
        <v>43692</v>
      </c>
      <c r="D585" s="111">
        <v>256.36</v>
      </c>
      <c r="E585" s="144">
        <v>442</v>
      </c>
      <c r="F585" s="154">
        <f t="shared" si="9"/>
        <v>1.7241379310344827</v>
      </c>
    </row>
    <row r="586" spans="1:6" ht="15" thickBot="1" x14ac:dyDescent="0.4">
      <c r="A586" s="110" t="s">
        <v>1381</v>
      </c>
      <c r="B586" s="110" t="s">
        <v>2437</v>
      </c>
      <c r="C586" s="115">
        <v>43784</v>
      </c>
      <c r="D586" s="111">
        <v>191.4</v>
      </c>
      <c r="E586" s="144">
        <v>330</v>
      </c>
      <c r="F586" s="154">
        <f t="shared" si="9"/>
        <v>1.7241379310344827</v>
      </c>
    </row>
    <row r="587" spans="1:6" ht="15" thickBot="1" x14ac:dyDescent="0.4">
      <c r="A587" s="110" t="s">
        <v>1381</v>
      </c>
      <c r="B587" s="110" t="s">
        <v>2437</v>
      </c>
      <c r="C587" s="115">
        <v>43468</v>
      </c>
      <c r="D587" s="111">
        <v>67.28</v>
      </c>
      <c r="E587" s="144">
        <v>116</v>
      </c>
      <c r="F587" s="154">
        <f t="shared" si="9"/>
        <v>1.7241379310344827</v>
      </c>
    </row>
    <row r="588" spans="1:6" ht="15" thickBot="1" x14ac:dyDescent="0.4">
      <c r="A588" s="110" t="s">
        <v>2442</v>
      </c>
      <c r="B588" s="110" t="s">
        <v>2440</v>
      </c>
      <c r="C588" s="115">
        <v>43475</v>
      </c>
      <c r="D588" s="111">
        <v>85.78</v>
      </c>
      <c r="E588" s="145"/>
      <c r="F588" s="154" t="str">
        <f t="shared" si="9"/>
        <v/>
      </c>
    </row>
    <row r="589" spans="1:6" ht="15" thickBot="1" x14ac:dyDescent="0.4">
      <c r="A589" s="110" t="s">
        <v>1381</v>
      </c>
      <c r="B589" s="110" t="s">
        <v>2440</v>
      </c>
      <c r="C589" s="115">
        <v>43477</v>
      </c>
      <c r="D589" s="111">
        <v>196.59</v>
      </c>
      <c r="E589" s="145"/>
      <c r="F589" s="154" t="str">
        <f t="shared" si="9"/>
        <v/>
      </c>
    </row>
    <row r="590" spans="1:6" ht="15" thickBot="1" x14ac:dyDescent="0.4">
      <c r="A590" s="110" t="s">
        <v>1381</v>
      </c>
      <c r="B590" s="110" t="s">
        <v>2440</v>
      </c>
      <c r="C590" s="115">
        <v>43477</v>
      </c>
      <c r="D590" s="111">
        <v>196.59</v>
      </c>
      <c r="E590" s="145"/>
      <c r="F590" s="154" t="str">
        <f t="shared" si="9"/>
        <v/>
      </c>
    </row>
    <row r="591" spans="1:6" ht="15" thickBot="1" x14ac:dyDescent="0.4">
      <c r="A591" s="110" t="s">
        <v>1381</v>
      </c>
      <c r="B591" s="110" t="s">
        <v>2440</v>
      </c>
      <c r="C591" s="115">
        <v>43477</v>
      </c>
      <c r="D591" s="111">
        <v>196.59</v>
      </c>
      <c r="E591" s="145"/>
      <c r="F591" s="154" t="str">
        <f t="shared" si="9"/>
        <v/>
      </c>
    </row>
    <row r="592" spans="1:6" ht="15" thickBot="1" x14ac:dyDescent="0.4">
      <c r="A592" s="110" t="s">
        <v>1381</v>
      </c>
      <c r="B592" s="110" t="s">
        <v>2437</v>
      </c>
      <c r="C592" s="115">
        <v>43515</v>
      </c>
      <c r="D592" s="111">
        <v>37.119999999999997</v>
      </c>
      <c r="E592" s="144">
        <v>64</v>
      </c>
      <c r="F592" s="154">
        <f t="shared" si="9"/>
        <v>1.7241379310344829</v>
      </c>
    </row>
    <row r="593" spans="1:6" ht="15" thickBot="1" x14ac:dyDescent="0.4">
      <c r="A593" s="110" t="s">
        <v>1381</v>
      </c>
      <c r="B593" s="110" t="s">
        <v>2437</v>
      </c>
      <c r="C593" s="115">
        <v>43518</v>
      </c>
      <c r="D593" s="111">
        <v>37.119999999999997</v>
      </c>
      <c r="E593" s="144">
        <v>64</v>
      </c>
      <c r="F593" s="154">
        <f t="shared" si="9"/>
        <v>1.7241379310344829</v>
      </c>
    </row>
    <row r="594" spans="1:6" ht="15" thickBot="1" x14ac:dyDescent="0.4">
      <c r="A594" s="110" t="s">
        <v>2445</v>
      </c>
      <c r="B594" s="110" t="s">
        <v>2437</v>
      </c>
      <c r="C594" s="115">
        <v>43491</v>
      </c>
      <c r="D594" s="111">
        <v>339.88</v>
      </c>
      <c r="E594" s="144">
        <v>586</v>
      </c>
      <c r="F594" s="154">
        <f t="shared" si="9"/>
        <v>1.7241379310344829</v>
      </c>
    </row>
    <row r="595" spans="1:6" ht="15" thickBot="1" x14ac:dyDescent="0.4">
      <c r="A595" s="110" t="s">
        <v>2442</v>
      </c>
      <c r="B595" s="110" t="s">
        <v>2441</v>
      </c>
      <c r="C595" s="115">
        <v>43520</v>
      </c>
      <c r="D595" s="111">
        <v>46.54</v>
      </c>
      <c r="E595" s="145"/>
      <c r="F595" s="154" t="str">
        <f t="shared" si="9"/>
        <v/>
      </c>
    </row>
    <row r="596" spans="1:6" ht="15" thickBot="1" x14ac:dyDescent="0.4">
      <c r="A596" s="110" t="s">
        <v>2443</v>
      </c>
      <c r="B596" s="110" t="s">
        <v>2437</v>
      </c>
      <c r="C596" s="115">
        <v>43667</v>
      </c>
      <c r="D596" s="111">
        <v>232</v>
      </c>
      <c r="E596" s="144">
        <v>400</v>
      </c>
      <c r="F596" s="154">
        <f t="shared" si="9"/>
        <v>1.7241379310344827</v>
      </c>
    </row>
    <row r="597" spans="1:6" ht="15" thickBot="1" x14ac:dyDescent="0.4">
      <c r="A597" s="110" t="s">
        <v>1381</v>
      </c>
      <c r="B597" s="110" t="s">
        <v>2440</v>
      </c>
      <c r="C597" s="115">
        <v>43475</v>
      </c>
      <c r="D597" s="111">
        <v>179.68</v>
      </c>
      <c r="E597" s="145"/>
      <c r="F597" s="154" t="str">
        <f t="shared" si="9"/>
        <v/>
      </c>
    </row>
    <row r="598" spans="1:6" ht="15" thickBot="1" x14ac:dyDescent="0.4">
      <c r="A598" s="110" t="s">
        <v>1381</v>
      </c>
      <c r="B598" s="110" t="s">
        <v>2441</v>
      </c>
      <c r="C598" s="115">
        <v>43615</v>
      </c>
      <c r="D598" s="111">
        <v>32.57</v>
      </c>
      <c r="E598" s="145"/>
      <c r="F598" s="154" t="str">
        <f t="shared" si="9"/>
        <v/>
      </c>
    </row>
    <row r="599" spans="1:6" ht="15" thickBot="1" x14ac:dyDescent="0.4">
      <c r="A599" s="110" t="s">
        <v>1381</v>
      </c>
      <c r="B599" s="110" t="s">
        <v>2441</v>
      </c>
      <c r="C599" s="115">
        <v>43645</v>
      </c>
      <c r="D599" s="111">
        <v>26.06</v>
      </c>
      <c r="E599" s="145"/>
      <c r="F599" s="154" t="str">
        <f t="shared" si="9"/>
        <v/>
      </c>
    </row>
    <row r="600" spans="1:6" ht="15" thickBot="1" x14ac:dyDescent="0.4">
      <c r="A600" s="110" t="s">
        <v>2438</v>
      </c>
      <c r="B600" s="110" t="s">
        <v>2437</v>
      </c>
      <c r="C600" s="115">
        <v>43576</v>
      </c>
      <c r="D600" s="111">
        <v>263.32</v>
      </c>
      <c r="E600" s="144">
        <v>454</v>
      </c>
      <c r="F600" s="154">
        <f t="shared" si="9"/>
        <v>1.7241379310344829</v>
      </c>
    </row>
    <row r="601" spans="1:6" ht="15" thickBot="1" x14ac:dyDescent="0.4">
      <c r="A601" s="110" t="s">
        <v>2438</v>
      </c>
      <c r="B601" s="110" t="s">
        <v>2437</v>
      </c>
      <c r="C601" s="115">
        <v>43576</v>
      </c>
      <c r="D601" s="111">
        <v>263.32</v>
      </c>
      <c r="E601" s="144">
        <v>454</v>
      </c>
      <c r="F601" s="154">
        <f t="shared" si="9"/>
        <v>1.7241379310344829</v>
      </c>
    </row>
    <row r="602" spans="1:6" ht="15" thickBot="1" x14ac:dyDescent="0.4">
      <c r="A602" s="110" t="s">
        <v>1381</v>
      </c>
      <c r="B602" s="110" t="s">
        <v>2437</v>
      </c>
      <c r="C602" s="115">
        <v>43758</v>
      </c>
      <c r="D602" s="111">
        <v>235.48</v>
      </c>
      <c r="E602" s="144">
        <v>406</v>
      </c>
      <c r="F602" s="154">
        <f t="shared" si="9"/>
        <v>1.7241379310344829</v>
      </c>
    </row>
    <row r="603" spans="1:6" ht="15" thickBot="1" x14ac:dyDescent="0.4">
      <c r="A603" s="110" t="s">
        <v>1381</v>
      </c>
      <c r="B603" s="110" t="s">
        <v>2437</v>
      </c>
      <c r="C603" s="115">
        <v>43590</v>
      </c>
      <c r="D603" s="111">
        <v>559.70000000000005</v>
      </c>
      <c r="E603" s="144">
        <v>965</v>
      </c>
      <c r="F603" s="154">
        <f t="shared" si="9"/>
        <v>1.7241379310344827</v>
      </c>
    </row>
    <row r="604" spans="1:6" ht="15" thickBot="1" x14ac:dyDescent="0.4">
      <c r="A604" s="110" t="s">
        <v>1381</v>
      </c>
      <c r="B604" s="110" t="s">
        <v>2437</v>
      </c>
      <c r="C604" s="115">
        <v>43527</v>
      </c>
      <c r="D604" s="111">
        <v>509.82</v>
      </c>
      <c r="E604" s="144">
        <v>879</v>
      </c>
      <c r="F604" s="154">
        <f t="shared" si="9"/>
        <v>1.7241379310344829</v>
      </c>
    </row>
    <row r="605" spans="1:6" ht="15" thickBot="1" x14ac:dyDescent="0.4">
      <c r="A605" s="110" t="s">
        <v>1381</v>
      </c>
      <c r="B605" s="110" t="s">
        <v>2441</v>
      </c>
      <c r="C605" s="115">
        <v>43701</v>
      </c>
      <c r="D605" s="111">
        <v>32.369999999999997</v>
      </c>
      <c r="E605" s="145"/>
      <c r="F605" s="154" t="str">
        <f t="shared" si="9"/>
        <v/>
      </c>
    </row>
    <row r="606" spans="1:6" ht="15" thickBot="1" x14ac:dyDescent="0.4">
      <c r="A606" s="110" t="s">
        <v>1381</v>
      </c>
      <c r="B606" s="110" t="s">
        <v>2440</v>
      </c>
      <c r="C606" s="115">
        <v>43686</v>
      </c>
      <c r="D606" s="111">
        <v>63.71</v>
      </c>
      <c r="E606" s="145"/>
      <c r="F606" s="154" t="str">
        <f t="shared" si="9"/>
        <v/>
      </c>
    </row>
    <row r="607" spans="1:6" ht="15" thickBot="1" x14ac:dyDescent="0.4">
      <c r="A607" s="110" t="s">
        <v>1381</v>
      </c>
      <c r="B607" s="110" t="s">
        <v>2440</v>
      </c>
      <c r="C607" s="115">
        <v>43701</v>
      </c>
      <c r="D607" s="111">
        <v>123.08</v>
      </c>
      <c r="E607" s="145"/>
      <c r="F607" s="154" t="str">
        <f t="shared" si="9"/>
        <v/>
      </c>
    </row>
    <row r="608" spans="1:6" ht="15" thickBot="1" x14ac:dyDescent="0.4">
      <c r="A608" s="110" t="s">
        <v>1381</v>
      </c>
      <c r="B608" s="110" t="s">
        <v>2440</v>
      </c>
      <c r="C608" s="115">
        <v>43701</v>
      </c>
      <c r="D608" s="111">
        <v>123.08</v>
      </c>
      <c r="E608" s="145"/>
      <c r="F608" s="154" t="str">
        <f t="shared" si="9"/>
        <v/>
      </c>
    </row>
    <row r="609" spans="1:6" ht="15" thickBot="1" x14ac:dyDescent="0.4">
      <c r="A609" s="110" t="s">
        <v>2442</v>
      </c>
      <c r="B609" s="110" t="s">
        <v>2441</v>
      </c>
      <c r="C609" s="115">
        <v>43728</v>
      </c>
      <c r="D609" s="111">
        <v>14.51</v>
      </c>
      <c r="E609" s="145"/>
      <c r="F609" s="154" t="str">
        <f t="shared" si="9"/>
        <v/>
      </c>
    </row>
    <row r="610" spans="1:6" ht="15" thickBot="1" x14ac:dyDescent="0.4">
      <c r="A610" s="110" t="s">
        <v>2442</v>
      </c>
      <c r="B610" s="110" t="s">
        <v>2440</v>
      </c>
      <c r="C610" s="115">
        <v>43726</v>
      </c>
      <c r="D610" s="111">
        <v>344.76</v>
      </c>
      <c r="E610" s="145"/>
      <c r="F610" s="154" t="str">
        <f t="shared" si="9"/>
        <v/>
      </c>
    </row>
    <row r="611" spans="1:6" ht="15" thickBot="1" x14ac:dyDescent="0.4">
      <c r="A611" s="110" t="s">
        <v>1381</v>
      </c>
      <c r="B611" s="110" t="s">
        <v>2441</v>
      </c>
      <c r="C611" s="115">
        <v>43736</v>
      </c>
      <c r="D611" s="111">
        <v>31.81</v>
      </c>
      <c r="E611" s="145"/>
      <c r="F611" s="154" t="str">
        <f t="shared" si="9"/>
        <v/>
      </c>
    </row>
    <row r="612" spans="1:6" ht="15" thickBot="1" x14ac:dyDescent="0.4">
      <c r="A612" s="110" t="s">
        <v>1381</v>
      </c>
      <c r="B612" s="110" t="s">
        <v>2440</v>
      </c>
      <c r="C612" s="115">
        <v>43733</v>
      </c>
      <c r="D612" s="111">
        <v>193.54</v>
      </c>
      <c r="E612" s="145"/>
      <c r="F612" s="154" t="str">
        <f t="shared" si="9"/>
        <v/>
      </c>
    </row>
    <row r="613" spans="1:6" ht="15" thickBot="1" x14ac:dyDescent="0.4">
      <c r="A613" s="110" t="s">
        <v>1381</v>
      </c>
      <c r="B613" s="110" t="s">
        <v>2437</v>
      </c>
      <c r="C613" s="115">
        <v>43698</v>
      </c>
      <c r="D613" s="111">
        <v>329.44</v>
      </c>
      <c r="E613" s="144">
        <v>568</v>
      </c>
      <c r="F613" s="154">
        <f t="shared" si="9"/>
        <v>1.7241379310344829</v>
      </c>
    </row>
    <row r="614" spans="1:6" ht="15" thickBot="1" x14ac:dyDescent="0.4">
      <c r="A614" s="110" t="s">
        <v>1381</v>
      </c>
      <c r="B614" s="110" t="s">
        <v>2437</v>
      </c>
      <c r="C614" s="115">
        <v>43700</v>
      </c>
      <c r="D614" s="111">
        <v>248.82</v>
      </c>
      <c r="E614" s="144">
        <v>429</v>
      </c>
      <c r="F614" s="154">
        <f t="shared" si="9"/>
        <v>1.7241379310344829</v>
      </c>
    </row>
    <row r="615" spans="1:6" ht="15" thickBot="1" x14ac:dyDescent="0.4">
      <c r="A615" s="110" t="s">
        <v>1381</v>
      </c>
      <c r="B615" s="110" t="s">
        <v>2437</v>
      </c>
      <c r="C615" s="115">
        <v>43680</v>
      </c>
      <c r="D615" s="111">
        <v>221.56</v>
      </c>
      <c r="E615" s="144">
        <v>382</v>
      </c>
      <c r="F615" s="154">
        <f t="shared" si="9"/>
        <v>1.7241379310344827</v>
      </c>
    </row>
    <row r="616" spans="1:6" ht="15" thickBot="1" x14ac:dyDescent="0.4">
      <c r="A616" s="110" t="s">
        <v>2438</v>
      </c>
      <c r="B616" s="110" t="s">
        <v>2437</v>
      </c>
      <c r="C616" s="115">
        <v>43565</v>
      </c>
      <c r="D616" s="111">
        <v>339.3</v>
      </c>
      <c r="E616" s="144">
        <v>585</v>
      </c>
      <c r="F616" s="154">
        <f t="shared" si="9"/>
        <v>1.7241379310344827</v>
      </c>
    </row>
    <row r="617" spans="1:6" ht="15" thickBot="1" x14ac:dyDescent="0.4">
      <c r="A617" s="110" t="s">
        <v>1381</v>
      </c>
      <c r="B617" s="110" t="s">
        <v>2440</v>
      </c>
      <c r="C617" s="115">
        <v>43767</v>
      </c>
      <c r="D617" s="111">
        <v>136.06</v>
      </c>
      <c r="E617" s="145"/>
      <c r="F617" s="154" t="str">
        <f t="shared" si="9"/>
        <v/>
      </c>
    </row>
    <row r="618" spans="1:6" ht="15" thickBot="1" x14ac:dyDescent="0.4">
      <c r="A618" s="110" t="s">
        <v>2443</v>
      </c>
      <c r="B618" s="110" t="s">
        <v>2437</v>
      </c>
      <c r="C618" s="115">
        <v>43552</v>
      </c>
      <c r="D618" s="111">
        <v>205.32</v>
      </c>
      <c r="E618" s="144">
        <v>354</v>
      </c>
      <c r="F618" s="154">
        <f t="shared" si="9"/>
        <v>1.7241379310344829</v>
      </c>
    </row>
    <row r="619" spans="1:6" ht="15" thickBot="1" x14ac:dyDescent="0.4">
      <c r="A619" s="110" t="s">
        <v>2443</v>
      </c>
      <c r="B619" s="110" t="s">
        <v>2437</v>
      </c>
      <c r="C619" s="115">
        <v>43552</v>
      </c>
      <c r="D619" s="111">
        <v>205.32</v>
      </c>
      <c r="E619" s="144">
        <v>354</v>
      </c>
      <c r="F619" s="154">
        <f t="shared" si="9"/>
        <v>1.7241379310344829</v>
      </c>
    </row>
    <row r="620" spans="1:6" ht="15" thickBot="1" x14ac:dyDescent="0.4">
      <c r="A620" s="110" t="s">
        <v>1381</v>
      </c>
      <c r="B620" s="110" t="s">
        <v>2440</v>
      </c>
      <c r="C620" s="115">
        <v>43586</v>
      </c>
      <c r="D620" s="111">
        <v>128.69</v>
      </c>
      <c r="E620" s="145"/>
      <c r="F620" s="154" t="str">
        <f t="shared" si="9"/>
        <v/>
      </c>
    </row>
    <row r="621" spans="1:6" ht="15" thickBot="1" x14ac:dyDescent="0.4">
      <c r="A621" s="110" t="s">
        <v>1381</v>
      </c>
      <c r="B621" s="110" t="s">
        <v>2440</v>
      </c>
      <c r="C621" s="115">
        <v>43744</v>
      </c>
      <c r="D621" s="111">
        <v>127.95</v>
      </c>
      <c r="E621" s="145"/>
      <c r="F621" s="154" t="str">
        <f t="shared" si="9"/>
        <v/>
      </c>
    </row>
    <row r="622" spans="1:6" ht="15" thickBot="1" x14ac:dyDescent="0.4">
      <c r="A622" s="110" t="s">
        <v>1381</v>
      </c>
      <c r="B622" s="110" t="s">
        <v>2440</v>
      </c>
      <c r="C622" s="115">
        <v>43670</v>
      </c>
      <c r="D622" s="111">
        <v>327.64999999999998</v>
      </c>
      <c r="E622" s="145"/>
      <c r="F622" s="154" t="str">
        <f t="shared" si="9"/>
        <v/>
      </c>
    </row>
    <row r="623" spans="1:6" ht="15" thickBot="1" x14ac:dyDescent="0.4">
      <c r="A623" s="110" t="s">
        <v>2442</v>
      </c>
      <c r="B623" s="110" t="s">
        <v>2437</v>
      </c>
      <c r="C623" s="115">
        <v>43546</v>
      </c>
      <c r="D623" s="111">
        <v>150.22</v>
      </c>
      <c r="E623" s="144">
        <v>259</v>
      </c>
      <c r="F623" s="154">
        <f t="shared" si="9"/>
        <v>1.7241379310344829</v>
      </c>
    </row>
    <row r="624" spans="1:6" ht="15" thickBot="1" x14ac:dyDescent="0.4">
      <c r="A624" s="110" t="s">
        <v>1381</v>
      </c>
      <c r="B624" s="110" t="s">
        <v>2440</v>
      </c>
      <c r="C624" s="115">
        <v>43606</v>
      </c>
      <c r="D624" s="111">
        <v>151.30000000000001</v>
      </c>
      <c r="E624" s="145"/>
      <c r="F624" s="154" t="str">
        <f t="shared" si="9"/>
        <v/>
      </c>
    </row>
    <row r="625" spans="1:6" ht="15" thickBot="1" x14ac:dyDescent="0.4">
      <c r="A625" s="110" t="s">
        <v>1381</v>
      </c>
      <c r="B625" s="110" t="s">
        <v>2437</v>
      </c>
      <c r="C625" s="115">
        <v>43683</v>
      </c>
      <c r="D625" s="111">
        <v>113.68</v>
      </c>
      <c r="E625" s="144">
        <v>196</v>
      </c>
      <c r="F625" s="154">
        <f t="shared" si="9"/>
        <v>1.7241379310344827</v>
      </c>
    </row>
    <row r="626" spans="1:6" ht="15" thickBot="1" x14ac:dyDescent="0.4">
      <c r="A626" s="110" t="s">
        <v>1381</v>
      </c>
      <c r="B626" s="110" t="s">
        <v>2437</v>
      </c>
      <c r="C626" s="115">
        <v>43480</v>
      </c>
      <c r="D626" s="111">
        <v>192.56</v>
      </c>
      <c r="E626" s="144">
        <v>332</v>
      </c>
      <c r="F626" s="154">
        <f t="shared" si="9"/>
        <v>1.7241379310344827</v>
      </c>
    </row>
    <row r="627" spans="1:6" ht="15" thickBot="1" x14ac:dyDescent="0.4">
      <c r="A627" s="110" t="s">
        <v>1381</v>
      </c>
      <c r="B627" s="110" t="s">
        <v>2441</v>
      </c>
      <c r="C627" s="115">
        <v>43700</v>
      </c>
      <c r="D627" s="111">
        <v>35.090000000000003</v>
      </c>
      <c r="E627" s="145"/>
      <c r="F627" s="154" t="str">
        <f t="shared" si="9"/>
        <v/>
      </c>
    </row>
    <row r="628" spans="1:6" ht="15" thickBot="1" x14ac:dyDescent="0.4">
      <c r="A628" s="110" t="s">
        <v>1381</v>
      </c>
      <c r="B628" s="110" t="s">
        <v>2440</v>
      </c>
      <c r="C628" s="115">
        <v>43699</v>
      </c>
      <c r="D628" s="111">
        <v>250.81</v>
      </c>
      <c r="E628" s="145"/>
      <c r="F628" s="154" t="str">
        <f t="shared" si="9"/>
        <v/>
      </c>
    </row>
    <row r="629" spans="1:6" ht="15" thickBot="1" x14ac:dyDescent="0.4">
      <c r="A629" s="110" t="s">
        <v>1381</v>
      </c>
      <c r="B629" s="110" t="s">
        <v>2437</v>
      </c>
      <c r="C629" s="115">
        <v>43537</v>
      </c>
      <c r="D629" s="111">
        <v>383.38</v>
      </c>
      <c r="E629" s="144">
        <v>661</v>
      </c>
      <c r="F629" s="154">
        <f t="shared" si="9"/>
        <v>1.7241379310344829</v>
      </c>
    </row>
    <row r="630" spans="1:6" ht="15" thickBot="1" x14ac:dyDescent="0.4">
      <c r="A630" s="110" t="s">
        <v>1381</v>
      </c>
      <c r="B630" s="110" t="s">
        <v>2437</v>
      </c>
      <c r="C630" s="115">
        <v>43537</v>
      </c>
      <c r="D630" s="111">
        <v>383.38</v>
      </c>
      <c r="E630" s="144">
        <v>661</v>
      </c>
      <c r="F630" s="154">
        <f t="shared" si="9"/>
        <v>1.7241379310344829</v>
      </c>
    </row>
    <row r="631" spans="1:6" ht="15" thickBot="1" x14ac:dyDescent="0.4">
      <c r="A631" s="110" t="s">
        <v>1381</v>
      </c>
      <c r="B631" s="110" t="s">
        <v>2437</v>
      </c>
      <c r="C631" s="115">
        <v>43762</v>
      </c>
      <c r="D631" s="111">
        <v>178.06</v>
      </c>
      <c r="E631" s="144">
        <v>307</v>
      </c>
      <c r="F631" s="154">
        <f t="shared" si="9"/>
        <v>1.7241379310344827</v>
      </c>
    </row>
    <row r="632" spans="1:6" ht="15" thickBot="1" x14ac:dyDescent="0.4">
      <c r="A632" s="110" t="s">
        <v>1381</v>
      </c>
      <c r="B632" s="110" t="s">
        <v>2437</v>
      </c>
      <c r="C632" s="115">
        <v>43481</v>
      </c>
      <c r="D632" s="111">
        <v>200.1</v>
      </c>
      <c r="E632" s="144">
        <v>345</v>
      </c>
      <c r="F632" s="154">
        <f t="shared" si="9"/>
        <v>1.7241379310344829</v>
      </c>
    </row>
    <row r="633" spans="1:6" ht="15" thickBot="1" x14ac:dyDescent="0.4">
      <c r="A633" s="110" t="s">
        <v>1381</v>
      </c>
      <c r="B633" s="110" t="s">
        <v>2437</v>
      </c>
      <c r="C633" s="115">
        <v>43637</v>
      </c>
      <c r="D633" s="111">
        <v>458.78</v>
      </c>
      <c r="E633" s="144">
        <v>791</v>
      </c>
      <c r="F633" s="154">
        <f t="shared" si="9"/>
        <v>1.7241379310344829</v>
      </c>
    </row>
    <row r="634" spans="1:6" ht="15" thickBot="1" x14ac:dyDescent="0.4">
      <c r="A634" s="110" t="s">
        <v>2438</v>
      </c>
      <c r="B634" s="110" t="s">
        <v>2437</v>
      </c>
      <c r="C634" s="115">
        <v>43746</v>
      </c>
      <c r="D634" s="111">
        <v>156.02000000000001</v>
      </c>
      <c r="E634" s="144">
        <v>269</v>
      </c>
      <c r="F634" s="154">
        <f t="shared" si="9"/>
        <v>1.7241379310344827</v>
      </c>
    </row>
    <row r="635" spans="1:6" ht="15" thickBot="1" x14ac:dyDescent="0.4">
      <c r="A635" s="110" t="s">
        <v>2438</v>
      </c>
      <c r="B635" s="110" t="s">
        <v>2437</v>
      </c>
      <c r="C635" s="115">
        <v>43746</v>
      </c>
      <c r="D635" s="111">
        <v>156.02000000000001</v>
      </c>
      <c r="E635" s="144">
        <v>269</v>
      </c>
      <c r="F635" s="154">
        <f t="shared" si="9"/>
        <v>1.7241379310344827</v>
      </c>
    </row>
    <row r="636" spans="1:6" ht="15" thickBot="1" x14ac:dyDescent="0.4">
      <c r="A636" s="110" t="s">
        <v>2436</v>
      </c>
      <c r="B636" s="110" t="s">
        <v>2437</v>
      </c>
      <c r="C636" s="115">
        <v>43760</v>
      </c>
      <c r="D636" s="111">
        <v>23.78</v>
      </c>
      <c r="E636" s="144">
        <v>41</v>
      </c>
      <c r="F636" s="154">
        <f t="shared" si="9"/>
        <v>1.7241379310344827</v>
      </c>
    </row>
    <row r="637" spans="1:6" ht="15" thickBot="1" x14ac:dyDescent="0.4">
      <c r="A637" s="110" t="s">
        <v>1381</v>
      </c>
      <c r="B637" s="110" t="s">
        <v>2437</v>
      </c>
      <c r="C637" s="115">
        <v>43572</v>
      </c>
      <c r="D637" s="111">
        <v>43.5</v>
      </c>
      <c r="E637" s="144">
        <v>75</v>
      </c>
      <c r="F637" s="154">
        <f t="shared" si="9"/>
        <v>1.7241379310344827</v>
      </c>
    </row>
    <row r="638" spans="1:6" ht="15" thickBot="1" x14ac:dyDescent="0.4">
      <c r="A638" s="110" t="s">
        <v>1381</v>
      </c>
      <c r="B638" s="110" t="s">
        <v>2437</v>
      </c>
      <c r="C638" s="115">
        <v>43620</v>
      </c>
      <c r="D638" s="111">
        <v>36.54</v>
      </c>
      <c r="E638" s="144">
        <v>63</v>
      </c>
      <c r="F638" s="154">
        <f t="shared" si="9"/>
        <v>1.7241379310344829</v>
      </c>
    </row>
    <row r="639" spans="1:6" ht="15" thickBot="1" x14ac:dyDescent="0.4">
      <c r="A639" s="110" t="s">
        <v>1381</v>
      </c>
      <c r="B639" s="110" t="s">
        <v>2437</v>
      </c>
      <c r="C639" s="115">
        <v>43728</v>
      </c>
      <c r="D639" s="111">
        <v>41.76</v>
      </c>
      <c r="E639" s="144">
        <v>72</v>
      </c>
      <c r="F639" s="154">
        <f t="shared" si="9"/>
        <v>1.7241379310344829</v>
      </c>
    </row>
    <row r="640" spans="1:6" ht="15" thickBot="1" x14ac:dyDescent="0.4">
      <c r="A640" s="110" t="s">
        <v>1381</v>
      </c>
      <c r="B640" s="110" t="s">
        <v>2437</v>
      </c>
      <c r="C640" s="115">
        <v>43734</v>
      </c>
      <c r="D640" s="111">
        <v>37.700000000000003</v>
      </c>
      <c r="E640" s="144">
        <v>65</v>
      </c>
      <c r="F640" s="154">
        <f t="shared" si="9"/>
        <v>1.7241379310344827</v>
      </c>
    </row>
    <row r="641" spans="1:6" ht="15" thickBot="1" x14ac:dyDescent="0.4">
      <c r="A641" s="110" t="s">
        <v>2445</v>
      </c>
      <c r="B641" s="110" t="s">
        <v>2441</v>
      </c>
      <c r="C641" s="115">
        <v>43575</v>
      </c>
      <c r="D641" s="111">
        <v>27.97</v>
      </c>
      <c r="E641" s="145"/>
      <c r="F641" s="154" t="str">
        <f t="shared" si="9"/>
        <v/>
      </c>
    </row>
    <row r="642" spans="1:6" ht="15" thickBot="1" x14ac:dyDescent="0.4">
      <c r="A642" s="110" t="s">
        <v>2445</v>
      </c>
      <c r="B642" s="110" t="s">
        <v>2440</v>
      </c>
      <c r="C642" s="115">
        <v>43575</v>
      </c>
      <c r="D642" s="111">
        <v>160.91999999999999</v>
      </c>
      <c r="E642" s="145"/>
      <c r="F642" s="154" t="str">
        <f t="shared" si="9"/>
        <v/>
      </c>
    </row>
    <row r="643" spans="1:6" ht="15" thickBot="1" x14ac:dyDescent="0.4">
      <c r="A643" s="110" t="s">
        <v>1381</v>
      </c>
      <c r="B643" s="110" t="s">
        <v>2437</v>
      </c>
      <c r="C643" s="115">
        <v>43632</v>
      </c>
      <c r="D643" s="111">
        <v>102.08</v>
      </c>
      <c r="E643" s="144">
        <v>176</v>
      </c>
      <c r="F643" s="154">
        <f t="shared" si="9"/>
        <v>1.7241379310344829</v>
      </c>
    </row>
    <row r="644" spans="1:6" ht="15" thickBot="1" x14ac:dyDescent="0.4">
      <c r="A644" s="110" t="s">
        <v>1381</v>
      </c>
      <c r="B644" s="110" t="s">
        <v>2437</v>
      </c>
      <c r="C644" s="115">
        <v>43632</v>
      </c>
      <c r="D644" s="111">
        <v>102.08</v>
      </c>
      <c r="E644" s="144">
        <v>176</v>
      </c>
      <c r="F644" s="154">
        <f t="shared" si="9"/>
        <v>1.7241379310344829</v>
      </c>
    </row>
    <row r="645" spans="1:6" ht="15" thickBot="1" x14ac:dyDescent="0.4">
      <c r="A645" s="110" t="s">
        <v>1381</v>
      </c>
      <c r="B645" s="110" t="s">
        <v>2437</v>
      </c>
      <c r="C645" s="115">
        <v>43635</v>
      </c>
      <c r="D645" s="111">
        <v>103.82</v>
      </c>
      <c r="E645" s="144">
        <v>179</v>
      </c>
      <c r="F645" s="154">
        <f t="shared" si="9"/>
        <v>1.7241379310344829</v>
      </c>
    </row>
    <row r="646" spans="1:6" ht="15" thickBot="1" x14ac:dyDescent="0.4">
      <c r="A646" s="110" t="s">
        <v>1381</v>
      </c>
      <c r="B646" s="110" t="s">
        <v>2437</v>
      </c>
      <c r="C646" s="115">
        <v>43635</v>
      </c>
      <c r="D646" s="111">
        <v>103.82</v>
      </c>
      <c r="E646" s="144">
        <v>179</v>
      </c>
      <c r="F646" s="154">
        <f t="shared" si="9"/>
        <v>1.7241379310344829</v>
      </c>
    </row>
    <row r="647" spans="1:6" ht="15" thickBot="1" x14ac:dyDescent="0.4">
      <c r="A647" s="110" t="s">
        <v>1381</v>
      </c>
      <c r="B647" s="110" t="s">
        <v>2437</v>
      </c>
      <c r="C647" s="115">
        <v>43635</v>
      </c>
      <c r="D647" s="111">
        <v>103.82</v>
      </c>
      <c r="E647" s="144">
        <v>179</v>
      </c>
      <c r="F647" s="154">
        <f t="shared" si="9"/>
        <v>1.7241379310344829</v>
      </c>
    </row>
    <row r="648" spans="1:6" ht="15" thickBot="1" x14ac:dyDescent="0.4">
      <c r="A648" s="110" t="s">
        <v>1381</v>
      </c>
      <c r="B648" s="110" t="s">
        <v>2437</v>
      </c>
      <c r="C648" s="115">
        <v>43635</v>
      </c>
      <c r="D648" s="111">
        <v>103.82</v>
      </c>
      <c r="E648" s="144">
        <v>179</v>
      </c>
      <c r="F648" s="154">
        <f t="shared" ref="F648:F711" si="10" xml:space="preserve"> IF(ISBLANK(E648),"",E648 / D648)</f>
        <v>1.7241379310344829</v>
      </c>
    </row>
    <row r="649" spans="1:6" ht="15" thickBot="1" x14ac:dyDescent="0.4">
      <c r="A649" s="110" t="s">
        <v>2438</v>
      </c>
      <c r="B649" s="110" t="s">
        <v>2437</v>
      </c>
      <c r="C649" s="115">
        <v>43487</v>
      </c>
      <c r="D649" s="111">
        <v>234.32</v>
      </c>
      <c r="E649" s="144">
        <v>404</v>
      </c>
      <c r="F649" s="154">
        <f t="shared" si="10"/>
        <v>1.7241379310344829</v>
      </c>
    </row>
    <row r="650" spans="1:6" ht="15" thickBot="1" x14ac:dyDescent="0.4">
      <c r="A650" s="110" t="s">
        <v>1381</v>
      </c>
      <c r="B650" s="110" t="s">
        <v>2437</v>
      </c>
      <c r="C650" s="115">
        <v>43540</v>
      </c>
      <c r="D650" s="111">
        <v>221.56</v>
      </c>
      <c r="E650" s="144">
        <v>382</v>
      </c>
      <c r="F650" s="154">
        <f t="shared" si="10"/>
        <v>1.7241379310344827</v>
      </c>
    </row>
    <row r="651" spans="1:6" ht="15" thickBot="1" x14ac:dyDescent="0.4">
      <c r="A651" s="110" t="s">
        <v>1381</v>
      </c>
      <c r="B651" s="110" t="s">
        <v>2437</v>
      </c>
      <c r="C651" s="115">
        <v>43540</v>
      </c>
      <c r="D651" s="111">
        <v>221.56</v>
      </c>
      <c r="E651" s="144">
        <v>382</v>
      </c>
      <c r="F651" s="154">
        <f t="shared" si="10"/>
        <v>1.7241379310344827</v>
      </c>
    </row>
    <row r="652" spans="1:6" ht="15" thickBot="1" x14ac:dyDescent="0.4">
      <c r="A652" s="110" t="s">
        <v>1381</v>
      </c>
      <c r="B652" s="110" t="s">
        <v>2437</v>
      </c>
      <c r="C652" s="115">
        <v>43590</v>
      </c>
      <c r="D652" s="111">
        <v>7.54</v>
      </c>
      <c r="E652" s="144">
        <v>13</v>
      </c>
      <c r="F652" s="154">
        <f t="shared" si="10"/>
        <v>1.7241379310344827</v>
      </c>
    </row>
    <row r="653" spans="1:6" ht="15" thickBot="1" x14ac:dyDescent="0.4">
      <c r="A653" s="110" t="s">
        <v>1381</v>
      </c>
      <c r="B653" s="110" t="s">
        <v>2437</v>
      </c>
      <c r="C653" s="115">
        <v>43606</v>
      </c>
      <c r="D653" s="111">
        <v>7.54</v>
      </c>
      <c r="E653" s="144">
        <v>13</v>
      </c>
      <c r="F653" s="154">
        <f t="shared" si="10"/>
        <v>1.7241379310344827</v>
      </c>
    </row>
    <row r="654" spans="1:6" ht="15" thickBot="1" x14ac:dyDescent="0.4">
      <c r="A654" s="110" t="s">
        <v>1381</v>
      </c>
      <c r="B654" s="110" t="s">
        <v>2441</v>
      </c>
      <c r="C654" s="115">
        <v>43693</v>
      </c>
      <c r="D654" s="111">
        <v>9.14</v>
      </c>
      <c r="E654" s="145"/>
      <c r="F654" s="154" t="str">
        <f t="shared" si="10"/>
        <v/>
      </c>
    </row>
    <row r="655" spans="1:6" ht="15" thickBot="1" x14ac:dyDescent="0.4">
      <c r="A655" s="110" t="s">
        <v>1381</v>
      </c>
      <c r="B655" s="110" t="s">
        <v>2437</v>
      </c>
      <c r="C655" s="115">
        <v>43693</v>
      </c>
      <c r="D655" s="111">
        <v>7.54</v>
      </c>
      <c r="E655" s="144">
        <v>13</v>
      </c>
      <c r="F655" s="154">
        <f t="shared" si="10"/>
        <v>1.7241379310344827</v>
      </c>
    </row>
    <row r="656" spans="1:6" ht="15" thickBot="1" x14ac:dyDescent="0.4">
      <c r="A656" s="110" t="s">
        <v>1381</v>
      </c>
      <c r="B656" s="110" t="s">
        <v>2440</v>
      </c>
      <c r="C656" s="115">
        <v>43693</v>
      </c>
      <c r="D656" s="111">
        <v>129.88999999999999</v>
      </c>
      <c r="E656" s="145"/>
      <c r="F656" s="154" t="str">
        <f t="shared" si="10"/>
        <v/>
      </c>
    </row>
    <row r="657" spans="1:6" ht="15" thickBot="1" x14ac:dyDescent="0.4">
      <c r="A657" s="110" t="s">
        <v>1381</v>
      </c>
      <c r="B657" s="110" t="s">
        <v>2437</v>
      </c>
      <c r="C657" s="115">
        <v>43574</v>
      </c>
      <c r="D657" s="111">
        <v>7.54</v>
      </c>
      <c r="E657" s="144">
        <v>13</v>
      </c>
      <c r="F657" s="154">
        <f t="shared" si="10"/>
        <v>1.7241379310344827</v>
      </c>
    </row>
    <row r="658" spans="1:6" ht="15" thickBot="1" x14ac:dyDescent="0.4">
      <c r="A658" s="110" t="s">
        <v>1381</v>
      </c>
      <c r="B658" s="110" t="s">
        <v>2440</v>
      </c>
      <c r="C658" s="115">
        <v>43574</v>
      </c>
      <c r="D658" s="111">
        <v>175.36</v>
      </c>
      <c r="E658" s="145"/>
      <c r="F658" s="154" t="str">
        <f t="shared" si="10"/>
        <v/>
      </c>
    </row>
    <row r="659" spans="1:6" ht="15" thickBot="1" x14ac:dyDescent="0.4">
      <c r="A659" s="110" t="s">
        <v>1381</v>
      </c>
      <c r="B659" s="110" t="s">
        <v>2441</v>
      </c>
      <c r="C659" s="115">
        <v>43768</v>
      </c>
      <c r="D659" s="111">
        <v>12.69</v>
      </c>
      <c r="E659" s="145"/>
      <c r="F659" s="154" t="str">
        <f t="shared" si="10"/>
        <v/>
      </c>
    </row>
    <row r="660" spans="1:6" ht="15" thickBot="1" x14ac:dyDescent="0.4">
      <c r="A660" s="110" t="s">
        <v>1381</v>
      </c>
      <c r="B660" s="110" t="s">
        <v>2441</v>
      </c>
      <c r="C660" s="115">
        <v>43781</v>
      </c>
      <c r="D660" s="111">
        <v>9.76</v>
      </c>
      <c r="E660" s="145"/>
      <c r="F660" s="154" t="str">
        <f t="shared" si="10"/>
        <v/>
      </c>
    </row>
    <row r="661" spans="1:6" ht="15" thickBot="1" x14ac:dyDescent="0.4">
      <c r="A661" s="110" t="s">
        <v>1381</v>
      </c>
      <c r="B661" s="110" t="s">
        <v>2437</v>
      </c>
      <c r="C661" s="115">
        <v>43764</v>
      </c>
      <c r="D661" s="111">
        <v>7.54</v>
      </c>
      <c r="E661" s="144">
        <v>13</v>
      </c>
      <c r="F661" s="154">
        <f t="shared" si="10"/>
        <v>1.7241379310344827</v>
      </c>
    </row>
    <row r="662" spans="1:6" ht="15" thickBot="1" x14ac:dyDescent="0.4">
      <c r="A662" s="110" t="s">
        <v>1381</v>
      </c>
      <c r="B662" s="110" t="s">
        <v>2437</v>
      </c>
      <c r="C662" s="115">
        <v>43771</v>
      </c>
      <c r="D662" s="111">
        <v>7.54</v>
      </c>
      <c r="E662" s="144">
        <v>13</v>
      </c>
      <c r="F662" s="154">
        <f t="shared" si="10"/>
        <v>1.7241379310344827</v>
      </c>
    </row>
    <row r="663" spans="1:6" ht="15" thickBot="1" x14ac:dyDescent="0.4">
      <c r="A663" s="110" t="s">
        <v>1381</v>
      </c>
      <c r="B663" s="110" t="s">
        <v>2440</v>
      </c>
      <c r="C663" s="115">
        <v>43768</v>
      </c>
      <c r="D663" s="111">
        <v>170.31</v>
      </c>
      <c r="E663" s="145"/>
      <c r="F663" s="154" t="str">
        <f t="shared" si="10"/>
        <v/>
      </c>
    </row>
    <row r="664" spans="1:6" ht="15" thickBot="1" x14ac:dyDescent="0.4">
      <c r="A664" s="110" t="s">
        <v>1381</v>
      </c>
      <c r="B664" s="110" t="s">
        <v>2440</v>
      </c>
      <c r="C664" s="115">
        <v>43781</v>
      </c>
      <c r="D664" s="111">
        <v>383.79</v>
      </c>
      <c r="E664" s="145"/>
      <c r="F664" s="154" t="str">
        <f t="shared" si="10"/>
        <v/>
      </c>
    </row>
    <row r="665" spans="1:6" ht="15" thickBot="1" x14ac:dyDescent="0.4">
      <c r="A665" s="110" t="s">
        <v>1381</v>
      </c>
      <c r="B665" s="110" t="s">
        <v>2441</v>
      </c>
      <c r="C665" s="115">
        <v>43807</v>
      </c>
      <c r="D665" s="111">
        <v>16.170000000000002</v>
      </c>
      <c r="E665" s="145"/>
      <c r="F665" s="154" t="str">
        <f t="shared" si="10"/>
        <v/>
      </c>
    </row>
    <row r="666" spans="1:6" ht="15" thickBot="1" x14ac:dyDescent="0.4">
      <c r="A666" s="110" t="s">
        <v>1381</v>
      </c>
      <c r="B666" s="110" t="s">
        <v>2440</v>
      </c>
      <c r="C666" s="115">
        <v>43807</v>
      </c>
      <c r="D666" s="111">
        <v>342.1</v>
      </c>
      <c r="E666" s="145"/>
      <c r="F666" s="154" t="str">
        <f t="shared" si="10"/>
        <v/>
      </c>
    </row>
    <row r="667" spans="1:6" ht="15" thickBot="1" x14ac:dyDescent="0.4">
      <c r="A667" s="110" t="s">
        <v>1381</v>
      </c>
      <c r="B667" s="110" t="s">
        <v>2437</v>
      </c>
      <c r="C667" s="115">
        <v>43628</v>
      </c>
      <c r="D667" s="111">
        <v>7.54</v>
      </c>
      <c r="E667" s="144">
        <v>13</v>
      </c>
      <c r="F667" s="154">
        <f t="shared" si="10"/>
        <v>1.7241379310344827</v>
      </c>
    </row>
    <row r="668" spans="1:6" ht="15" thickBot="1" x14ac:dyDescent="0.4">
      <c r="A668" s="110" t="s">
        <v>2438</v>
      </c>
      <c r="B668" s="110" t="s">
        <v>2437</v>
      </c>
      <c r="C668" s="115">
        <v>43475</v>
      </c>
      <c r="D668" s="111">
        <v>243.02</v>
      </c>
      <c r="E668" s="144">
        <v>419</v>
      </c>
      <c r="F668" s="154">
        <f t="shared" si="10"/>
        <v>1.7241379310344827</v>
      </c>
    </row>
    <row r="669" spans="1:6" ht="15" thickBot="1" x14ac:dyDescent="0.4">
      <c r="A669" s="110" t="s">
        <v>1381</v>
      </c>
      <c r="B669" s="110" t="s">
        <v>2437</v>
      </c>
      <c r="C669" s="115">
        <v>43570</v>
      </c>
      <c r="D669" s="111">
        <v>113.68</v>
      </c>
      <c r="E669" s="144">
        <v>196</v>
      </c>
      <c r="F669" s="154">
        <f t="shared" si="10"/>
        <v>1.7241379310344827</v>
      </c>
    </row>
    <row r="670" spans="1:6" ht="15" thickBot="1" x14ac:dyDescent="0.4">
      <c r="A670" s="110" t="s">
        <v>1381</v>
      </c>
      <c r="B670" s="110" t="s">
        <v>2437</v>
      </c>
      <c r="C670" s="115">
        <v>43683</v>
      </c>
      <c r="D670" s="111">
        <v>117.16</v>
      </c>
      <c r="E670" s="144">
        <v>202</v>
      </c>
      <c r="F670" s="154">
        <f t="shared" si="10"/>
        <v>1.7241379310344829</v>
      </c>
    </row>
    <row r="671" spans="1:6" ht="15" thickBot="1" x14ac:dyDescent="0.4">
      <c r="A671" s="110" t="s">
        <v>1381</v>
      </c>
      <c r="B671" s="110" t="s">
        <v>2437</v>
      </c>
      <c r="C671" s="115">
        <v>43807</v>
      </c>
      <c r="D671" s="111">
        <v>247.66</v>
      </c>
      <c r="E671" s="144">
        <v>427</v>
      </c>
      <c r="F671" s="154">
        <f t="shared" si="10"/>
        <v>1.7241379310344829</v>
      </c>
    </row>
    <row r="672" spans="1:6" ht="15" thickBot="1" x14ac:dyDescent="0.4">
      <c r="A672" s="110" t="s">
        <v>1381</v>
      </c>
      <c r="B672" s="110" t="s">
        <v>2437</v>
      </c>
      <c r="C672" s="115">
        <v>43807</v>
      </c>
      <c r="D672" s="111">
        <v>247.66</v>
      </c>
      <c r="E672" s="144">
        <v>427</v>
      </c>
      <c r="F672" s="154">
        <f t="shared" si="10"/>
        <v>1.7241379310344829</v>
      </c>
    </row>
    <row r="673" spans="1:6" ht="15" thickBot="1" x14ac:dyDescent="0.4">
      <c r="A673" s="110" t="s">
        <v>1381</v>
      </c>
      <c r="B673" s="110" t="s">
        <v>2441</v>
      </c>
      <c r="C673" s="115">
        <v>43775</v>
      </c>
      <c r="D673" s="111">
        <v>27.31</v>
      </c>
      <c r="E673" s="145"/>
      <c r="F673" s="154" t="str">
        <f t="shared" si="10"/>
        <v/>
      </c>
    </row>
    <row r="674" spans="1:6" ht="15" thickBot="1" x14ac:dyDescent="0.4">
      <c r="A674" s="110" t="s">
        <v>1381</v>
      </c>
      <c r="B674" s="110" t="s">
        <v>2441</v>
      </c>
      <c r="C674" s="115">
        <v>43786</v>
      </c>
      <c r="D674" s="111">
        <v>18.72</v>
      </c>
      <c r="E674" s="145"/>
      <c r="F674" s="154" t="str">
        <f t="shared" si="10"/>
        <v/>
      </c>
    </row>
    <row r="675" spans="1:6" ht="15" thickBot="1" x14ac:dyDescent="0.4">
      <c r="A675" s="110" t="s">
        <v>1381</v>
      </c>
      <c r="B675" s="110" t="s">
        <v>2440</v>
      </c>
      <c r="C675" s="115">
        <v>43776</v>
      </c>
      <c r="D675" s="111">
        <v>37.869999999999997</v>
      </c>
      <c r="E675" s="145"/>
      <c r="F675" s="154" t="str">
        <f t="shared" si="10"/>
        <v/>
      </c>
    </row>
    <row r="676" spans="1:6" ht="15" thickBot="1" x14ac:dyDescent="0.4">
      <c r="A676" s="110" t="s">
        <v>1381</v>
      </c>
      <c r="B676" s="110" t="s">
        <v>2440</v>
      </c>
      <c r="C676" s="115">
        <v>43786</v>
      </c>
      <c r="D676" s="111">
        <v>43.27</v>
      </c>
      <c r="E676" s="145"/>
      <c r="F676" s="154" t="str">
        <f t="shared" si="10"/>
        <v/>
      </c>
    </row>
    <row r="677" spans="1:6" ht="15" thickBot="1" x14ac:dyDescent="0.4">
      <c r="A677" s="110" t="s">
        <v>1381</v>
      </c>
      <c r="B677" s="110" t="s">
        <v>2441</v>
      </c>
      <c r="C677" s="115">
        <v>43733</v>
      </c>
      <c r="D677" s="111">
        <v>22.06</v>
      </c>
      <c r="E677" s="145"/>
      <c r="F677" s="154" t="str">
        <f t="shared" si="10"/>
        <v/>
      </c>
    </row>
    <row r="678" spans="1:6" ht="15" thickBot="1" x14ac:dyDescent="0.4">
      <c r="A678" s="110" t="s">
        <v>1381</v>
      </c>
      <c r="B678" s="110" t="s">
        <v>2441</v>
      </c>
      <c r="C678" s="115">
        <v>43741</v>
      </c>
      <c r="D678" s="111">
        <v>15.81</v>
      </c>
      <c r="E678" s="145"/>
      <c r="F678" s="154" t="str">
        <f t="shared" si="10"/>
        <v/>
      </c>
    </row>
    <row r="679" spans="1:6" ht="15" thickBot="1" x14ac:dyDescent="0.4">
      <c r="A679" s="110" t="s">
        <v>1381</v>
      </c>
      <c r="B679" s="110" t="s">
        <v>2440</v>
      </c>
      <c r="C679" s="115">
        <v>43734</v>
      </c>
      <c r="D679" s="111">
        <v>37.869999999999997</v>
      </c>
      <c r="E679" s="145"/>
      <c r="F679" s="154" t="str">
        <f t="shared" si="10"/>
        <v/>
      </c>
    </row>
    <row r="680" spans="1:6" ht="15" thickBot="1" x14ac:dyDescent="0.4">
      <c r="A680" s="110" t="s">
        <v>1381</v>
      </c>
      <c r="B680" s="110" t="s">
        <v>2440</v>
      </c>
      <c r="C680" s="115">
        <v>43742</v>
      </c>
      <c r="D680" s="111">
        <v>43.27</v>
      </c>
      <c r="E680" s="145"/>
      <c r="F680" s="154" t="str">
        <f t="shared" si="10"/>
        <v/>
      </c>
    </row>
    <row r="681" spans="1:6" ht="15" thickBot="1" x14ac:dyDescent="0.4">
      <c r="A681" s="110" t="s">
        <v>1381</v>
      </c>
      <c r="B681" s="110" t="s">
        <v>2441</v>
      </c>
      <c r="C681" s="115">
        <v>43701</v>
      </c>
      <c r="D681" s="111">
        <v>15.61</v>
      </c>
      <c r="E681" s="145"/>
      <c r="F681" s="154" t="str">
        <f t="shared" si="10"/>
        <v/>
      </c>
    </row>
    <row r="682" spans="1:6" ht="15" thickBot="1" x14ac:dyDescent="0.4">
      <c r="A682" s="110" t="s">
        <v>1381</v>
      </c>
      <c r="B682" s="110" t="s">
        <v>2441</v>
      </c>
      <c r="C682" s="115">
        <v>43709</v>
      </c>
      <c r="D682" s="111">
        <v>15.93</v>
      </c>
      <c r="E682" s="145"/>
      <c r="F682" s="154" t="str">
        <f t="shared" si="10"/>
        <v/>
      </c>
    </row>
    <row r="683" spans="1:6" ht="15" thickBot="1" x14ac:dyDescent="0.4">
      <c r="A683" s="110" t="s">
        <v>1381</v>
      </c>
      <c r="B683" s="110" t="s">
        <v>2440</v>
      </c>
      <c r="C683" s="115">
        <v>43701</v>
      </c>
      <c r="D683" s="111">
        <v>41.71</v>
      </c>
      <c r="E683" s="145"/>
      <c r="F683" s="154" t="str">
        <f t="shared" si="10"/>
        <v/>
      </c>
    </row>
    <row r="684" spans="1:6" ht="15" thickBot="1" x14ac:dyDescent="0.4">
      <c r="A684" s="110" t="s">
        <v>1381</v>
      </c>
      <c r="B684" s="110" t="s">
        <v>2440</v>
      </c>
      <c r="C684" s="115">
        <v>43711</v>
      </c>
      <c r="D684" s="111">
        <v>345.39</v>
      </c>
      <c r="E684" s="145"/>
      <c r="F684" s="154" t="str">
        <f t="shared" si="10"/>
        <v/>
      </c>
    </row>
    <row r="685" spans="1:6" ht="15" thickBot="1" x14ac:dyDescent="0.4">
      <c r="A685" s="110" t="s">
        <v>1381</v>
      </c>
      <c r="B685" s="110" t="s">
        <v>2440</v>
      </c>
      <c r="C685" s="115">
        <v>43715</v>
      </c>
      <c r="D685" s="111">
        <v>-180.99</v>
      </c>
      <c r="E685" s="145"/>
      <c r="F685" s="154" t="str">
        <f t="shared" si="10"/>
        <v/>
      </c>
    </row>
    <row r="686" spans="1:6" ht="15" thickBot="1" x14ac:dyDescent="0.4">
      <c r="A686" s="110" t="s">
        <v>1381</v>
      </c>
      <c r="B686" s="110" t="s">
        <v>2441</v>
      </c>
      <c r="C686" s="115">
        <v>43802</v>
      </c>
      <c r="D686" s="111">
        <v>8.33</v>
      </c>
      <c r="E686" s="145"/>
      <c r="F686" s="154" t="str">
        <f t="shared" si="10"/>
        <v/>
      </c>
    </row>
    <row r="687" spans="1:6" ht="15" thickBot="1" x14ac:dyDescent="0.4">
      <c r="A687" s="110" t="s">
        <v>1381</v>
      </c>
      <c r="B687" s="110" t="s">
        <v>2440</v>
      </c>
      <c r="C687" s="115">
        <v>43802</v>
      </c>
      <c r="D687" s="111">
        <v>41.71</v>
      </c>
      <c r="E687" s="145"/>
      <c r="F687" s="154" t="str">
        <f t="shared" si="10"/>
        <v/>
      </c>
    </row>
    <row r="688" spans="1:6" ht="15" thickBot="1" x14ac:dyDescent="0.4">
      <c r="A688" s="110" t="s">
        <v>1381</v>
      </c>
      <c r="B688" s="110" t="s">
        <v>2437</v>
      </c>
      <c r="C688" s="115">
        <v>43629</v>
      </c>
      <c r="D688" s="111">
        <v>282.45999999999998</v>
      </c>
      <c r="E688" s="144">
        <v>487</v>
      </c>
      <c r="F688" s="154">
        <f t="shared" si="10"/>
        <v>1.7241379310344829</v>
      </c>
    </row>
    <row r="689" spans="1:6" ht="15" thickBot="1" x14ac:dyDescent="0.4">
      <c r="A689" s="110" t="s">
        <v>1381</v>
      </c>
      <c r="B689" s="110" t="s">
        <v>2437</v>
      </c>
      <c r="C689" s="115">
        <v>43629</v>
      </c>
      <c r="D689" s="111">
        <v>282.45999999999998</v>
      </c>
      <c r="E689" s="144">
        <v>487</v>
      </c>
      <c r="F689" s="154">
        <f t="shared" si="10"/>
        <v>1.7241379310344829</v>
      </c>
    </row>
    <row r="690" spans="1:6" ht="15" thickBot="1" x14ac:dyDescent="0.4">
      <c r="A690" s="110" t="s">
        <v>1381</v>
      </c>
      <c r="B690" s="110" t="s">
        <v>2437</v>
      </c>
      <c r="C690" s="115">
        <v>43614</v>
      </c>
      <c r="D690" s="111">
        <v>127.02</v>
      </c>
      <c r="E690" s="144">
        <v>219</v>
      </c>
      <c r="F690" s="154">
        <f t="shared" si="10"/>
        <v>1.7241379310344829</v>
      </c>
    </row>
    <row r="691" spans="1:6" ht="15" thickBot="1" x14ac:dyDescent="0.4">
      <c r="A691" s="110" t="s">
        <v>1381</v>
      </c>
      <c r="B691" s="110" t="s">
        <v>2437</v>
      </c>
      <c r="C691" s="115">
        <v>43616</v>
      </c>
      <c r="D691" s="111">
        <v>127.6</v>
      </c>
      <c r="E691" s="144">
        <v>220</v>
      </c>
      <c r="F691" s="154">
        <f t="shared" si="10"/>
        <v>1.7241379310344829</v>
      </c>
    </row>
    <row r="692" spans="1:6" ht="15" thickBot="1" x14ac:dyDescent="0.4">
      <c r="A692" s="110" t="s">
        <v>1381</v>
      </c>
      <c r="B692" s="110" t="s">
        <v>2437</v>
      </c>
      <c r="C692" s="115">
        <v>43519</v>
      </c>
      <c r="D692" s="111">
        <v>190.82</v>
      </c>
      <c r="E692" s="144">
        <v>329</v>
      </c>
      <c r="F692" s="154">
        <f t="shared" si="10"/>
        <v>1.7241379310344829</v>
      </c>
    </row>
    <row r="693" spans="1:6" ht="15" thickBot="1" x14ac:dyDescent="0.4">
      <c r="A693" s="110" t="s">
        <v>1381</v>
      </c>
      <c r="B693" s="110" t="s">
        <v>2441</v>
      </c>
      <c r="C693" s="115">
        <v>43625</v>
      </c>
      <c r="D693" s="111">
        <v>52.01</v>
      </c>
      <c r="E693" s="145"/>
      <c r="F693" s="154" t="str">
        <f t="shared" si="10"/>
        <v/>
      </c>
    </row>
    <row r="694" spans="1:6" ht="15" thickBot="1" x14ac:dyDescent="0.4">
      <c r="A694" s="110" t="s">
        <v>1381</v>
      </c>
      <c r="B694" s="110" t="s">
        <v>2441</v>
      </c>
      <c r="C694" s="115">
        <v>43625</v>
      </c>
      <c r="D694" s="111">
        <v>52.01</v>
      </c>
      <c r="E694" s="145"/>
      <c r="F694" s="154" t="str">
        <f t="shared" si="10"/>
        <v/>
      </c>
    </row>
    <row r="695" spans="1:6" ht="15" thickBot="1" x14ac:dyDescent="0.4">
      <c r="A695" s="110" t="s">
        <v>1381</v>
      </c>
      <c r="B695" s="110" t="s">
        <v>2441</v>
      </c>
      <c r="C695" s="115">
        <v>43625</v>
      </c>
      <c r="D695" s="111">
        <v>52.01</v>
      </c>
      <c r="E695" s="145"/>
      <c r="F695" s="154" t="str">
        <f t="shared" si="10"/>
        <v/>
      </c>
    </row>
    <row r="696" spans="1:6" ht="15" thickBot="1" x14ac:dyDescent="0.4">
      <c r="A696" s="110" t="s">
        <v>1381</v>
      </c>
      <c r="B696" s="110" t="s">
        <v>2441</v>
      </c>
      <c r="C696" s="115">
        <v>43629</v>
      </c>
      <c r="D696" s="111">
        <v>135.43</v>
      </c>
      <c r="E696" s="145"/>
      <c r="F696" s="154" t="str">
        <f t="shared" si="10"/>
        <v/>
      </c>
    </row>
    <row r="697" spans="1:6" ht="15" thickBot="1" x14ac:dyDescent="0.4">
      <c r="A697" s="110" t="s">
        <v>1381</v>
      </c>
      <c r="B697" s="110" t="s">
        <v>2441</v>
      </c>
      <c r="C697" s="115">
        <v>43629</v>
      </c>
      <c r="D697" s="111">
        <v>135.43</v>
      </c>
      <c r="E697" s="145"/>
      <c r="F697" s="154" t="str">
        <f t="shared" si="10"/>
        <v/>
      </c>
    </row>
    <row r="698" spans="1:6" ht="15" thickBot="1" x14ac:dyDescent="0.4">
      <c r="A698" s="110" t="s">
        <v>1381</v>
      </c>
      <c r="B698" s="110" t="s">
        <v>2441</v>
      </c>
      <c r="C698" s="115">
        <v>43629</v>
      </c>
      <c r="D698" s="111">
        <v>135.43</v>
      </c>
      <c r="E698" s="145"/>
      <c r="F698" s="154" t="str">
        <f t="shared" si="10"/>
        <v/>
      </c>
    </row>
    <row r="699" spans="1:6" ht="15" thickBot="1" x14ac:dyDescent="0.4">
      <c r="A699" s="110" t="s">
        <v>2442</v>
      </c>
      <c r="B699" s="110" t="s">
        <v>2440</v>
      </c>
      <c r="C699" s="115">
        <v>43546</v>
      </c>
      <c r="D699" s="111">
        <v>177.17</v>
      </c>
      <c r="E699" s="145"/>
      <c r="F699" s="154" t="str">
        <f t="shared" si="10"/>
        <v/>
      </c>
    </row>
    <row r="700" spans="1:6" ht="15" thickBot="1" x14ac:dyDescent="0.4">
      <c r="A700" s="110" t="s">
        <v>1381</v>
      </c>
      <c r="B700" s="110" t="s">
        <v>2437</v>
      </c>
      <c r="C700" s="115">
        <v>43592</v>
      </c>
      <c r="D700" s="111">
        <v>249.4</v>
      </c>
      <c r="E700" s="144">
        <v>430</v>
      </c>
      <c r="F700" s="154">
        <f t="shared" si="10"/>
        <v>1.7241379310344827</v>
      </c>
    </row>
    <row r="701" spans="1:6" ht="15" thickBot="1" x14ac:dyDescent="0.4">
      <c r="A701" s="110" t="s">
        <v>2438</v>
      </c>
      <c r="B701" s="110" t="s">
        <v>2437</v>
      </c>
      <c r="C701" s="115">
        <v>43479</v>
      </c>
      <c r="D701" s="111">
        <v>261</v>
      </c>
      <c r="E701" s="144">
        <v>450</v>
      </c>
      <c r="F701" s="154">
        <f t="shared" si="10"/>
        <v>1.7241379310344827</v>
      </c>
    </row>
    <row r="702" spans="1:6" ht="15" thickBot="1" x14ac:dyDescent="0.4">
      <c r="A702" s="110" t="s">
        <v>2438</v>
      </c>
      <c r="B702" s="110" t="s">
        <v>2437</v>
      </c>
      <c r="C702" s="115">
        <v>43661</v>
      </c>
      <c r="D702" s="111">
        <v>33.64</v>
      </c>
      <c r="E702" s="144">
        <v>58</v>
      </c>
      <c r="F702" s="154">
        <f t="shared" si="10"/>
        <v>1.7241379310344827</v>
      </c>
    </row>
    <row r="703" spans="1:6" ht="15" thickBot="1" x14ac:dyDescent="0.4">
      <c r="A703" s="110" t="s">
        <v>2438</v>
      </c>
      <c r="B703" s="110" t="s">
        <v>2437</v>
      </c>
      <c r="C703" s="115">
        <v>43662</v>
      </c>
      <c r="D703" s="111">
        <v>33.64</v>
      </c>
      <c r="E703" s="144">
        <v>58</v>
      </c>
      <c r="F703" s="154">
        <f t="shared" si="10"/>
        <v>1.7241379310344827</v>
      </c>
    </row>
    <row r="704" spans="1:6" ht="15" thickBot="1" x14ac:dyDescent="0.4">
      <c r="A704" s="110" t="s">
        <v>2438</v>
      </c>
      <c r="B704" s="110" t="s">
        <v>2437</v>
      </c>
      <c r="C704" s="115">
        <v>43663</v>
      </c>
      <c r="D704" s="111">
        <v>33.64</v>
      </c>
      <c r="E704" s="144">
        <v>58</v>
      </c>
      <c r="F704" s="154">
        <f t="shared" si="10"/>
        <v>1.7241379310344827</v>
      </c>
    </row>
    <row r="705" spans="1:6" ht="15" thickBot="1" x14ac:dyDescent="0.4">
      <c r="A705" s="110" t="s">
        <v>2438</v>
      </c>
      <c r="B705" s="110" t="s">
        <v>2437</v>
      </c>
      <c r="C705" s="115">
        <v>43664</v>
      </c>
      <c r="D705" s="111">
        <v>33.64</v>
      </c>
      <c r="E705" s="144">
        <v>58</v>
      </c>
      <c r="F705" s="154">
        <f t="shared" si="10"/>
        <v>1.7241379310344827</v>
      </c>
    </row>
    <row r="706" spans="1:6" ht="15" thickBot="1" x14ac:dyDescent="0.4">
      <c r="A706" s="110" t="s">
        <v>2438</v>
      </c>
      <c r="B706" s="110" t="s">
        <v>2437</v>
      </c>
      <c r="C706" s="115">
        <v>43665</v>
      </c>
      <c r="D706" s="111">
        <v>33.64</v>
      </c>
      <c r="E706" s="144">
        <v>58</v>
      </c>
      <c r="F706" s="154">
        <f t="shared" si="10"/>
        <v>1.7241379310344827</v>
      </c>
    </row>
    <row r="707" spans="1:6" ht="15" thickBot="1" x14ac:dyDescent="0.4">
      <c r="A707" s="110" t="s">
        <v>2438</v>
      </c>
      <c r="B707" s="110" t="s">
        <v>2437</v>
      </c>
      <c r="C707" s="115">
        <v>43668</v>
      </c>
      <c r="D707" s="111">
        <v>33.64</v>
      </c>
      <c r="E707" s="144">
        <v>58</v>
      </c>
      <c r="F707" s="154">
        <f t="shared" si="10"/>
        <v>1.7241379310344827</v>
      </c>
    </row>
    <row r="708" spans="1:6" ht="15" thickBot="1" x14ac:dyDescent="0.4">
      <c r="A708" s="110" t="s">
        <v>2438</v>
      </c>
      <c r="B708" s="110" t="s">
        <v>2437</v>
      </c>
      <c r="C708" s="115">
        <v>43669</v>
      </c>
      <c r="D708" s="111">
        <v>33.64</v>
      </c>
      <c r="E708" s="144">
        <v>58</v>
      </c>
      <c r="F708" s="154">
        <f t="shared" si="10"/>
        <v>1.7241379310344827</v>
      </c>
    </row>
    <row r="709" spans="1:6" ht="15" thickBot="1" x14ac:dyDescent="0.4">
      <c r="A709" s="110" t="s">
        <v>2438</v>
      </c>
      <c r="B709" s="110" t="s">
        <v>2437</v>
      </c>
      <c r="C709" s="115">
        <v>43670</v>
      </c>
      <c r="D709" s="111">
        <v>33.64</v>
      </c>
      <c r="E709" s="144">
        <v>58</v>
      </c>
      <c r="F709" s="154">
        <f t="shared" si="10"/>
        <v>1.7241379310344827</v>
      </c>
    </row>
    <row r="710" spans="1:6" ht="15" thickBot="1" x14ac:dyDescent="0.4">
      <c r="A710" s="110" t="s">
        <v>2438</v>
      </c>
      <c r="B710" s="110" t="s">
        <v>2437</v>
      </c>
      <c r="C710" s="115">
        <v>43671</v>
      </c>
      <c r="D710" s="111">
        <v>33.64</v>
      </c>
      <c r="E710" s="144">
        <v>58</v>
      </c>
      <c r="F710" s="154">
        <f t="shared" si="10"/>
        <v>1.7241379310344827</v>
      </c>
    </row>
    <row r="711" spans="1:6" ht="15" thickBot="1" x14ac:dyDescent="0.4">
      <c r="A711" s="110" t="s">
        <v>2438</v>
      </c>
      <c r="B711" s="110" t="s">
        <v>2437</v>
      </c>
      <c r="C711" s="115">
        <v>43672</v>
      </c>
      <c r="D711" s="111">
        <v>33.64</v>
      </c>
      <c r="E711" s="144">
        <v>58</v>
      </c>
      <c r="F711" s="154">
        <f t="shared" si="10"/>
        <v>1.7241379310344827</v>
      </c>
    </row>
    <row r="712" spans="1:6" ht="15" thickBot="1" x14ac:dyDescent="0.4">
      <c r="A712" s="110" t="s">
        <v>2438</v>
      </c>
      <c r="B712" s="110" t="s">
        <v>2437</v>
      </c>
      <c r="C712" s="115">
        <v>43724</v>
      </c>
      <c r="D712" s="111">
        <v>211.12</v>
      </c>
      <c r="E712" s="144">
        <v>364</v>
      </c>
      <c r="F712" s="154">
        <f t="shared" ref="F712:F775" si="11" xml:space="preserve"> IF(ISBLANK(E712),"",E712 / D712)</f>
        <v>1.7241379310344827</v>
      </c>
    </row>
    <row r="713" spans="1:6" ht="15" thickBot="1" x14ac:dyDescent="0.4">
      <c r="A713" s="110" t="s">
        <v>1381</v>
      </c>
      <c r="B713" s="110" t="s">
        <v>2437</v>
      </c>
      <c r="C713" s="115">
        <v>43793</v>
      </c>
      <c r="D713" s="111">
        <v>264.48</v>
      </c>
      <c r="E713" s="144">
        <v>456</v>
      </c>
      <c r="F713" s="154">
        <f t="shared" si="11"/>
        <v>1.7241379310344827</v>
      </c>
    </row>
    <row r="714" spans="1:6" ht="15" thickBot="1" x14ac:dyDescent="0.4">
      <c r="A714" s="110" t="s">
        <v>1381</v>
      </c>
      <c r="B714" s="110" t="s">
        <v>2437</v>
      </c>
      <c r="C714" s="115">
        <v>43663</v>
      </c>
      <c r="D714" s="111">
        <v>180.38</v>
      </c>
      <c r="E714" s="144">
        <v>311</v>
      </c>
      <c r="F714" s="154">
        <f t="shared" si="11"/>
        <v>1.7241379310344829</v>
      </c>
    </row>
    <row r="715" spans="1:6" ht="15" thickBot="1" x14ac:dyDescent="0.4">
      <c r="A715" s="110" t="s">
        <v>2446</v>
      </c>
      <c r="B715" s="110" t="s">
        <v>2437</v>
      </c>
      <c r="C715" s="115">
        <v>43540</v>
      </c>
      <c r="D715" s="111">
        <v>594.5</v>
      </c>
      <c r="E715" s="144">
        <v>1025</v>
      </c>
      <c r="F715" s="154">
        <f t="shared" si="11"/>
        <v>1.7241379310344827</v>
      </c>
    </row>
    <row r="716" spans="1:6" ht="15" thickBot="1" x14ac:dyDescent="0.4">
      <c r="A716" s="110" t="s">
        <v>2446</v>
      </c>
      <c r="B716" s="110" t="s">
        <v>2437</v>
      </c>
      <c r="C716" s="115">
        <v>43540</v>
      </c>
      <c r="D716" s="111">
        <v>594.5</v>
      </c>
      <c r="E716" s="144">
        <v>1025</v>
      </c>
      <c r="F716" s="154">
        <f t="shared" si="11"/>
        <v>1.7241379310344827</v>
      </c>
    </row>
    <row r="717" spans="1:6" ht="15" thickBot="1" x14ac:dyDescent="0.4">
      <c r="A717" s="110" t="s">
        <v>2442</v>
      </c>
      <c r="B717" s="110" t="s">
        <v>2437</v>
      </c>
      <c r="C717" s="115">
        <v>43546</v>
      </c>
      <c r="D717" s="111">
        <v>268.54000000000002</v>
      </c>
      <c r="E717" s="144">
        <v>463</v>
      </c>
      <c r="F717" s="154">
        <f t="shared" si="11"/>
        <v>1.7241379310344827</v>
      </c>
    </row>
    <row r="718" spans="1:6" ht="15" thickBot="1" x14ac:dyDescent="0.4">
      <c r="A718" s="110" t="s">
        <v>1381</v>
      </c>
      <c r="B718" s="110" t="s">
        <v>2437</v>
      </c>
      <c r="C718" s="115">
        <v>43553</v>
      </c>
      <c r="D718" s="111">
        <v>234.32</v>
      </c>
      <c r="E718" s="144">
        <v>404</v>
      </c>
      <c r="F718" s="154">
        <f t="shared" si="11"/>
        <v>1.7241379310344829</v>
      </c>
    </row>
    <row r="719" spans="1:6" ht="15" thickBot="1" x14ac:dyDescent="0.4">
      <c r="A719" s="110" t="s">
        <v>2445</v>
      </c>
      <c r="B719" s="110" t="s">
        <v>2441</v>
      </c>
      <c r="C719" s="115">
        <v>43538</v>
      </c>
      <c r="D719" s="111">
        <v>39.26</v>
      </c>
      <c r="E719" s="145"/>
      <c r="F719" s="154" t="str">
        <f t="shared" si="11"/>
        <v/>
      </c>
    </row>
    <row r="720" spans="1:6" ht="15" thickBot="1" x14ac:dyDescent="0.4">
      <c r="A720" s="110" t="s">
        <v>2445</v>
      </c>
      <c r="B720" s="110" t="s">
        <v>2440</v>
      </c>
      <c r="C720" s="115">
        <v>43536</v>
      </c>
      <c r="D720" s="111">
        <v>180.24</v>
      </c>
      <c r="E720" s="145"/>
      <c r="F720" s="154" t="str">
        <f t="shared" si="11"/>
        <v/>
      </c>
    </row>
    <row r="721" spans="1:6" ht="15" thickBot="1" x14ac:dyDescent="0.4">
      <c r="A721" s="110" t="s">
        <v>1381</v>
      </c>
      <c r="B721" s="110" t="s">
        <v>2440</v>
      </c>
      <c r="C721" s="115">
        <v>43598</v>
      </c>
      <c r="D721" s="111">
        <v>278.94</v>
      </c>
      <c r="E721" s="145"/>
      <c r="F721" s="154" t="str">
        <f t="shared" si="11"/>
        <v/>
      </c>
    </row>
    <row r="722" spans="1:6" ht="15" thickBot="1" x14ac:dyDescent="0.4">
      <c r="A722" s="110" t="s">
        <v>2446</v>
      </c>
      <c r="B722" s="110" t="s">
        <v>2437</v>
      </c>
      <c r="C722" s="115">
        <v>43671</v>
      </c>
      <c r="D722" s="111">
        <v>156.6</v>
      </c>
      <c r="E722" s="144">
        <v>270</v>
      </c>
      <c r="F722" s="154">
        <f t="shared" si="11"/>
        <v>1.7241379310344829</v>
      </c>
    </row>
    <row r="723" spans="1:6" ht="15" thickBot="1" x14ac:dyDescent="0.4">
      <c r="A723" s="110" t="s">
        <v>1381</v>
      </c>
      <c r="B723" s="110" t="s">
        <v>2437</v>
      </c>
      <c r="C723" s="115">
        <v>43549</v>
      </c>
      <c r="D723" s="111">
        <v>240.12</v>
      </c>
      <c r="E723" s="144">
        <v>414</v>
      </c>
      <c r="F723" s="154">
        <f t="shared" si="11"/>
        <v>1.7241379310344827</v>
      </c>
    </row>
    <row r="724" spans="1:6" ht="15" thickBot="1" x14ac:dyDescent="0.4">
      <c r="A724" s="110" t="s">
        <v>1381</v>
      </c>
      <c r="B724" s="110" t="s">
        <v>2437</v>
      </c>
      <c r="C724" s="115">
        <v>43527</v>
      </c>
      <c r="D724" s="111">
        <v>512.14</v>
      </c>
      <c r="E724" s="144">
        <v>883</v>
      </c>
      <c r="F724" s="154">
        <f t="shared" si="11"/>
        <v>1.7241379310344829</v>
      </c>
    </row>
    <row r="725" spans="1:6" ht="15" thickBot="1" x14ac:dyDescent="0.4">
      <c r="A725" s="110" t="s">
        <v>1381</v>
      </c>
      <c r="B725" s="110" t="s">
        <v>2440</v>
      </c>
      <c r="C725" s="115">
        <v>43486</v>
      </c>
      <c r="D725" s="111">
        <v>688.76</v>
      </c>
      <c r="E725" s="145"/>
      <c r="F725" s="154" t="str">
        <f t="shared" si="11"/>
        <v/>
      </c>
    </row>
    <row r="726" spans="1:6" ht="15" thickBot="1" x14ac:dyDescent="0.4">
      <c r="A726" s="110" t="s">
        <v>1381</v>
      </c>
      <c r="B726" s="110" t="s">
        <v>2437</v>
      </c>
      <c r="C726" s="115">
        <v>43769</v>
      </c>
      <c r="D726" s="111">
        <v>239.54</v>
      </c>
      <c r="E726" s="144">
        <v>413</v>
      </c>
      <c r="F726" s="154">
        <f t="shared" si="11"/>
        <v>1.7241379310344829</v>
      </c>
    </row>
    <row r="727" spans="1:6" ht="15" thickBot="1" x14ac:dyDescent="0.4">
      <c r="A727" s="110" t="s">
        <v>1381</v>
      </c>
      <c r="B727" s="110" t="s">
        <v>2440</v>
      </c>
      <c r="C727" s="115">
        <v>43617</v>
      </c>
      <c r="D727" s="111">
        <v>343.38</v>
      </c>
      <c r="E727" s="145"/>
      <c r="F727" s="154" t="str">
        <f t="shared" si="11"/>
        <v/>
      </c>
    </row>
    <row r="728" spans="1:6" ht="15" thickBot="1" x14ac:dyDescent="0.4">
      <c r="A728" s="110" t="s">
        <v>1381</v>
      </c>
      <c r="B728" s="110" t="s">
        <v>2437</v>
      </c>
      <c r="C728" s="115">
        <v>43626</v>
      </c>
      <c r="D728" s="111">
        <v>274.33999999999997</v>
      </c>
      <c r="E728" s="144">
        <v>473</v>
      </c>
      <c r="F728" s="154">
        <f t="shared" si="11"/>
        <v>1.7241379310344829</v>
      </c>
    </row>
    <row r="729" spans="1:6" ht="15" thickBot="1" x14ac:dyDescent="0.4">
      <c r="A729" s="110" t="s">
        <v>1381</v>
      </c>
      <c r="B729" s="110" t="s">
        <v>2440</v>
      </c>
      <c r="C729" s="115">
        <v>43757</v>
      </c>
      <c r="D729" s="111">
        <v>424.49</v>
      </c>
      <c r="E729" s="145"/>
      <c r="F729" s="154" t="str">
        <f t="shared" si="11"/>
        <v/>
      </c>
    </row>
    <row r="730" spans="1:6" ht="15" thickBot="1" x14ac:dyDescent="0.4">
      <c r="A730" s="110" t="s">
        <v>1381</v>
      </c>
      <c r="B730" s="110" t="s">
        <v>2440</v>
      </c>
      <c r="C730" s="115">
        <v>43757</v>
      </c>
      <c r="D730" s="111">
        <v>424.49</v>
      </c>
      <c r="E730" s="145"/>
      <c r="F730" s="154" t="str">
        <f t="shared" si="11"/>
        <v/>
      </c>
    </row>
    <row r="731" spans="1:6" ht="15" thickBot="1" x14ac:dyDescent="0.4">
      <c r="A731" s="110" t="s">
        <v>1381</v>
      </c>
      <c r="B731" s="110" t="s">
        <v>2440</v>
      </c>
      <c r="C731" s="115">
        <v>43666</v>
      </c>
      <c r="D731" s="111">
        <v>305.76</v>
      </c>
      <c r="E731" s="145"/>
      <c r="F731" s="154" t="str">
        <f t="shared" si="11"/>
        <v/>
      </c>
    </row>
    <row r="732" spans="1:6" ht="15" thickBot="1" x14ac:dyDescent="0.4">
      <c r="A732" s="110" t="s">
        <v>1381</v>
      </c>
      <c r="B732" s="110" t="s">
        <v>2437</v>
      </c>
      <c r="C732" s="115">
        <v>43644</v>
      </c>
      <c r="D732" s="111">
        <v>299.86</v>
      </c>
      <c r="E732" s="144">
        <v>517</v>
      </c>
      <c r="F732" s="154">
        <f t="shared" si="11"/>
        <v>1.7241379310344827</v>
      </c>
    </row>
    <row r="733" spans="1:6" ht="15" thickBot="1" x14ac:dyDescent="0.4">
      <c r="A733" s="110" t="s">
        <v>2445</v>
      </c>
      <c r="B733" s="110" t="s">
        <v>2441</v>
      </c>
      <c r="C733" s="115">
        <v>43680</v>
      </c>
      <c r="D733" s="111">
        <v>61.65</v>
      </c>
      <c r="E733" s="145"/>
      <c r="F733" s="154" t="str">
        <f t="shared" si="11"/>
        <v/>
      </c>
    </row>
    <row r="734" spans="1:6" ht="15" thickBot="1" x14ac:dyDescent="0.4">
      <c r="A734" s="110" t="s">
        <v>2445</v>
      </c>
      <c r="B734" s="110" t="s">
        <v>2440</v>
      </c>
      <c r="C734" s="115">
        <v>43680</v>
      </c>
      <c r="D734" s="111">
        <v>72.150000000000006</v>
      </c>
      <c r="E734" s="145"/>
      <c r="F734" s="154" t="str">
        <f t="shared" si="11"/>
        <v/>
      </c>
    </row>
    <row r="735" spans="1:6" ht="15" thickBot="1" x14ac:dyDescent="0.4">
      <c r="A735" s="110" t="s">
        <v>1381</v>
      </c>
      <c r="B735" s="110" t="s">
        <v>2437</v>
      </c>
      <c r="C735" s="115">
        <v>43759</v>
      </c>
      <c r="D735" s="111">
        <v>283.62</v>
      </c>
      <c r="E735" s="144">
        <v>489</v>
      </c>
      <c r="F735" s="154">
        <f t="shared" si="11"/>
        <v>1.7241379310344827</v>
      </c>
    </row>
    <row r="736" spans="1:6" ht="15" thickBot="1" x14ac:dyDescent="0.4">
      <c r="A736" s="110" t="s">
        <v>1381</v>
      </c>
      <c r="B736" s="110" t="s">
        <v>2437</v>
      </c>
      <c r="C736" s="115">
        <v>43675</v>
      </c>
      <c r="D736" s="111">
        <v>293.48</v>
      </c>
      <c r="E736" s="144">
        <v>506</v>
      </c>
      <c r="F736" s="154">
        <f t="shared" si="11"/>
        <v>1.7241379310344827</v>
      </c>
    </row>
    <row r="737" spans="1:6" ht="15" thickBot="1" x14ac:dyDescent="0.4">
      <c r="A737" s="110" t="s">
        <v>1381</v>
      </c>
      <c r="B737" s="110" t="s">
        <v>2437</v>
      </c>
      <c r="C737" s="115">
        <v>43625</v>
      </c>
      <c r="D737" s="111">
        <v>435</v>
      </c>
      <c r="E737" s="144">
        <v>750</v>
      </c>
      <c r="F737" s="154">
        <f t="shared" si="11"/>
        <v>1.7241379310344827</v>
      </c>
    </row>
    <row r="738" spans="1:6" ht="15" thickBot="1" x14ac:dyDescent="0.4">
      <c r="A738" s="110" t="s">
        <v>1381</v>
      </c>
      <c r="B738" s="110" t="s">
        <v>2437</v>
      </c>
      <c r="C738" s="115">
        <v>43466</v>
      </c>
      <c r="D738" s="111">
        <v>435</v>
      </c>
      <c r="E738" s="144">
        <v>750</v>
      </c>
      <c r="F738" s="154">
        <f t="shared" si="11"/>
        <v>1.7241379310344827</v>
      </c>
    </row>
    <row r="739" spans="1:6" ht="15" thickBot="1" x14ac:dyDescent="0.4">
      <c r="A739" s="110" t="s">
        <v>2442</v>
      </c>
      <c r="B739" s="110" t="s">
        <v>2437</v>
      </c>
      <c r="C739" s="115">
        <v>43546</v>
      </c>
      <c r="D739" s="111">
        <v>579.41999999999996</v>
      </c>
      <c r="E739" s="144">
        <v>999</v>
      </c>
      <c r="F739" s="154">
        <f t="shared" si="11"/>
        <v>1.7241379310344829</v>
      </c>
    </row>
    <row r="740" spans="1:6" ht="15" thickBot="1" x14ac:dyDescent="0.4">
      <c r="A740" s="110" t="s">
        <v>1381</v>
      </c>
      <c r="B740" s="110" t="s">
        <v>2441</v>
      </c>
      <c r="C740" s="115">
        <v>43519</v>
      </c>
      <c r="D740" s="111">
        <v>25.84</v>
      </c>
      <c r="E740" s="145"/>
      <c r="F740" s="154" t="str">
        <f t="shared" si="11"/>
        <v/>
      </c>
    </row>
    <row r="741" spans="1:6" ht="15" thickBot="1" x14ac:dyDescent="0.4">
      <c r="A741" s="110" t="s">
        <v>1381</v>
      </c>
      <c r="B741" s="110" t="s">
        <v>2440</v>
      </c>
      <c r="C741" s="115">
        <v>43521</v>
      </c>
      <c r="D741" s="111">
        <v>153.78</v>
      </c>
      <c r="E741" s="145"/>
      <c r="F741" s="154" t="str">
        <f t="shared" si="11"/>
        <v/>
      </c>
    </row>
    <row r="742" spans="1:6" ht="15" thickBot="1" x14ac:dyDescent="0.4">
      <c r="A742" s="110" t="s">
        <v>1381</v>
      </c>
      <c r="B742" s="110" t="s">
        <v>2437</v>
      </c>
      <c r="C742" s="115">
        <v>43781</v>
      </c>
      <c r="D742" s="111">
        <v>159.5</v>
      </c>
      <c r="E742" s="144">
        <v>275</v>
      </c>
      <c r="F742" s="154">
        <f t="shared" si="11"/>
        <v>1.7241379310344827</v>
      </c>
    </row>
    <row r="743" spans="1:6" ht="15" thickBot="1" x14ac:dyDescent="0.4">
      <c r="A743" s="110" t="s">
        <v>1381</v>
      </c>
      <c r="B743" s="110" t="s">
        <v>2437</v>
      </c>
      <c r="C743" s="115">
        <v>43567</v>
      </c>
      <c r="D743" s="111">
        <v>207.06</v>
      </c>
      <c r="E743" s="144">
        <v>357</v>
      </c>
      <c r="F743" s="154">
        <f t="shared" si="11"/>
        <v>1.7241379310344827</v>
      </c>
    </row>
    <row r="744" spans="1:6" ht="15" thickBot="1" x14ac:dyDescent="0.4">
      <c r="A744" s="110" t="s">
        <v>1381</v>
      </c>
      <c r="B744" s="110" t="s">
        <v>2440</v>
      </c>
      <c r="C744" s="115">
        <v>43568</v>
      </c>
      <c r="D744" s="111">
        <v>230.29</v>
      </c>
      <c r="E744" s="145"/>
      <c r="F744" s="154" t="str">
        <f t="shared" si="11"/>
        <v/>
      </c>
    </row>
    <row r="745" spans="1:6" ht="15" thickBot="1" x14ac:dyDescent="0.4">
      <c r="A745" s="110" t="s">
        <v>2436</v>
      </c>
      <c r="B745" s="110" t="s">
        <v>2437</v>
      </c>
      <c r="C745" s="115">
        <v>43536</v>
      </c>
      <c r="D745" s="111">
        <v>269.7</v>
      </c>
      <c r="E745" s="144">
        <v>465</v>
      </c>
      <c r="F745" s="154">
        <f t="shared" si="11"/>
        <v>1.7241379310344829</v>
      </c>
    </row>
    <row r="746" spans="1:6" ht="15" thickBot="1" x14ac:dyDescent="0.4">
      <c r="A746" s="110" t="s">
        <v>2442</v>
      </c>
      <c r="B746" s="110" t="s">
        <v>2437</v>
      </c>
      <c r="C746" s="115">
        <v>43747</v>
      </c>
      <c r="D746" s="111">
        <v>74.819999999999993</v>
      </c>
      <c r="E746" s="144">
        <v>129</v>
      </c>
      <c r="F746" s="154">
        <f t="shared" si="11"/>
        <v>1.7241379310344829</v>
      </c>
    </row>
    <row r="747" spans="1:6" ht="15" thickBot="1" x14ac:dyDescent="0.4">
      <c r="A747" s="110" t="s">
        <v>1381</v>
      </c>
      <c r="B747" s="110" t="s">
        <v>2437</v>
      </c>
      <c r="C747" s="115">
        <v>43750</v>
      </c>
      <c r="D747" s="111">
        <v>272.02</v>
      </c>
      <c r="E747" s="144">
        <v>469</v>
      </c>
      <c r="F747" s="154">
        <f t="shared" si="11"/>
        <v>1.7241379310344829</v>
      </c>
    </row>
    <row r="748" spans="1:6" ht="15" thickBot="1" x14ac:dyDescent="0.4">
      <c r="A748" s="110" t="s">
        <v>2438</v>
      </c>
      <c r="B748" s="110" t="s">
        <v>2437</v>
      </c>
      <c r="C748" s="115">
        <v>43762</v>
      </c>
      <c r="D748" s="111">
        <v>233.74</v>
      </c>
      <c r="E748" s="144">
        <v>403</v>
      </c>
      <c r="F748" s="154">
        <f t="shared" si="11"/>
        <v>1.7241379310344827</v>
      </c>
    </row>
    <row r="749" spans="1:6" ht="15" thickBot="1" x14ac:dyDescent="0.4">
      <c r="A749" s="110" t="s">
        <v>1381</v>
      </c>
      <c r="B749" s="110" t="s">
        <v>2437</v>
      </c>
      <c r="C749" s="115">
        <v>43644</v>
      </c>
      <c r="D749" s="111">
        <v>71.92</v>
      </c>
      <c r="E749" s="144">
        <v>124</v>
      </c>
      <c r="F749" s="154">
        <f t="shared" si="11"/>
        <v>1.7241379310344827</v>
      </c>
    </row>
    <row r="750" spans="1:6" ht="15" thickBot="1" x14ac:dyDescent="0.4">
      <c r="A750" s="110" t="s">
        <v>1381</v>
      </c>
      <c r="B750" s="110" t="s">
        <v>2437</v>
      </c>
      <c r="C750" s="115">
        <v>43564</v>
      </c>
      <c r="D750" s="111">
        <v>39.44</v>
      </c>
      <c r="E750" s="144">
        <v>68</v>
      </c>
      <c r="F750" s="154">
        <f t="shared" si="11"/>
        <v>1.7241379310344829</v>
      </c>
    </row>
    <row r="751" spans="1:6" ht="15" thickBot="1" x14ac:dyDescent="0.4">
      <c r="A751" s="110" t="s">
        <v>1381</v>
      </c>
      <c r="B751" s="110" t="s">
        <v>2437</v>
      </c>
      <c r="C751" s="115">
        <v>43632</v>
      </c>
      <c r="D751" s="111">
        <v>210.54</v>
      </c>
      <c r="E751" s="144">
        <v>363</v>
      </c>
      <c r="F751" s="154">
        <f t="shared" si="11"/>
        <v>1.7241379310344829</v>
      </c>
    </row>
    <row r="752" spans="1:6" ht="15" thickBot="1" x14ac:dyDescent="0.4">
      <c r="A752" s="110" t="s">
        <v>2439</v>
      </c>
      <c r="B752" s="110" t="s">
        <v>2440</v>
      </c>
      <c r="C752" s="115">
        <v>43742</v>
      </c>
      <c r="D752" s="111">
        <v>200.21</v>
      </c>
      <c r="E752" s="145"/>
      <c r="F752" s="154" t="str">
        <f t="shared" si="11"/>
        <v/>
      </c>
    </row>
    <row r="753" spans="1:6" ht="15" thickBot="1" x14ac:dyDescent="0.4">
      <c r="A753" s="110" t="s">
        <v>2442</v>
      </c>
      <c r="B753" s="110" t="s">
        <v>2437</v>
      </c>
      <c r="C753" s="115">
        <v>43544</v>
      </c>
      <c r="D753" s="111">
        <v>261</v>
      </c>
      <c r="E753" s="144">
        <v>450</v>
      </c>
      <c r="F753" s="154">
        <f t="shared" si="11"/>
        <v>1.7241379310344827</v>
      </c>
    </row>
    <row r="754" spans="1:6" ht="15" thickBot="1" x14ac:dyDescent="0.4">
      <c r="A754" s="110" t="s">
        <v>2439</v>
      </c>
      <c r="B754" s="110" t="s">
        <v>2441</v>
      </c>
      <c r="C754" s="115">
        <v>43482</v>
      </c>
      <c r="D754" s="111">
        <v>36.01</v>
      </c>
      <c r="E754" s="145"/>
      <c r="F754" s="154" t="str">
        <f t="shared" si="11"/>
        <v/>
      </c>
    </row>
    <row r="755" spans="1:6" ht="15" thickBot="1" x14ac:dyDescent="0.4">
      <c r="A755" s="110" t="s">
        <v>2439</v>
      </c>
      <c r="B755" s="110" t="s">
        <v>2440</v>
      </c>
      <c r="C755" s="115">
        <v>43480</v>
      </c>
      <c r="D755" s="111">
        <v>145.38999999999999</v>
      </c>
      <c r="E755" s="145"/>
      <c r="F755" s="154" t="str">
        <f t="shared" si="11"/>
        <v/>
      </c>
    </row>
    <row r="756" spans="1:6" ht="15" thickBot="1" x14ac:dyDescent="0.4">
      <c r="A756" s="110" t="s">
        <v>1381</v>
      </c>
      <c r="B756" s="110" t="s">
        <v>2441</v>
      </c>
      <c r="C756" s="115">
        <v>43704</v>
      </c>
      <c r="D756" s="111">
        <v>71.209999999999994</v>
      </c>
      <c r="E756" s="145"/>
      <c r="F756" s="154" t="str">
        <f t="shared" si="11"/>
        <v/>
      </c>
    </row>
    <row r="757" spans="1:6" ht="15" thickBot="1" x14ac:dyDescent="0.4">
      <c r="A757" s="110" t="s">
        <v>1381</v>
      </c>
      <c r="B757" s="110" t="s">
        <v>2440</v>
      </c>
      <c r="C757" s="115">
        <v>43709</v>
      </c>
      <c r="D757" s="111">
        <v>301.60000000000002</v>
      </c>
      <c r="E757" s="145"/>
      <c r="F757" s="154" t="str">
        <f t="shared" si="11"/>
        <v/>
      </c>
    </row>
    <row r="758" spans="1:6" ht="15" thickBot="1" x14ac:dyDescent="0.4">
      <c r="A758" s="110" t="s">
        <v>1381</v>
      </c>
      <c r="B758" s="110" t="s">
        <v>2440</v>
      </c>
      <c r="C758" s="115">
        <v>43711</v>
      </c>
      <c r="D758" s="111">
        <v>-31.6</v>
      </c>
      <c r="E758" s="145"/>
      <c r="F758" s="154" t="str">
        <f t="shared" si="11"/>
        <v/>
      </c>
    </row>
    <row r="759" spans="1:6" ht="15" thickBot="1" x14ac:dyDescent="0.4">
      <c r="A759" s="110" t="s">
        <v>1381</v>
      </c>
      <c r="B759" s="110" t="s">
        <v>2440</v>
      </c>
      <c r="C759" s="115">
        <v>43733</v>
      </c>
      <c r="D759" s="111">
        <v>-31.6</v>
      </c>
      <c r="E759" s="145"/>
      <c r="F759" s="154" t="str">
        <f t="shared" si="11"/>
        <v/>
      </c>
    </row>
    <row r="760" spans="1:6" ht="15" thickBot="1" x14ac:dyDescent="0.4">
      <c r="A760" s="110" t="s">
        <v>2439</v>
      </c>
      <c r="B760" s="110" t="s">
        <v>2440</v>
      </c>
      <c r="C760" s="115">
        <v>43766</v>
      </c>
      <c r="D760" s="111">
        <v>156.46</v>
      </c>
      <c r="E760" s="145"/>
      <c r="F760" s="154" t="str">
        <f t="shared" si="11"/>
        <v/>
      </c>
    </row>
    <row r="761" spans="1:6" ht="15" thickBot="1" x14ac:dyDescent="0.4">
      <c r="A761" s="110" t="s">
        <v>1381</v>
      </c>
      <c r="B761" s="110" t="s">
        <v>2437</v>
      </c>
      <c r="C761" s="115">
        <v>43699</v>
      </c>
      <c r="D761" s="111">
        <v>274.92</v>
      </c>
      <c r="E761" s="144">
        <v>474</v>
      </c>
      <c r="F761" s="154">
        <f t="shared" si="11"/>
        <v>1.7241379310344827</v>
      </c>
    </row>
    <row r="762" spans="1:6" ht="15" thickBot="1" x14ac:dyDescent="0.4">
      <c r="A762" s="110" t="s">
        <v>1381</v>
      </c>
      <c r="B762" s="110" t="s">
        <v>2437</v>
      </c>
      <c r="C762" s="115">
        <v>43605</v>
      </c>
      <c r="D762" s="111">
        <v>237.8</v>
      </c>
      <c r="E762" s="144">
        <v>410</v>
      </c>
      <c r="F762" s="154">
        <f t="shared" si="11"/>
        <v>1.7241379310344827</v>
      </c>
    </row>
    <row r="763" spans="1:6" ht="15" thickBot="1" x14ac:dyDescent="0.4">
      <c r="A763" s="110" t="s">
        <v>1381</v>
      </c>
      <c r="B763" s="110" t="s">
        <v>2437</v>
      </c>
      <c r="C763" s="115">
        <v>43605</v>
      </c>
      <c r="D763" s="111">
        <v>237.8</v>
      </c>
      <c r="E763" s="144">
        <v>410</v>
      </c>
      <c r="F763" s="154">
        <f t="shared" si="11"/>
        <v>1.7241379310344827</v>
      </c>
    </row>
    <row r="764" spans="1:6" ht="15" thickBot="1" x14ac:dyDescent="0.4">
      <c r="A764" s="110" t="s">
        <v>1381</v>
      </c>
      <c r="B764" s="110" t="s">
        <v>2441</v>
      </c>
      <c r="C764" s="115">
        <v>43576</v>
      </c>
      <c r="D764" s="111">
        <v>15.98</v>
      </c>
      <c r="E764" s="145"/>
      <c r="F764" s="154" t="str">
        <f t="shared" si="11"/>
        <v/>
      </c>
    </row>
    <row r="765" spans="1:6" ht="15" thickBot="1" x14ac:dyDescent="0.4">
      <c r="A765" s="110" t="s">
        <v>1381</v>
      </c>
      <c r="B765" s="110" t="s">
        <v>2440</v>
      </c>
      <c r="C765" s="115">
        <v>43576</v>
      </c>
      <c r="D765" s="111">
        <v>37.869999999999997</v>
      </c>
      <c r="E765" s="145"/>
      <c r="F765" s="154" t="str">
        <f t="shared" si="11"/>
        <v/>
      </c>
    </row>
    <row r="766" spans="1:6" ht="15" thickBot="1" x14ac:dyDescent="0.4">
      <c r="A766" s="110" t="s">
        <v>1381</v>
      </c>
      <c r="B766" s="110" t="s">
        <v>2437</v>
      </c>
      <c r="C766" s="115">
        <v>43638</v>
      </c>
      <c r="D766" s="111">
        <v>435</v>
      </c>
      <c r="E766" s="144">
        <v>750</v>
      </c>
      <c r="F766" s="154">
        <f t="shared" si="11"/>
        <v>1.7241379310344827</v>
      </c>
    </row>
    <row r="767" spans="1:6" ht="15" thickBot="1" x14ac:dyDescent="0.4">
      <c r="A767" s="110" t="s">
        <v>1381</v>
      </c>
      <c r="B767" s="110" t="s">
        <v>2437</v>
      </c>
      <c r="C767" s="115">
        <v>43527</v>
      </c>
      <c r="D767" s="111">
        <v>513.88</v>
      </c>
      <c r="E767" s="144">
        <v>886</v>
      </c>
      <c r="F767" s="154">
        <f t="shared" si="11"/>
        <v>1.7241379310344829</v>
      </c>
    </row>
    <row r="768" spans="1:6" ht="15" thickBot="1" x14ac:dyDescent="0.4">
      <c r="A768" s="110" t="s">
        <v>2438</v>
      </c>
      <c r="B768" s="110" t="s">
        <v>2437</v>
      </c>
      <c r="C768" s="115">
        <v>43584</v>
      </c>
      <c r="D768" s="111">
        <v>427.46</v>
      </c>
      <c r="E768" s="144">
        <v>737</v>
      </c>
      <c r="F768" s="154">
        <f t="shared" si="11"/>
        <v>1.7241379310344829</v>
      </c>
    </row>
    <row r="769" spans="1:6" ht="15" thickBot="1" x14ac:dyDescent="0.4">
      <c r="A769" s="110" t="s">
        <v>1381</v>
      </c>
      <c r="B769" s="110" t="s">
        <v>2437</v>
      </c>
      <c r="C769" s="115">
        <v>43754</v>
      </c>
      <c r="D769" s="111">
        <v>435</v>
      </c>
      <c r="E769" s="144">
        <v>750</v>
      </c>
      <c r="F769" s="154">
        <f t="shared" si="11"/>
        <v>1.7241379310344827</v>
      </c>
    </row>
    <row r="770" spans="1:6" ht="15" thickBot="1" x14ac:dyDescent="0.4">
      <c r="A770" s="110" t="s">
        <v>2445</v>
      </c>
      <c r="B770" s="110" t="s">
        <v>2441</v>
      </c>
      <c r="C770" s="115">
        <v>43507</v>
      </c>
      <c r="D770" s="111">
        <v>29.27</v>
      </c>
      <c r="E770" s="145"/>
      <c r="F770" s="154" t="str">
        <f t="shared" si="11"/>
        <v/>
      </c>
    </row>
    <row r="771" spans="1:6" ht="15" thickBot="1" x14ac:dyDescent="0.4">
      <c r="A771" s="110" t="s">
        <v>2436</v>
      </c>
      <c r="B771" s="110" t="s">
        <v>2437</v>
      </c>
      <c r="C771" s="115">
        <v>43710</v>
      </c>
      <c r="D771" s="111">
        <v>234.32</v>
      </c>
      <c r="E771" s="144">
        <v>404</v>
      </c>
      <c r="F771" s="154">
        <f t="shared" si="11"/>
        <v>1.7241379310344829</v>
      </c>
    </row>
    <row r="772" spans="1:6" ht="15" thickBot="1" x14ac:dyDescent="0.4">
      <c r="A772" s="110" t="s">
        <v>2439</v>
      </c>
      <c r="B772" s="110" t="s">
        <v>2437</v>
      </c>
      <c r="C772" s="115">
        <v>43598</v>
      </c>
      <c r="D772" s="111">
        <v>216.92</v>
      </c>
      <c r="E772" s="144">
        <v>374</v>
      </c>
      <c r="F772" s="154">
        <f t="shared" si="11"/>
        <v>1.7241379310344829</v>
      </c>
    </row>
    <row r="773" spans="1:6" ht="15" thickBot="1" x14ac:dyDescent="0.4">
      <c r="A773" s="110" t="s">
        <v>1381</v>
      </c>
      <c r="B773" s="110" t="s">
        <v>2440</v>
      </c>
      <c r="C773" s="115">
        <v>43687</v>
      </c>
      <c r="D773" s="111">
        <v>92.6</v>
      </c>
      <c r="E773" s="145"/>
      <c r="F773" s="154" t="str">
        <f t="shared" si="11"/>
        <v/>
      </c>
    </row>
    <row r="774" spans="1:6" ht="15" thickBot="1" x14ac:dyDescent="0.4">
      <c r="A774" s="110" t="s">
        <v>2438</v>
      </c>
      <c r="B774" s="110" t="s">
        <v>2437</v>
      </c>
      <c r="C774" s="115">
        <v>43507</v>
      </c>
      <c r="D774" s="111">
        <v>241.86</v>
      </c>
      <c r="E774" s="144">
        <v>417</v>
      </c>
      <c r="F774" s="154">
        <f t="shared" si="11"/>
        <v>1.7241379310344827</v>
      </c>
    </row>
    <row r="775" spans="1:6" ht="15" thickBot="1" x14ac:dyDescent="0.4">
      <c r="A775" s="110" t="s">
        <v>1381</v>
      </c>
      <c r="B775" s="110" t="s">
        <v>2440</v>
      </c>
      <c r="C775" s="115">
        <v>43744</v>
      </c>
      <c r="D775" s="111">
        <v>49.03</v>
      </c>
      <c r="E775" s="145"/>
      <c r="F775" s="154" t="str">
        <f t="shared" si="11"/>
        <v/>
      </c>
    </row>
    <row r="776" spans="1:6" ht="15" thickBot="1" x14ac:dyDescent="0.4">
      <c r="A776" s="110" t="s">
        <v>1381</v>
      </c>
      <c r="B776" s="110" t="s">
        <v>2441</v>
      </c>
      <c r="C776" s="115">
        <v>43816</v>
      </c>
      <c r="D776" s="111">
        <v>35.04</v>
      </c>
      <c r="E776" s="145"/>
      <c r="F776" s="154" t="str">
        <f t="shared" ref="F776:F839" si="12" xml:space="preserve"> IF(ISBLANK(E776),"",E776 / D776)</f>
        <v/>
      </c>
    </row>
    <row r="777" spans="1:6" ht="15" thickBot="1" x14ac:dyDescent="0.4">
      <c r="A777" s="110" t="s">
        <v>1381</v>
      </c>
      <c r="B777" s="110" t="s">
        <v>2440</v>
      </c>
      <c r="C777" s="115">
        <v>43816</v>
      </c>
      <c r="D777" s="111">
        <v>267.95999999999998</v>
      </c>
      <c r="E777" s="145"/>
      <c r="F777" s="154" t="str">
        <f t="shared" si="12"/>
        <v/>
      </c>
    </row>
    <row r="778" spans="1:6" ht="15" thickBot="1" x14ac:dyDescent="0.4">
      <c r="A778" s="110" t="s">
        <v>1381</v>
      </c>
      <c r="B778" s="110" t="s">
        <v>2440</v>
      </c>
      <c r="C778" s="115">
        <v>43816</v>
      </c>
      <c r="D778" s="111">
        <v>267.95999999999998</v>
      </c>
      <c r="E778" s="145"/>
      <c r="F778" s="154" t="str">
        <f t="shared" si="12"/>
        <v/>
      </c>
    </row>
    <row r="779" spans="1:6" ht="15" thickBot="1" x14ac:dyDescent="0.4">
      <c r="A779" s="110" t="s">
        <v>2442</v>
      </c>
      <c r="B779" s="110" t="s">
        <v>2437</v>
      </c>
      <c r="C779" s="115">
        <v>43607</v>
      </c>
      <c r="D779" s="111">
        <v>134.56</v>
      </c>
      <c r="E779" s="144">
        <v>232</v>
      </c>
      <c r="F779" s="154">
        <f t="shared" si="12"/>
        <v>1.7241379310344827</v>
      </c>
    </row>
    <row r="780" spans="1:6" ht="15" thickBot="1" x14ac:dyDescent="0.4">
      <c r="A780" s="110" t="s">
        <v>2446</v>
      </c>
      <c r="B780" s="110" t="s">
        <v>2440</v>
      </c>
      <c r="C780" s="115">
        <v>43502</v>
      </c>
      <c r="D780" s="111">
        <v>234.68</v>
      </c>
      <c r="E780" s="145"/>
      <c r="F780" s="154" t="str">
        <f t="shared" si="12"/>
        <v/>
      </c>
    </row>
    <row r="781" spans="1:6" ht="15" thickBot="1" x14ac:dyDescent="0.4">
      <c r="A781" s="110" t="s">
        <v>1381</v>
      </c>
      <c r="B781" s="110" t="s">
        <v>2440</v>
      </c>
      <c r="C781" s="115">
        <v>43480</v>
      </c>
      <c r="D781" s="111">
        <v>150.05000000000001</v>
      </c>
      <c r="E781" s="145"/>
      <c r="F781" s="154" t="str">
        <f t="shared" si="12"/>
        <v/>
      </c>
    </row>
    <row r="782" spans="1:6" ht="15" thickBot="1" x14ac:dyDescent="0.4">
      <c r="A782" s="110" t="s">
        <v>1381</v>
      </c>
      <c r="B782" s="110" t="s">
        <v>2437</v>
      </c>
      <c r="C782" s="115">
        <v>43566</v>
      </c>
      <c r="D782" s="111">
        <v>228.52</v>
      </c>
      <c r="E782" s="144">
        <v>394</v>
      </c>
      <c r="F782" s="154">
        <f t="shared" si="12"/>
        <v>1.7241379310344827</v>
      </c>
    </row>
    <row r="783" spans="1:6" ht="15" thickBot="1" x14ac:dyDescent="0.4">
      <c r="A783" s="110" t="s">
        <v>1381</v>
      </c>
      <c r="B783" s="110" t="s">
        <v>2437</v>
      </c>
      <c r="C783" s="115">
        <v>43602</v>
      </c>
      <c r="D783" s="111">
        <v>267.38</v>
      </c>
      <c r="E783" s="144">
        <v>461</v>
      </c>
      <c r="F783" s="154">
        <f t="shared" si="12"/>
        <v>1.7241379310344829</v>
      </c>
    </row>
    <row r="784" spans="1:6" ht="15" thickBot="1" x14ac:dyDescent="0.4">
      <c r="A784" s="110" t="s">
        <v>1381</v>
      </c>
      <c r="B784" s="110" t="s">
        <v>2437</v>
      </c>
      <c r="C784" s="115">
        <v>43772</v>
      </c>
      <c r="D784" s="111">
        <v>263.32</v>
      </c>
      <c r="E784" s="144">
        <v>454</v>
      </c>
      <c r="F784" s="154">
        <f t="shared" si="12"/>
        <v>1.7241379310344829</v>
      </c>
    </row>
    <row r="785" spans="1:6" ht="15" thickBot="1" x14ac:dyDescent="0.4">
      <c r="A785" s="110" t="s">
        <v>1381</v>
      </c>
      <c r="B785" s="110" t="s">
        <v>2437</v>
      </c>
      <c r="C785" s="115">
        <v>43697</v>
      </c>
      <c r="D785" s="111">
        <v>227.94</v>
      </c>
      <c r="E785" s="144">
        <v>393</v>
      </c>
      <c r="F785" s="154">
        <f t="shared" si="12"/>
        <v>1.7241379310344829</v>
      </c>
    </row>
    <row r="786" spans="1:6" ht="15" thickBot="1" x14ac:dyDescent="0.4">
      <c r="A786" s="110" t="s">
        <v>2436</v>
      </c>
      <c r="B786" s="110" t="s">
        <v>2437</v>
      </c>
      <c r="C786" s="115">
        <v>43812</v>
      </c>
      <c r="D786" s="111">
        <v>332.92</v>
      </c>
      <c r="E786" s="144">
        <v>574</v>
      </c>
      <c r="F786" s="154">
        <f t="shared" si="12"/>
        <v>1.7241379310344827</v>
      </c>
    </row>
    <row r="787" spans="1:6" ht="15" thickBot="1" x14ac:dyDescent="0.4">
      <c r="A787" s="110" t="s">
        <v>1381</v>
      </c>
      <c r="B787" s="110" t="s">
        <v>2437</v>
      </c>
      <c r="C787" s="115">
        <v>43483</v>
      </c>
      <c r="D787" s="111">
        <v>244.18</v>
      </c>
      <c r="E787" s="144">
        <v>421</v>
      </c>
      <c r="F787" s="154">
        <f t="shared" si="12"/>
        <v>1.7241379310344827</v>
      </c>
    </row>
    <row r="788" spans="1:6" ht="15" thickBot="1" x14ac:dyDescent="0.4">
      <c r="A788" s="110" t="s">
        <v>1381</v>
      </c>
      <c r="B788" s="110" t="s">
        <v>2441</v>
      </c>
      <c r="C788" s="115">
        <v>43629</v>
      </c>
      <c r="D788" s="111">
        <v>42.97</v>
      </c>
      <c r="E788" s="145"/>
      <c r="F788" s="154" t="str">
        <f t="shared" si="12"/>
        <v/>
      </c>
    </row>
    <row r="789" spans="1:6" ht="15" thickBot="1" x14ac:dyDescent="0.4">
      <c r="A789" s="110" t="s">
        <v>1381</v>
      </c>
      <c r="B789" s="110" t="s">
        <v>2437</v>
      </c>
      <c r="C789" s="115">
        <v>43625</v>
      </c>
      <c r="D789" s="111">
        <v>276.08</v>
      </c>
      <c r="E789" s="144">
        <v>476</v>
      </c>
      <c r="F789" s="154">
        <f t="shared" si="12"/>
        <v>1.7241379310344829</v>
      </c>
    </row>
    <row r="790" spans="1:6" ht="15" thickBot="1" x14ac:dyDescent="0.4">
      <c r="A790" s="110" t="s">
        <v>1381</v>
      </c>
      <c r="B790" s="110" t="s">
        <v>2440</v>
      </c>
      <c r="C790" s="115">
        <v>43629</v>
      </c>
      <c r="D790" s="111">
        <v>191.2</v>
      </c>
      <c r="E790" s="145"/>
      <c r="F790" s="154" t="str">
        <f t="shared" si="12"/>
        <v/>
      </c>
    </row>
    <row r="791" spans="1:6" ht="15" thickBot="1" x14ac:dyDescent="0.4">
      <c r="A791" s="110" t="s">
        <v>1381</v>
      </c>
      <c r="B791" s="110" t="s">
        <v>2437</v>
      </c>
      <c r="C791" s="115">
        <v>43767</v>
      </c>
      <c r="D791" s="111">
        <v>229.68</v>
      </c>
      <c r="E791" s="144">
        <v>396</v>
      </c>
      <c r="F791" s="154">
        <f t="shared" si="12"/>
        <v>1.7241379310344827</v>
      </c>
    </row>
    <row r="792" spans="1:6" ht="15" thickBot="1" x14ac:dyDescent="0.4">
      <c r="A792" s="110" t="s">
        <v>1381</v>
      </c>
      <c r="B792" s="110" t="s">
        <v>2437</v>
      </c>
      <c r="C792" s="115">
        <v>43569</v>
      </c>
      <c r="D792" s="111">
        <v>229.68</v>
      </c>
      <c r="E792" s="144">
        <v>396</v>
      </c>
      <c r="F792" s="154">
        <f t="shared" si="12"/>
        <v>1.7241379310344827</v>
      </c>
    </row>
    <row r="793" spans="1:6" ht="15" thickBot="1" x14ac:dyDescent="0.4">
      <c r="A793" s="110" t="s">
        <v>1381</v>
      </c>
      <c r="B793" s="110" t="s">
        <v>2437</v>
      </c>
      <c r="C793" s="115">
        <v>43667</v>
      </c>
      <c r="D793" s="111">
        <v>229.68</v>
      </c>
      <c r="E793" s="144">
        <v>396</v>
      </c>
      <c r="F793" s="154">
        <f t="shared" si="12"/>
        <v>1.7241379310344827</v>
      </c>
    </row>
    <row r="794" spans="1:6" ht="15" thickBot="1" x14ac:dyDescent="0.4">
      <c r="A794" s="110" t="s">
        <v>1381</v>
      </c>
      <c r="B794" s="110" t="s">
        <v>2437</v>
      </c>
      <c r="C794" s="115">
        <v>43788</v>
      </c>
      <c r="D794" s="111">
        <v>275.5</v>
      </c>
      <c r="E794" s="144">
        <v>475</v>
      </c>
      <c r="F794" s="154">
        <f t="shared" si="12"/>
        <v>1.7241379310344827</v>
      </c>
    </row>
    <row r="795" spans="1:6" ht="15" thickBot="1" x14ac:dyDescent="0.4">
      <c r="A795" s="110" t="s">
        <v>1381</v>
      </c>
      <c r="B795" s="110" t="s">
        <v>2441</v>
      </c>
      <c r="C795" s="115">
        <v>43545</v>
      </c>
      <c r="D795" s="111">
        <v>23.39</v>
      </c>
      <c r="E795" s="145"/>
      <c r="F795" s="154" t="str">
        <f t="shared" si="12"/>
        <v/>
      </c>
    </row>
    <row r="796" spans="1:6" ht="15" thickBot="1" x14ac:dyDescent="0.4">
      <c r="A796" s="110" t="s">
        <v>1381</v>
      </c>
      <c r="B796" s="110" t="s">
        <v>2440</v>
      </c>
      <c r="C796" s="115">
        <v>43545</v>
      </c>
      <c r="D796" s="111">
        <v>235.78</v>
      </c>
      <c r="E796" s="145"/>
      <c r="F796" s="154" t="str">
        <f t="shared" si="12"/>
        <v/>
      </c>
    </row>
    <row r="797" spans="1:6" ht="15" thickBot="1" x14ac:dyDescent="0.4">
      <c r="A797" s="110" t="s">
        <v>1381</v>
      </c>
      <c r="B797" s="110" t="s">
        <v>2437</v>
      </c>
      <c r="C797" s="115">
        <v>43565</v>
      </c>
      <c r="D797" s="111">
        <v>250.56</v>
      </c>
      <c r="E797" s="144">
        <v>432</v>
      </c>
      <c r="F797" s="154">
        <f t="shared" si="12"/>
        <v>1.7241379310344827</v>
      </c>
    </row>
    <row r="798" spans="1:6" ht="15" thickBot="1" x14ac:dyDescent="0.4">
      <c r="A798" s="110" t="s">
        <v>1381</v>
      </c>
      <c r="B798" s="110" t="s">
        <v>2437</v>
      </c>
      <c r="C798" s="115">
        <v>43613</v>
      </c>
      <c r="D798" s="111">
        <v>511.56</v>
      </c>
      <c r="E798" s="144">
        <v>882</v>
      </c>
      <c r="F798" s="154">
        <f t="shared" si="12"/>
        <v>1.7241379310344827</v>
      </c>
    </row>
    <row r="799" spans="1:6" ht="15" thickBot="1" x14ac:dyDescent="0.4">
      <c r="A799" s="110" t="s">
        <v>2442</v>
      </c>
      <c r="B799" s="110" t="s">
        <v>2437</v>
      </c>
      <c r="C799" s="115">
        <v>43546</v>
      </c>
      <c r="D799" s="111">
        <v>276.08</v>
      </c>
      <c r="E799" s="144">
        <v>476</v>
      </c>
      <c r="F799" s="154">
        <f t="shared" si="12"/>
        <v>1.7241379310344829</v>
      </c>
    </row>
    <row r="800" spans="1:6" ht="15" thickBot="1" x14ac:dyDescent="0.4">
      <c r="A800" s="110" t="s">
        <v>2439</v>
      </c>
      <c r="B800" s="110" t="s">
        <v>2437</v>
      </c>
      <c r="C800" s="115">
        <v>43731</v>
      </c>
      <c r="D800" s="111">
        <v>160.66</v>
      </c>
      <c r="E800" s="144">
        <v>277</v>
      </c>
      <c r="F800" s="154">
        <f t="shared" si="12"/>
        <v>1.7241379310344829</v>
      </c>
    </row>
    <row r="801" spans="1:6" ht="15" thickBot="1" x14ac:dyDescent="0.4">
      <c r="A801" s="110" t="s">
        <v>2443</v>
      </c>
      <c r="B801" s="110" t="s">
        <v>2441</v>
      </c>
      <c r="C801" s="115">
        <v>43766</v>
      </c>
      <c r="D801" s="111">
        <v>44.83</v>
      </c>
      <c r="E801" s="145"/>
      <c r="F801" s="154" t="str">
        <f t="shared" si="12"/>
        <v/>
      </c>
    </row>
    <row r="802" spans="1:6" ht="15" thickBot="1" x14ac:dyDescent="0.4">
      <c r="A802" s="110" t="s">
        <v>1381</v>
      </c>
      <c r="B802" s="110" t="s">
        <v>2437</v>
      </c>
      <c r="C802" s="115">
        <v>43770</v>
      </c>
      <c r="D802" s="111">
        <v>246.5</v>
      </c>
      <c r="E802" s="144">
        <v>425</v>
      </c>
      <c r="F802" s="154">
        <f t="shared" si="12"/>
        <v>1.7241379310344827</v>
      </c>
    </row>
    <row r="803" spans="1:6" ht="15" thickBot="1" x14ac:dyDescent="0.4">
      <c r="A803" s="110" t="s">
        <v>2438</v>
      </c>
      <c r="B803" s="110" t="s">
        <v>2437</v>
      </c>
      <c r="C803" s="115">
        <v>43661</v>
      </c>
      <c r="D803" s="111">
        <v>29.58</v>
      </c>
      <c r="E803" s="144">
        <v>51</v>
      </c>
      <c r="F803" s="154">
        <f t="shared" si="12"/>
        <v>1.7241379310344829</v>
      </c>
    </row>
    <row r="804" spans="1:6" ht="15" thickBot="1" x14ac:dyDescent="0.4">
      <c r="A804" s="110" t="s">
        <v>2438</v>
      </c>
      <c r="B804" s="110" t="s">
        <v>2437</v>
      </c>
      <c r="C804" s="115">
        <v>43665</v>
      </c>
      <c r="D804" s="111">
        <v>30.16</v>
      </c>
      <c r="E804" s="144">
        <v>52</v>
      </c>
      <c r="F804" s="154">
        <f t="shared" si="12"/>
        <v>1.7241379310344827</v>
      </c>
    </row>
    <row r="805" spans="1:6" ht="15" thickBot="1" x14ac:dyDescent="0.4">
      <c r="A805" s="110" t="s">
        <v>2438</v>
      </c>
      <c r="B805" s="110" t="s">
        <v>2437</v>
      </c>
      <c r="C805" s="115">
        <v>43661</v>
      </c>
      <c r="D805" s="111">
        <v>75.98</v>
      </c>
      <c r="E805" s="144">
        <v>131</v>
      </c>
      <c r="F805" s="154">
        <f t="shared" si="12"/>
        <v>1.7241379310344827</v>
      </c>
    </row>
    <row r="806" spans="1:6" ht="15" thickBot="1" x14ac:dyDescent="0.4">
      <c r="A806" s="110" t="s">
        <v>2438</v>
      </c>
      <c r="B806" s="110" t="s">
        <v>2437</v>
      </c>
      <c r="C806" s="115">
        <v>43662</v>
      </c>
      <c r="D806" s="111">
        <v>75.98</v>
      </c>
      <c r="E806" s="144">
        <v>131</v>
      </c>
      <c r="F806" s="154">
        <f t="shared" si="12"/>
        <v>1.7241379310344827</v>
      </c>
    </row>
    <row r="807" spans="1:6" ht="15" thickBot="1" x14ac:dyDescent="0.4">
      <c r="A807" s="110" t="s">
        <v>2438</v>
      </c>
      <c r="B807" s="110" t="s">
        <v>2437</v>
      </c>
      <c r="C807" s="115">
        <v>43663</v>
      </c>
      <c r="D807" s="111">
        <v>75.98</v>
      </c>
      <c r="E807" s="144">
        <v>131</v>
      </c>
      <c r="F807" s="154">
        <f t="shared" si="12"/>
        <v>1.7241379310344827</v>
      </c>
    </row>
    <row r="808" spans="1:6" ht="15" thickBot="1" x14ac:dyDescent="0.4">
      <c r="A808" s="110" t="s">
        <v>2438</v>
      </c>
      <c r="B808" s="110" t="s">
        <v>2437</v>
      </c>
      <c r="C808" s="115">
        <v>43664</v>
      </c>
      <c r="D808" s="111">
        <v>75.98</v>
      </c>
      <c r="E808" s="144">
        <v>131</v>
      </c>
      <c r="F808" s="154">
        <f t="shared" si="12"/>
        <v>1.7241379310344827</v>
      </c>
    </row>
    <row r="809" spans="1:6" ht="15" thickBot="1" x14ac:dyDescent="0.4">
      <c r="A809" s="110" t="s">
        <v>2438</v>
      </c>
      <c r="B809" s="110" t="s">
        <v>2437</v>
      </c>
      <c r="C809" s="115">
        <v>43665</v>
      </c>
      <c r="D809" s="111">
        <v>75.98</v>
      </c>
      <c r="E809" s="144">
        <v>131</v>
      </c>
      <c r="F809" s="154">
        <f t="shared" si="12"/>
        <v>1.7241379310344827</v>
      </c>
    </row>
    <row r="810" spans="1:6" ht="15" thickBot="1" x14ac:dyDescent="0.4">
      <c r="A810" s="110" t="s">
        <v>1381</v>
      </c>
      <c r="B810" s="110" t="s">
        <v>2437</v>
      </c>
      <c r="C810" s="115">
        <v>43682</v>
      </c>
      <c r="D810" s="111">
        <v>228.52</v>
      </c>
      <c r="E810" s="144">
        <v>394</v>
      </c>
      <c r="F810" s="154">
        <f t="shared" si="12"/>
        <v>1.7241379310344827</v>
      </c>
    </row>
    <row r="811" spans="1:6" ht="15" thickBot="1" x14ac:dyDescent="0.4">
      <c r="A811" s="110" t="s">
        <v>1381</v>
      </c>
      <c r="B811" s="110" t="s">
        <v>2437</v>
      </c>
      <c r="C811" s="115">
        <v>43605</v>
      </c>
      <c r="D811" s="111">
        <v>207.64</v>
      </c>
      <c r="E811" s="144">
        <v>358</v>
      </c>
      <c r="F811" s="154">
        <f t="shared" si="12"/>
        <v>1.7241379310344829</v>
      </c>
    </row>
    <row r="812" spans="1:6" ht="15" thickBot="1" x14ac:dyDescent="0.4">
      <c r="A812" s="110" t="s">
        <v>1381</v>
      </c>
      <c r="B812" s="110" t="s">
        <v>2437</v>
      </c>
      <c r="C812" s="115">
        <v>43773</v>
      </c>
      <c r="D812" s="111">
        <v>354.38</v>
      </c>
      <c r="E812" s="144">
        <v>611</v>
      </c>
      <c r="F812" s="154">
        <f t="shared" si="12"/>
        <v>1.7241379310344829</v>
      </c>
    </row>
    <row r="813" spans="1:6" ht="15" thickBot="1" x14ac:dyDescent="0.4">
      <c r="A813" s="110" t="s">
        <v>1381</v>
      </c>
      <c r="B813" s="110" t="s">
        <v>2437</v>
      </c>
      <c r="C813" s="115">
        <v>43735</v>
      </c>
      <c r="D813" s="111">
        <v>228.52</v>
      </c>
      <c r="E813" s="144">
        <v>394</v>
      </c>
      <c r="F813" s="154">
        <f t="shared" si="12"/>
        <v>1.7241379310344827</v>
      </c>
    </row>
    <row r="814" spans="1:6" ht="15" thickBot="1" x14ac:dyDescent="0.4">
      <c r="A814" s="110" t="s">
        <v>2443</v>
      </c>
      <c r="B814" s="110" t="s">
        <v>2437</v>
      </c>
      <c r="C814" s="115">
        <v>43667</v>
      </c>
      <c r="D814" s="111">
        <v>150.22</v>
      </c>
      <c r="E814" s="144">
        <v>259</v>
      </c>
      <c r="F814" s="154">
        <f t="shared" si="12"/>
        <v>1.7241379310344829</v>
      </c>
    </row>
    <row r="815" spans="1:6" ht="15" thickBot="1" x14ac:dyDescent="0.4">
      <c r="A815" s="110" t="s">
        <v>2438</v>
      </c>
      <c r="B815" s="110" t="s">
        <v>2437</v>
      </c>
      <c r="C815" s="115">
        <v>43726</v>
      </c>
      <c r="D815" s="111">
        <v>276.08</v>
      </c>
      <c r="E815" s="144">
        <v>476</v>
      </c>
      <c r="F815" s="154">
        <f t="shared" si="12"/>
        <v>1.7241379310344829</v>
      </c>
    </row>
    <row r="816" spans="1:6" ht="15" thickBot="1" x14ac:dyDescent="0.4">
      <c r="A816" s="110" t="s">
        <v>1381</v>
      </c>
      <c r="B816" s="110" t="s">
        <v>2441</v>
      </c>
      <c r="C816" s="115">
        <v>43497</v>
      </c>
      <c r="D816" s="111">
        <v>51.24</v>
      </c>
      <c r="E816" s="145"/>
      <c r="F816" s="154" t="str">
        <f t="shared" si="12"/>
        <v/>
      </c>
    </row>
    <row r="817" spans="1:6" ht="15" thickBot="1" x14ac:dyDescent="0.4">
      <c r="A817" s="110" t="s">
        <v>1381</v>
      </c>
      <c r="B817" s="110" t="s">
        <v>2437</v>
      </c>
      <c r="C817" s="115">
        <v>43489</v>
      </c>
      <c r="D817" s="111">
        <v>245.92</v>
      </c>
      <c r="E817" s="144">
        <v>424</v>
      </c>
      <c r="F817" s="154">
        <f t="shared" si="12"/>
        <v>1.7241379310344829</v>
      </c>
    </row>
    <row r="818" spans="1:6" ht="15" thickBot="1" x14ac:dyDescent="0.4">
      <c r="A818" s="110" t="s">
        <v>1381</v>
      </c>
      <c r="B818" s="110" t="s">
        <v>2440</v>
      </c>
      <c r="C818" s="115">
        <v>43489</v>
      </c>
      <c r="D818" s="111">
        <v>342.73</v>
      </c>
      <c r="E818" s="145"/>
      <c r="F818" s="154" t="str">
        <f t="shared" si="12"/>
        <v/>
      </c>
    </row>
    <row r="819" spans="1:6" ht="15" thickBot="1" x14ac:dyDescent="0.4">
      <c r="A819" s="110" t="s">
        <v>1381</v>
      </c>
      <c r="B819" s="110" t="s">
        <v>2437</v>
      </c>
      <c r="C819" s="115">
        <v>43560</v>
      </c>
      <c r="D819" s="111">
        <v>207.06</v>
      </c>
      <c r="E819" s="144">
        <v>357</v>
      </c>
      <c r="F819" s="154">
        <f t="shared" si="12"/>
        <v>1.7241379310344827</v>
      </c>
    </row>
    <row r="820" spans="1:6" ht="15" thickBot="1" x14ac:dyDescent="0.4">
      <c r="A820" s="110" t="s">
        <v>2436</v>
      </c>
      <c r="B820" s="110" t="s">
        <v>2437</v>
      </c>
      <c r="C820" s="115">
        <v>43760</v>
      </c>
      <c r="D820" s="111">
        <v>336.4</v>
      </c>
      <c r="E820" s="144">
        <v>580</v>
      </c>
      <c r="F820" s="154">
        <f t="shared" si="12"/>
        <v>1.7241379310344829</v>
      </c>
    </row>
    <row r="821" spans="1:6" ht="15" thickBot="1" x14ac:dyDescent="0.4">
      <c r="A821" s="110" t="s">
        <v>2446</v>
      </c>
      <c r="B821" s="110" t="s">
        <v>2437</v>
      </c>
      <c r="C821" s="115">
        <v>43601</v>
      </c>
      <c r="D821" s="111">
        <v>57.42</v>
      </c>
      <c r="E821" s="144">
        <v>99</v>
      </c>
      <c r="F821" s="154">
        <f t="shared" si="12"/>
        <v>1.7241379310344827</v>
      </c>
    </row>
    <row r="822" spans="1:6" ht="15" thickBot="1" x14ac:dyDescent="0.4">
      <c r="A822" s="110" t="s">
        <v>1381</v>
      </c>
      <c r="B822" s="110" t="s">
        <v>2440</v>
      </c>
      <c r="C822" s="115">
        <v>43715</v>
      </c>
      <c r="D822" s="111">
        <v>257.37</v>
      </c>
      <c r="E822" s="145"/>
      <c r="F822" s="154" t="str">
        <f t="shared" si="12"/>
        <v/>
      </c>
    </row>
    <row r="823" spans="1:6" ht="15" thickBot="1" x14ac:dyDescent="0.4">
      <c r="A823" s="110" t="s">
        <v>1381</v>
      </c>
      <c r="B823" s="110" t="s">
        <v>2440</v>
      </c>
      <c r="C823" s="115">
        <v>43520</v>
      </c>
      <c r="D823" s="111">
        <v>164.69</v>
      </c>
      <c r="E823" s="145"/>
      <c r="F823" s="154" t="str">
        <f t="shared" si="12"/>
        <v/>
      </c>
    </row>
    <row r="824" spans="1:6" ht="15" thickBot="1" x14ac:dyDescent="0.4">
      <c r="A824" s="110" t="s">
        <v>1381</v>
      </c>
      <c r="B824" s="110" t="s">
        <v>2440</v>
      </c>
      <c r="C824" s="115">
        <v>43548</v>
      </c>
      <c r="D824" s="111">
        <v>281.08</v>
      </c>
      <c r="E824" s="145"/>
      <c r="F824" s="154" t="str">
        <f t="shared" si="12"/>
        <v/>
      </c>
    </row>
    <row r="825" spans="1:6" ht="15" thickBot="1" x14ac:dyDescent="0.4">
      <c r="A825" s="110" t="s">
        <v>1381</v>
      </c>
      <c r="B825" s="110" t="s">
        <v>2437</v>
      </c>
      <c r="C825" s="115">
        <v>43622</v>
      </c>
      <c r="D825" s="111">
        <v>215.18</v>
      </c>
      <c r="E825" s="144">
        <v>371</v>
      </c>
      <c r="F825" s="154">
        <f t="shared" si="12"/>
        <v>1.7241379310344827</v>
      </c>
    </row>
    <row r="826" spans="1:6" ht="15" thickBot="1" x14ac:dyDescent="0.4">
      <c r="A826" s="110" t="s">
        <v>1381</v>
      </c>
      <c r="B826" s="110" t="s">
        <v>2437</v>
      </c>
      <c r="C826" s="115">
        <v>43672</v>
      </c>
      <c r="D826" s="111">
        <v>173.42</v>
      </c>
      <c r="E826" s="144">
        <v>299</v>
      </c>
      <c r="F826" s="154">
        <f t="shared" si="12"/>
        <v>1.7241379310344829</v>
      </c>
    </row>
    <row r="827" spans="1:6" ht="15" thickBot="1" x14ac:dyDescent="0.4">
      <c r="A827" s="110" t="s">
        <v>2442</v>
      </c>
      <c r="B827" s="110" t="s">
        <v>2437</v>
      </c>
      <c r="C827" s="115">
        <v>43789</v>
      </c>
      <c r="D827" s="111">
        <v>205.9</v>
      </c>
      <c r="E827" s="144">
        <v>355</v>
      </c>
      <c r="F827" s="154">
        <f t="shared" si="12"/>
        <v>1.7241379310344827</v>
      </c>
    </row>
    <row r="828" spans="1:6" ht="15" thickBot="1" x14ac:dyDescent="0.4">
      <c r="A828" s="110" t="s">
        <v>1381</v>
      </c>
      <c r="B828" s="110" t="s">
        <v>2440</v>
      </c>
      <c r="C828" s="115">
        <v>43700</v>
      </c>
      <c r="D828" s="111">
        <v>644</v>
      </c>
      <c r="E828" s="145"/>
      <c r="F828" s="154" t="str">
        <f t="shared" si="12"/>
        <v/>
      </c>
    </row>
    <row r="829" spans="1:6" ht="15" thickBot="1" x14ac:dyDescent="0.4">
      <c r="A829" s="110" t="s">
        <v>2442</v>
      </c>
      <c r="B829" s="110" t="s">
        <v>2437</v>
      </c>
      <c r="C829" s="115">
        <v>43546</v>
      </c>
      <c r="D829" s="111">
        <v>381.06</v>
      </c>
      <c r="E829" s="144">
        <v>657</v>
      </c>
      <c r="F829" s="154">
        <f t="shared" si="12"/>
        <v>1.7241379310344827</v>
      </c>
    </row>
    <row r="830" spans="1:6" ht="15" thickBot="1" x14ac:dyDescent="0.4">
      <c r="A830" s="110" t="s">
        <v>1381</v>
      </c>
      <c r="B830" s="110" t="s">
        <v>2441</v>
      </c>
      <c r="C830" s="115">
        <v>43473</v>
      </c>
      <c r="D830" s="111">
        <v>17.350000000000001</v>
      </c>
      <c r="E830" s="145"/>
      <c r="F830" s="154" t="str">
        <f t="shared" si="12"/>
        <v/>
      </c>
    </row>
    <row r="831" spans="1:6" ht="15" thickBot="1" x14ac:dyDescent="0.4">
      <c r="A831" s="110" t="s">
        <v>1381</v>
      </c>
      <c r="B831" s="110" t="s">
        <v>2440</v>
      </c>
      <c r="C831" s="115">
        <v>43473</v>
      </c>
      <c r="D831" s="111">
        <v>293.93</v>
      </c>
      <c r="E831" s="145"/>
      <c r="F831" s="154" t="str">
        <f t="shared" si="12"/>
        <v/>
      </c>
    </row>
    <row r="832" spans="1:6" ht="15" thickBot="1" x14ac:dyDescent="0.4">
      <c r="A832" s="110" t="s">
        <v>2438</v>
      </c>
      <c r="B832" s="110" t="s">
        <v>2437</v>
      </c>
      <c r="C832" s="115">
        <v>43576</v>
      </c>
      <c r="D832" s="111">
        <v>70.180000000000007</v>
      </c>
      <c r="E832" s="144">
        <v>121</v>
      </c>
      <c r="F832" s="154">
        <f t="shared" si="12"/>
        <v>1.7241379310344827</v>
      </c>
    </row>
    <row r="833" spans="1:6" ht="15" thickBot="1" x14ac:dyDescent="0.4">
      <c r="A833" s="110" t="s">
        <v>2438</v>
      </c>
      <c r="B833" s="110" t="s">
        <v>2437</v>
      </c>
      <c r="C833" s="115">
        <v>43576</v>
      </c>
      <c r="D833" s="111">
        <v>70.180000000000007</v>
      </c>
      <c r="E833" s="144">
        <v>121</v>
      </c>
      <c r="F833" s="154">
        <f t="shared" si="12"/>
        <v>1.7241379310344827</v>
      </c>
    </row>
    <row r="834" spans="1:6" ht="15" thickBot="1" x14ac:dyDescent="0.4">
      <c r="A834" s="110" t="s">
        <v>1381</v>
      </c>
      <c r="B834" s="110" t="s">
        <v>2440</v>
      </c>
      <c r="C834" s="115">
        <v>43566</v>
      </c>
      <c r="D834" s="111">
        <v>155.81</v>
      </c>
      <c r="E834" s="145"/>
      <c r="F834" s="154" t="str">
        <f t="shared" si="12"/>
        <v/>
      </c>
    </row>
    <row r="835" spans="1:6" ht="15" thickBot="1" x14ac:dyDescent="0.4">
      <c r="A835" s="110" t="s">
        <v>1381</v>
      </c>
      <c r="B835" s="110" t="s">
        <v>2441</v>
      </c>
      <c r="C835" s="115">
        <v>43768</v>
      </c>
      <c r="D835" s="111">
        <v>13.81</v>
      </c>
      <c r="E835" s="145"/>
      <c r="F835" s="154" t="str">
        <f t="shared" si="12"/>
        <v/>
      </c>
    </row>
    <row r="836" spans="1:6" ht="15" thickBot="1" x14ac:dyDescent="0.4">
      <c r="A836" s="110" t="s">
        <v>1381</v>
      </c>
      <c r="B836" s="110" t="s">
        <v>2440</v>
      </c>
      <c r="C836" s="115">
        <v>43769</v>
      </c>
      <c r="D836" s="111">
        <v>195.42</v>
      </c>
      <c r="E836" s="145"/>
      <c r="F836" s="154" t="str">
        <f t="shared" si="12"/>
        <v/>
      </c>
    </row>
    <row r="837" spans="1:6" ht="15" thickBot="1" x14ac:dyDescent="0.4">
      <c r="A837" s="110" t="s">
        <v>1381</v>
      </c>
      <c r="B837" s="110" t="s">
        <v>2440</v>
      </c>
      <c r="C837" s="115">
        <v>43684</v>
      </c>
      <c r="D837" s="111">
        <v>136.19</v>
      </c>
      <c r="E837" s="145"/>
      <c r="F837" s="154" t="str">
        <f t="shared" si="12"/>
        <v/>
      </c>
    </row>
    <row r="838" spans="1:6" ht="15" thickBot="1" x14ac:dyDescent="0.4">
      <c r="A838" s="110" t="s">
        <v>1381</v>
      </c>
      <c r="B838" s="110" t="s">
        <v>2440</v>
      </c>
      <c r="C838" s="115">
        <v>43642</v>
      </c>
      <c r="D838" s="111">
        <v>190.17</v>
      </c>
      <c r="E838" s="145"/>
      <c r="F838" s="154" t="str">
        <f t="shared" si="12"/>
        <v/>
      </c>
    </row>
    <row r="839" spans="1:6" ht="15" thickBot="1" x14ac:dyDescent="0.4">
      <c r="A839" s="110" t="s">
        <v>1381</v>
      </c>
      <c r="B839" s="110" t="s">
        <v>2437</v>
      </c>
      <c r="C839" s="115">
        <v>43620</v>
      </c>
      <c r="D839" s="111">
        <v>160.08000000000001</v>
      </c>
      <c r="E839" s="144">
        <v>276</v>
      </c>
      <c r="F839" s="154">
        <f t="shared" si="12"/>
        <v>1.7241379310344827</v>
      </c>
    </row>
    <row r="840" spans="1:6" ht="15" thickBot="1" x14ac:dyDescent="0.4">
      <c r="A840" s="110" t="s">
        <v>2443</v>
      </c>
      <c r="B840" s="110" t="s">
        <v>2437</v>
      </c>
      <c r="C840" s="115">
        <v>43556</v>
      </c>
      <c r="D840" s="111">
        <v>406</v>
      </c>
      <c r="E840" s="144">
        <v>700</v>
      </c>
      <c r="F840" s="154">
        <f t="shared" ref="F840:F903" si="13" xml:space="preserve"> IF(ISBLANK(E840),"",E840 / D840)</f>
        <v>1.7241379310344827</v>
      </c>
    </row>
    <row r="841" spans="1:6" ht="15" thickBot="1" x14ac:dyDescent="0.4">
      <c r="A841" s="110" t="s">
        <v>2443</v>
      </c>
      <c r="B841" s="110" t="s">
        <v>2437</v>
      </c>
      <c r="C841" s="115">
        <v>43556</v>
      </c>
      <c r="D841" s="111">
        <v>406</v>
      </c>
      <c r="E841" s="144">
        <v>700</v>
      </c>
      <c r="F841" s="154">
        <f t="shared" si="13"/>
        <v>1.7241379310344827</v>
      </c>
    </row>
    <row r="842" spans="1:6" ht="15" thickBot="1" x14ac:dyDescent="0.4">
      <c r="A842" s="110" t="s">
        <v>1381</v>
      </c>
      <c r="B842" s="110" t="s">
        <v>2437</v>
      </c>
      <c r="C842" s="115">
        <v>43493</v>
      </c>
      <c r="D842" s="111">
        <v>116</v>
      </c>
      <c r="E842" s="144">
        <v>200</v>
      </c>
      <c r="F842" s="154">
        <f t="shared" si="13"/>
        <v>1.7241379310344827</v>
      </c>
    </row>
    <row r="843" spans="1:6" ht="15" thickBot="1" x14ac:dyDescent="0.4">
      <c r="A843" s="110" t="s">
        <v>1381</v>
      </c>
      <c r="B843" s="110" t="s">
        <v>2437</v>
      </c>
      <c r="C843" s="115">
        <v>43468</v>
      </c>
      <c r="D843" s="111">
        <v>116</v>
      </c>
      <c r="E843" s="144">
        <v>200</v>
      </c>
      <c r="F843" s="154">
        <f t="shared" si="13"/>
        <v>1.7241379310344827</v>
      </c>
    </row>
    <row r="844" spans="1:6" ht="15" thickBot="1" x14ac:dyDescent="0.4">
      <c r="A844" s="110" t="s">
        <v>1381</v>
      </c>
      <c r="B844" s="110" t="s">
        <v>2437</v>
      </c>
      <c r="C844" s="115">
        <v>43574</v>
      </c>
      <c r="D844" s="111">
        <v>248.82</v>
      </c>
      <c r="E844" s="144">
        <v>429</v>
      </c>
      <c r="F844" s="154">
        <f t="shared" si="13"/>
        <v>1.7241379310344829</v>
      </c>
    </row>
    <row r="845" spans="1:6" ht="15" thickBot="1" x14ac:dyDescent="0.4">
      <c r="A845" s="110" t="s">
        <v>1381</v>
      </c>
      <c r="B845" s="110" t="s">
        <v>2440</v>
      </c>
      <c r="C845" s="115">
        <v>43709</v>
      </c>
      <c r="D845" s="111">
        <v>237.71</v>
      </c>
      <c r="E845" s="145"/>
      <c r="F845" s="154" t="str">
        <f t="shared" si="13"/>
        <v/>
      </c>
    </row>
    <row r="846" spans="1:6" ht="15" thickBot="1" x14ac:dyDescent="0.4">
      <c r="A846" s="110" t="s">
        <v>1381</v>
      </c>
      <c r="B846" s="110" t="s">
        <v>2440</v>
      </c>
      <c r="C846" s="115">
        <v>43709</v>
      </c>
      <c r="D846" s="111">
        <v>237.71</v>
      </c>
      <c r="E846" s="145"/>
      <c r="F846" s="154" t="str">
        <f t="shared" si="13"/>
        <v/>
      </c>
    </row>
    <row r="847" spans="1:6" ht="15" thickBot="1" x14ac:dyDescent="0.4">
      <c r="A847" s="110" t="s">
        <v>1381</v>
      </c>
      <c r="B847" s="110" t="s">
        <v>2441</v>
      </c>
      <c r="C847" s="115">
        <v>43614</v>
      </c>
      <c r="D847" s="111">
        <v>55.39</v>
      </c>
      <c r="E847" s="145"/>
      <c r="F847" s="154" t="str">
        <f t="shared" si="13"/>
        <v/>
      </c>
    </row>
    <row r="848" spans="1:6" ht="15" thickBot="1" x14ac:dyDescent="0.4">
      <c r="A848" s="110" t="s">
        <v>1381</v>
      </c>
      <c r="B848" s="110" t="s">
        <v>2441</v>
      </c>
      <c r="C848" s="115">
        <v>43623</v>
      </c>
      <c r="D848" s="111">
        <v>36.909999999999997</v>
      </c>
      <c r="E848" s="145"/>
      <c r="F848" s="154" t="str">
        <f t="shared" si="13"/>
        <v/>
      </c>
    </row>
    <row r="849" spans="1:6" ht="15" thickBot="1" x14ac:dyDescent="0.4">
      <c r="A849" s="110" t="s">
        <v>1381</v>
      </c>
      <c r="B849" s="110" t="s">
        <v>2440</v>
      </c>
      <c r="C849" s="115">
        <v>43619</v>
      </c>
      <c r="D849" s="111">
        <v>334.25</v>
      </c>
      <c r="E849" s="145"/>
      <c r="F849" s="154" t="str">
        <f t="shared" si="13"/>
        <v/>
      </c>
    </row>
    <row r="850" spans="1:6" ht="15" thickBot="1" x14ac:dyDescent="0.4">
      <c r="A850" s="110" t="s">
        <v>1381</v>
      </c>
      <c r="B850" s="110" t="s">
        <v>2440</v>
      </c>
      <c r="C850" s="115">
        <v>43623</v>
      </c>
      <c r="D850" s="111">
        <v>199.35</v>
      </c>
      <c r="E850" s="145"/>
      <c r="F850" s="154" t="str">
        <f t="shared" si="13"/>
        <v/>
      </c>
    </row>
    <row r="851" spans="1:6" ht="15" thickBot="1" x14ac:dyDescent="0.4">
      <c r="A851" s="110" t="s">
        <v>1381</v>
      </c>
      <c r="B851" s="110" t="s">
        <v>2440</v>
      </c>
      <c r="C851" s="115">
        <v>43688</v>
      </c>
      <c r="D851" s="111">
        <v>330.25</v>
      </c>
      <c r="E851" s="145"/>
      <c r="F851" s="154" t="str">
        <f t="shared" si="13"/>
        <v/>
      </c>
    </row>
    <row r="852" spans="1:6" ht="15" thickBot="1" x14ac:dyDescent="0.4">
      <c r="A852" s="110" t="s">
        <v>1381</v>
      </c>
      <c r="B852" s="110" t="s">
        <v>2440</v>
      </c>
      <c r="C852" s="115">
        <v>43583</v>
      </c>
      <c r="D852" s="111">
        <v>794.15</v>
      </c>
      <c r="E852" s="145"/>
      <c r="F852" s="154" t="str">
        <f t="shared" si="13"/>
        <v/>
      </c>
    </row>
    <row r="853" spans="1:6" ht="15" thickBot="1" x14ac:dyDescent="0.4">
      <c r="A853" s="110" t="s">
        <v>2445</v>
      </c>
      <c r="B853" s="110" t="s">
        <v>2437</v>
      </c>
      <c r="C853" s="115">
        <v>43491</v>
      </c>
      <c r="D853" s="111">
        <v>237.22</v>
      </c>
      <c r="E853" s="144">
        <v>409</v>
      </c>
      <c r="F853" s="154">
        <f t="shared" si="13"/>
        <v>1.7241379310344829</v>
      </c>
    </row>
    <row r="854" spans="1:6" ht="15" thickBot="1" x14ac:dyDescent="0.4">
      <c r="A854" s="110" t="s">
        <v>2438</v>
      </c>
      <c r="B854" s="110" t="s">
        <v>2437</v>
      </c>
      <c r="C854" s="115">
        <v>43661</v>
      </c>
      <c r="D854" s="111">
        <v>38.86</v>
      </c>
      <c r="E854" s="144">
        <v>67</v>
      </c>
      <c r="F854" s="154">
        <f t="shared" si="13"/>
        <v>1.7241379310344829</v>
      </c>
    </row>
    <row r="855" spans="1:6" ht="15" thickBot="1" x14ac:dyDescent="0.4">
      <c r="A855" s="110" t="s">
        <v>2438</v>
      </c>
      <c r="B855" s="110" t="s">
        <v>2437</v>
      </c>
      <c r="C855" s="115">
        <v>43662</v>
      </c>
      <c r="D855" s="111">
        <v>38.86</v>
      </c>
      <c r="E855" s="144">
        <v>67</v>
      </c>
      <c r="F855" s="154">
        <f t="shared" si="13"/>
        <v>1.7241379310344829</v>
      </c>
    </row>
    <row r="856" spans="1:6" ht="15" thickBot="1" x14ac:dyDescent="0.4">
      <c r="A856" s="110" t="s">
        <v>2438</v>
      </c>
      <c r="B856" s="110" t="s">
        <v>2437</v>
      </c>
      <c r="C856" s="115">
        <v>43663</v>
      </c>
      <c r="D856" s="111">
        <v>38.86</v>
      </c>
      <c r="E856" s="144">
        <v>67</v>
      </c>
      <c r="F856" s="154">
        <f t="shared" si="13"/>
        <v>1.7241379310344829</v>
      </c>
    </row>
    <row r="857" spans="1:6" ht="15" thickBot="1" x14ac:dyDescent="0.4">
      <c r="A857" s="110" t="s">
        <v>2438</v>
      </c>
      <c r="B857" s="110" t="s">
        <v>2437</v>
      </c>
      <c r="C857" s="115">
        <v>43664</v>
      </c>
      <c r="D857" s="111">
        <v>38.86</v>
      </c>
      <c r="E857" s="144">
        <v>67</v>
      </c>
      <c r="F857" s="154">
        <f t="shared" si="13"/>
        <v>1.7241379310344829</v>
      </c>
    </row>
    <row r="858" spans="1:6" ht="15" thickBot="1" x14ac:dyDescent="0.4">
      <c r="A858" s="110" t="s">
        <v>2438</v>
      </c>
      <c r="B858" s="110" t="s">
        <v>2437</v>
      </c>
      <c r="C858" s="115">
        <v>43665</v>
      </c>
      <c r="D858" s="111">
        <v>38.86</v>
      </c>
      <c r="E858" s="144">
        <v>67</v>
      </c>
      <c r="F858" s="154">
        <f t="shared" si="13"/>
        <v>1.7241379310344829</v>
      </c>
    </row>
    <row r="859" spans="1:6" ht="15" thickBot="1" x14ac:dyDescent="0.4">
      <c r="A859" s="110" t="s">
        <v>2438</v>
      </c>
      <c r="B859" s="110" t="s">
        <v>2437</v>
      </c>
      <c r="C859" s="115">
        <v>43668</v>
      </c>
      <c r="D859" s="111">
        <v>38.86</v>
      </c>
      <c r="E859" s="144">
        <v>67</v>
      </c>
      <c r="F859" s="154">
        <f t="shared" si="13"/>
        <v>1.7241379310344829</v>
      </c>
    </row>
    <row r="860" spans="1:6" ht="15" thickBot="1" x14ac:dyDescent="0.4">
      <c r="A860" s="110" t="s">
        <v>2438</v>
      </c>
      <c r="B860" s="110" t="s">
        <v>2437</v>
      </c>
      <c r="C860" s="115">
        <v>43669</v>
      </c>
      <c r="D860" s="111">
        <v>38.86</v>
      </c>
      <c r="E860" s="144">
        <v>67</v>
      </c>
      <c r="F860" s="154">
        <f t="shared" si="13"/>
        <v>1.7241379310344829</v>
      </c>
    </row>
    <row r="861" spans="1:6" ht="15" thickBot="1" x14ac:dyDescent="0.4">
      <c r="A861" s="110" t="s">
        <v>2438</v>
      </c>
      <c r="B861" s="110" t="s">
        <v>2437</v>
      </c>
      <c r="C861" s="115">
        <v>43670</v>
      </c>
      <c r="D861" s="111">
        <v>38.86</v>
      </c>
      <c r="E861" s="144">
        <v>67</v>
      </c>
      <c r="F861" s="154">
        <f t="shared" si="13"/>
        <v>1.7241379310344829</v>
      </c>
    </row>
    <row r="862" spans="1:6" ht="15" thickBot="1" x14ac:dyDescent="0.4">
      <c r="A862" s="110" t="s">
        <v>2438</v>
      </c>
      <c r="B862" s="110" t="s">
        <v>2437</v>
      </c>
      <c r="C862" s="115">
        <v>43671</v>
      </c>
      <c r="D862" s="111">
        <v>38.86</v>
      </c>
      <c r="E862" s="144">
        <v>67</v>
      </c>
      <c r="F862" s="154">
        <f t="shared" si="13"/>
        <v>1.7241379310344829</v>
      </c>
    </row>
    <row r="863" spans="1:6" ht="15" thickBot="1" x14ac:dyDescent="0.4">
      <c r="A863" s="110" t="s">
        <v>2438</v>
      </c>
      <c r="B863" s="110" t="s">
        <v>2437</v>
      </c>
      <c r="C863" s="115">
        <v>43672</v>
      </c>
      <c r="D863" s="111">
        <v>38.86</v>
      </c>
      <c r="E863" s="144">
        <v>67</v>
      </c>
      <c r="F863" s="154">
        <f t="shared" si="13"/>
        <v>1.7241379310344829</v>
      </c>
    </row>
    <row r="864" spans="1:6" ht="15" thickBot="1" x14ac:dyDescent="0.4">
      <c r="A864" s="110" t="s">
        <v>1381</v>
      </c>
      <c r="B864" s="110" t="s">
        <v>2441</v>
      </c>
      <c r="C864" s="115">
        <v>43805</v>
      </c>
      <c r="D864" s="111">
        <v>22.08</v>
      </c>
      <c r="E864" s="145"/>
      <c r="F864" s="154" t="str">
        <f t="shared" si="13"/>
        <v/>
      </c>
    </row>
    <row r="865" spans="1:6" ht="15" thickBot="1" x14ac:dyDescent="0.4">
      <c r="A865" s="110" t="s">
        <v>1381</v>
      </c>
      <c r="B865" s="110" t="s">
        <v>2441</v>
      </c>
      <c r="C865" s="115">
        <v>43808</v>
      </c>
      <c r="D865" s="111">
        <v>24.99</v>
      </c>
      <c r="E865" s="145"/>
      <c r="F865" s="154" t="str">
        <f t="shared" si="13"/>
        <v/>
      </c>
    </row>
    <row r="866" spans="1:6" ht="15" thickBot="1" x14ac:dyDescent="0.4">
      <c r="A866" s="110" t="s">
        <v>1381</v>
      </c>
      <c r="B866" s="110" t="s">
        <v>2440</v>
      </c>
      <c r="C866" s="115">
        <v>43808</v>
      </c>
      <c r="D866" s="111">
        <v>112.92</v>
      </c>
      <c r="E866" s="145"/>
      <c r="F866" s="154" t="str">
        <f t="shared" si="13"/>
        <v/>
      </c>
    </row>
    <row r="867" spans="1:6" ht="15" thickBot="1" x14ac:dyDescent="0.4">
      <c r="A867" s="110" t="s">
        <v>1381</v>
      </c>
      <c r="B867" s="110" t="s">
        <v>2437</v>
      </c>
      <c r="C867" s="115">
        <v>43691</v>
      </c>
      <c r="D867" s="111">
        <v>45.24</v>
      </c>
      <c r="E867" s="144">
        <v>78</v>
      </c>
      <c r="F867" s="154">
        <f t="shared" si="13"/>
        <v>1.7241379310344827</v>
      </c>
    </row>
    <row r="868" spans="1:6" ht="15" thickBot="1" x14ac:dyDescent="0.4">
      <c r="A868" s="110" t="s">
        <v>1381</v>
      </c>
      <c r="B868" s="110" t="s">
        <v>2437</v>
      </c>
      <c r="C868" s="115">
        <v>43681</v>
      </c>
      <c r="D868" s="111">
        <v>135.13999999999999</v>
      </c>
      <c r="E868" s="144">
        <v>233</v>
      </c>
      <c r="F868" s="154">
        <f t="shared" si="13"/>
        <v>1.7241379310344829</v>
      </c>
    </row>
    <row r="869" spans="1:6" ht="15" thickBot="1" x14ac:dyDescent="0.4">
      <c r="A869" s="110" t="s">
        <v>2439</v>
      </c>
      <c r="B869" s="110" t="s">
        <v>2437</v>
      </c>
      <c r="C869" s="115">
        <v>43782</v>
      </c>
      <c r="D869" s="111">
        <v>160.08000000000001</v>
      </c>
      <c r="E869" s="144">
        <v>276</v>
      </c>
      <c r="F869" s="154">
        <f t="shared" si="13"/>
        <v>1.7241379310344827</v>
      </c>
    </row>
    <row r="870" spans="1:6" ht="15" thickBot="1" x14ac:dyDescent="0.4">
      <c r="A870" s="110" t="s">
        <v>2439</v>
      </c>
      <c r="B870" s="110" t="s">
        <v>2437</v>
      </c>
      <c r="C870" s="115">
        <v>43733</v>
      </c>
      <c r="D870" s="111">
        <v>160.08000000000001</v>
      </c>
      <c r="E870" s="144">
        <v>276</v>
      </c>
      <c r="F870" s="154">
        <f t="shared" si="13"/>
        <v>1.7241379310344827</v>
      </c>
    </row>
    <row r="871" spans="1:6" ht="15" thickBot="1" x14ac:dyDescent="0.4">
      <c r="A871" s="110" t="s">
        <v>2443</v>
      </c>
      <c r="B871" s="110" t="s">
        <v>2437</v>
      </c>
      <c r="C871" s="115">
        <v>43751</v>
      </c>
      <c r="D871" s="111">
        <v>214.02</v>
      </c>
      <c r="E871" s="144">
        <v>369</v>
      </c>
      <c r="F871" s="154">
        <f t="shared" si="13"/>
        <v>1.7241379310344827</v>
      </c>
    </row>
    <row r="872" spans="1:6" ht="15" thickBot="1" x14ac:dyDescent="0.4">
      <c r="A872" s="110" t="s">
        <v>1381</v>
      </c>
      <c r="B872" s="110" t="s">
        <v>2437</v>
      </c>
      <c r="C872" s="115">
        <v>43603</v>
      </c>
      <c r="D872" s="111">
        <v>392.66</v>
      </c>
      <c r="E872" s="144">
        <v>677</v>
      </c>
      <c r="F872" s="154">
        <f t="shared" si="13"/>
        <v>1.7241379310344827</v>
      </c>
    </row>
    <row r="873" spans="1:6" ht="15" thickBot="1" x14ac:dyDescent="0.4">
      <c r="A873" s="110" t="s">
        <v>1381</v>
      </c>
      <c r="B873" s="110" t="s">
        <v>2440</v>
      </c>
      <c r="C873" s="115">
        <v>43683</v>
      </c>
      <c r="D873" s="111">
        <v>216</v>
      </c>
      <c r="E873" s="145"/>
      <c r="F873" s="154" t="str">
        <f t="shared" si="13"/>
        <v/>
      </c>
    </row>
    <row r="874" spans="1:6" ht="15" thickBot="1" x14ac:dyDescent="0.4">
      <c r="A874" s="110" t="s">
        <v>1381</v>
      </c>
      <c r="B874" s="110" t="s">
        <v>2440</v>
      </c>
      <c r="C874" s="115">
        <v>43732</v>
      </c>
      <c r="D874" s="111">
        <v>116.29</v>
      </c>
      <c r="E874" s="145"/>
      <c r="F874" s="154" t="str">
        <f t="shared" si="13"/>
        <v/>
      </c>
    </row>
    <row r="875" spans="1:6" ht="15" thickBot="1" x14ac:dyDescent="0.4">
      <c r="A875" s="110" t="s">
        <v>1381</v>
      </c>
      <c r="B875" s="110" t="s">
        <v>2437</v>
      </c>
      <c r="C875" s="115">
        <v>43483</v>
      </c>
      <c r="D875" s="111">
        <v>85.84</v>
      </c>
      <c r="E875" s="144">
        <v>148</v>
      </c>
      <c r="F875" s="154">
        <f t="shared" si="13"/>
        <v>1.7241379310344827</v>
      </c>
    </row>
    <row r="876" spans="1:6" ht="15" thickBot="1" x14ac:dyDescent="0.4">
      <c r="A876" s="110" t="s">
        <v>1381</v>
      </c>
      <c r="B876" s="110" t="s">
        <v>2437</v>
      </c>
      <c r="C876" s="115">
        <v>43782</v>
      </c>
      <c r="D876" s="111">
        <v>316.68</v>
      </c>
      <c r="E876" s="144">
        <v>546</v>
      </c>
      <c r="F876" s="154">
        <f t="shared" si="13"/>
        <v>1.7241379310344827</v>
      </c>
    </row>
    <row r="877" spans="1:6" ht="15" thickBot="1" x14ac:dyDescent="0.4">
      <c r="A877" s="110" t="s">
        <v>1381</v>
      </c>
      <c r="B877" s="110" t="s">
        <v>2437</v>
      </c>
      <c r="C877" s="115">
        <v>43548</v>
      </c>
      <c r="D877" s="111">
        <v>221.56</v>
      </c>
      <c r="E877" s="144">
        <v>382</v>
      </c>
      <c r="F877" s="154">
        <f t="shared" si="13"/>
        <v>1.7241379310344827</v>
      </c>
    </row>
    <row r="878" spans="1:6" ht="15" thickBot="1" x14ac:dyDescent="0.4">
      <c r="A878" s="110" t="s">
        <v>1381</v>
      </c>
      <c r="B878" s="110" t="s">
        <v>2437</v>
      </c>
      <c r="C878" s="115">
        <v>43483</v>
      </c>
      <c r="D878" s="111">
        <v>193.14</v>
      </c>
      <c r="E878" s="144">
        <v>333</v>
      </c>
      <c r="F878" s="154">
        <f t="shared" si="13"/>
        <v>1.7241379310344829</v>
      </c>
    </row>
    <row r="879" spans="1:6" ht="15" thickBot="1" x14ac:dyDescent="0.4">
      <c r="A879" s="110" t="s">
        <v>1381</v>
      </c>
      <c r="B879" s="110" t="s">
        <v>2441</v>
      </c>
      <c r="C879" s="115">
        <v>43743</v>
      </c>
      <c r="D879" s="111">
        <v>2.95</v>
      </c>
      <c r="E879" s="145"/>
      <c r="F879" s="154" t="str">
        <f t="shared" si="13"/>
        <v/>
      </c>
    </row>
    <row r="880" spans="1:6" ht="15" thickBot="1" x14ac:dyDescent="0.4">
      <c r="A880" s="110" t="s">
        <v>1381</v>
      </c>
      <c r="B880" s="110" t="s">
        <v>2440</v>
      </c>
      <c r="C880" s="115">
        <v>43743</v>
      </c>
      <c r="D880" s="111">
        <v>64.7</v>
      </c>
      <c r="E880" s="145"/>
      <c r="F880" s="154" t="str">
        <f t="shared" si="13"/>
        <v/>
      </c>
    </row>
    <row r="881" spans="1:6" ht="15" thickBot="1" x14ac:dyDescent="0.4">
      <c r="A881" s="110" t="s">
        <v>1381</v>
      </c>
      <c r="B881" s="110" t="s">
        <v>2441</v>
      </c>
      <c r="C881" s="115">
        <v>43791</v>
      </c>
      <c r="D881" s="111">
        <v>11.35</v>
      </c>
      <c r="E881" s="145"/>
      <c r="F881" s="154" t="str">
        <f t="shared" si="13"/>
        <v/>
      </c>
    </row>
    <row r="882" spans="1:6" ht="15" thickBot="1" x14ac:dyDescent="0.4">
      <c r="A882" s="110" t="s">
        <v>1381</v>
      </c>
      <c r="B882" s="110" t="s">
        <v>2440</v>
      </c>
      <c r="C882" s="115">
        <v>43791</v>
      </c>
      <c r="D882" s="111">
        <v>220.03</v>
      </c>
      <c r="E882" s="145"/>
      <c r="F882" s="154" t="str">
        <f t="shared" si="13"/>
        <v/>
      </c>
    </row>
    <row r="883" spans="1:6" ht="15" thickBot="1" x14ac:dyDescent="0.4">
      <c r="A883" s="110" t="s">
        <v>1381</v>
      </c>
      <c r="B883" s="110" t="s">
        <v>2440</v>
      </c>
      <c r="C883" s="115">
        <v>43791</v>
      </c>
      <c r="D883" s="111">
        <v>220.03</v>
      </c>
      <c r="E883" s="145"/>
      <c r="F883" s="154" t="str">
        <f t="shared" si="13"/>
        <v/>
      </c>
    </row>
    <row r="884" spans="1:6" ht="15" thickBot="1" x14ac:dyDescent="0.4">
      <c r="A884" s="110" t="s">
        <v>1381</v>
      </c>
      <c r="B884" s="110" t="s">
        <v>2441</v>
      </c>
      <c r="C884" s="115">
        <v>43819</v>
      </c>
      <c r="D884" s="111">
        <v>7.51</v>
      </c>
      <c r="E884" s="145"/>
      <c r="F884" s="154" t="str">
        <f t="shared" si="13"/>
        <v/>
      </c>
    </row>
    <row r="885" spans="1:6" ht="15" thickBot="1" x14ac:dyDescent="0.4">
      <c r="A885" s="110" t="s">
        <v>1381</v>
      </c>
      <c r="B885" s="110" t="s">
        <v>2440</v>
      </c>
      <c r="C885" s="115">
        <v>43819</v>
      </c>
      <c r="D885" s="111">
        <v>177.34</v>
      </c>
      <c r="E885" s="145"/>
      <c r="F885" s="154" t="str">
        <f t="shared" si="13"/>
        <v/>
      </c>
    </row>
    <row r="886" spans="1:6" ht="15" thickBot="1" x14ac:dyDescent="0.4">
      <c r="A886" s="110" t="s">
        <v>1381</v>
      </c>
      <c r="B886" s="110" t="s">
        <v>2440</v>
      </c>
      <c r="C886" s="115">
        <v>43819</v>
      </c>
      <c r="D886" s="111">
        <v>177.34</v>
      </c>
      <c r="E886" s="145"/>
      <c r="F886" s="154" t="str">
        <f t="shared" si="13"/>
        <v/>
      </c>
    </row>
    <row r="887" spans="1:6" ht="15" thickBot="1" x14ac:dyDescent="0.4">
      <c r="A887" s="110" t="s">
        <v>1381</v>
      </c>
      <c r="B887" s="110" t="s">
        <v>2437</v>
      </c>
      <c r="C887" s="115">
        <v>43733</v>
      </c>
      <c r="D887" s="111">
        <v>219.82</v>
      </c>
      <c r="E887" s="144">
        <v>379</v>
      </c>
      <c r="F887" s="154">
        <f t="shared" si="13"/>
        <v>1.7241379310344829</v>
      </c>
    </row>
    <row r="888" spans="1:6" ht="15" thickBot="1" x14ac:dyDescent="0.4">
      <c r="A888" s="110" t="s">
        <v>1381</v>
      </c>
      <c r="B888" s="110" t="s">
        <v>2437</v>
      </c>
      <c r="C888" s="115">
        <v>43773</v>
      </c>
      <c r="D888" s="111">
        <v>222.14</v>
      </c>
      <c r="E888" s="144">
        <v>383</v>
      </c>
      <c r="F888" s="154">
        <f t="shared" si="13"/>
        <v>1.7241379310344829</v>
      </c>
    </row>
    <row r="889" spans="1:6" ht="15" thickBot="1" x14ac:dyDescent="0.4">
      <c r="A889" s="110" t="s">
        <v>1381</v>
      </c>
      <c r="B889" s="110" t="s">
        <v>2437</v>
      </c>
      <c r="C889" s="115">
        <v>43598</v>
      </c>
      <c r="D889" s="111">
        <v>116.58</v>
      </c>
      <c r="E889" s="144">
        <v>201</v>
      </c>
      <c r="F889" s="154">
        <f t="shared" si="13"/>
        <v>1.7241379310344829</v>
      </c>
    </row>
    <row r="890" spans="1:6" ht="15" thickBot="1" x14ac:dyDescent="0.4">
      <c r="A890" s="110" t="s">
        <v>1381</v>
      </c>
      <c r="B890" s="110" t="s">
        <v>2440</v>
      </c>
      <c r="C890" s="115">
        <v>43589</v>
      </c>
      <c r="D890" s="111">
        <v>657</v>
      </c>
      <c r="E890" s="145"/>
      <c r="F890" s="154" t="str">
        <f t="shared" si="13"/>
        <v/>
      </c>
    </row>
    <row r="891" spans="1:6" ht="15" thickBot="1" x14ac:dyDescent="0.4">
      <c r="A891" s="110" t="s">
        <v>1381</v>
      </c>
      <c r="B891" s="110" t="s">
        <v>2441</v>
      </c>
      <c r="C891" s="115">
        <v>43722</v>
      </c>
      <c r="D891" s="111">
        <v>49.23</v>
      </c>
      <c r="E891" s="145"/>
      <c r="F891" s="154" t="str">
        <f t="shared" si="13"/>
        <v/>
      </c>
    </row>
    <row r="892" spans="1:6" ht="15" thickBot="1" x14ac:dyDescent="0.4">
      <c r="A892" s="110" t="s">
        <v>1381</v>
      </c>
      <c r="B892" s="110" t="s">
        <v>2441</v>
      </c>
      <c r="C892" s="115">
        <v>43722</v>
      </c>
      <c r="D892" s="111">
        <v>49.23</v>
      </c>
      <c r="E892" s="145"/>
      <c r="F892" s="154" t="str">
        <f t="shared" si="13"/>
        <v/>
      </c>
    </row>
    <row r="893" spans="1:6" ht="15" thickBot="1" x14ac:dyDescent="0.4">
      <c r="A893" s="110" t="s">
        <v>1381</v>
      </c>
      <c r="B893" s="110" t="s">
        <v>2441</v>
      </c>
      <c r="C893" s="115">
        <v>43727</v>
      </c>
      <c r="D893" s="111">
        <v>84.28</v>
      </c>
      <c r="E893" s="145"/>
      <c r="F893" s="154" t="str">
        <f t="shared" si="13"/>
        <v/>
      </c>
    </row>
    <row r="894" spans="1:6" ht="15" thickBot="1" x14ac:dyDescent="0.4">
      <c r="A894" s="110" t="s">
        <v>1381</v>
      </c>
      <c r="B894" s="110" t="s">
        <v>2441</v>
      </c>
      <c r="C894" s="115">
        <v>43727</v>
      </c>
      <c r="D894" s="111">
        <v>84.28</v>
      </c>
      <c r="E894" s="145"/>
      <c r="F894" s="154" t="str">
        <f t="shared" si="13"/>
        <v/>
      </c>
    </row>
    <row r="895" spans="1:6" ht="15" thickBot="1" x14ac:dyDescent="0.4">
      <c r="A895" s="110" t="s">
        <v>1381</v>
      </c>
      <c r="B895" s="110" t="s">
        <v>2440</v>
      </c>
      <c r="C895" s="115">
        <v>43724</v>
      </c>
      <c r="D895" s="111">
        <v>240.23</v>
      </c>
      <c r="E895" s="145"/>
      <c r="F895" s="154" t="str">
        <f t="shared" si="13"/>
        <v/>
      </c>
    </row>
    <row r="896" spans="1:6" ht="15" thickBot="1" x14ac:dyDescent="0.4">
      <c r="A896" s="110" t="s">
        <v>1381</v>
      </c>
      <c r="B896" s="110" t="s">
        <v>2440</v>
      </c>
      <c r="C896" s="115">
        <v>43724</v>
      </c>
      <c r="D896" s="111">
        <v>240.23</v>
      </c>
      <c r="E896" s="145"/>
      <c r="F896" s="154" t="str">
        <f t="shared" si="13"/>
        <v/>
      </c>
    </row>
    <row r="897" spans="1:6" ht="15" thickBot="1" x14ac:dyDescent="0.4">
      <c r="A897" s="110" t="s">
        <v>1381</v>
      </c>
      <c r="B897" s="110" t="s">
        <v>2440</v>
      </c>
      <c r="C897" s="115">
        <v>43728</v>
      </c>
      <c r="D897" s="111">
        <v>324</v>
      </c>
      <c r="E897" s="145"/>
      <c r="F897" s="154" t="str">
        <f t="shared" si="13"/>
        <v/>
      </c>
    </row>
    <row r="898" spans="1:6" ht="15" thickBot="1" x14ac:dyDescent="0.4">
      <c r="A898" s="110" t="s">
        <v>1381</v>
      </c>
      <c r="B898" s="110" t="s">
        <v>2440</v>
      </c>
      <c r="C898" s="115">
        <v>43728</v>
      </c>
      <c r="D898" s="111">
        <v>324</v>
      </c>
      <c r="E898" s="145"/>
      <c r="F898" s="154" t="str">
        <f t="shared" si="13"/>
        <v/>
      </c>
    </row>
    <row r="899" spans="1:6" ht="15" thickBot="1" x14ac:dyDescent="0.4">
      <c r="A899" s="110" t="s">
        <v>2445</v>
      </c>
      <c r="B899" s="110" t="s">
        <v>2440</v>
      </c>
      <c r="C899" s="115">
        <v>43676</v>
      </c>
      <c r="D899" s="111">
        <v>263.44</v>
      </c>
      <c r="E899" s="145"/>
      <c r="F899" s="154" t="str">
        <f t="shared" si="13"/>
        <v/>
      </c>
    </row>
    <row r="900" spans="1:6" ht="15" thickBot="1" x14ac:dyDescent="0.4">
      <c r="A900" s="110" t="s">
        <v>2442</v>
      </c>
      <c r="B900" s="110" t="s">
        <v>2437</v>
      </c>
      <c r="C900" s="115">
        <v>43546</v>
      </c>
      <c r="D900" s="111">
        <v>246.5</v>
      </c>
      <c r="E900" s="144">
        <v>425</v>
      </c>
      <c r="F900" s="154">
        <f t="shared" si="13"/>
        <v>1.7241379310344827</v>
      </c>
    </row>
    <row r="901" spans="1:6" ht="15" thickBot="1" x14ac:dyDescent="0.4">
      <c r="A901" s="110" t="s">
        <v>2439</v>
      </c>
      <c r="B901" s="110" t="s">
        <v>2437</v>
      </c>
      <c r="C901" s="115">
        <v>43611</v>
      </c>
      <c r="D901" s="111">
        <v>119.48</v>
      </c>
      <c r="E901" s="144">
        <v>206</v>
      </c>
      <c r="F901" s="154">
        <f t="shared" si="13"/>
        <v>1.7241379310344827</v>
      </c>
    </row>
    <row r="902" spans="1:6" ht="15" thickBot="1" x14ac:dyDescent="0.4">
      <c r="A902" s="110" t="s">
        <v>2446</v>
      </c>
      <c r="B902" s="110" t="s">
        <v>2437</v>
      </c>
      <c r="C902" s="115">
        <v>43540</v>
      </c>
      <c r="D902" s="111">
        <v>361.34</v>
      </c>
      <c r="E902" s="144">
        <v>623</v>
      </c>
      <c r="F902" s="154">
        <f t="shared" si="13"/>
        <v>1.7241379310344829</v>
      </c>
    </row>
    <row r="903" spans="1:6" ht="15" thickBot="1" x14ac:dyDescent="0.4">
      <c r="A903" s="110" t="s">
        <v>2446</v>
      </c>
      <c r="B903" s="110" t="s">
        <v>2437</v>
      </c>
      <c r="C903" s="115">
        <v>43540</v>
      </c>
      <c r="D903" s="111">
        <v>361.34</v>
      </c>
      <c r="E903" s="144">
        <v>623</v>
      </c>
      <c r="F903" s="154">
        <f t="shared" si="13"/>
        <v>1.7241379310344829</v>
      </c>
    </row>
    <row r="904" spans="1:6" ht="15" thickBot="1" x14ac:dyDescent="0.4">
      <c r="A904" s="110" t="s">
        <v>1381</v>
      </c>
      <c r="B904" s="110" t="s">
        <v>2437</v>
      </c>
      <c r="C904" s="115">
        <v>43527</v>
      </c>
      <c r="D904" s="111">
        <v>508.08</v>
      </c>
      <c r="E904" s="144">
        <v>876</v>
      </c>
      <c r="F904" s="154">
        <f t="shared" ref="F904:F967" si="14" xml:space="preserve"> IF(ISBLANK(E904),"",E904 / D904)</f>
        <v>1.7241379310344829</v>
      </c>
    </row>
    <row r="905" spans="1:6" ht="15" thickBot="1" x14ac:dyDescent="0.4">
      <c r="A905" s="110" t="s">
        <v>1381</v>
      </c>
      <c r="B905" s="110" t="s">
        <v>2437</v>
      </c>
      <c r="C905" s="115">
        <v>43527</v>
      </c>
      <c r="D905" s="111">
        <v>508.08</v>
      </c>
      <c r="E905" s="144">
        <v>876</v>
      </c>
      <c r="F905" s="154">
        <f t="shared" si="14"/>
        <v>1.7241379310344829</v>
      </c>
    </row>
    <row r="906" spans="1:6" ht="15" thickBot="1" x14ac:dyDescent="0.4">
      <c r="A906" s="110" t="s">
        <v>1381</v>
      </c>
      <c r="B906" s="110" t="s">
        <v>2437</v>
      </c>
      <c r="C906" s="115">
        <v>43527</v>
      </c>
      <c r="D906" s="111">
        <v>508.08</v>
      </c>
      <c r="E906" s="144">
        <v>876</v>
      </c>
      <c r="F906" s="154">
        <f t="shared" si="14"/>
        <v>1.7241379310344829</v>
      </c>
    </row>
    <row r="907" spans="1:6" ht="15" thickBot="1" x14ac:dyDescent="0.4">
      <c r="A907" s="110" t="s">
        <v>1381</v>
      </c>
      <c r="B907" s="110" t="s">
        <v>2441</v>
      </c>
      <c r="C907" s="115">
        <v>43609</v>
      </c>
      <c r="D907" s="111">
        <v>23.76</v>
      </c>
      <c r="E907" s="145"/>
      <c r="F907" s="154" t="str">
        <f t="shared" si="14"/>
        <v/>
      </c>
    </row>
    <row r="908" spans="1:6" ht="15" thickBot="1" x14ac:dyDescent="0.4">
      <c r="A908" s="110" t="s">
        <v>1381</v>
      </c>
      <c r="B908" s="110" t="s">
        <v>2441</v>
      </c>
      <c r="C908" s="115">
        <v>43609</v>
      </c>
      <c r="D908" s="111">
        <v>23.76</v>
      </c>
      <c r="E908" s="145"/>
      <c r="F908" s="154" t="str">
        <f t="shared" si="14"/>
        <v/>
      </c>
    </row>
    <row r="909" spans="1:6" ht="15" thickBot="1" x14ac:dyDescent="0.4">
      <c r="A909" s="110" t="s">
        <v>1381</v>
      </c>
      <c r="B909" s="110" t="s">
        <v>2441</v>
      </c>
      <c r="C909" s="115">
        <v>43632</v>
      </c>
      <c r="D909" s="111">
        <v>25.3</v>
      </c>
      <c r="E909" s="145"/>
      <c r="F909" s="154" t="str">
        <f t="shared" si="14"/>
        <v/>
      </c>
    </row>
    <row r="910" spans="1:6" ht="15" thickBot="1" x14ac:dyDescent="0.4">
      <c r="A910" s="110" t="s">
        <v>1381</v>
      </c>
      <c r="B910" s="110" t="s">
        <v>2441</v>
      </c>
      <c r="C910" s="115">
        <v>43632</v>
      </c>
      <c r="D910" s="111">
        <v>25.3</v>
      </c>
      <c r="E910" s="145"/>
      <c r="F910" s="154" t="str">
        <f t="shared" si="14"/>
        <v/>
      </c>
    </row>
    <row r="911" spans="1:6" ht="15" thickBot="1" x14ac:dyDescent="0.4">
      <c r="A911" s="110" t="s">
        <v>1381</v>
      </c>
      <c r="B911" s="110" t="s">
        <v>2440</v>
      </c>
      <c r="C911" s="115">
        <v>43609</v>
      </c>
      <c r="D911" s="111">
        <v>42.9</v>
      </c>
      <c r="E911" s="145"/>
      <c r="F911" s="154" t="str">
        <f t="shared" si="14"/>
        <v/>
      </c>
    </row>
    <row r="912" spans="1:6" ht="15" thickBot="1" x14ac:dyDescent="0.4">
      <c r="A912" s="110" t="s">
        <v>1381</v>
      </c>
      <c r="B912" s="110" t="s">
        <v>2440</v>
      </c>
      <c r="C912" s="115">
        <v>43609</v>
      </c>
      <c r="D912" s="111">
        <v>42.9</v>
      </c>
      <c r="E912" s="145"/>
      <c r="F912" s="154" t="str">
        <f t="shared" si="14"/>
        <v/>
      </c>
    </row>
    <row r="913" spans="1:6" ht="15" thickBot="1" x14ac:dyDescent="0.4">
      <c r="A913" s="110" t="s">
        <v>1381</v>
      </c>
      <c r="B913" s="110" t="s">
        <v>2440</v>
      </c>
      <c r="C913" s="115">
        <v>43633</v>
      </c>
      <c r="D913" s="111">
        <v>56.4</v>
      </c>
      <c r="E913" s="145"/>
      <c r="F913" s="154" t="str">
        <f t="shared" si="14"/>
        <v/>
      </c>
    </row>
    <row r="914" spans="1:6" ht="15" thickBot="1" x14ac:dyDescent="0.4">
      <c r="A914" s="110" t="s">
        <v>1381</v>
      </c>
      <c r="B914" s="110" t="s">
        <v>2440</v>
      </c>
      <c r="C914" s="115">
        <v>43633</v>
      </c>
      <c r="D914" s="111">
        <v>56.4</v>
      </c>
      <c r="E914" s="145"/>
      <c r="F914" s="154" t="str">
        <f t="shared" si="14"/>
        <v/>
      </c>
    </row>
    <row r="915" spans="1:6" ht="15" thickBot="1" x14ac:dyDescent="0.4">
      <c r="A915" s="110" t="s">
        <v>1381</v>
      </c>
      <c r="B915" s="110" t="s">
        <v>2437</v>
      </c>
      <c r="C915" s="115">
        <v>43789</v>
      </c>
      <c r="D915" s="111">
        <v>265.06</v>
      </c>
      <c r="E915" s="144">
        <v>457</v>
      </c>
      <c r="F915" s="154">
        <f t="shared" si="14"/>
        <v>1.7241379310344827</v>
      </c>
    </row>
    <row r="916" spans="1:6" ht="15" thickBot="1" x14ac:dyDescent="0.4">
      <c r="A916" s="110" t="s">
        <v>1381</v>
      </c>
      <c r="B916" s="110" t="s">
        <v>2437</v>
      </c>
      <c r="C916" s="115">
        <v>43727</v>
      </c>
      <c r="D916" s="111">
        <v>561.44000000000005</v>
      </c>
      <c r="E916" s="144">
        <v>968</v>
      </c>
      <c r="F916" s="154">
        <f t="shared" si="14"/>
        <v>1.7241379310344827</v>
      </c>
    </row>
    <row r="917" spans="1:6" ht="15" thickBot="1" x14ac:dyDescent="0.4">
      <c r="A917" s="110" t="s">
        <v>2445</v>
      </c>
      <c r="B917" s="110" t="s">
        <v>2437</v>
      </c>
      <c r="C917" s="115">
        <v>43602</v>
      </c>
      <c r="D917" s="111">
        <v>158.34</v>
      </c>
      <c r="E917" s="144">
        <v>273</v>
      </c>
      <c r="F917" s="154">
        <f t="shared" si="14"/>
        <v>1.7241379310344827</v>
      </c>
    </row>
    <row r="918" spans="1:6" ht="15" thickBot="1" x14ac:dyDescent="0.4">
      <c r="A918" s="110" t="s">
        <v>2443</v>
      </c>
      <c r="B918" s="110" t="s">
        <v>2437</v>
      </c>
      <c r="C918" s="115">
        <v>43480</v>
      </c>
      <c r="D918" s="111">
        <v>239.54</v>
      </c>
      <c r="E918" s="144">
        <v>413</v>
      </c>
      <c r="F918" s="154">
        <f t="shared" si="14"/>
        <v>1.7241379310344829</v>
      </c>
    </row>
    <row r="919" spans="1:6" ht="15" thickBot="1" x14ac:dyDescent="0.4">
      <c r="A919" s="110" t="s">
        <v>1381</v>
      </c>
      <c r="B919" s="110" t="s">
        <v>2441</v>
      </c>
      <c r="C919" s="115">
        <v>43808</v>
      </c>
      <c r="D919" s="111">
        <v>8.73</v>
      </c>
      <c r="E919" s="145"/>
      <c r="F919" s="154" t="str">
        <f t="shared" si="14"/>
        <v/>
      </c>
    </row>
    <row r="920" spans="1:6" ht="15" thickBot="1" x14ac:dyDescent="0.4">
      <c r="A920" s="110" t="s">
        <v>1381</v>
      </c>
      <c r="B920" s="110" t="s">
        <v>2441</v>
      </c>
      <c r="C920" s="115">
        <v>43810</v>
      </c>
      <c r="D920" s="111">
        <v>140.59</v>
      </c>
      <c r="E920" s="145"/>
      <c r="F920" s="154" t="str">
        <f t="shared" si="14"/>
        <v/>
      </c>
    </row>
    <row r="921" spans="1:6" ht="15" thickBot="1" x14ac:dyDescent="0.4">
      <c r="A921" s="110" t="s">
        <v>1381</v>
      </c>
      <c r="B921" s="110" t="s">
        <v>2441</v>
      </c>
      <c r="C921" s="115">
        <v>43817</v>
      </c>
      <c r="D921" s="111">
        <v>74.25</v>
      </c>
      <c r="E921" s="145"/>
      <c r="F921" s="154" t="str">
        <f t="shared" si="14"/>
        <v/>
      </c>
    </row>
    <row r="922" spans="1:6" ht="15" thickBot="1" x14ac:dyDescent="0.4">
      <c r="A922" s="110" t="s">
        <v>1381</v>
      </c>
      <c r="B922" s="110" t="s">
        <v>2441</v>
      </c>
      <c r="C922" s="115">
        <v>43821</v>
      </c>
      <c r="D922" s="111">
        <v>21.8</v>
      </c>
      <c r="E922" s="145"/>
      <c r="F922" s="154" t="str">
        <f t="shared" si="14"/>
        <v/>
      </c>
    </row>
    <row r="923" spans="1:6" ht="15" thickBot="1" x14ac:dyDescent="0.4">
      <c r="A923" s="110" t="s">
        <v>1381</v>
      </c>
      <c r="B923" s="110" t="s">
        <v>2440</v>
      </c>
      <c r="C923" s="115">
        <v>43695</v>
      </c>
      <c r="D923" s="111">
        <v>182.8</v>
      </c>
      <c r="E923" s="145"/>
      <c r="F923" s="154" t="str">
        <f t="shared" si="14"/>
        <v/>
      </c>
    </row>
    <row r="924" spans="1:6" ht="15" thickBot="1" x14ac:dyDescent="0.4">
      <c r="A924" s="110" t="s">
        <v>2445</v>
      </c>
      <c r="B924" s="110" t="s">
        <v>2437</v>
      </c>
      <c r="C924" s="115">
        <v>43491</v>
      </c>
      <c r="D924" s="111">
        <v>60.32</v>
      </c>
      <c r="E924" s="144">
        <v>104</v>
      </c>
      <c r="F924" s="154">
        <f t="shared" si="14"/>
        <v>1.7241379310344827</v>
      </c>
    </row>
    <row r="925" spans="1:6" ht="15" thickBot="1" x14ac:dyDescent="0.4">
      <c r="A925" s="110" t="s">
        <v>2438</v>
      </c>
      <c r="B925" s="110" t="s">
        <v>2437</v>
      </c>
      <c r="C925" s="115">
        <v>43661</v>
      </c>
      <c r="D925" s="111">
        <v>30.16</v>
      </c>
      <c r="E925" s="144">
        <v>52</v>
      </c>
      <c r="F925" s="154">
        <f t="shared" si="14"/>
        <v>1.7241379310344827</v>
      </c>
    </row>
    <row r="926" spans="1:6" ht="15" thickBot="1" x14ac:dyDescent="0.4">
      <c r="A926" s="110" t="s">
        <v>2438</v>
      </c>
      <c r="B926" s="110" t="s">
        <v>2437</v>
      </c>
      <c r="C926" s="115">
        <v>43665</v>
      </c>
      <c r="D926" s="111">
        <v>31.9</v>
      </c>
      <c r="E926" s="144">
        <v>55</v>
      </c>
      <c r="F926" s="154">
        <f t="shared" si="14"/>
        <v>1.7241379310344829</v>
      </c>
    </row>
    <row r="927" spans="1:6" ht="15" thickBot="1" x14ac:dyDescent="0.4">
      <c r="A927" s="110" t="s">
        <v>1381</v>
      </c>
      <c r="B927" s="110" t="s">
        <v>2441</v>
      </c>
      <c r="C927" s="115">
        <v>43757</v>
      </c>
      <c r="D927" s="111">
        <v>22.76</v>
      </c>
      <c r="E927" s="145"/>
      <c r="F927" s="154" t="str">
        <f t="shared" si="14"/>
        <v/>
      </c>
    </row>
    <row r="928" spans="1:6" ht="15" thickBot="1" x14ac:dyDescent="0.4">
      <c r="A928" s="110" t="s">
        <v>1381</v>
      </c>
      <c r="B928" s="110" t="s">
        <v>2441</v>
      </c>
      <c r="C928" s="115">
        <v>43765</v>
      </c>
      <c r="D928" s="111">
        <v>15.84</v>
      </c>
      <c r="E928" s="145"/>
      <c r="F928" s="154" t="str">
        <f t="shared" si="14"/>
        <v/>
      </c>
    </row>
    <row r="929" spans="1:6" ht="15" thickBot="1" x14ac:dyDescent="0.4">
      <c r="A929" s="110" t="s">
        <v>1381</v>
      </c>
      <c r="B929" s="110" t="s">
        <v>2440</v>
      </c>
      <c r="C929" s="115">
        <v>43756</v>
      </c>
      <c r="D929" s="111">
        <v>53.7</v>
      </c>
      <c r="E929" s="145"/>
      <c r="F929" s="154" t="str">
        <f t="shared" si="14"/>
        <v/>
      </c>
    </row>
    <row r="930" spans="1:6" ht="15" thickBot="1" x14ac:dyDescent="0.4">
      <c r="A930" s="110" t="s">
        <v>1381</v>
      </c>
      <c r="B930" s="110" t="s">
        <v>2440</v>
      </c>
      <c r="C930" s="115">
        <v>43765</v>
      </c>
      <c r="D930" s="111">
        <v>61.94</v>
      </c>
      <c r="E930" s="145"/>
      <c r="F930" s="154" t="str">
        <f t="shared" si="14"/>
        <v/>
      </c>
    </row>
    <row r="931" spans="1:6" ht="15" thickBot="1" x14ac:dyDescent="0.4">
      <c r="A931" s="110" t="s">
        <v>1381</v>
      </c>
      <c r="B931" s="110" t="s">
        <v>2437</v>
      </c>
      <c r="C931" s="115">
        <v>43657</v>
      </c>
      <c r="D931" s="111">
        <v>146.16</v>
      </c>
      <c r="E931" s="144">
        <v>252</v>
      </c>
      <c r="F931" s="154">
        <f t="shared" si="14"/>
        <v>1.7241379310344829</v>
      </c>
    </row>
    <row r="932" spans="1:6" ht="15" thickBot="1" x14ac:dyDescent="0.4">
      <c r="A932" s="110" t="s">
        <v>1381</v>
      </c>
      <c r="B932" s="110" t="s">
        <v>2437</v>
      </c>
      <c r="C932" s="115">
        <v>43657</v>
      </c>
      <c r="D932" s="111">
        <v>146.16</v>
      </c>
      <c r="E932" s="144">
        <v>252</v>
      </c>
      <c r="F932" s="154">
        <f t="shared" si="14"/>
        <v>1.7241379310344829</v>
      </c>
    </row>
    <row r="933" spans="1:6" ht="15" thickBot="1" x14ac:dyDescent="0.4">
      <c r="A933" s="110" t="s">
        <v>2446</v>
      </c>
      <c r="B933" s="110" t="s">
        <v>2437</v>
      </c>
      <c r="C933" s="115">
        <v>43623</v>
      </c>
      <c r="D933" s="111">
        <v>210.54</v>
      </c>
      <c r="E933" s="144">
        <v>363</v>
      </c>
      <c r="F933" s="154">
        <f t="shared" si="14"/>
        <v>1.7241379310344829</v>
      </c>
    </row>
    <row r="934" spans="1:6" ht="15" thickBot="1" x14ac:dyDescent="0.4">
      <c r="A934" s="110" t="s">
        <v>2442</v>
      </c>
      <c r="B934" s="110" t="s">
        <v>2437</v>
      </c>
      <c r="C934" s="115">
        <v>43546</v>
      </c>
      <c r="D934" s="111">
        <v>225.62</v>
      </c>
      <c r="E934" s="144">
        <v>389</v>
      </c>
      <c r="F934" s="154">
        <f t="shared" si="14"/>
        <v>1.7241379310344827</v>
      </c>
    </row>
    <row r="935" spans="1:6" ht="15" thickBot="1" x14ac:dyDescent="0.4">
      <c r="A935" s="110" t="s">
        <v>2445</v>
      </c>
      <c r="B935" s="110" t="s">
        <v>2437</v>
      </c>
      <c r="C935" s="115">
        <v>43602</v>
      </c>
      <c r="D935" s="111">
        <v>332.34</v>
      </c>
      <c r="E935" s="144">
        <v>573</v>
      </c>
      <c r="F935" s="154">
        <f t="shared" si="14"/>
        <v>1.7241379310344829</v>
      </c>
    </row>
    <row r="936" spans="1:6" ht="15" thickBot="1" x14ac:dyDescent="0.4">
      <c r="A936" s="110" t="s">
        <v>1381</v>
      </c>
      <c r="B936" s="110" t="s">
        <v>2437</v>
      </c>
      <c r="C936" s="115">
        <v>43513</v>
      </c>
      <c r="D936" s="111">
        <v>200.68</v>
      </c>
      <c r="E936" s="144">
        <v>346</v>
      </c>
      <c r="F936" s="154">
        <f t="shared" si="14"/>
        <v>1.7241379310344827</v>
      </c>
    </row>
    <row r="937" spans="1:6" ht="15" thickBot="1" x14ac:dyDescent="0.4">
      <c r="A937" s="110" t="s">
        <v>2445</v>
      </c>
      <c r="B937" s="110" t="s">
        <v>2437</v>
      </c>
      <c r="C937" s="115">
        <v>43690</v>
      </c>
      <c r="D937" s="111">
        <v>235.48</v>
      </c>
      <c r="E937" s="144">
        <v>406</v>
      </c>
      <c r="F937" s="154">
        <f t="shared" si="14"/>
        <v>1.7241379310344829</v>
      </c>
    </row>
    <row r="938" spans="1:6" ht="15" thickBot="1" x14ac:dyDescent="0.4">
      <c r="A938" s="110" t="s">
        <v>1381</v>
      </c>
      <c r="B938" s="110" t="s">
        <v>2437</v>
      </c>
      <c r="C938" s="115">
        <v>43688</v>
      </c>
      <c r="D938" s="111">
        <v>220.4</v>
      </c>
      <c r="E938" s="144">
        <v>380</v>
      </c>
      <c r="F938" s="154">
        <f t="shared" si="14"/>
        <v>1.7241379310344827</v>
      </c>
    </row>
    <row r="939" spans="1:6" ht="15" thickBot="1" x14ac:dyDescent="0.4">
      <c r="A939" s="110" t="s">
        <v>2443</v>
      </c>
      <c r="B939" s="110" t="s">
        <v>2437</v>
      </c>
      <c r="C939" s="115">
        <v>43549</v>
      </c>
      <c r="D939" s="111">
        <v>197.2</v>
      </c>
      <c r="E939" s="144">
        <v>340</v>
      </c>
      <c r="F939" s="154">
        <f t="shared" si="14"/>
        <v>1.7241379310344829</v>
      </c>
    </row>
    <row r="940" spans="1:6" ht="15" thickBot="1" x14ac:dyDescent="0.4">
      <c r="A940" s="110" t="s">
        <v>1381</v>
      </c>
      <c r="B940" s="110" t="s">
        <v>2441</v>
      </c>
      <c r="C940" s="115">
        <v>43730</v>
      </c>
      <c r="D940" s="111">
        <v>74.650000000000006</v>
      </c>
      <c r="E940" s="145"/>
      <c r="F940" s="154" t="str">
        <f t="shared" si="14"/>
        <v/>
      </c>
    </row>
    <row r="941" spans="1:6" ht="15" thickBot="1" x14ac:dyDescent="0.4">
      <c r="A941" s="110" t="s">
        <v>1381</v>
      </c>
      <c r="B941" s="110" t="s">
        <v>2437</v>
      </c>
      <c r="C941" s="115">
        <v>43728</v>
      </c>
      <c r="D941" s="111">
        <v>12.18</v>
      </c>
      <c r="E941" s="144">
        <v>21</v>
      </c>
      <c r="F941" s="154">
        <f t="shared" si="14"/>
        <v>1.7241379310344829</v>
      </c>
    </row>
    <row r="942" spans="1:6" ht="15" thickBot="1" x14ac:dyDescent="0.4">
      <c r="A942" s="110" t="s">
        <v>1381</v>
      </c>
      <c r="B942" s="110" t="s">
        <v>2441</v>
      </c>
      <c r="C942" s="115">
        <v>43779</v>
      </c>
      <c r="D942" s="111">
        <v>85.02</v>
      </c>
      <c r="E942" s="145"/>
      <c r="F942" s="154" t="str">
        <f t="shared" si="14"/>
        <v/>
      </c>
    </row>
    <row r="943" spans="1:6" ht="15" thickBot="1" x14ac:dyDescent="0.4">
      <c r="A943" s="110" t="s">
        <v>1381</v>
      </c>
      <c r="B943" s="110" t="s">
        <v>2441</v>
      </c>
      <c r="C943" s="115">
        <v>43781</v>
      </c>
      <c r="D943" s="111">
        <v>56.04</v>
      </c>
      <c r="E943" s="145"/>
      <c r="F943" s="154" t="str">
        <f t="shared" si="14"/>
        <v/>
      </c>
    </row>
    <row r="944" spans="1:6" ht="15" thickBot="1" x14ac:dyDescent="0.4">
      <c r="A944" s="110" t="s">
        <v>1381</v>
      </c>
      <c r="B944" s="110" t="s">
        <v>2441</v>
      </c>
      <c r="C944" s="115">
        <v>43783</v>
      </c>
      <c r="D944" s="111">
        <v>27.01</v>
      </c>
      <c r="E944" s="145"/>
      <c r="F944" s="154" t="str">
        <f t="shared" si="14"/>
        <v/>
      </c>
    </row>
    <row r="945" spans="1:6" ht="15" thickBot="1" x14ac:dyDescent="0.4">
      <c r="A945" s="110" t="s">
        <v>1381</v>
      </c>
      <c r="B945" s="110" t="s">
        <v>2440</v>
      </c>
      <c r="C945" s="115">
        <v>43784</v>
      </c>
      <c r="D945" s="111">
        <v>389.06</v>
      </c>
      <c r="E945" s="145"/>
      <c r="F945" s="154" t="str">
        <f t="shared" si="14"/>
        <v/>
      </c>
    </row>
    <row r="946" spans="1:6" ht="15" thickBot="1" x14ac:dyDescent="0.4">
      <c r="A946" s="110" t="s">
        <v>1381</v>
      </c>
      <c r="B946" s="110" t="s">
        <v>2437</v>
      </c>
      <c r="C946" s="115">
        <v>43551</v>
      </c>
      <c r="D946" s="111">
        <v>228.52</v>
      </c>
      <c r="E946" s="144">
        <v>394</v>
      </c>
      <c r="F946" s="154">
        <f t="shared" si="14"/>
        <v>1.7241379310344827</v>
      </c>
    </row>
    <row r="947" spans="1:6" ht="15" thickBot="1" x14ac:dyDescent="0.4">
      <c r="A947" s="110" t="s">
        <v>2445</v>
      </c>
      <c r="B947" s="110" t="s">
        <v>2437</v>
      </c>
      <c r="C947" s="115">
        <v>43747</v>
      </c>
      <c r="D947" s="111">
        <v>247.66</v>
      </c>
      <c r="E947" s="144">
        <v>427</v>
      </c>
      <c r="F947" s="154">
        <f t="shared" si="14"/>
        <v>1.7241379310344829</v>
      </c>
    </row>
    <row r="948" spans="1:6" ht="15" thickBot="1" x14ac:dyDescent="0.4">
      <c r="A948" s="110" t="s">
        <v>2445</v>
      </c>
      <c r="B948" s="110" t="s">
        <v>2437</v>
      </c>
      <c r="C948" s="115">
        <v>43559</v>
      </c>
      <c r="D948" s="111">
        <v>243.6</v>
      </c>
      <c r="E948" s="144">
        <v>420</v>
      </c>
      <c r="F948" s="154">
        <f t="shared" si="14"/>
        <v>1.7241379310344829</v>
      </c>
    </row>
    <row r="949" spans="1:6" ht="15" thickBot="1" x14ac:dyDescent="0.4">
      <c r="A949" s="110" t="s">
        <v>2443</v>
      </c>
      <c r="B949" s="110" t="s">
        <v>2441</v>
      </c>
      <c r="C949" s="115">
        <v>43494</v>
      </c>
      <c r="D949" s="111">
        <v>29.47</v>
      </c>
      <c r="E949" s="145"/>
      <c r="F949" s="154" t="str">
        <f t="shared" si="14"/>
        <v/>
      </c>
    </row>
    <row r="950" spans="1:6" ht="15" thickBot="1" x14ac:dyDescent="0.4">
      <c r="A950" s="110" t="s">
        <v>1381</v>
      </c>
      <c r="B950" s="110" t="s">
        <v>2440</v>
      </c>
      <c r="C950" s="115">
        <v>43692</v>
      </c>
      <c r="D950" s="111">
        <v>123.78</v>
      </c>
      <c r="E950" s="145"/>
      <c r="F950" s="154" t="str">
        <f t="shared" si="14"/>
        <v/>
      </c>
    </row>
    <row r="951" spans="1:6" ht="15" thickBot="1" x14ac:dyDescent="0.4">
      <c r="A951" s="110" t="s">
        <v>1381</v>
      </c>
      <c r="B951" s="110" t="s">
        <v>2440</v>
      </c>
      <c r="C951" s="115">
        <v>43636</v>
      </c>
      <c r="D951" s="111">
        <v>177.6</v>
      </c>
      <c r="E951" s="145"/>
      <c r="F951" s="154" t="str">
        <f t="shared" si="14"/>
        <v/>
      </c>
    </row>
    <row r="952" spans="1:6" ht="15" thickBot="1" x14ac:dyDescent="0.4">
      <c r="A952" s="110" t="s">
        <v>1381</v>
      </c>
      <c r="B952" s="110" t="s">
        <v>2440</v>
      </c>
      <c r="C952" s="115">
        <v>43816</v>
      </c>
      <c r="D952" s="111">
        <v>59.47</v>
      </c>
      <c r="E952" s="145"/>
      <c r="F952" s="154" t="str">
        <f t="shared" si="14"/>
        <v/>
      </c>
    </row>
    <row r="953" spans="1:6" ht="15" thickBot="1" x14ac:dyDescent="0.4">
      <c r="A953" s="110" t="s">
        <v>1381</v>
      </c>
      <c r="B953" s="110" t="s">
        <v>2440</v>
      </c>
      <c r="C953" s="115">
        <v>43817</v>
      </c>
      <c r="D953" s="111">
        <v>173.46</v>
      </c>
      <c r="E953" s="145"/>
      <c r="F953" s="154" t="str">
        <f t="shared" si="14"/>
        <v/>
      </c>
    </row>
    <row r="954" spans="1:6" ht="15" thickBot="1" x14ac:dyDescent="0.4">
      <c r="A954" s="110" t="s">
        <v>1381</v>
      </c>
      <c r="B954" s="110" t="s">
        <v>2440</v>
      </c>
      <c r="C954" s="115">
        <v>43743</v>
      </c>
      <c r="D954" s="111">
        <v>147.04</v>
      </c>
      <c r="E954" s="145"/>
      <c r="F954" s="154" t="str">
        <f t="shared" si="14"/>
        <v/>
      </c>
    </row>
    <row r="955" spans="1:6" ht="15" thickBot="1" x14ac:dyDescent="0.4">
      <c r="A955" s="110" t="s">
        <v>1381</v>
      </c>
      <c r="B955" s="110" t="s">
        <v>2441</v>
      </c>
      <c r="C955" s="115">
        <v>43522</v>
      </c>
      <c r="D955" s="111">
        <v>17.22</v>
      </c>
      <c r="E955" s="145"/>
      <c r="F955" s="154" t="str">
        <f t="shared" si="14"/>
        <v/>
      </c>
    </row>
    <row r="956" spans="1:6" ht="15" thickBot="1" x14ac:dyDescent="0.4">
      <c r="A956" s="110" t="s">
        <v>1381</v>
      </c>
      <c r="B956" s="110" t="s">
        <v>2441</v>
      </c>
      <c r="C956" s="115">
        <v>43522</v>
      </c>
      <c r="D956" s="111">
        <v>17.22</v>
      </c>
      <c r="E956" s="145"/>
      <c r="F956" s="154" t="str">
        <f t="shared" si="14"/>
        <v/>
      </c>
    </row>
    <row r="957" spans="1:6" ht="15" thickBot="1" x14ac:dyDescent="0.4">
      <c r="A957" s="110" t="s">
        <v>1381</v>
      </c>
      <c r="B957" s="110" t="s">
        <v>2441</v>
      </c>
      <c r="C957" s="115">
        <v>43522</v>
      </c>
      <c r="D957" s="111">
        <v>17.22</v>
      </c>
      <c r="E957" s="145"/>
      <c r="F957" s="154" t="str">
        <f t="shared" si="14"/>
        <v/>
      </c>
    </row>
    <row r="958" spans="1:6" ht="15" thickBot="1" x14ac:dyDescent="0.4">
      <c r="A958" s="110" t="s">
        <v>1381</v>
      </c>
      <c r="B958" s="110" t="s">
        <v>2440</v>
      </c>
      <c r="C958" s="115">
        <v>43522</v>
      </c>
      <c r="D958" s="111">
        <v>99</v>
      </c>
      <c r="E958" s="145"/>
      <c r="F958" s="154" t="str">
        <f t="shared" si="14"/>
        <v/>
      </c>
    </row>
    <row r="959" spans="1:6" ht="15" thickBot="1" x14ac:dyDescent="0.4">
      <c r="A959" s="110" t="s">
        <v>1381</v>
      </c>
      <c r="B959" s="110" t="s">
        <v>2440</v>
      </c>
      <c r="C959" s="115">
        <v>43522</v>
      </c>
      <c r="D959" s="111">
        <v>99</v>
      </c>
      <c r="E959" s="145"/>
      <c r="F959" s="154" t="str">
        <f t="shared" si="14"/>
        <v/>
      </c>
    </row>
    <row r="960" spans="1:6" ht="15" thickBot="1" x14ac:dyDescent="0.4">
      <c r="A960" s="110" t="s">
        <v>1381</v>
      </c>
      <c r="B960" s="110" t="s">
        <v>2440</v>
      </c>
      <c r="C960" s="115">
        <v>43522</v>
      </c>
      <c r="D960" s="111">
        <v>99</v>
      </c>
      <c r="E960" s="145"/>
      <c r="F960" s="154" t="str">
        <f t="shared" si="14"/>
        <v/>
      </c>
    </row>
    <row r="961" spans="1:6" ht="15" thickBot="1" x14ac:dyDescent="0.4">
      <c r="A961" s="110" t="s">
        <v>1381</v>
      </c>
      <c r="B961" s="110" t="s">
        <v>2441</v>
      </c>
      <c r="C961" s="115">
        <v>43587</v>
      </c>
      <c r="D961" s="111">
        <v>16.34</v>
      </c>
      <c r="E961" s="145"/>
      <c r="F961" s="154" t="str">
        <f t="shared" si="14"/>
        <v/>
      </c>
    </row>
    <row r="962" spans="1:6" ht="15" thickBot="1" x14ac:dyDescent="0.4">
      <c r="A962" s="110" t="s">
        <v>1381</v>
      </c>
      <c r="B962" s="110" t="s">
        <v>2440</v>
      </c>
      <c r="C962" s="115">
        <v>43587</v>
      </c>
      <c r="D962" s="111">
        <v>134.19</v>
      </c>
      <c r="E962" s="145"/>
      <c r="F962" s="154" t="str">
        <f t="shared" si="14"/>
        <v/>
      </c>
    </row>
    <row r="963" spans="1:6" ht="15" thickBot="1" x14ac:dyDescent="0.4">
      <c r="A963" s="110" t="s">
        <v>1381</v>
      </c>
      <c r="B963" s="110" t="s">
        <v>2440</v>
      </c>
      <c r="C963" s="115">
        <v>43587</v>
      </c>
      <c r="D963" s="111">
        <v>134.19</v>
      </c>
      <c r="E963" s="145"/>
      <c r="F963" s="154" t="str">
        <f t="shared" si="14"/>
        <v/>
      </c>
    </row>
    <row r="964" spans="1:6" ht="15" thickBot="1" x14ac:dyDescent="0.4">
      <c r="A964" s="110" t="s">
        <v>1381</v>
      </c>
      <c r="B964" s="110" t="s">
        <v>2441</v>
      </c>
      <c r="C964" s="115">
        <v>43648</v>
      </c>
      <c r="D964" s="111">
        <v>12.08</v>
      </c>
      <c r="E964" s="145"/>
      <c r="F964" s="154" t="str">
        <f t="shared" si="14"/>
        <v/>
      </c>
    </row>
    <row r="965" spans="1:6" ht="15" thickBot="1" x14ac:dyDescent="0.4">
      <c r="A965" s="110" t="s">
        <v>1381</v>
      </c>
      <c r="B965" s="110" t="s">
        <v>2440</v>
      </c>
      <c r="C965" s="115">
        <v>43648</v>
      </c>
      <c r="D965" s="111">
        <v>89.46</v>
      </c>
      <c r="E965" s="145"/>
      <c r="F965" s="154" t="str">
        <f t="shared" si="14"/>
        <v/>
      </c>
    </row>
    <row r="966" spans="1:6" ht="15" thickBot="1" x14ac:dyDescent="0.4">
      <c r="A966" s="110" t="s">
        <v>1381</v>
      </c>
      <c r="B966" s="110" t="s">
        <v>2441</v>
      </c>
      <c r="C966" s="115">
        <v>43782</v>
      </c>
      <c r="D966" s="111">
        <v>15.1</v>
      </c>
      <c r="E966" s="145"/>
      <c r="F966" s="154" t="str">
        <f t="shared" si="14"/>
        <v/>
      </c>
    </row>
    <row r="967" spans="1:6" ht="15" thickBot="1" x14ac:dyDescent="0.4">
      <c r="A967" s="110" t="s">
        <v>1381</v>
      </c>
      <c r="B967" s="110" t="s">
        <v>2440</v>
      </c>
      <c r="C967" s="115">
        <v>43782</v>
      </c>
      <c r="D967" s="111">
        <v>258.73</v>
      </c>
      <c r="E967" s="145"/>
      <c r="F967" s="154" t="str">
        <f t="shared" si="14"/>
        <v/>
      </c>
    </row>
    <row r="968" spans="1:6" ht="15" thickBot="1" x14ac:dyDescent="0.4">
      <c r="A968" s="110" t="s">
        <v>1381</v>
      </c>
      <c r="B968" s="110" t="s">
        <v>2440</v>
      </c>
      <c r="C968" s="115">
        <v>43792</v>
      </c>
      <c r="D968" s="111">
        <v>175.36</v>
      </c>
      <c r="E968" s="145"/>
      <c r="F968" s="154" t="str">
        <f t="shared" ref="F968:F1031" si="15" xml:space="preserve"> IF(ISBLANK(E968),"",E968 / D968)</f>
        <v/>
      </c>
    </row>
    <row r="969" spans="1:6" ht="15" thickBot="1" x14ac:dyDescent="0.4">
      <c r="A969" s="110" t="s">
        <v>1381</v>
      </c>
      <c r="B969" s="110" t="s">
        <v>2441</v>
      </c>
      <c r="C969" s="115">
        <v>43769</v>
      </c>
      <c r="D969" s="111">
        <v>11.39</v>
      </c>
      <c r="E969" s="145"/>
      <c r="F969" s="154" t="str">
        <f t="shared" si="15"/>
        <v/>
      </c>
    </row>
    <row r="970" spans="1:6" ht="15" thickBot="1" x14ac:dyDescent="0.4">
      <c r="A970" s="110" t="s">
        <v>1381</v>
      </c>
      <c r="B970" s="110" t="s">
        <v>2440</v>
      </c>
      <c r="C970" s="115">
        <v>43769</v>
      </c>
      <c r="D970" s="111">
        <v>217.05</v>
      </c>
      <c r="E970" s="145"/>
      <c r="F970" s="154" t="str">
        <f t="shared" si="15"/>
        <v/>
      </c>
    </row>
    <row r="971" spans="1:6" ht="15" thickBot="1" x14ac:dyDescent="0.4">
      <c r="A971" s="110" t="s">
        <v>2444</v>
      </c>
      <c r="B971" s="110" t="s">
        <v>2437</v>
      </c>
      <c r="C971" s="115">
        <v>43517</v>
      </c>
      <c r="D971" s="111">
        <v>206.48</v>
      </c>
      <c r="E971" s="144">
        <v>356</v>
      </c>
      <c r="F971" s="154">
        <f t="shared" si="15"/>
        <v>1.7241379310344829</v>
      </c>
    </row>
    <row r="972" spans="1:6" ht="15" thickBot="1" x14ac:dyDescent="0.4">
      <c r="A972" s="110" t="s">
        <v>2443</v>
      </c>
      <c r="B972" s="110" t="s">
        <v>2437</v>
      </c>
      <c r="C972" s="115">
        <v>43667</v>
      </c>
      <c r="D972" s="111">
        <v>234.32</v>
      </c>
      <c r="E972" s="144">
        <v>404</v>
      </c>
      <c r="F972" s="154">
        <f t="shared" si="15"/>
        <v>1.7241379310344829</v>
      </c>
    </row>
    <row r="973" spans="1:6" ht="15" thickBot="1" x14ac:dyDescent="0.4">
      <c r="A973" s="110" t="s">
        <v>1381</v>
      </c>
      <c r="B973" s="110" t="s">
        <v>2437</v>
      </c>
      <c r="C973" s="115">
        <v>43531</v>
      </c>
      <c r="D973" s="111">
        <v>204.74</v>
      </c>
      <c r="E973" s="144">
        <v>353</v>
      </c>
      <c r="F973" s="154">
        <f t="shared" si="15"/>
        <v>1.7241379310344827</v>
      </c>
    </row>
    <row r="974" spans="1:6" ht="15" thickBot="1" x14ac:dyDescent="0.4">
      <c r="A974" s="110" t="s">
        <v>1381</v>
      </c>
      <c r="B974" s="110" t="s">
        <v>2437</v>
      </c>
      <c r="C974" s="115">
        <v>43671</v>
      </c>
      <c r="D974" s="111">
        <v>292.89999999999998</v>
      </c>
      <c r="E974" s="144">
        <v>505</v>
      </c>
      <c r="F974" s="154">
        <f t="shared" si="15"/>
        <v>1.7241379310344829</v>
      </c>
    </row>
    <row r="975" spans="1:6" ht="15" thickBot="1" x14ac:dyDescent="0.4">
      <c r="A975" s="110" t="s">
        <v>1381</v>
      </c>
      <c r="B975" s="110" t="s">
        <v>2437</v>
      </c>
      <c r="C975" s="115">
        <v>43772</v>
      </c>
      <c r="D975" s="111">
        <v>167.62</v>
      </c>
      <c r="E975" s="144">
        <v>289</v>
      </c>
      <c r="F975" s="154">
        <f t="shared" si="15"/>
        <v>1.7241379310344827</v>
      </c>
    </row>
    <row r="976" spans="1:6" ht="15" thickBot="1" x14ac:dyDescent="0.4">
      <c r="A976" s="110" t="s">
        <v>2438</v>
      </c>
      <c r="B976" s="110" t="s">
        <v>2437</v>
      </c>
      <c r="C976" s="115">
        <v>43661</v>
      </c>
      <c r="D976" s="111">
        <v>109.62</v>
      </c>
      <c r="E976" s="144">
        <v>189</v>
      </c>
      <c r="F976" s="154">
        <f t="shared" si="15"/>
        <v>1.7241379310344827</v>
      </c>
    </row>
    <row r="977" spans="1:6" ht="15" thickBot="1" x14ac:dyDescent="0.4">
      <c r="A977" s="110" t="s">
        <v>2438</v>
      </c>
      <c r="B977" s="110" t="s">
        <v>2437</v>
      </c>
      <c r="C977" s="115">
        <v>43662</v>
      </c>
      <c r="D977" s="111">
        <v>109.62</v>
      </c>
      <c r="E977" s="144">
        <v>189</v>
      </c>
      <c r="F977" s="154">
        <f t="shared" si="15"/>
        <v>1.7241379310344827</v>
      </c>
    </row>
    <row r="978" spans="1:6" ht="15" thickBot="1" x14ac:dyDescent="0.4">
      <c r="A978" s="110" t="s">
        <v>2438</v>
      </c>
      <c r="B978" s="110" t="s">
        <v>2437</v>
      </c>
      <c r="C978" s="115">
        <v>43663</v>
      </c>
      <c r="D978" s="111">
        <v>109.62</v>
      </c>
      <c r="E978" s="144">
        <v>189</v>
      </c>
      <c r="F978" s="154">
        <f t="shared" si="15"/>
        <v>1.7241379310344827</v>
      </c>
    </row>
    <row r="979" spans="1:6" ht="15" thickBot="1" x14ac:dyDescent="0.4">
      <c r="A979" s="110" t="s">
        <v>2438</v>
      </c>
      <c r="B979" s="110" t="s">
        <v>2437</v>
      </c>
      <c r="C979" s="115">
        <v>43664</v>
      </c>
      <c r="D979" s="111">
        <v>109.62</v>
      </c>
      <c r="E979" s="144">
        <v>189</v>
      </c>
      <c r="F979" s="154">
        <f t="shared" si="15"/>
        <v>1.7241379310344827</v>
      </c>
    </row>
    <row r="980" spans="1:6" ht="15" thickBot="1" x14ac:dyDescent="0.4">
      <c r="A980" s="110" t="s">
        <v>2438</v>
      </c>
      <c r="B980" s="110" t="s">
        <v>2437</v>
      </c>
      <c r="C980" s="115">
        <v>43665</v>
      </c>
      <c r="D980" s="111">
        <v>109.62</v>
      </c>
      <c r="E980" s="144">
        <v>189</v>
      </c>
      <c r="F980" s="154">
        <f t="shared" si="15"/>
        <v>1.7241379310344827</v>
      </c>
    </row>
    <row r="981" spans="1:6" ht="15" thickBot="1" x14ac:dyDescent="0.4">
      <c r="A981" s="110" t="s">
        <v>1381</v>
      </c>
      <c r="B981" s="110" t="s">
        <v>2441</v>
      </c>
      <c r="C981" s="115">
        <v>43526</v>
      </c>
      <c r="D981" s="111">
        <v>16.21</v>
      </c>
      <c r="E981" s="145"/>
      <c r="F981" s="154" t="str">
        <f t="shared" si="15"/>
        <v/>
      </c>
    </row>
    <row r="982" spans="1:6" ht="15" thickBot="1" x14ac:dyDescent="0.4">
      <c r="A982" s="110" t="s">
        <v>1381</v>
      </c>
      <c r="B982" s="110" t="s">
        <v>2441</v>
      </c>
      <c r="C982" s="115">
        <v>43526</v>
      </c>
      <c r="D982" s="111">
        <v>16.21</v>
      </c>
      <c r="E982" s="145"/>
      <c r="F982" s="154" t="str">
        <f t="shared" si="15"/>
        <v/>
      </c>
    </row>
    <row r="983" spans="1:6" ht="15" thickBot="1" x14ac:dyDescent="0.4">
      <c r="A983" s="110" t="s">
        <v>1381</v>
      </c>
      <c r="B983" s="110" t="s">
        <v>2440</v>
      </c>
      <c r="C983" s="115">
        <v>43524</v>
      </c>
      <c r="D983" s="111">
        <v>104.73</v>
      </c>
      <c r="E983" s="145"/>
      <c r="F983" s="154" t="str">
        <f t="shared" si="15"/>
        <v/>
      </c>
    </row>
    <row r="984" spans="1:6" ht="15" thickBot="1" x14ac:dyDescent="0.4">
      <c r="A984" s="110" t="s">
        <v>1381</v>
      </c>
      <c r="B984" s="110" t="s">
        <v>2440</v>
      </c>
      <c r="C984" s="115">
        <v>43524</v>
      </c>
      <c r="D984" s="111">
        <v>104.73</v>
      </c>
      <c r="E984" s="145"/>
      <c r="F984" s="154" t="str">
        <f t="shared" si="15"/>
        <v/>
      </c>
    </row>
    <row r="985" spans="1:6" ht="15" thickBot="1" x14ac:dyDescent="0.4">
      <c r="A985" s="110" t="s">
        <v>1381</v>
      </c>
      <c r="B985" s="110" t="s">
        <v>2437</v>
      </c>
      <c r="C985" s="115">
        <v>43552</v>
      </c>
      <c r="D985" s="111">
        <v>316.10000000000002</v>
      </c>
      <c r="E985" s="144">
        <v>545</v>
      </c>
      <c r="F985" s="154">
        <f t="shared" si="15"/>
        <v>1.7241379310344827</v>
      </c>
    </row>
    <row r="986" spans="1:6" ht="15" thickBot="1" x14ac:dyDescent="0.4">
      <c r="A986" s="110" t="s">
        <v>1381</v>
      </c>
      <c r="B986" s="110" t="s">
        <v>2437</v>
      </c>
      <c r="C986" s="115">
        <v>43552</v>
      </c>
      <c r="D986" s="111">
        <v>316.10000000000002</v>
      </c>
      <c r="E986" s="144">
        <v>545</v>
      </c>
      <c r="F986" s="154">
        <f t="shared" si="15"/>
        <v>1.7241379310344827</v>
      </c>
    </row>
    <row r="987" spans="1:6" ht="15" thickBot="1" x14ac:dyDescent="0.4">
      <c r="A987" s="110" t="s">
        <v>1381</v>
      </c>
      <c r="B987" s="110" t="s">
        <v>2437</v>
      </c>
      <c r="C987" s="115">
        <v>43609</v>
      </c>
      <c r="D987" s="111">
        <v>148.47999999999999</v>
      </c>
      <c r="E987" s="144">
        <v>256</v>
      </c>
      <c r="F987" s="154">
        <f t="shared" si="15"/>
        <v>1.7241379310344829</v>
      </c>
    </row>
    <row r="988" spans="1:6" ht="15" thickBot="1" x14ac:dyDescent="0.4">
      <c r="A988" s="110" t="s">
        <v>1381</v>
      </c>
      <c r="B988" s="110" t="s">
        <v>2440</v>
      </c>
      <c r="C988" s="115">
        <v>43771</v>
      </c>
      <c r="D988" s="111">
        <v>336.39</v>
      </c>
      <c r="E988" s="145"/>
      <c r="F988" s="154" t="str">
        <f t="shared" si="15"/>
        <v/>
      </c>
    </row>
    <row r="989" spans="1:6" ht="15" thickBot="1" x14ac:dyDescent="0.4">
      <c r="A989" s="110" t="s">
        <v>1381</v>
      </c>
      <c r="B989" s="110" t="s">
        <v>2440</v>
      </c>
      <c r="C989" s="115">
        <v>43629</v>
      </c>
      <c r="D989" s="111">
        <v>207.96</v>
      </c>
      <c r="E989" s="145"/>
      <c r="F989" s="154" t="str">
        <f t="shared" si="15"/>
        <v/>
      </c>
    </row>
    <row r="990" spans="1:6" ht="15" thickBot="1" x14ac:dyDescent="0.4">
      <c r="A990" s="110" t="s">
        <v>1381</v>
      </c>
      <c r="B990" s="110" t="s">
        <v>2437</v>
      </c>
      <c r="C990" s="115">
        <v>43482</v>
      </c>
      <c r="D990" s="111">
        <v>193.72</v>
      </c>
      <c r="E990" s="144">
        <v>334</v>
      </c>
      <c r="F990" s="154">
        <f t="shared" si="15"/>
        <v>1.7241379310344829</v>
      </c>
    </row>
    <row r="991" spans="1:6" ht="15" thickBot="1" x14ac:dyDescent="0.4">
      <c r="A991" s="110" t="s">
        <v>2438</v>
      </c>
      <c r="B991" s="110" t="s">
        <v>2437</v>
      </c>
      <c r="C991" s="115">
        <v>43661</v>
      </c>
      <c r="D991" s="111">
        <v>40.020000000000003</v>
      </c>
      <c r="E991" s="144">
        <v>69</v>
      </c>
      <c r="F991" s="154">
        <f t="shared" si="15"/>
        <v>1.7241379310344827</v>
      </c>
    </row>
    <row r="992" spans="1:6" ht="15" thickBot="1" x14ac:dyDescent="0.4">
      <c r="A992" s="110" t="s">
        <v>2438</v>
      </c>
      <c r="B992" s="110" t="s">
        <v>2437</v>
      </c>
      <c r="C992" s="115">
        <v>43662</v>
      </c>
      <c r="D992" s="111">
        <v>40.020000000000003</v>
      </c>
      <c r="E992" s="144">
        <v>69</v>
      </c>
      <c r="F992" s="154">
        <f t="shared" si="15"/>
        <v>1.7241379310344827</v>
      </c>
    </row>
    <row r="993" spans="1:6" ht="15" thickBot="1" x14ac:dyDescent="0.4">
      <c r="A993" s="110" t="s">
        <v>2438</v>
      </c>
      <c r="B993" s="110" t="s">
        <v>2437</v>
      </c>
      <c r="C993" s="115">
        <v>43663</v>
      </c>
      <c r="D993" s="111">
        <v>40.020000000000003</v>
      </c>
      <c r="E993" s="144">
        <v>69</v>
      </c>
      <c r="F993" s="154">
        <f t="shared" si="15"/>
        <v>1.7241379310344827</v>
      </c>
    </row>
    <row r="994" spans="1:6" ht="15" thickBot="1" x14ac:dyDescent="0.4">
      <c r="A994" s="110" t="s">
        <v>2438</v>
      </c>
      <c r="B994" s="110" t="s">
        <v>2437</v>
      </c>
      <c r="C994" s="115">
        <v>43664</v>
      </c>
      <c r="D994" s="111">
        <v>40.020000000000003</v>
      </c>
      <c r="E994" s="144">
        <v>69</v>
      </c>
      <c r="F994" s="154">
        <f t="shared" si="15"/>
        <v>1.7241379310344827</v>
      </c>
    </row>
    <row r="995" spans="1:6" ht="15" thickBot="1" x14ac:dyDescent="0.4">
      <c r="A995" s="110" t="s">
        <v>2438</v>
      </c>
      <c r="B995" s="110" t="s">
        <v>2437</v>
      </c>
      <c r="C995" s="115">
        <v>43665</v>
      </c>
      <c r="D995" s="111">
        <v>40.020000000000003</v>
      </c>
      <c r="E995" s="144">
        <v>69</v>
      </c>
      <c r="F995" s="154">
        <f t="shared" si="15"/>
        <v>1.7241379310344827</v>
      </c>
    </row>
    <row r="996" spans="1:6" ht="15" thickBot="1" x14ac:dyDescent="0.4">
      <c r="A996" s="110" t="s">
        <v>2438</v>
      </c>
      <c r="B996" s="110" t="s">
        <v>2437</v>
      </c>
      <c r="C996" s="115">
        <v>43552</v>
      </c>
      <c r="D996" s="111">
        <v>195.46</v>
      </c>
      <c r="E996" s="144">
        <v>337</v>
      </c>
      <c r="F996" s="154">
        <f t="shared" si="15"/>
        <v>1.7241379310344827</v>
      </c>
    </row>
    <row r="997" spans="1:6" ht="15" thickBot="1" x14ac:dyDescent="0.4">
      <c r="A997" s="110" t="s">
        <v>1381</v>
      </c>
      <c r="B997" s="110" t="s">
        <v>2441</v>
      </c>
      <c r="C997" s="115">
        <v>43768</v>
      </c>
      <c r="D997" s="111">
        <v>30.82</v>
      </c>
      <c r="E997" s="145"/>
      <c r="F997" s="154" t="str">
        <f t="shared" si="15"/>
        <v/>
      </c>
    </row>
    <row r="998" spans="1:6" ht="15" thickBot="1" x14ac:dyDescent="0.4">
      <c r="A998" s="110" t="s">
        <v>1381</v>
      </c>
      <c r="B998" s="110" t="s">
        <v>2441</v>
      </c>
      <c r="C998" s="115">
        <v>43768</v>
      </c>
      <c r="D998" s="111">
        <v>30.82</v>
      </c>
      <c r="E998" s="145"/>
      <c r="F998" s="154" t="str">
        <f t="shared" si="15"/>
        <v/>
      </c>
    </row>
    <row r="999" spans="1:6" ht="15" thickBot="1" x14ac:dyDescent="0.4">
      <c r="A999" s="110" t="s">
        <v>1381</v>
      </c>
      <c r="B999" s="110" t="s">
        <v>2441</v>
      </c>
      <c r="C999" s="115">
        <v>43768</v>
      </c>
      <c r="D999" s="111">
        <v>30.82</v>
      </c>
      <c r="E999" s="145"/>
      <c r="F999" s="154" t="str">
        <f t="shared" si="15"/>
        <v/>
      </c>
    </row>
    <row r="1000" spans="1:6" ht="15" thickBot="1" x14ac:dyDescent="0.4">
      <c r="A1000" s="110" t="s">
        <v>1381</v>
      </c>
      <c r="B1000" s="110" t="s">
        <v>2441</v>
      </c>
      <c r="C1000" s="115">
        <v>43769</v>
      </c>
      <c r="D1000" s="111">
        <v>36.9</v>
      </c>
      <c r="E1000" s="145"/>
      <c r="F1000" s="154" t="str">
        <f t="shared" si="15"/>
        <v/>
      </c>
    </row>
    <row r="1001" spans="1:6" ht="15" thickBot="1" x14ac:dyDescent="0.4">
      <c r="A1001" s="110" t="s">
        <v>1381</v>
      </c>
      <c r="B1001" s="110" t="s">
        <v>2441</v>
      </c>
      <c r="C1001" s="115">
        <v>43769</v>
      </c>
      <c r="D1001" s="111">
        <v>36.9</v>
      </c>
      <c r="E1001" s="145"/>
      <c r="F1001" s="154" t="str">
        <f t="shared" si="15"/>
        <v/>
      </c>
    </row>
    <row r="1002" spans="1:6" ht="15" thickBot="1" x14ac:dyDescent="0.4">
      <c r="A1002" s="110" t="s">
        <v>1381</v>
      </c>
      <c r="B1002" s="110" t="s">
        <v>2441</v>
      </c>
      <c r="C1002" s="115">
        <v>43769</v>
      </c>
      <c r="D1002" s="111">
        <v>36.9</v>
      </c>
      <c r="E1002" s="145"/>
      <c r="F1002" s="154" t="str">
        <f t="shared" si="15"/>
        <v/>
      </c>
    </row>
    <row r="1003" spans="1:6" ht="15" thickBot="1" x14ac:dyDescent="0.4">
      <c r="A1003" s="110" t="s">
        <v>1381</v>
      </c>
      <c r="B1003" s="110" t="s">
        <v>2440</v>
      </c>
      <c r="C1003" s="115">
        <v>43769</v>
      </c>
      <c r="D1003" s="111">
        <v>75.73</v>
      </c>
      <c r="E1003" s="145"/>
      <c r="F1003" s="154" t="str">
        <f t="shared" si="15"/>
        <v/>
      </c>
    </row>
    <row r="1004" spans="1:6" ht="15" thickBot="1" x14ac:dyDescent="0.4">
      <c r="A1004" s="110" t="s">
        <v>1381</v>
      </c>
      <c r="B1004" s="110" t="s">
        <v>2440</v>
      </c>
      <c r="C1004" s="115">
        <v>43769</v>
      </c>
      <c r="D1004" s="111">
        <v>75.73</v>
      </c>
      <c r="E1004" s="145"/>
      <c r="F1004" s="154" t="str">
        <f t="shared" si="15"/>
        <v/>
      </c>
    </row>
    <row r="1005" spans="1:6" ht="15" thickBot="1" x14ac:dyDescent="0.4">
      <c r="A1005" s="110" t="s">
        <v>1381</v>
      </c>
      <c r="B1005" s="110" t="s">
        <v>2440</v>
      </c>
      <c r="C1005" s="115">
        <v>43769</v>
      </c>
      <c r="D1005" s="111">
        <v>75.73</v>
      </c>
      <c r="E1005" s="145"/>
      <c r="F1005" s="154" t="str">
        <f t="shared" si="15"/>
        <v/>
      </c>
    </row>
    <row r="1006" spans="1:6" ht="15" thickBot="1" x14ac:dyDescent="0.4">
      <c r="A1006" s="110" t="s">
        <v>2439</v>
      </c>
      <c r="B1006" s="110" t="s">
        <v>2437</v>
      </c>
      <c r="C1006" s="115">
        <v>43611</v>
      </c>
      <c r="D1006" s="111">
        <v>506.92</v>
      </c>
      <c r="E1006" s="144">
        <v>874</v>
      </c>
      <c r="F1006" s="154">
        <f t="shared" si="15"/>
        <v>1.7241379310344827</v>
      </c>
    </row>
    <row r="1007" spans="1:6" ht="15" thickBot="1" x14ac:dyDescent="0.4">
      <c r="A1007" s="110" t="s">
        <v>1381</v>
      </c>
      <c r="B1007" s="110" t="s">
        <v>2441</v>
      </c>
      <c r="C1007" s="115">
        <v>43646</v>
      </c>
      <c r="D1007" s="111">
        <v>12.31</v>
      </c>
      <c r="E1007" s="145"/>
      <c r="F1007" s="154" t="str">
        <f t="shared" si="15"/>
        <v/>
      </c>
    </row>
    <row r="1008" spans="1:6" ht="15" thickBot="1" x14ac:dyDescent="0.4">
      <c r="A1008" s="110" t="s">
        <v>1381</v>
      </c>
      <c r="B1008" s="110" t="s">
        <v>2441</v>
      </c>
      <c r="C1008" s="115">
        <v>43647</v>
      </c>
      <c r="D1008" s="111">
        <v>34.96</v>
      </c>
      <c r="E1008" s="145"/>
      <c r="F1008" s="154" t="str">
        <f t="shared" si="15"/>
        <v/>
      </c>
    </row>
    <row r="1009" spans="1:6" ht="15" thickBot="1" x14ac:dyDescent="0.4">
      <c r="A1009" s="110" t="s">
        <v>1381</v>
      </c>
      <c r="B1009" s="110" t="s">
        <v>2437</v>
      </c>
      <c r="C1009" s="115">
        <v>43644</v>
      </c>
      <c r="D1009" s="111">
        <v>13.34</v>
      </c>
      <c r="E1009" s="144">
        <v>23</v>
      </c>
      <c r="F1009" s="154">
        <f t="shared" si="15"/>
        <v>1.7241379310344829</v>
      </c>
    </row>
    <row r="1010" spans="1:6" ht="15" thickBot="1" x14ac:dyDescent="0.4">
      <c r="A1010" s="110" t="s">
        <v>1381</v>
      </c>
      <c r="B1010" s="110" t="s">
        <v>2440</v>
      </c>
      <c r="C1010" s="115">
        <v>43646</v>
      </c>
      <c r="D1010" s="111">
        <v>108.27</v>
      </c>
      <c r="E1010" s="145"/>
      <c r="F1010" s="154" t="str">
        <f t="shared" si="15"/>
        <v/>
      </c>
    </row>
    <row r="1011" spans="1:6" ht="15" thickBot="1" x14ac:dyDescent="0.4">
      <c r="A1011" s="110" t="s">
        <v>1381</v>
      </c>
      <c r="B1011" s="110" t="s">
        <v>2440</v>
      </c>
      <c r="C1011" s="115">
        <v>43646</v>
      </c>
      <c r="D1011" s="111">
        <v>108.27</v>
      </c>
      <c r="E1011" s="145"/>
      <c r="F1011" s="154" t="str">
        <f t="shared" si="15"/>
        <v/>
      </c>
    </row>
    <row r="1012" spans="1:6" ht="15" thickBot="1" x14ac:dyDescent="0.4">
      <c r="A1012" s="110" t="s">
        <v>1381</v>
      </c>
      <c r="B1012" s="110" t="s">
        <v>2440</v>
      </c>
      <c r="C1012" s="115">
        <v>43647</v>
      </c>
      <c r="D1012" s="111">
        <v>67.489999999999995</v>
      </c>
      <c r="E1012" s="145"/>
      <c r="F1012" s="154" t="str">
        <f t="shared" si="15"/>
        <v/>
      </c>
    </row>
    <row r="1013" spans="1:6" ht="15" thickBot="1" x14ac:dyDescent="0.4">
      <c r="A1013" s="110" t="s">
        <v>1381</v>
      </c>
      <c r="B1013" s="110" t="s">
        <v>2440</v>
      </c>
      <c r="C1013" s="115">
        <v>43647</v>
      </c>
      <c r="D1013" s="111">
        <v>67.489999999999995</v>
      </c>
      <c r="E1013" s="145"/>
      <c r="F1013" s="154" t="str">
        <f t="shared" si="15"/>
        <v/>
      </c>
    </row>
    <row r="1014" spans="1:6" ht="15" thickBot="1" x14ac:dyDescent="0.4">
      <c r="A1014" s="110" t="s">
        <v>1381</v>
      </c>
      <c r="B1014" s="110" t="s">
        <v>2441</v>
      </c>
      <c r="C1014" s="115">
        <v>43469</v>
      </c>
      <c r="D1014" s="111">
        <v>3.86</v>
      </c>
      <c r="E1014" s="145"/>
      <c r="F1014" s="154" t="str">
        <f t="shared" si="15"/>
        <v/>
      </c>
    </row>
    <row r="1015" spans="1:6" ht="15" thickBot="1" x14ac:dyDescent="0.4">
      <c r="A1015" s="110" t="s">
        <v>1381</v>
      </c>
      <c r="B1015" s="110" t="s">
        <v>2437</v>
      </c>
      <c r="C1015" s="115">
        <v>43466</v>
      </c>
      <c r="D1015" s="111">
        <v>13.34</v>
      </c>
      <c r="E1015" s="144">
        <v>23</v>
      </c>
      <c r="F1015" s="154">
        <f t="shared" si="15"/>
        <v>1.7241379310344829</v>
      </c>
    </row>
    <row r="1016" spans="1:6" ht="15" thickBot="1" x14ac:dyDescent="0.4">
      <c r="A1016" s="110" t="s">
        <v>1381</v>
      </c>
      <c r="B1016" s="110" t="s">
        <v>2440</v>
      </c>
      <c r="C1016" s="115">
        <v>43469</v>
      </c>
      <c r="D1016" s="111">
        <v>132.58000000000001</v>
      </c>
      <c r="E1016" s="145"/>
      <c r="F1016" s="154" t="str">
        <f t="shared" si="15"/>
        <v/>
      </c>
    </row>
    <row r="1017" spans="1:6" ht="15" thickBot="1" x14ac:dyDescent="0.4">
      <c r="A1017" s="110" t="s">
        <v>1381</v>
      </c>
      <c r="B1017" s="110" t="s">
        <v>2437</v>
      </c>
      <c r="C1017" s="115">
        <v>43776</v>
      </c>
      <c r="D1017" s="111">
        <v>13.34</v>
      </c>
      <c r="E1017" s="144">
        <v>23</v>
      </c>
      <c r="F1017" s="154">
        <f t="shared" si="15"/>
        <v>1.7241379310344829</v>
      </c>
    </row>
    <row r="1018" spans="1:6" ht="15" thickBot="1" x14ac:dyDescent="0.4">
      <c r="A1018" s="110" t="s">
        <v>1381</v>
      </c>
      <c r="B1018" s="110" t="s">
        <v>2440</v>
      </c>
      <c r="C1018" s="115">
        <v>43781</v>
      </c>
      <c r="D1018" s="111">
        <v>133.93</v>
      </c>
      <c r="E1018" s="145"/>
      <c r="F1018" s="154" t="str">
        <f t="shared" si="15"/>
        <v/>
      </c>
    </row>
    <row r="1019" spans="1:6" ht="15" thickBot="1" x14ac:dyDescent="0.4">
      <c r="A1019" s="110" t="s">
        <v>1381</v>
      </c>
      <c r="B1019" s="110" t="s">
        <v>2441</v>
      </c>
      <c r="C1019" s="115">
        <v>43545</v>
      </c>
      <c r="D1019" s="111">
        <v>39.130000000000003</v>
      </c>
      <c r="E1019" s="145"/>
      <c r="F1019" s="154" t="str">
        <f t="shared" si="15"/>
        <v/>
      </c>
    </row>
    <row r="1020" spans="1:6" ht="15" thickBot="1" x14ac:dyDescent="0.4">
      <c r="A1020" s="110" t="s">
        <v>1381</v>
      </c>
      <c r="B1020" s="110" t="s">
        <v>2437</v>
      </c>
      <c r="C1020" s="115">
        <v>43541</v>
      </c>
      <c r="D1020" s="111">
        <v>13.34</v>
      </c>
      <c r="E1020" s="144">
        <v>23</v>
      </c>
      <c r="F1020" s="154">
        <f t="shared" si="15"/>
        <v>1.7241379310344829</v>
      </c>
    </row>
    <row r="1021" spans="1:6" ht="15" thickBot="1" x14ac:dyDescent="0.4">
      <c r="A1021" s="110" t="s">
        <v>1381</v>
      </c>
      <c r="B1021" s="110" t="s">
        <v>2440</v>
      </c>
      <c r="C1021" s="115">
        <v>43545</v>
      </c>
      <c r="D1021" s="111">
        <v>183.76</v>
      </c>
      <c r="E1021" s="145"/>
      <c r="F1021" s="154" t="str">
        <f t="shared" si="15"/>
        <v/>
      </c>
    </row>
    <row r="1022" spans="1:6" ht="15" thickBot="1" x14ac:dyDescent="0.4">
      <c r="A1022" s="110" t="s">
        <v>1381</v>
      </c>
      <c r="B1022" s="110" t="s">
        <v>2441</v>
      </c>
      <c r="C1022" s="115">
        <v>43765</v>
      </c>
      <c r="D1022" s="111">
        <v>7.08</v>
      </c>
      <c r="E1022" s="145"/>
      <c r="F1022" s="154" t="str">
        <f t="shared" si="15"/>
        <v/>
      </c>
    </row>
    <row r="1023" spans="1:6" ht="15" thickBot="1" x14ac:dyDescent="0.4">
      <c r="A1023" s="110" t="s">
        <v>1381</v>
      </c>
      <c r="B1023" s="110" t="s">
        <v>2437</v>
      </c>
      <c r="C1023" s="115">
        <v>43763</v>
      </c>
      <c r="D1023" s="111">
        <v>13.34</v>
      </c>
      <c r="E1023" s="144">
        <v>23</v>
      </c>
      <c r="F1023" s="154">
        <f t="shared" si="15"/>
        <v>1.7241379310344829</v>
      </c>
    </row>
    <row r="1024" spans="1:6" ht="15" thickBot="1" x14ac:dyDescent="0.4">
      <c r="A1024" s="110" t="s">
        <v>1381</v>
      </c>
      <c r="B1024" s="110" t="s">
        <v>2440</v>
      </c>
      <c r="C1024" s="115">
        <v>43765</v>
      </c>
      <c r="D1024" s="111">
        <v>91.71</v>
      </c>
      <c r="E1024" s="145"/>
      <c r="F1024" s="154" t="str">
        <f t="shared" si="15"/>
        <v/>
      </c>
    </row>
    <row r="1025" spans="1:6" ht="15" thickBot="1" x14ac:dyDescent="0.4">
      <c r="A1025" s="110" t="s">
        <v>1381</v>
      </c>
      <c r="B1025" s="110" t="s">
        <v>2440</v>
      </c>
      <c r="C1025" s="115">
        <v>43765</v>
      </c>
      <c r="D1025" s="111">
        <v>91.71</v>
      </c>
      <c r="E1025" s="145"/>
      <c r="F1025" s="154" t="str">
        <f t="shared" si="15"/>
        <v/>
      </c>
    </row>
    <row r="1026" spans="1:6" ht="15" thickBot="1" x14ac:dyDescent="0.4">
      <c r="A1026" s="110" t="s">
        <v>1381</v>
      </c>
      <c r="B1026" s="110" t="s">
        <v>2437</v>
      </c>
      <c r="C1026" s="115">
        <v>43555</v>
      </c>
      <c r="D1026" s="111">
        <v>238.96</v>
      </c>
      <c r="E1026" s="144">
        <v>412</v>
      </c>
      <c r="F1026" s="154">
        <f t="shared" si="15"/>
        <v>1.7241379310344827</v>
      </c>
    </row>
    <row r="1027" spans="1:6" ht="15" thickBot="1" x14ac:dyDescent="0.4">
      <c r="A1027" s="110" t="s">
        <v>1381</v>
      </c>
      <c r="B1027" s="110" t="s">
        <v>2437</v>
      </c>
      <c r="C1027" s="115">
        <v>43555</v>
      </c>
      <c r="D1027" s="111">
        <v>238.96</v>
      </c>
      <c r="E1027" s="144">
        <v>412</v>
      </c>
      <c r="F1027" s="154">
        <f t="shared" si="15"/>
        <v>1.7241379310344827</v>
      </c>
    </row>
    <row r="1028" spans="1:6" ht="15" thickBot="1" x14ac:dyDescent="0.4">
      <c r="A1028" s="110" t="s">
        <v>1381</v>
      </c>
      <c r="B1028" s="110" t="s">
        <v>2437</v>
      </c>
      <c r="C1028" s="115">
        <v>43687</v>
      </c>
      <c r="D1028" s="111">
        <v>13.34</v>
      </c>
      <c r="E1028" s="144">
        <v>23</v>
      </c>
      <c r="F1028" s="154">
        <f t="shared" si="15"/>
        <v>1.7241379310344829</v>
      </c>
    </row>
    <row r="1029" spans="1:6" ht="15" thickBot="1" x14ac:dyDescent="0.4">
      <c r="A1029" s="110" t="s">
        <v>1381</v>
      </c>
      <c r="B1029" s="110" t="s">
        <v>2440</v>
      </c>
      <c r="C1029" s="115">
        <v>43692</v>
      </c>
      <c r="D1029" s="111">
        <v>261.06</v>
      </c>
      <c r="E1029" s="145"/>
      <c r="F1029" s="154" t="str">
        <f t="shared" si="15"/>
        <v/>
      </c>
    </row>
    <row r="1030" spans="1:6" ht="15" thickBot="1" x14ac:dyDescent="0.4">
      <c r="A1030" s="110" t="s">
        <v>1381</v>
      </c>
      <c r="B1030" s="110" t="s">
        <v>2440</v>
      </c>
      <c r="C1030" s="115">
        <v>43692</v>
      </c>
      <c r="D1030" s="111">
        <v>261.06</v>
      </c>
      <c r="E1030" s="145"/>
      <c r="F1030" s="154" t="str">
        <f t="shared" si="15"/>
        <v/>
      </c>
    </row>
    <row r="1031" spans="1:6" ht="15" thickBot="1" x14ac:dyDescent="0.4">
      <c r="A1031" s="110" t="s">
        <v>1381</v>
      </c>
      <c r="B1031" s="110" t="s">
        <v>2437</v>
      </c>
      <c r="C1031" s="115">
        <v>43522</v>
      </c>
      <c r="D1031" s="111">
        <v>13.34</v>
      </c>
      <c r="E1031" s="144">
        <v>23</v>
      </c>
      <c r="F1031" s="154">
        <f t="shared" si="15"/>
        <v>1.7241379310344829</v>
      </c>
    </row>
    <row r="1032" spans="1:6" ht="15" thickBot="1" x14ac:dyDescent="0.4">
      <c r="A1032" s="110" t="s">
        <v>2442</v>
      </c>
      <c r="B1032" s="110" t="s">
        <v>2437</v>
      </c>
      <c r="C1032" s="115">
        <v>43546</v>
      </c>
      <c r="D1032" s="111">
        <v>204.74</v>
      </c>
      <c r="E1032" s="144">
        <v>353</v>
      </c>
      <c r="F1032" s="154">
        <f t="shared" ref="F1032:F1095" si="16" xml:space="preserve"> IF(ISBLANK(E1032),"",E1032 / D1032)</f>
        <v>1.7241379310344827</v>
      </c>
    </row>
    <row r="1033" spans="1:6" ht="15" thickBot="1" x14ac:dyDescent="0.4">
      <c r="A1033" s="110" t="s">
        <v>2442</v>
      </c>
      <c r="B1033" s="110" t="s">
        <v>2437</v>
      </c>
      <c r="C1033" s="115">
        <v>43516</v>
      </c>
      <c r="D1033" s="111">
        <v>191.4</v>
      </c>
      <c r="E1033" s="144">
        <v>330</v>
      </c>
      <c r="F1033" s="154">
        <f t="shared" si="16"/>
        <v>1.7241379310344827</v>
      </c>
    </row>
    <row r="1034" spans="1:6" ht="15" thickBot="1" x14ac:dyDescent="0.4">
      <c r="A1034" s="110" t="s">
        <v>2439</v>
      </c>
      <c r="B1034" s="110" t="s">
        <v>2437</v>
      </c>
      <c r="C1034" s="115">
        <v>43754</v>
      </c>
      <c r="D1034" s="111">
        <v>103.82</v>
      </c>
      <c r="E1034" s="144">
        <v>179</v>
      </c>
      <c r="F1034" s="154">
        <f t="shared" si="16"/>
        <v>1.7241379310344829</v>
      </c>
    </row>
    <row r="1035" spans="1:6" ht="15" thickBot="1" x14ac:dyDescent="0.4">
      <c r="A1035" s="110" t="s">
        <v>2439</v>
      </c>
      <c r="B1035" s="110" t="s">
        <v>2437</v>
      </c>
      <c r="C1035" s="115">
        <v>43756</v>
      </c>
      <c r="D1035" s="111">
        <v>103.24</v>
      </c>
      <c r="E1035" s="144">
        <v>178</v>
      </c>
      <c r="F1035" s="154">
        <f t="shared" si="16"/>
        <v>1.7241379310344829</v>
      </c>
    </row>
    <row r="1036" spans="1:6" ht="15" thickBot="1" x14ac:dyDescent="0.4">
      <c r="A1036" s="110" t="s">
        <v>1381</v>
      </c>
      <c r="B1036" s="110" t="s">
        <v>2441</v>
      </c>
      <c r="C1036" s="115">
        <v>43598</v>
      </c>
      <c r="D1036" s="111">
        <v>10.08</v>
      </c>
      <c r="E1036" s="145"/>
      <c r="F1036" s="154" t="str">
        <f t="shared" si="16"/>
        <v/>
      </c>
    </row>
    <row r="1037" spans="1:6" ht="15" thickBot="1" x14ac:dyDescent="0.4">
      <c r="A1037" s="110" t="s">
        <v>1381</v>
      </c>
      <c r="B1037" s="110" t="s">
        <v>2440</v>
      </c>
      <c r="C1037" s="115">
        <v>43598</v>
      </c>
      <c r="D1037" s="111">
        <v>142.61000000000001</v>
      </c>
      <c r="E1037" s="145"/>
      <c r="F1037" s="154" t="str">
        <f t="shared" si="16"/>
        <v/>
      </c>
    </row>
    <row r="1038" spans="1:6" ht="15" thickBot="1" x14ac:dyDescent="0.4">
      <c r="A1038" s="110" t="s">
        <v>1381</v>
      </c>
      <c r="B1038" s="110" t="s">
        <v>2437</v>
      </c>
      <c r="C1038" s="115">
        <v>43705</v>
      </c>
      <c r="D1038" s="111">
        <v>281.88</v>
      </c>
      <c r="E1038" s="144">
        <v>486</v>
      </c>
      <c r="F1038" s="154">
        <f t="shared" si="16"/>
        <v>1.7241379310344829</v>
      </c>
    </row>
    <row r="1039" spans="1:6" ht="15" thickBot="1" x14ac:dyDescent="0.4">
      <c r="A1039" s="110" t="s">
        <v>1381</v>
      </c>
      <c r="B1039" s="110" t="s">
        <v>2441</v>
      </c>
      <c r="C1039" s="115">
        <v>43691</v>
      </c>
      <c r="D1039" s="111">
        <v>18.11</v>
      </c>
      <c r="E1039" s="145"/>
      <c r="F1039" s="154" t="str">
        <f t="shared" si="16"/>
        <v/>
      </c>
    </row>
    <row r="1040" spans="1:6" ht="15" thickBot="1" x14ac:dyDescent="0.4">
      <c r="A1040" s="110" t="s">
        <v>2438</v>
      </c>
      <c r="B1040" s="110" t="s">
        <v>2440</v>
      </c>
      <c r="C1040" s="115">
        <v>43523</v>
      </c>
      <c r="D1040" s="111">
        <v>210.85</v>
      </c>
      <c r="E1040" s="145"/>
      <c r="F1040" s="154" t="str">
        <f t="shared" si="16"/>
        <v/>
      </c>
    </row>
    <row r="1041" spans="1:6" ht="15" thickBot="1" x14ac:dyDescent="0.4">
      <c r="A1041" s="110" t="s">
        <v>2438</v>
      </c>
      <c r="B1041" s="110" t="s">
        <v>2437</v>
      </c>
      <c r="C1041" s="115">
        <v>43515</v>
      </c>
      <c r="D1041" s="111">
        <v>110.2</v>
      </c>
      <c r="E1041" s="144">
        <v>190</v>
      </c>
      <c r="F1041" s="154">
        <f t="shared" si="16"/>
        <v>1.7241379310344827</v>
      </c>
    </row>
    <row r="1042" spans="1:6" ht="15" thickBot="1" x14ac:dyDescent="0.4">
      <c r="A1042" s="110" t="s">
        <v>2438</v>
      </c>
      <c r="B1042" s="110" t="s">
        <v>2437</v>
      </c>
      <c r="C1042" s="115">
        <v>43808</v>
      </c>
      <c r="D1042" s="111">
        <v>281.3</v>
      </c>
      <c r="E1042" s="144">
        <v>485</v>
      </c>
      <c r="F1042" s="154">
        <f t="shared" si="16"/>
        <v>1.7241379310344827</v>
      </c>
    </row>
    <row r="1043" spans="1:6" ht="15" thickBot="1" x14ac:dyDescent="0.4">
      <c r="A1043" s="110" t="s">
        <v>2438</v>
      </c>
      <c r="B1043" s="110" t="s">
        <v>2437</v>
      </c>
      <c r="C1043" s="115">
        <v>43734</v>
      </c>
      <c r="D1043" s="111">
        <v>389.76</v>
      </c>
      <c r="E1043" s="144">
        <v>672</v>
      </c>
      <c r="F1043" s="154">
        <f t="shared" si="16"/>
        <v>1.7241379310344829</v>
      </c>
    </row>
    <row r="1044" spans="1:6" ht="15" thickBot="1" x14ac:dyDescent="0.4">
      <c r="A1044" s="110" t="s">
        <v>2444</v>
      </c>
      <c r="B1044" s="110" t="s">
        <v>2441</v>
      </c>
      <c r="C1044" s="115">
        <v>43805</v>
      </c>
      <c r="D1044" s="111">
        <v>44.7</v>
      </c>
      <c r="E1044" s="145"/>
      <c r="F1044" s="154" t="str">
        <f t="shared" si="16"/>
        <v/>
      </c>
    </row>
    <row r="1045" spans="1:6" ht="15" thickBot="1" x14ac:dyDescent="0.4">
      <c r="A1045" s="110" t="s">
        <v>2444</v>
      </c>
      <c r="B1045" s="110" t="s">
        <v>2440</v>
      </c>
      <c r="C1045" s="115">
        <v>43805</v>
      </c>
      <c r="D1045" s="111">
        <v>59.44</v>
      </c>
      <c r="E1045" s="145"/>
      <c r="F1045" s="154" t="str">
        <f t="shared" si="16"/>
        <v/>
      </c>
    </row>
    <row r="1046" spans="1:6" ht="15" thickBot="1" x14ac:dyDescent="0.4">
      <c r="A1046" s="110" t="s">
        <v>2444</v>
      </c>
      <c r="B1046" s="110" t="s">
        <v>2440</v>
      </c>
      <c r="C1046" s="115">
        <v>43805</v>
      </c>
      <c r="D1046" s="111">
        <v>59.44</v>
      </c>
      <c r="E1046" s="145"/>
      <c r="F1046" s="154" t="str">
        <f t="shared" si="16"/>
        <v/>
      </c>
    </row>
    <row r="1047" spans="1:6" ht="15" thickBot="1" x14ac:dyDescent="0.4">
      <c r="A1047" s="110" t="s">
        <v>2444</v>
      </c>
      <c r="B1047" s="110" t="s">
        <v>2440</v>
      </c>
      <c r="C1047" s="115">
        <v>43474</v>
      </c>
      <c r="D1047" s="111">
        <v>96.07</v>
      </c>
      <c r="E1047" s="145"/>
      <c r="F1047" s="154" t="str">
        <f t="shared" si="16"/>
        <v/>
      </c>
    </row>
    <row r="1048" spans="1:6" ht="15" thickBot="1" x14ac:dyDescent="0.4">
      <c r="A1048" s="110" t="s">
        <v>2444</v>
      </c>
      <c r="B1048" s="110" t="s">
        <v>2440</v>
      </c>
      <c r="C1048" s="115">
        <v>43545</v>
      </c>
      <c r="D1048" s="111">
        <v>162.91</v>
      </c>
      <c r="E1048" s="145"/>
      <c r="F1048" s="154" t="str">
        <f t="shared" si="16"/>
        <v/>
      </c>
    </row>
    <row r="1049" spans="1:6" ht="15" thickBot="1" x14ac:dyDescent="0.4">
      <c r="A1049" s="110" t="s">
        <v>2444</v>
      </c>
      <c r="B1049" s="110" t="s">
        <v>2441</v>
      </c>
      <c r="C1049" s="115">
        <v>43687</v>
      </c>
      <c r="D1049" s="111">
        <v>23.68</v>
      </c>
      <c r="E1049" s="145"/>
      <c r="F1049" s="154" t="str">
        <f t="shared" si="16"/>
        <v/>
      </c>
    </row>
    <row r="1050" spans="1:6" ht="15" thickBot="1" x14ac:dyDescent="0.4">
      <c r="A1050" s="110" t="s">
        <v>2444</v>
      </c>
      <c r="B1050" s="110" t="s">
        <v>2440</v>
      </c>
      <c r="C1050" s="115">
        <v>43687</v>
      </c>
      <c r="D1050" s="111">
        <v>187.76</v>
      </c>
      <c r="E1050" s="145"/>
      <c r="F1050" s="154" t="str">
        <f t="shared" si="16"/>
        <v/>
      </c>
    </row>
    <row r="1051" spans="1:6" ht="15" thickBot="1" x14ac:dyDescent="0.4">
      <c r="A1051" s="110" t="s">
        <v>2443</v>
      </c>
      <c r="B1051" s="110" t="s">
        <v>2437</v>
      </c>
      <c r="C1051" s="115">
        <v>43667</v>
      </c>
      <c r="D1051" s="111">
        <v>404.84</v>
      </c>
      <c r="E1051" s="144">
        <v>698</v>
      </c>
      <c r="F1051" s="154">
        <f t="shared" si="16"/>
        <v>1.7241379310344829</v>
      </c>
    </row>
    <row r="1052" spans="1:6" ht="15" thickBot="1" x14ac:dyDescent="0.4">
      <c r="A1052" s="110" t="s">
        <v>2438</v>
      </c>
      <c r="B1052" s="110" t="s">
        <v>2437</v>
      </c>
      <c r="C1052" s="115">
        <v>43661</v>
      </c>
      <c r="D1052" s="111">
        <v>9.86</v>
      </c>
      <c r="E1052" s="144">
        <v>17</v>
      </c>
      <c r="F1052" s="154">
        <f t="shared" si="16"/>
        <v>1.7241379310344829</v>
      </c>
    </row>
    <row r="1053" spans="1:6" ht="15" thickBot="1" x14ac:dyDescent="0.4">
      <c r="A1053" s="110" t="s">
        <v>2438</v>
      </c>
      <c r="B1053" s="110" t="s">
        <v>2437</v>
      </c>
      <c r="C1053" s="115">
        <v>43662</v>
      </c>
      <c r="D1053" s="111">
        <v>9.86</v>
      </c>
      <c r="E1053" s="144">
        <v>17</v>
      </c>
      <c r="F1053" s="154">
        <f t="shared" si="16"/>
        <v>1.7241379310344829</v>
      </c>
    </row>
    <row r="1054" spans="1:6" ht="15" thickBot="1" x14ac:dyDescent="0.4">
      <c r="A1054" s="110" t="s">
        <v>2438</v>
      </c>
      <c r="B1054" s="110" t="s">
        <v>2437</v>
      </c>
      <c r="C1054" s="115">
        <v>43663</v>
      </c>
      <c r="D1054" s="111">
        <v>9.86</v>
      </c>
      <c r="E1054" s="144">
        <v>17</v>
      </c>
      <c r="F1054" s="154">
        <f t="shared" si="16"/>
        <v>1.7241379310344829</v>
      </c>
    </row>
    <row r="1055" spans="1:6" ht="15" thickBot="1" x14ac:dyDescent="0.4">
      <c r="A1055" s="110" t="s">
        <v>2438</v>
      </c>
      <c r="B1055" s="110" t="s">
        <v>2437</v>
      </c>
      <c r="C1055" s="115">
        <v>43664</v>
      </c>
      <c r="D1055" s="111">
        <v>9.86</v>
      </c>
      <c r="E1055" s="144">
        <v>17</v>
      </c>
      <c r="F1055" s="154">
        <f t="shared" si="16"/>
        <v>1.7241379310344829</v>
      </c>
    </row>
    <row r="1056" spans="1:6" ht="15" thickBot="1" x14ac:dyDescent="0.4">
      <c r="A1056" s="110" t="s">
        <v>2438</v>
      </c>
      <c r="B1056" s="110" t="s">
        <v>2437</v>
      </c>
      <c r="C1056" s="115">
        <v>43665</v>
      </c>
      <c r="D1056" s="111">
        <v>9.86</v>
      </c>
      <c r="E1056" s="144">
        <v>17</v>
      </c>
      <c r="F1056" s="154">
        <f t="shared" si="16"/>
        <v>1.7241379310344829</v>
      </c>
    </row>
    <row r="1057" spans="1:6" ht="15" thickBot="1" x14ac:dyDescent="0.4">
      <c r="A1057" s="110" t="s">
        <v>2443</v>
      </c>
      <c r="B1057" s="110" t="s">
        <v>2437</v>
      </c>
      <c r="C1057" s="115">
        <v>43667</v>
      </c>
      <c r="D1057" s="111">
        <v>240.7</v>
      </c>
      <c r="E1057" s="144">
        <v>415</v>
      </c>
      <c r="F1057" s="154">
        <f t="shared" si="16"/>
        <v>1.7241379310344829</v>
      </c>
    </row>
    <row r="1058" spans="1:6" ht="15" thickBot="1" x14ac:dyDescent="0.4">
      <c r="A1058" s="110" t="s">
        <v>1381</v>
      </c>
      <c r="B1058" s="110" t="s">
        <v>2441</v>
      </c>
      <c r="C1058" s="115">
        <v>43647</v>
      </c>
      <c r="D1058" s="111">
        <v>14.59</v>
      </c>
      <c r="E1058" s="145"/>
      <c r="F1058" s="154" t="str">
        <f t="shared" si="16"/>
        <v/>
      </c>
    </row>
    <row r="1059" spans="1:6" ht="15" thickBot="1" x14ac:dyDescent="0.4">
      <c r="A1059" s="110" t="s">
        <v>1381</v>
      </c>
      <c r="B1059" s="110" t="s">
        <v>2441</v>
      </c>
      <c r="C1059" s="115">
        <v>43647</v>
      </c>
      <c r="D1059" s="111">
        <v>14.59</v>
      </c>
      <c r="E1059" s="145"/>
      <c r="F1059" s="154" t="str">
        <f t="shared" si="16"/>
        <v/>
      </c>
    </row>
    <row r="1060" spans="1:6" ht="15" thickBot="1" x14ac:dyDescent="0.4">
      <c r="A1060" s="110" t="s">
        <v>1381</v>
      </c>
      <c r="B1060" s="110" t="s">
        <v>2440</v>
      </c>
      <c r="C1060" s="115">
        <v>43646</v>
      </c>
      <c r="D1060" s="111">
        <v>279.32</v>
      </c>
      <c r="E1060" s="145"/>
      <c r="F1060" s="154" t="str">
        <f t="shared" si="16"/>
        <v/>
      </c>
    </row>
    <row r="1061" spans="1:6" ht="15" thickBot="1" x14ac:dyDescent="0.4">
      <c r="A1061" s="110" t="s">
        <v>1381</v>
      </c>
      <c r="B1061" s="110" t="s">
        <v>2440</v>
      </c>
      <c r="C1061" s="115">
        <v>43646</v>
      </c>
      <c r="D1061" s="111">
        <v>279.32</v>
      </c>
      <c r="E1061" s="145"/>
      <c r="F1061" s="154" t="str">
        <f t="shared" si="16"/>
        <v/>
      </c>
    </row>
    <row r="1062" spans="1:6" ht="15" thickBot="1" x14ac:dyDescent="0.4">
      <c r="A1062" s="110" t="s">
        <v>1381</v>
      </c>
      <c r="B1062" s="110" t="s">
        <v>2440</v>
      </c>
      <c r="C1062" s="115">
        <v>43737</v>
      </c>
      <c r="D1062" s="111">
        <v>103.17</v>
      </c>
      <c r="E1062" s="145"/>
      <c r="F1062" s="154" t="str">
        <f t="shared" si="16"/>
        <v/>
      </c>
    </row>
    <row r="1063" spans="1:6" ht="15" thickBot="1" x14ac:dyDescent="0.4">
      <c r="A1063" s="110" t="s">
        <v>1381</v>
      </c>
      <c r="B1063" s="110" t="s">
        <v>2441</v>
      </c>
      <c r="C1063" s="115">
        <v>43677</v>
      </c>
      <c r="D1063" s="111">
        <v>49.13</v>
      </c>
      <c r="E1063" s="145"/>
      <c r="F1063" s="154" t="str">
        <f t="shared" si="16"/>
        <v/>
      </c>
    </row>
    <row r="1064" spans="1:6" ht="15" thickBot="1" x14ac:dyDescent="0.4">
      <c r="A1064" s="110" t="s">
        <v>1381</v>
      </c>
      <c r="B1064" s="110" t="s">
        <v>2440</v>
      </c>
      <c r="C1064" s="115">
        <v>43678</v>
      </c>
      <c r="D1064" s="111">
        <v>75.73</v>
      </c>
      <c r="E1064" s="145"/>
      <c r="F1064" s="154" t="str">
        <f t="shared" si="16"/>
        <v/>
      </c>
    </row>
    <row r="1065" spans="1:6" ht="15" thickBot="1" x14ac:dyDescent="0.4">
      <c r="A1065" s="110" t="s">
        <v>1381</v>
      </c>
      <c r="B1065" s="110" t="s">
        <v>2437</v>
      </c>
      <c r="C1065" s="115">
        <v>43745</v>
      </c>
      <c r="D1065" s="111">
        <v>218.08</v>
      </c>
      <c r="E1065" s="144">
        <v>376</v>
      </c>
      <c r="F1065" s="154">
        <f t="shared" si="16"/>
        <v>1.7241379310344827</v>
      </c>
    </row>
    <row r="1066" spans="1:6" ht="15" thickBot="1" x14ac:dyDescent="0.4">
      <c r="A1066" s="110" t="s">
        <v>1381</v>
      </c>
      <c r="B1066" s="110" t="s">
        <v>2437</v>
      </c>
      <c r="C1066" s="115">
        <v>43585</v>
      </c>
      <c r="D1066" s="111">
        <v>226.2</v>
      </c>
      <c r="E1066" s="144">
        <v>390</v>
      </c>
      <c r="F1066" s="154">
        <f t="shared" si="16"/>
        <v>1.7241379310344829</v>
      </c>
    </row>
    <row r="1067" spans="1:6" ht="15" thickBot="1" x14ac:dyDescent="0.4">
      <c r="A1067" s="110" t="s">
        <v>1381</v>
      </c>
      <c r="B1067" s="110" t="s">
        <v>2437</v>
      </c>
      <c r="C1067" s="115">
        <v>43611</v>
      </c>
      <c r="D1067" s="111">
        <v>219.24</v>
      </c>
      <c r="E1067" s="144">
        <v>378</v>
      </c>
      <c r="F1067" s="154">
        <f t="shared" si="16"/>
        <v>1.7241379310344827</v>
      </c>
    </row>
    <row r="1068" spans="1:6" ht="15" thickBot="1" x14ac:dyDescent="0.4">
      <c r="A1068" s="110" t="s">
        <v>1381</v>
      </c>
      <c r="B1068" s="110" t="s">
        <v>2437</v>
      </c>
      <c r="C1068" s="115">
        <v>43628</v>
      </c>
      <c r="D1068" s="111">
        <v>209.38</v>
      </c>
      <c r="E1068" s="144">
        <v>361</v>
      </c>
      <c r="F1068" s="154">
        <f t="shared" si="16"/>
        <v>1.7241379310344829</v>
      </c>
    </row>
    <row r="1069" spans="1:6" ht="15" thickBot="1" x14ac:dyDescent="0.4">
      <c r="A1069" s="110" t="s">
        <v>1381</v>
      </c>
      <c r="B1069" s="110" t="s">
        <v>2437</v>
      </c>
      <c r="C1069" s="115">
        <v>43672</v>
      </c>
      <c r="D1069" s="111">
        <v>214.6</v>
      </c>
      <c r="E1069" s="144">
        <v>370</v>
      </c>
      <c r="F1069" s="154">
        <f t="shared" si="16"/>
        <v>1.7241379310344829</v>
      </c>
    </row>
    <row r="1070" spans="1:6" ht="15" thickBot="1" x14ac:dyDescent="0.4">
      <c r="A1070" s="110" t="s">
        <v>1381</v>
      </c>
      <c r="B1070" s="110" t="s">
        <v>2437</v>
      </c>
      <c r="C1070" s="115">
        <v>43719</v>
      </c>
      <c r="D1070" s="111">
        <v>220.4</v>
      </c>
      <c r="E1070" s="144">
        <v>380</v>
      </c>
      <c r="F1070" s="154">
        <f t="shared" si="16"/>
        <v>1.7241379310344827</v>
      </c>
    </row>
    <row r="1071" spans="1:6" ht="15" thickBot="1" x14ac:dyDescent="0.4">
      <c r="A1071" s="110" t="s">
        <v>2436</v>
      </c>
      <c r="B1071" s="110" t="s">
        <v>2437</v>
      </c>
      <c r="C1071" s="115">
        <v>43760</v>
      </c>
      <c r="D1071" s="111">
        <v>211.12</v>
      </c>
      <c r="E1071" s="144">
        <v>364</v>
      </c>
      <c r="F1071" s="154">
        <f t="shared" si="16"/>
        <v>1.7241379310344827</v>
      </c>
    </row>
    <row r="1072" spans="1:6" ht="15" thickBot="1" x14ac:dyDescent="0.4">
      <c r="A1072" s="110" t="s">
        <v>2443</v>
      </c>
      <c r="B1072" s="110" t="s">
        <v>2437</v>
      </c>
      <c r="C1072" s="115">
        <v>43499</v>
      </c>
      <c r="D1072" s="111">
        <v>371.2</v>
      </c>
      <c r="E1072" s="144">
        <v>640</v>
      </c>
      <c r="F1072" s="154">
        <f t="shared" si="16"/>
        <v>1.7241379310344829</v>
      </c>
    </row>
    <row r="1073" spans="1:6" ht="15" thickBot="1" x14ac:dyDescent="0.4">
      <c r="A1073" s="110" t="s">
        <v>2439</v>
      </c>
      <c r="B1073" s="110" t="s">
        <v>2440</v>
      </c>
      <c r="C1073" s="115">
        <v>43748</v>
      </c>
      <c r="D1073" s="111">
        <v>372.26</v>
      </c>
      <c r="E1073" s="145"/>
      <c r="F1073" s="154" t="str">
        <f t="shared" si="16"/>
        <v/>
      </c>
    </row>
    <row r="1074" spans="1:6" ht="15" thickBot="1" x14ac:dyDescent="0.4">
      <c r="A1074" s="110" t="s">
        <v>1381</v>
      </c>
      <c r="B1074" s="110" t="s">
        <v>2437</v>
      </c>
      <c r="C1074" s="115">
        <v>43593</v>
      </c>
      <c r="D1074" s="111">
        <v>157.76</v>
      </c>
      <c r="E1074" s="144">
        <v>272</v>
      </c>
      <c r="F1074" s="154">
        <f t="shared" si="16"/>
        <v>1.7241379310344829</v>
      </c>
    </row>
    <row r="1075" spans="1:6" ht="15" thickBot="1" x14ac:dyDescent="0.4">
      <c r="A1075" s="110" t="s">
        <v>1381</v>
      </c>
      <c r="B1075" s="110" t="s">
        <v>2437</v>
      </c>
      <c r="C1075" s="115">
        <v>43707</v>
      </c>
      <c r="D1075" s="111">
        <v>776.62</v>
      </c>
      <c r="E1075" s="144">
        <v>1339</v>
      </c>
      <c r="F1075" s="154">
        <f t="shared" si="16"/>
        <v>1.7241379310344827</v>
      </c>
    </row>
    <row r="1076" spans="1:6" ht="15" thickBot="1" x14ac:dyDescent="0.4">
      <c r="A1076" s="110" t="s">
        <v>1381</v>
      </c>
      <c r="B1076" s="110" t="s">
        <v>2437</v>
      </c>
      <c r="C1076" s="115">
        <v>43532</v>
      </c>
      <c r="D1076" s="111">
        <v>208.22</v>
      </c>
      <c r="E1076" s="144">
        <v>359</v>
      </c>
      <c r="F1076" s="154">
        <f t="shared" si="16"/>
        <v>1.7241379310344829</v>
      </c>
    </row>
    <row r="1077" spans="1:6" ht="15" thickBot="1" x14ac:dyDescent="0.4">
      <c r="A1077" s="110" t="s">
        <v>1381</v>
      </c>
      <c r="B1077" s="110" t="s">
        <v>2437</v>
      </c>
      <c r="C1077" s="115">
        <v>43485</v>
      </c>
      <c r="D1077" s="111">
        <v>4.6399999999999997</v>
      </c>
      <c r="E1077" s="144">
        <v>8</v>
      </c>
      <c r="F1077" s="154">
        <f t="shared" si="16"/>
        <v>1.7241379310344829</v>
      </c>
    </row>
    <row r="1078" spans="1:6" ht="15" thickBot="1" x14ac:dyDescent="0.4">
      <c r="A1078" s="110" t="s">
        <v>1381</v>
      </c>
      <c r="B1078" s="110" t="s">
        <v>2437</v>
      </c>
      <c r="C1078" s="115">
        <v>43488</v>
      </c>
      <c r="D1078" s="111">
        <v>116</v>
      </c>
      <c r="E1078" s="144">
        <v>200</v>
      </c>
      <c r="F1078" s="154">
        <f t="shared" si="16"/>
        <v>1.7241379310344827</v>
      </c>
    </row>
    <row r="1079" spans="1:6" ht="15" thickBot="1" x14ac:dyDescent="0.4">
      <c r="A1079" s="110" t="s">
        <v>1381</v>
      </c>
      <c r="B1079" s="110" t="s">
        <v>2440</v>
      </c>
      <c r="C1079" s="115">
        <v>43534</v>
      </c>
      <c r="D1079" s="111">
        <v>257.01</v>
      </c>
      <c r="E1079" s="145"/>
      <c r="F1079" s="154" t="str">
        <f t="shared" si="16"/>
        <v/>
      </c>
    </row>
    <row r="1080" spans="1:6" ht="15" thickBot="1" x14ac:dyDescent="0.4">
      <c r="A1080" s="110" t="s">
        <v>1381</v>
      </c>
      <c r="B1080" s="110" t="s">
        <v>2440</v>
      </c>
      <c r="C1080" s="115">
        <v>43534</v>
      </c>
      <c r="D1080" s="111">
        <v>257.01</v>
      </c>
      <c r="E1080" s="145"/>
      <c r="F1080" s="154" t="str">
        <f t="shared" si="16"/>
        <v/>
      </c>
    </row>
    <row r="1081" spans="1:6" ht="15" thickBot="1" x14ac:dyDescent="0.4">
      <c r="A1081" s="110" t="s">
        <v>1381</v>
      </c>
      <c r="B1081" s="110" t="s">
        <v>2441</v>
      </c>
      <c r="C1081" s="115">
        <v>43792</v>
      </c>
      <c r="D1081" s="111">
        <v>33.54</v>
      </c>
      <c r="E1081" s="145"/>
      <c r="F1081" s="154" t="str">
        <f t="shared" si="16"/>
        <v/>
      </c>
    </row>
    <row r="1082" spans="1:6" ht="15" thickBot="1" x14ac:dyDescent="0.4">
      <c r="A1082" s="110" t="s">
        <v>1381</v>
      </c>
      <c r="B1082" s="110" t="s">
        <v>2440</v>
      </c>
      <c r="C1082" s="115">
        <v>43792</v>
      </c>
      <c r="D1082" s="111">
        <v>1017.9</v>
      </c>
      <c r="E1082" s="145"/>
      <c r="F1082" s="154" t="str">
        <f t="shared" si="16"/>
        <v/>
      </c>
    </row>
    <row r="1083" spans="1:6" ht="15" thickBot="1" x14ac:dyDescent="0.4">
      <c r="A1083" s="110" t="s">
        <v>1381</v>
      </c>
      <c r="B1083" s="110" t="s">
        <v>2440</v>
      </c>
      <c r="C1083" s="115">
        <v>43792</v>
      </c>
      <c r="D1083" s="111">
        <v>1017.9</v>
      </c>
      <c r="E1083" s="145"/>
      <c r="F1083" s="154" t="str">
        <f t="shared" si="16"/>
        <v/>
      </c>
    </row>
    <row r="1084" spans="1:6" ht="15" thickBot="1" x14ac:dyDescent="0.4">
      <c r="A1084" s="110" t="s">
        <v>1381</v>
      </c>
      <c r="B1084" s="110" t="s">
        <v>2441</v>
      </c>
      <c r="C1084" s="115">
        <v>43809</v>
      </c>
      <c r="D1084" s="111">
        <v>38.6</v>
      </c>
      <c r="E1084" s="145"/>
      <c r="F1084" s="154" t="str">
        <f t="shared" si="16"/>
        <v/>
      </c>
    </row>
    <row r="1085" spans="1:6" ht="15" thickBot="1" x14ac:dyDescent="0.4">
      <c r="A1085" s="110" t="s">
        <v>1381</v>
      </c>
      <c r="B1085" s="110" t="s">
        <v>2440</v>
      </c>
      <c r="C1085" s="115">
        <v>43809</v>
      </c>
      <c r="D1085" s="111">
        <v>700.91</v>
      </c>
      <c r="E1085" s="145"/>
      <c r="F1085" s="154" t="str">
        <f t="shared" si="16"/>
        <v/>
      </c>
    </row>
    <row r="1086" spans="1:6" ht="15" thickBot="1" x14ac:dyDescent="0.4">
      <c r="A1086" s="110" t="s">
        <v>1381</v>
      </c>
      <c r="B1086" s="110" t="s">
        <v>2440</v>
      </c>
      <c r="C1086" s="115">
        <v>43809</v>
      </c>
      <c r="D1086" s="111">
        <v>700.91</v>
      </c>
      <c r="E1086" s="145"/>
      <c r="F1086" s="154" t="str">
        <f t="shared" si="16"/>
        <v/>
      </c>
    </row>
    <row r="1087" spans="1:6" ht="15" thickBot="1" x14ac:dyDescent="0.4">
      <c r="A1087" s="110" t="s">
        <v>2439</v>
      </c>
      <c r="B1087" s="110" t="s">
        <v>2437</v>
      </c>
      <c r="C1087" s="115">
        <v>43562</v>
      </c>
      <c r="D1087" s="111">
        <v>259.26</v>
      </c>
      <c r="E1087" s="144">
        <v>447</v>
      </c>
      <c r="F1087" s="154">
        <f t="shared" si="16"/>
        <v>1.7241379310344829</v>
      </c>
    </row>
    <row r="1088" spans="1:6" ht="15" thickBot="1" x14ac:dyDescent="0.4">
      <c r="A1088" s="110" t="s">
        <v>1381</v>
      </c>
      <c r="B1088" s="110" t="s">
        <v>2437</v>
      </c>
      <c r="C1088" s="115">
        <v>43595</v>
      </c>
      <c r="D1088" s="111">
        <v>211.12</v>
      </c>
      <c r="E1088" s="144">
        <v>364</v>
      </c>
      <c r="F1088" s="154">
        <f t="shared" si="16"/>
        <v>1.7241379310344827</v>
      </c>
    </row>
    <row r="1089" spans="1:6" ht="15" thickBot="1" x14ac:dyDescent="0.4">
      <c r="A1089" s="110" t="s">
        <v>1381</v>
      </c>
      <c r="B1089" s="110" t="s">
        <v>2441</v>
      </c>
      <c r="C1089" s="115">
        <v>43559</v>
      </c>
      <c r="D1089" s="111">
        <v>13.49</v>
      </c>
      <c r="E1089" s="145"/>
      <c r="F1089" s="154" t="str">
        <f t="shared" si="16"/>
        <v/>
      </c>
    </row>
    <row r="1090" spans="1:6" ht="15" thickBot="1" x14ac:dyDescent="0.4">
      <c r="A1090" s="110" t="s">
        <v>1381</v>
      </c>
      <c r="B1090" s="110" t="s">
        <v>2441</v>
      </c>
      <c r="C1090" s="115">
        <v>43566</v>
      </c>
      <c r="D1090" s="111">
        <v>25.17</v>
      </c>
      <c r="E1090" s="145"/>
      <c r="F1090" s="154" t="str">
        <f t="shared" si="16"/>
        <v/>
      </c>
    </row>
    <row r="1091" spans="1:6" ht="15" thickBot="1" x14ac:dyDescent="0.4">
      <c r="A1091" s="110" t="s">
        <v>1381</v>
      </c>
      <c r="B1091" s="110" t="s">
        <v>2440</v>
      </c>
      <c r="C1091" s="115">
        <v>43559</v>
      </c>
      <c r="D1091" s="111">
        <v>94.23</v>
      </c>
      <c r="E1091" s="145"/>
      <c r="F1091" s="154" t="str">
        <f t="shared" si="16"/>
        <v/>
      </c>
    </row>
    <row r="1092" spans="1:6" ht="15" thickBot="1" x14ac:dyDescent="0.4">
      <c r="A1092" s="110" t="s">
        <v>1381</v>
      </c>
      <c r="B1092" s="110" t="s">
        <v>2440</v>
      </c>
      <c r="C1092" s="115">
        <v>43567</v>
      </c>
      <c r="D1092" s="111">
        <v>90.28</v>
      </c>
      <c r="E1092" s="145"/>
      <c r="F1092" s="154" t="str">
        <f t="shared" si="16"/>
        <v/>
      </c>
    </row>
    <row r="1093" spans="1:6" ht="15" thickBot="1" x14ac:dyDescent="0.4">
      <c r="A1093" s="110" t="s">
        <v>1381</v>
      </c>
      <c r="B1093" s="110" t="s">
        <v>2441</v>
      </c>
      <c r="C1093" s="115">
        <v>43786</v>
      </c>
      <c r="D1093" s="111">
        <v>54.9</v>
      </c>
      <c r="E1093" s="145"/>
      <c r="F1093" s="154" t="str">
        <f t="shared" si="16"/>
        <v/>
      </c>
    </row>
    <row r="1094" spans="1:6" ht="15" thickBot="1" x14ac:dyDescent="0.4">
      <c r="A1094" s="110" t="s">
        <v>1381</v>
      </c>
      <c r="B1094" s="110" t="s">
        <v>2440</v>
      </c>
      <c r="C1094" s="115">
        <v>43782</v>
      </c>
      <c r="D1094" s="111">
        <v>408.5</v>
      </c>
      <c r="E1094" s="145"/>
      <c r="F1094" s="154" t="str">
        <f t="shared" si="16"/>
        <v/>
      </c>
    </row>
    <row r="1095" spans="1:6" ht="15" thickBot="1" x14ac:dyDescent="0.4">
      <c r="A1095" s="110" t="s">
        <v>1381</v>
      </c>
      <c r="B1095" s="110" t="s">
        <v>2441</v>
      </c>
      <c r="C1095" s="115">
        <v>43522</v>
      </c>
      <c r="D1095" s="111">
        <v>11.72</v>
      </c>
      <c r="E1095" s="145"/>
      <c r="F1095" s="154" t="str">
        <f t="shared" si="16"/>
        <v/>
      </c>
    </row>
    <row r="1096" spans="1:6" ht="15" thickBot="1" x14ac:dyDescent="0.4">
      <c r="A1096" s="110" t="s">
        <v>1381</v>
      </c>
      <c r="B1096" s="110" t="s">
        <v>2441</v>
      </c>
      <c r="C1096" s="115">
        <v>43524</v>
      </c>
      <c r="D1096" s="111">
        <v>25.8</v>
      </c>
      <c r="E1096" s="145"/>
      <c r="F1096" s="154" t="str">
        <f t="shared" ref="F1096:F1159" si="17" xml:space="preserve"> IF(ISBLANK(E1096),"",E1096 / D1096)</f>
        <v/>
      </c>
    </row>
    <row r="1097" spans="1:6" ht="15" thickBot="1" x14ac:dyDescent="0.4">
      <c r="A1097" s="110" t="s">
        <v>1381</v>
      </c>
      <c r="B1097" s="110" t="s">
        <v>2441</v>
      </c>
      <c r="C1097" s="115">
        <v>43538</v>
      </c>
      <c r="D1097" s="111">
        <v>22.38</v>
      </c>
      <c r="E1097" s="145"/>
      <c r="F1097" s="154" t="str">
        <f t="shared" si="17"/>
        <v/>
      </c>
    </row>
    <row r="1098" spans="1:6" ht="15" thickBot="1" x14ac:dyDescent="0.4">
      <c r="A1098" s="110" t="s">
        <v>1381</v>
      </c>
      <c r="B1098" s="110" t="s">
        <v>2441</v>
      </c>
      <c r="C1098" s="115">
        <v>43540</v>
      </c>
      <c r="D1098" s="111">
        <v>27.41</v>
      </c>
      <c r="E1098" s="145"/>
      <c r="F1098" s="154" t="str">
        <f t="shared" si="17"/>
        <v/>
      </c>
    </row>
    <row r="1099" spans="1:6" ht="15" thickBot="1" x14ac:dyDescent="0.4">
      <c r="A1099" s="110" t="s">
        <v>1381</v>
      </c>
      <c r="B1099" s="110" t="s">
        <v>2441</v>
      </c>
      <c r="C1099" s="115">
        <v>43541</v>
      </c>
      <c r="D1099" s="111">
        <v>31.93</v>
      </c>
      <c r="E1099" s="145"/>
      <c r="F1099" s="154" t="str">
        <f t="shared" si="17"/>
        <v/>
      </c>
    </row>
    <row r="1100" spans="1:6" ht="15" thickBot="1" x14ac:dyDescent="0.4">
      <c r="A1100" s="110" t="s">
        <v>1381</v>
      </c>
      <c r="B1100" s="110" t="s">
        <v>2440</v>
      </c>
      <c r="C1100" s="115">
        <v>43522</v>
      </c>
      <c r="D1100" s="111">
        <v>109.03</v>
      </c>
      <c r="E1100" s="145"/>
      <c r="F1100" s="154" t="str">
        <f t="shared" si="17"/>
        <v/>
      </c>
    </row>
    <row r="1101" spans="1:6" ht="15" thickBot="1" x14ac:dyDescent="0.4">
      <c r="A1101" s="110" t="s">
        <v>1381</v>
      </c>
      <c r="B1101" s="110" t="s">
        <v>2440</v>
      </c>
      <c r="C1101" s="115">
        <v>43524</v>
      </c>
      <c r="D1101" s="111">
        <v>932.65</v>
      </c>
      <c r="E1101" s="145"/>
      <c r="F1101" s="154" t="str">
        <f t="shared" si="17"/>
        <v/>
      </c>
    </row>
    <row r="1102" spans="1:6" ht="15" thickBot="1" x14ac:dyDescent="0.4">
      <c r="A1102" s="110" t="s">
        <v>1381</v>
      </c>
      <c r="B1102" s="110" t="s">
        <v>2440</v>
      </c>
      <c r="C1102" s="115">
        <v>43541</v>
      </c>
      <c r="D1102" s="111">
        <v>89.97</v>
      </c>
      <c r="E1102" s="145"/>
      <c r="F1102" s="154" t="str">
        <f t="shared" si="17"/>
        <v/>
      </c>
    </row>
    <row r="1103" spans="1:6" ht="15" thickBot="1" x14ac:dyDescent="0.4">
      <c r="A1103" s="110" t="s">
        <v>1381</v>
      </c>
      <c r="B1103" s="110" t="s">
        <v>2440</v>
      </c>
      <c r="C1103" s="115">
        <v>43776</v>
      </c>
      <c r="D1103" s="111">
        <v>141.85</v>
      </c>
      <c r="E1103" s="145"/>
      <c r="F1103" s="154" t="str">
        <f t="shared" si="17"/>
        <v/>
      </c>
    </row>
    <row r="1104" spans="1:6" ht="15" thickBot="1" x14ac:dyDescent="0.4">
      <c r="A1104" s="110" t="s">
        <v>1381</v>
      </c>
      <c r="B1104" s="110" t="s">
        <v>2441</v>
      </c>
      <c r="C1104" s="115">
        <v>43727</v>
      </c>
      <c r="D1104" s="111">
        <v>91.85</v>
      </c>
      <c r="E1104" s="145"/>
      <c r="F1104" s="154" t="str">
        <f t="shared" si="17"/>
        <v/>
      </c>
    </row>
    <row r="1105" spans="1:6" ht="15" thickBot="1" x14ac:dyDescent="0.4">
      <c r="A1105" s="110" t="s">
        <v>1381</v>
      </c>
      <c r="B1105" s="110" t="s">
        <v>2440</v>
      </c>
      <c r="C1105" s="115">
        <v>43727</v>
      </c>
      <c r="D1105" s="111">
        <v>88.19</v>
      </c>
      <c r="E1105" s="145"/>
      <c r="F1105" s="154" t="str">
        <f t="shared" si="17"/>
        <v/>
      </c>
    </row>
    <row r="1106" spans="1:6" ht="15" thickBot="1" x14ac:dyDescent="0.4">
      <c r="A1106" s="110" t="s">
        <v>2445</v>
      </c>
      <c r="B1106" s="110" t="s">
        <v>2437</v>
      </c>
      <c r="C1106" s="115">
        <v>43559</v>
      </c>
      <c r="D1106" s="111">
        <v>278.98</v>
      </c>
      <c r="E1106" s="144">
        <v>481</v>
      </c>
      <c r="F1106" s="154">
        <f t="shared" si="17"/>
        <v>1.7241379310344827</v>
      </c>
    </row>
    <row r="1107" spans="1:6" ht="15" thickBot="1" x14ac:dyDescent="0.4">
      <c r="A1107" s="110" t="s">
        <v>2442</v>
      </c>
      <c r="B1107" s="110" t="s">
        <v>2440</v>
      </c>
      <c r="C1107" s="115">
        <v>43751</v>
      </c>
      <c r="D1107" s="111">
        <v>234.4</v>
      </c>
      <c r="E1107" s="145"/>
      <c r="F1107" s="154" t="str">
        <f t="shared" si="17"/>
        <v/>
      </c>
    </row>
    <row r="1108" spans="1:6" ht="15" thickBot="1" x14ac:dyDescent="0.4">
      <c r="A1108" s="110" t="s">
        <v>1381</v>
      </c>
      <c r="B1108" s="110" t="s">
        <v>2437</v>
      </c>
      <c r="C1108" s="115">
        <v>43735</v>
      </c>
      <c r="D1108" s="111">
        <v>336.4</v>
      </c>
      <c r="E1108" s="144">
        <v>580</v>
      </c>
      <c r="F1108" s="154">
        <f t="shared" si="17"/>
        <v>1.7241379310344829</v>
      </c>
    </row>
    <row r="1109" spans="1:6" ht="15" thickBot="1" x14ac:dyDescent="0.4">
      <c r="A1109" s="110" t="s">
        <v>1381</v>
      </c>
      <c r="B1109" s="110" t="s">
        <v>2437</v>
      </c>
      <c r="C1109" s="115">
        <v>43780</v>
      </c>
      <c r="D1109" s="111">
        <v>234.9</v>
      </c>
      <c r="E1109" s="144">
        <v>405</v>
      </c>
      <c r="F1109" s="154">
        <f t="shared" si="17"/>
        <v>1.7241379310344827</v>
      </c>
    </row>
    <row r="1110" spans="1:6" ht="15" thickBot="1" x14ac:dyDescent="0.4">
      <c r="A1110" s="110" t="s">
        <v>1381</v>
      </c>
      <c r="B1110" s="110" t="s">
        <v>2437</v>
      </c>
      <c r="C1110" s="115">
        <v>43803</v>
      </c>
      <c r="D1110" s="111">
        <v>274.33999999999997</v>
      </c>
      <c r="E1110" s="144">
        <v>473</v>
      </c>
      <c r="F1110" s="154">
        <f t="shared" si="17"/>
        <v>1.7241379310344829</v>
      </c>
    </row>
    <row r="1111" spans="1:6" ht="15" thickBot="1" x14ac:dyDescent="0.4">
      <c r="A1111" s="110" t="s">
        <v>1381</v>
      </c>
      <c r="B1111" s="110" t="s">
        <v>2437</v>
      </c>
      <c r="C1111" s="115">
        <v>43573</v>
      </c>
      <c r="D1111" s="111">
        <v>265.06</v>
      </c>
      <c r="E1111" s="144">
        <v>457</v>
      </c>
      <c r="F1111" s="154">
        <f t="shared" si="17"/>
        <v>1.7241379310344827</v>
      </c>
    </row>
    <row r="1112" spans="1:6" ht="15" thickBot="1" x14ac:dyDescent="0.4">
      <c r="A1112" s="110" t="s">
        <v>1381</v>
      </c>
      <c r="B1112" s="110" t="s">
        <v>2441</v>
      </c>
      <c r="C1112" s="115">
        <v>43533</v>
      </c>
      <c r="D1112" s="111">
        <v>10</v>
      </c>
      <c r="E1112" s="145"/>
      <c r="F1112" s="154" t="str">
        <f t="shared" si="17"/>
        <v/>
      </c>
    </row>
    <row r="1113" spans="1:6" ht="15" thickBot="1" x14ac:dyDescent="0.4">
      <c r="A1113" s="110" t="s">
        <v>1381</v>
      </c>
      <c r="B1113" s="110" t="s">
        <v>2440</v>
      </c>
      <c r="C1113" s="115">
        <v>43525</v>
      </c>
      <c r="D1113" s="111">
        <v>100.11</v>
      </c>
      <c r="E1113" s="145"/>
      <c r="F1113" s="154" t="str">
        <f t="shared" si="17"/>
        <v/>
      </c>
    </row>
    <row r="1114" spans="1:6" ht="15" thickBot="1" x14ac:dyDescent="0.4">
      <c r="A1114" s="110" t="s">
        <v>1381</v>
      </c>
      <c r="B1114" s="110" t="s">
        <v>2440</v>
      </c>
      <c r="C1114" s="115">
        <v>43533</v>
      </c>
      <c r="D1114" s="111">
        <v>113.64</v>
      </c>
      <c r="E1114" s="145"/>
      <c r="F1114" s="154" t="str">
        <f t="shared" si="17"/>
        <v/>
      </c>
    </row>
    <row r="1115" spans="1:6" ht="15" thickBot="1" x14ac:dyDescent="0.4">
      <c r="A1115" s="110" t="s">
        <v>1381</v>
      </c>
      <c r="B1115" s="110" t="s">
        <v>2440</v>
      </c>
      <c r="C1115" s="115">
        <v>43583</v>
      </c>
      <c r="D1115" s="111">
        <v>88.81</v>
      </c>
      <c r="E1115" s="145"/>
      <c r="F1115" s="154" t="str">
        <f t="shared" si="17"/>
        <v/>
      </c>
    </row>
    <row r="1116" spans="1:6" ht="15" thickBot="1" x14ac:dyDescent="0.4">
      <c r="A1116" s="110" t="s">
        <v>1381</v>
      </c>
      <c r="B1116" s="110" t="s">
        <v>2440</v>
      </c>
      <c r="C1116" s="115">
        <v>43595</v>
      </c>
      <c r="D1116" s="111">
        <v>97.55</v>
      </c>
      <c r="E1116" s="145"/>
      <c r="F1116" s="154" t="str">
        <f t="shared" si="17"/>
        <v/>
      </c>
    </row>
    <row r="1117" spans="1:6" ht="15" thickBot="1" x14ac:dyDescent="0.4">
      <c r="A1117" s="110" t="s">
        <v>2438</v>
      </c>
      <c r="B1117" s="110" t="s">
        <v>2437</v>
      </c>
      <c r="C1117" s="115">
        <v>43660</v>
      </c>
      <c r="D1117" s="111">
        <v>135.13999999999999</v>
      </c>
      <c r="E1117" s="144">
        <v>233</v>
      </c>
      <c r="F1117" s="154">
        <f t="shared" si="17"/>
        <v>1.7241379310344829</v>
      </c>
    </row>
    <row r="1118" spans="1:6" ht="15" thickBot="1" x14ac:dyDescent="0.4">
      <c r="A1118" s="110" t="s">
        <v>2438</v>
      </c>
      <c r="B1118" s="110" t="s">
        <v>2437</v>
      </c>
      <c r="C1118" s="115">
        <v>43665</v>
      </c>
      <c r="D1118" s="111">
        <v>136.30000000000001</v>
      </c>
      <c r="E1118" s="144">
        <v>235</v>
      </c>
      <c r="F1118" s="154">
        <f t="shared" si="17"/>
        <v>1.7241379310344827</v>
      </c>
    </row>
    <row r="1119" spans="1:6" ht="15" thickBot="1" x14ac:dyDescent="0.4">
      <c r="A1119" s="110" t="s">
        <v>2438</v>
      </c>
      <c r="B1119" s="110" t="s">
        <v>2437</v>
      </c>
      <c r="C1119" s="115">
        <v>43667</v>
      </c>
      <c r="D1119" s="111">
        <v>135.13999999999999</v>
      </c>
      <c r="E1119" s="144">
        <v>233</v>
      </c>
      <c r="F1119" s="154">
        <f t="shared" si="17"/>
        <v>1.7241379310344829</v>
      </c>
    </row>
    <row r="1120" spans="1:6" ht="15" thickBot="1" x14ac:dyDescent="0.4">
      <c r="A1120" s="110" t="s">
        <v>2438</v>
      </c>
      <c r="B1120" s="110" t="s">
        <v>2437</v>
      </c>
      <c r="C1120" s="115">
        <v>43672</v>
      </c>
      <c r="D1120" s="111">
        <v>136.30000000000001</v>
      </c>
      <c r="E1120" s="144">
        <v>235</v>
      </c>
      <c r="F1120" s="154">
        <f t="shared" si="17"/>
        <v>1.7241379310344827</v>
      </c>
    </row>
    <row r="1121" spans="1:6" ht="15" thickBot="1" x14ac:dyDescent="0.4">
      <c r="A1121" s="110" t="s">
        <v>1381</v>
      </c>
      <c r="B1121" s="110" t="s">
        <v>2441</v>
      </c>
      <c r="C1121" s="115">
        <v>43602</v>
      </c>
      <c r="D1121" s="111">
        <v>31.22</v>
      </c>
      <c r="E1121" s="145"/>
      <c r="F1121" s="154" t="str">
        <f t="shared" si="17"/>
        <v/>
      </c>
    </row>
    <row r="1122" spans="1:6" ht="15" thickBot="1" x14ac:dyDescent="0.4">
      <c r="A1122" s="110" t="s">
        <v>1381</v>
      </c>
      <c r="B1122" s="110" t="s">
        <v>2440</v>
      </c>
      <c r="C1122" s="115">
        <v>43601</v>
      </c>
      <c r="D1122" s="111">
        <v>73.12</v>
      </c>
      <c r="E1122" s="145"/>
      <c r="F1122" s="154" t="str">
        <f t="shared" si="17"/>
        <v/>
      </c>
    </row>
    <row r="1123" spans="1:6" ht="15" thickBot="1" x14ac:dyDescent="0.4">
      <c r="A1123" s="110" t="s">
        <v>1381</v>
      </c>
      <c r="B1123" s="110" t="s">
        <v>2440</v>
      </c>
      <c r="C1123" s="115">
        <v>43481</v>
      </c>
      <c r="D1123" s="111">
        <v>95.09</v>
      </c>
      <c r="E1123" s="145"/>
      <c r="F1123" s="154" t="str">
        <f t="shared" si="17"/>
        <v/>
      </c>
    </row>
    <row r="1124" spans="1:6" ht="15" thickBot="1" x14ac:dyDescent="0.4">
      <c r="A1124" s="110" t="s">
        <v>1381</v>
      </c>
      <c r="B1124" s="110" t="s">
        <v>2440</v>
      </c>
      <c r="C1124" s="115">
        <v>43525</v>
      </c>
      <c r="D1124" s="111">
        <v>350.48</v>
      </c>
      <c r="E1124" s="145"/>
      <c r="F1124" s="154" t="str">
        <f t="shared" si="17"/>
        <v/>
      </c>
    </row>
    <row r="1125" spans="1:6" ht="15" thickBot="1" x14ac:dyDescent="0.4">
      <c r="A1125" s="110" t="s">
        <v>1381</v>
      </c>
      <c r="B1125" s="110" t="s">
        <v>2441</v>
      </c>
      <c r="C1125" s="115">
        <v>43607</v>
      </c>
      <c r="D1125" s="111">
        <v>16.43</v>
      </c>
      <c r="E1125" s="145"/>
      <c r="F1125" s="154" t="str">
        <f t="shared" si="17"/>
        <v/>
      </c>
    </row>
    <row r="1126" spans="1:6" ht="15" thickBot="1" x14ac:dyDescent="0.4">
      <c r="A1126" s="110" t="s">
        <v>2438</v>
      </c>
      <c r="B1126" s="110" t="s">
        <v>2437</v>
      </c>
      <c r="C1126" s="115">
        <v>43661</v>
      </c>
      <c r="D1126" s="111">
        <v>31.32</v>
      </c>
      <c r="E1126" s="144">
        <v>54</v>
      </c>
      <c r="F1126" s="154">
        <f t="shared" si="17"/>
        <v>1.7241379310344827</v>
      </c>
    </row>
    <row r="1127" spans="1:6" ht="15" thickBot="1" x14ac:dyDescent="0.4">
      <c r="A1127" s="110" t="s">
        <v>2438</v>
      </c>
      <c r="B1127" s="110" t="s">
        <v>2437</v>
      </c>
      <c r="C1127" s="115">
        <v>43662</v>
      </c>
      <c r="D1127" s="111">
        <v>31.32</v>
      </c>
      <c r="E1127" s="144">
        <v>54</v>
      </c>
      <c r="F1127" s="154">
        <f t="shared" si="17"/>
        <v>1.7241379310344827</v>
      </c>
    </row>
    <row r="1128" spans="1:6" ht="15" thickBot="1" x14ac:dyDescent="0.4">
      <c r="A1128" s="110" t="s">
        <v>2438</v>
      </c>
      <c r="B1128" s="110" t="s">
        <v>2437</v>
      </c>
      <c r="C1128" s="115">
        <v>43663</v>
      </c>
      <c r="D1128" s="111">
        <v>31.32</v>
      </c>
      <c r="E1128" s="144">
        <v>54</v>
      </c>
      <c r="F1128" s="154">
        <f t="shared" si="17"/>
        <v>1.7241379310344827</v>
      </c>
    </row>
    <row r="1129" spans="1:6" ht="15" thickBot="1" x14ac:dyDescent="0.4">
      <c r="A1129" s="110" t="s">
        <v>2438</v>
      </c>
      <c r="B1129" s="110" t="s">
        <v>2437</v>
      </c>
      <c r="C1129" s="115">
        <v>43664</v>
      </c>
      <c r="D1129" s="111">
        <v>31.32</v>
      </c>
      <c r="E1129" s="144">
        <v>54</v>
      </c>
      <c r="F1129" s="154">
        <f t="shared" si="17"/>
        <v>1.7241379310344827</v>
      </c>
    </row>
    <row r="1130" spans="1:6" ht="15" thickBot="1" x14ac:dyDescent="0.4">
      <c r="A1130" s="110" t="s">
        <v>2438</v>
      </c>
      <c r="B1130" s="110" t="s">
        <v>2437</v>
      </c>
      <c r="C1130" s="115">
        <v>43665</v>
      </c>
      <c r="D1130" s="111">
        <v>31.32</v>
      </c>
      <c r="E1130" s="144">
        <v>54</v>
      </c>
      <c r="F1130" s="154">
        <f t="shared" si="17"/>
        <v>1.7241379310344827</v>
      </c>
    </row>
    <row r="1131" spans="1:6" ht="15" thickBot="1" x14ac:dyDescent="0.4">
      <c r="A1131" s="110" t="s">
        <v>1381</v>
      </c>
      <c r="B1131" s="110" t="s">
        <v>2437</v>
      </c>
      <c r="C1131" s="115">
        <v>43680</v>
      </c>
      <c r="D1131" s="111">
        <v>613.05999999999995</v>
      </c>
      <c r="E1131" s="144">
        <v>1057</v>
      </c>
      <c r="F1131" s="154">
        <f t="shared" si="17"/>
        <v>1.7241379310344829</v>
      </c>
    </row>
    <row r="1132" spans="1:6" ht="15" thickBot="1" x14ac:dyDescent="0.4">
      <c r="A1132" s="110" t="s">
        <v>2442</v>
      </c>
      <c r="B1132" s="110" t="s">
        <v>2437</v>
      </c>
      <c r="C1132" s="115">
        <v>43475</v>
      </c>
      <c r="D1132" s="111">
        <v>263.89999999999998</v>
      </c>
      <c r="E1132" s="144">
        <v>455</v>
      </c>
      <c r="F1132" s="154">
        <f t="shared" si="17"/>
        <v>1.7241379310344829</v>
      </c>
    </row>
    <row r="1133" spans="1:6" ht="15" thickBot="1" x14ac:dyDescent="0.4">
      <c r="A1133" s="110" t="s">
        <v>2439</v>
      </c>
      <c r="B1133" s="110" t="s">
        <v>2437</v>
      </c>
      <c r="C1133" s="115">
        <v>43710</v>
      </c>
      <c r="D1133" s="111">
        <v>256.94</v>
      </c>
      <c r="E1133" s="144">
        <v>443</v>
      </c>
      <c r="F1133" s="154">
        <f t="shared" si="17"/>
        <v>1.7241379310344829</v>
      </c>
    </row>
    <row r="1134" spans="1:6" ht="15" thickBot="1" x14ac:dyDescent="0.4">
      <c r="A1134" s="110" t="s">
        <v>2445</v>
      </c>
      <c r="B1134" s="110" t="s">
        <v>2441</v>
      </c>
      <c r="C1134" s="115">
        <v>43601</v>
      </c>
      <c r="D1134" s="111">
        <v>60.12</v>
      </c>
      <c r="E1134" s="145"/>
      <c r="F1134" s="154" t="str">
        <f t="shared" si="17"/>
        <v/>
      </c>
    </row>
    <row r="1135" spans="1:6" ht="15" thickBot="1" x14ac:dyDescent="0.4">
      <c r="A1135" s="110" t="s">
        <v>2445</v>
      </c>
      <c r="B1135" s="110" t="s">
        <v>2440</v>
      </c>
      <c r="C1135" s="115">
        <v>43601</v>
      </c>
      <c r="D1135" s="111">
        <v>331.59</v>
      </c>
      <c r="E1135" s="145"/>
      <c r="F1135" s="154" t="str">
        <f t="shared" si="17"/>
        <v/>
      </c>
    </row>
    <row r="1136" spans="1:6" ht="15" thickBot="1" x14ac:dyDescent="0.4">
      <c r="A1136" s="110" t="s">
        <v>2438</v>
      </c>
      <c r="B1136" s="110" t="s">
        <v>2440</v>
      </c>
      <c r="C1136" s="115">
        <v>43480</v>
      </c>
      <c r="D1136" s="111">
        <v>64.349999999999994</v>
      </c>
      <c r="E1136" s="145"/>
      <c r="F1136" s="154" t="str">
        <f t="shared" si="17"/>
        <v/>
      </c>
    </row>
    <row r="1137" spans="1:6" ht="15" thickBot="1" x14ac:dyDescent="0.4">
      <c r="A1137" s="110" t="s">
        <v>2438</v>
      </c>
      <c r="B1137" s="110" t="s">
        <v>2440</v>
      </c>
      <c r="C1137" s="115">
        <v>43480</v>
      </c>
      <c r="D1137" s="111">
        <v>64.349999999999994</v>
      </c>
      <c r="E1137" s="145"/>
      <c r="F1137" s="154" t="str">
        <f t="shared" si="17"/>
        <v/>
      </c>
    </row>
    <row r="1138" spans="1:6" ht="15" thickBot="1" x14ac:dyDescent="0.4">
      <c r="A1138" s="110" t="s">
        <v>2439</v>
      </c>
      <c r="B1138" s="110" t="s">
        <v>2437</v>
      </c>
      <c r="C1138" s="115">
        <v>43611</v>
      </c>
      <c r="D1138" s="111">
        <v>1135.06</v>
      </c>
      <c r="E1138" s="144">
        <v>1957</v>
      </c>
      <c r="F1138" s="154">
        <f t="shared" si="17"/>
        <v>1.7241379310344829</v>
      </c>
    </row>
    <row r="1139" spans="1:6" ht="15" thickBot="1" x14ac:dyDescent="0.4">
      <c r="A1139" s="110" t="s">
        <v>1381</v>
      </c>
      <c r="B1139" s="110" t="s">
        <v>2437</v>
      </c>
      <c r="C1139" s="115">
        <v>43734</v>
      </c>
      <c r="D1139" s="111">
        <v>231.42</v>
      </c>
      <c r="E1139" s="144">
        <v>399</v>
      </c>
      <c r="F1139" s="154">
        <f t="shared" si="17"/>
        <v>1.7241379310344829</v>
      </c>
    </row>
    <row r="1140" spans="1:6" ht="15" thickBot="1" x14ac:dyDescent="0.4">
      <c r="A1140" s="110" t="s">
        <v>1381</v>
      </c>
      <c r="B1140" s="110" t="s">
        <v>2441</v>
      </c>
      <c r="C1140" s="115">
        <v>43486</v>
      </c>
      <c r="D1140" s="111">
        <v>11.14</v>
      </c>
      <c r="E1140" s="145"/>
      <c r="F1140" s="154" t="str">
        <f t="shared" si="17"/>
        <v/>
      </c>
    </row>
    <row r="1141" spans="1:6" ht="15" thickBot="1" x14ac:dyDescent="0.4">
      <c r="A1141" s="110" t="s">
        <v>1381</v>
      </c>
      <c r="B1141" s="110" t="s">
        <v>2441</v>
      </c>
      <c r="C1141" s="115">
        <v>43488</v>
      </c>
      <c r="D1141" s="111">
        <v>32.299999999999997</v>
      </c>
      <c r="E1141" s="145"/>
      <c r="F1141" s="154" t="str">
        <f t="shared" si="17"/>
        <v/>
      </c>
    </row>
    <row r="1142" spans="1:6" ht="15" thickBot="1" x14ac:dyDescent="0.4">
      <c r="A1142" s="110" t="s">
        <v>1381</v>
      </c>
      <c r="B1142" s="110" t="s">
        <v>2441</v>
      </c>
      <c r="C1142" s="115">
        <v>43519</v>
      </c>
      <c r="D1142" s="111">
        <v>29.56</v>
      </c>
      <c r="E1142" s="145"/>
      <c r="F1142" s="154" t="str">
        <f t="shared" si="17"/>
        <v/>
      </c>
    </row>
    <row r="1143" spans="1:6" ht="15" thickBot="1" x14ac:dyDescent="0.4">
      <c r="A1143" s="110" t="s">
        <v>1381</v>
      </c>
      <c r="B1143" s="110" t="s">
        <v>2440</v>
      </c>
      <c r="C1143" s="115">
        <v>43488</v>
      </c>
      <c r="D1143" s="111">
        <v>325.73</v>
      </c>
      <c r="E1143" s="145"/>
      <c r="F1143" s="154" t="str">
        <f t="shared" si="17"/>
        <v/>
      </c>
    </row>
    <row r="1144" spans="1:6" ht="15" thickBot="1" x14ac:dyDescent="0.4">
      <c r="A1144" s="110" t="s">
        <v>2438</v>
      </c>
      <c r="B1144" s="110" t="s">
        <v>2441</v>
      </c>
      <c r="C1144" s="115">
        <v>43806</v>
      </c>
      <c r="D1144" s="111">
        <v>20</v>
      </c>
      <c r="E1144" s="145"/>
      <c r="F1144" s="154" t="str">
        <f t="shared" si="17"/>
        <v/>
      </c>
    </row>
    <row r="1145" spans="1:6" ht="15" thickBot="1" x14ac:dyDescent="0.4">
      <c r="A1145" s="110" t="s">
        <v>1381</v>
      </c>
      <c r="B1145" s="110" t="s">
        <v>2437</v>
      </c>
      <c r="C1145" s="115">
        <v>43480</v>
      </c>
      <c r="D1145" s="111">
        <v>132.82</v>
      </c>
      <c r="E1145" s="144">
        <v>229</v>
      </c>
      <c r="F1145" s="154">
        <f t="shared" si="17"/>
        <v>1.7241379310344829</v>
      </c>
    </row>
    <row r="1146" spans="1:6" ht="15" thickBot="1" x14ac:dyDescent="0.4">
      <c r="A1146" s="110" t="s">
        <v>1381</v>
      </c>
      <c r="B1146" s="110" t="s">
        <v>2437</v>
      </c>
      <c r="C1146" s="115">
        <v>43600</v>
      </c>
      <c r="D1146" s="111">
        <v>133.4</v>
      </c>
      <c r="E1146" s="144">
        <v>230</v>
      </c>
      <c r="F1146" s="154">
        <f t="shared" si="17"/>
        <v>1.7241379310344827</v>
      </c>
    </row>
    <row r="1147" spans="1:6" ht="15" thickBot="1" x14ac:dyDescent="0.4">
      <c r="A1147" s="110" t="s">
        <v>1381</v>
      </c>
      <c r="B1147" s="110" t="s">
        <v>2440</v>
      </c>
      <c r="C1147" s="115">
        <v>43702</v>
      </c>
      <c r="D1147" s="111">
        <v>86.52</v>
      </c>
      <c r="E1147" s="145"/>
      <c r="F1147" s="154" t="str">
        <f t="shared" si="17"/>
        <v/>
      </c>
    </row>
    <row r="1148" spans="1:6" ht="15" thickBot="1" x14ac:dyDescent="0.4">
      <c r="A1148" s="110" t="s">
        <v>1381</v>
      </c>
      <c r="B1148" s="110" t="s">
        <v>2441</v>
      </c>
      <c r="C1148" s="115">
        <v>43520</v>
      </c>
      <c r="D1148" s="111">
        <v>20.52</v>
      </c>
      <c r="E1148" s="145"/>
      <c r="F1148" s="154" t="str">
        <f t="shared" si="17"/>
        <v/>
      </c>
    </row>
    <row r="1149" spans="1:6" ht="15" thickBot="1" x14ac:dyDescent="0.4">
      <c r="A1149" s="110" t="s">
        <v>1381</v>
      </c>
      <c r="B1149" s="110" t="s">
        <v>2441</v>
      </c>
      <c r="C1149" s="115">
        <v>43548</v>
      </c>
      <c r="D1149" s="111">
        <v>29.73</v>
      </c>
      <c r="E1149" s="145"/>
      <c r="F1149" s="154" t="str">
        <f t="shared" si="17"/>
        <v/>
      </c>
    </row>
    <row r="1150" spans="1:6" ht="15" thickBot="1" x14ac:dyDescent="0.4">
      <c r="A1150" s="110" t="s">
        <v>1381</v>
      </c>
      <c r="B1150" s="110" t="s">
        <v>2441</v>
      </c>
      <c r="C1150" s="115">
        <v>43548</v>
      </c>
      <c r="D1150" s="111">
        <v>29.73</v>
      </c>
      <c r="E1150" s="145"/>
      <c r="F1150" s="154" t="str">
        <f t="shared" si="17"/>
        <v/>
      </c>
    </row>
    <row r="1151" spans="1:6" ht="15" thickBot="1" x14ac:dyDescent="0.4">
      <c r="A1151" s="110" t="s">
        <v>1381</v>
      </c>
      <c r="B1151" s="110" t="s">
        <v>2440</v>
      </c>
      <c r="C1151" s="115">
        <v>43548</v>
      </c>
      <c r="D1151" s="111">
        <v>148.12</v>
      </c>
      <c r="E1151" s="145"/>
      <c r="F1151" s="154" t="str">
        <f t="shared" si="17"/>
        <v/>
      </c>
    </row>
    <row r="1152" spans="1:6" ht="15" thickBot="1" x14ac:dyDescent="0.4">
      <c r="A1152" s="110" t="s">
        <v>1381</v>
      </c>
      <c r="B1152" s="110" t="s">
        <v>2440</v>
      </c>
      <c r="C1152" s="115">
        <v>43548</v>
      </c>
      <c r="D1152" s="111">
        <v>148.12</v>
      </c>
      <c r="E1152" s="145"/>
      <c r="F1152" s="154" t="str">
        <f t="shared" si="17"/>
        <v/>
      </c>
    </row>
    <row r="1153" spans="1:6" ht="15" thickBot="1" x14ac:dyDescent="0.4">
      <c r="A1153" s="110" t="s">
        <v>1381</v>
      </c>
      <c r="B1153" s="110" t="s">
        <v>2437</v>
      </c>
      <c r="C1153" s="115">
        <v>43470</v>
      </c>
      <c r="D1153" s="111">
        <v>236.64</v>
      </c>
      <c r="E1153" s="144">
        <v>408</v>
      </c>
      <c r="F1153" s="154">
        <f t="shared" si="17"/>
        <v>1.7241379310344829</v>
      </c>
    </row>
    <row r="1154" spans="1:6" ht="15" thickBot="1" x14ac:dyDescent="0.4">
      <c r="A1154" s="110" t="s">
        <v>1381</v>
      </c>
      <c r="B1154" s="110" t="s">
        <v>2441</v>
      </c>
      <c r="C1154" s="115">
        <v>43774</v>
      </c>
      <c r="D1154" s="111">
        <v>19.48</v>
      </c>
      <c r="E1154" s="145"/>
      <c r="F1154" s="154" t="str">
        <f t="shared" si="17"/>
        <v/>
      </c>
    </row>
    <row r="1155" spans="1:6" ht="15" thickBot="1" x14ac:dyDescent="0.4">
      <c r="A1155" s="110" t="s">
        <v>1381</v>
      </c>
      <c r="B1155" s="110" t="s">
        <v>2437</v>
      </c>
      <c r="C1155" s="115">
        <v>43764</v>
      </c>
      <c r="D1155" s="111">
        <v>198.36</v>
      </c>
      <c r="E1155" s="144">
        <v>342</v>
      </c>
      <c r="F1155" s="154">
        <f t="shared" si="17"/>
        <v>1.7241379310344827</v>
      </c>
    </row>
    <row r="1156" spans="1:6" ht="15" thickBot="1" x14ac:dyDescent="0.4">
      <c r="A1156" s="110" t="s">
        <v>1381</v>
      </c>
      <c r="B1156" s="110" t="s">
        <v>2440</v>
      </c>
      <c r="C1156" s="115">
        <v>43776</v>
      </c>
      <c r="D1156" s="111">
        <v>467.16</v>
      </c>
      <c r="E1156" s="145"/>
      <c r="F1156" s="154" t="str">
        <f t="shared" si="17"/>
        <v/>
      </c>
    </row>
    <row r="1157" spans="1:6" ht="15" thickBot="1" x14ac:dyDescent="0.4">
      <c r="A1157" s="110" t="s">
        <v>1381</v>
      </c>
      <c r="B1157" s="110" t="s">
        <v>2437</v>
      </c>
      <c r="C1157" s="115">
        <v>43755</v>
      </c>
      <c r="D1157" s="111">
        <v>225.04</v>
      </c>
      <c r="E1157" s="144">
        <v>388</v>
      </c>
      <c r="F1157" s="154">
        <f t="shared" si="17"/>
        <v>1.7241379310344829</v>
      </c>
    </row>
    <row r="1158" spans="1:6" ht="15" thickBot="1" x14ac:dyDescent="0.4">
      <c r="A1158" s="110" t="s">
        <v>1381</v>
      </c>
      <c r="B1158" s="110" t="s">
        <v>2437</v>
      </c>
      <c r="C1158" s="115">
        <v>43674</v>
      </c>
      <c r="D1158" s="111">
        <v>399.04</v>
      </c>
      <c r="E1158" s="144">
        <v>688</v>
      </c>
      <c r="F1158" s="154">
        <f t="shared" si="17"/>
        <v>1.7241379310344827</v>
      </c>
    </row>
    <row r="1159" spans="1:6" ht="15" thickBot="1" x14ac:dyDescent="0.4">
      <c r="A1159" s="110" t="s">
        <v>1381</v>
      </c>
      <c r="B1159" s="110" t="s">
        <v>2437</v>
      </c>
      <c r="C1159" s="115">
        <v>43775</v>
      </c>
      <c r="D1159" s="111">
        <v>266.22000000000003</v>
      </c>
      <c r="E1159" s="144">
        <v>459</v>
      </c>
      <c r="F1159" s="154">
        <f t="shared" si="17"/>
        <v>1.7241379310344827</v>
      </c>
    </row>
    <row r="1160" spans="1:6" ht="15" thickBot="1" x14ac:dyDescent="0.4">
      <c r="A1160" s="110" t="s">
        <v>1381</v>
      </c>
      <c r="B1160" s="110" t="s">
        <v>2437</v>
      </c>
      <c r="C1160" s="115">
        <v>43768</v>
      </c>
      <c r="D1160" s="111">
        <v>245.34</v>
      </c>
      <c r="E1160" s="144">
        <v>423</v>
      </c>
      <c r="F1160" s="154">
        <f t="shared" ref="F1160:F1223" si="18" xml:space="preserve"> IF(ISBLANK(E1160),"",E1160 / D1160)</f>
        <v>1.7241379310344827</v>
      </c>
    </row>
    <row r="1161" spans="1:6" ht="15" thickBot="1" x14ac:dyDescent="0.4">
      <c r="A1161" s="110" t="s">
        <v>1381</v>
      </c>
      <c r="B1161" s="110" t="s">
        <v>2437</v>
      </c>
      <c r="C1161" s="115">
        <v>43480</v>
      </c>
      <c r="D1161" s="111">
        <v>156.02000000000001</v>
      </c>
      <c r="E1161" s="144">
        <v>269</v>
      </c>
      <c r="F1161" s="154">
        <f t="shared" si="18"/>
        <v>1.7241379310344827</v>
      </c>
    </row>
    <row r="1162" spans="1:6" ht="15" thickBot="1" x14ac:dyDescent="0.4">
      <c r="A1162" s="110" t="s">
        <v>1381</v>
      </c>
      <c r="B1162" s="110" t="s">
        <v>2437</v>
      </c>
      <c r="C1162" s="115">
        <v>43514</v>
      </c>
      <c r="D1162" s="111">
        <v>127.6</v>
      </c>
      <c r="E1162" s="144">
        <v>220</v>
      </c>
      <c r="F1162" s="154">
        <f t="shared" si="18"/>
        <v>1.7241379310344829</v>
      </c>
    </row>
    <row r="1163" spans="1:6" ht="15" thickBot="1" x14ac:dyDescent="0.4">
      <c r="A1163" s="110" t="s">
        <v>2445</v>
      </c>
      <c r="B1163" s="110" t="s">
        <v>2437</v>
      </c>
      <c r="C1163" s="115">
        <v>43761</v>
      </c>
      <c r="D1163" s="111">
        <v>219.82</v>
      </c>
      <c r="E1163" s="144">
        <v>379</v>
      </c>
      <c r="F1163" s="154">
        <f t="shared" si="18"/>
        <v>1.7241379310344829</v>
      </c>
    </row>
    <row r="1164" spans="1:6" ht="15" thickBot="1" x14ac:dyDescent="0.4">
      <c r="A1164" s="110" t="s">
        <v>1381</v>
      </c>
      <c r="B1164" s="110" t="s">
        <v>2441</v>
      </c>
      <c r="C1164" s="115">
        <v>43585</v>
      </c>
      <c r="D1164" s="111">
        <v>34.69</v>
      </c>
      <c r="E1164" s="145"/>
      <c r="F1164" s="154" t="str">
        <f t="shared" si="18"/>
        <v/>
      </c>
    </row>
    <row r="1165" spans="1:6" ht="15" thickBot="1" x14ac:dyDescent="0.4">
      <c r="A1165" s="110" t="s">
        <v>1381</v>
      </c>
      <c r="B1165" s="110" t="s">
        <v>2440</v>
      </c>
      <c r="C1165" s="115">
        <v>43585</v>
      </c>
      <c r="D1165" s="111">
        <v>83.39</v>
      </c>
      <c r="E1165" s="145"/>
      <c r="F1165" s="154" t="str">
        <f t="shared" si="18"/>
        <v/>
      </c>
    </row>
    <row r="1166" spans="1:6" ht="15" thickBot="1" x14ac:dyDescent="0.4">
      <c r="A1166" s="110" t="s">
        <v>1381</v>
      </c>
      <c r="B1166" s="110" t="s">
        <v>2440</v>
      </c>
      <c r="C1166" s="115">
        <v>43470</v>
      </c>
      <c r="D1166" s="111">
        <v>59.72</v>
      </c>
      <c r="E1166" s="145"/>
      <c r="F1166" s="154" t="str">
        <f t="shared" si="18"/>
        <v/>
      </c>
    </row>
    <row r="1167" spans="1:6" ht="15" thickBot="1" x14ac:dyDescent="0.4">
      <c r="A1167" s="110" t="s">
        <v>1381</v>
      </c>
      <c r="B1167" s="110" t="s">
        <v>2441</v>
      </c>
      <c r="C1167" s="115">
        <v>43574</v>
      </c>
      <c r="D1167" s="111">
        <v>24.8</v>
      </c>
      <c r="E1167" s="145"/>
      <c r="F1167" s="154" t="str">
        <f t="shared" si="18"/>
        <v/>
      </c>
    </row>
    <row r="1168" spans="1:6" ht="15" thickBot="1" x14ac:dyDescent="0.4">
      <c r="A1168" s="110" t="s">
        <v>1381</v>
      </c>
      <c r="B1168" s="110" t="s">
        <v>2440</v>
      </c>
      <c r="C1168" s="115">
        <v>43574</v>
      </c>
      <c r="D1168" s="111">
        <v>53.37</v>
      </c>
      <c r="E1168" s="145"/>
      <c r="F1168" s="154" t="str">
        <f t="shared" si="18"/>
        <v/>
      </c>
    </row>
    <row r="1169" spans="1:6" ht="15" thickBot="1" x14ac:dyDescent="0.4">
      <c r="A1169" s="110" t="s">
        <v>1381</v>
      </c>
      <c r="B1169" s="110" t="s">
        <v>2440</v>
      </c>
      <c r="C1169" s="115">
        <v>43583</v>
      </c>
      <c r="D1169" s="111">
        <v>64.510000000000005</v>
      </c>
      <c r="E1169" s="145"/>
      <c r="F1169" s="154" t="str">
        <f t="shared" si="18"/>
        <v/>
      </c>
    </row>
    <row r="1170" spans="1:6" ht="15" thickBot="1" x14ac:dyDescent="0.4">
      <c r="A1170" s="110" t="s">
        <v>1381</v>
      </c>
      <c r="B1170" s="110" t="s">
        <v>2441</v>
      </c>
      <c r="C1170" s="115">
        <v>43631</v>
      </c>
      <c r="D1170" s="111">
        <v>23.84</v>
      </c>
      <c r="E1170" s="145"/>
      <c r="F1170" s="154" t="str">
        <f t="shared" si="18"/>
        <v/>
      </c>
    </row>
    <row r="1171" spans="1:6" ht="15" thickBot="1" x14ac:dyDescent="0.4">
      <c r="A1171" s="110" t="s">
        <v>1381</v>
      </c>
      <c r="B1171" s="110" t="s">
        <v>2441</v>
      </c>
      <c r="C1171" s="115">
        <v>43695</v>
      </c>
      <c r="D1171" s="111">
        <v>46.52</v>
      </c>
      <c r="E1171" s="145"/>
      <c r="F1171" s="154" t="str">
        <f t="shared" si="18"/>
        <v/>
      </c>
    </row>
    <row r="1172" spans="1:6" ht="15" thickBot="1" x14ac:dyDescent="0.4">
      <c r="A1172" s="110" t="s">
        <v>1381</v>
      </c>
      <c r="B1172" s="110" t="s">
        <v>2440</v>
      </c>
      <c r="C1172" s="115">
        <v>43663</v>
      </c>
      <c r="D1172" s="111">
        <v>1060</v>
      </c>
      <c r="E1172" s="145"/>
      <c r="F1172" s="154" t="str">
        <f t="shared" si="18"/>
        <v/>
      </c>
    </row>
    <row r="1173" spans="1:6" ht="15" thickBot="1" x14ac:dyDescent="0.4">
      <c r="A1173" s="110" t="s">
        <v>1381</v>
      </c>
      <c r="B1173" s="110" t="s">
        <v>2440</v>
      </c>
      <c r="C1173" s="115">
        <v>43693</v>
      </c>
      <c r="D1173" s="111">
        <v>854.77</v>
      </c>
      <c r="E1173" s="145"/>
      <c r="F1173" s="154" t="str">
        <f t="shared" si="18"/>
        <v/>
      </c>
    </row>
    <row r="1174" spans="1:6" ht="15" thickBot="1" x14ac:dyDescent="0.4">
      <c r="A1174" s="110" t="s">
        <v>1381</v>
      </c>
      <c r="B1174" s="110" t="s">
        <v>2440</v>
      </c>
      <c r="C1174" s="115">
        <v>43693</v>
      </c>
      <c r="D1174" s="111">
        <v>854.77</v>
      </c>
      <c r="E1174" s="145"/>
      <c r="F1174" s="154" t="str">
        <f t="shared" si="18"/>
        <v/>
      </c>
    </row>
    <row r="1175" spans="1:6" ht="15" thickBot="1" x14ac:dyDescent="0.4">
      <c r="A1175" s="110" t="s">
        <v>1381</v>
      </c>
      <c r="B1175" s="110" t="s">
        <v>2440</v>
      </c>
      <c r="C1175" s="115">
        <v>43695</v>
      </c>
      <c r="D1175" s="111">
        <v>179.4</v>
      </c>
      <c r="E1175" s="145"/>
      <c r="F1175" s="154" t="str">
        <f t="shared" si="18"/>
        <v/>
      </c>
    </row>
    <row r="1176" spans="1:6" ht="15" thickBot="1" x14ac:dyDescent="0.4">
      <c r="A1176" s="110" t="s">
        <v>1381</v>
      </c>
      <c r="B1176" s="110" t="s">
        <v>2441</v>
      </c>
      <c r="C1176" s="115">
        <v>43709</v>
      </c>
      <c r="D1176" s="111">
        <v>20.9</v>
      </c>
      <c r="E1176" s="145"/>
      <c r="F1176" s="154" t="str">
        <f t="shared" si="18"/>
        <v/>
      </c>
    </row>
    <row r="1177" spans="1:6" ht="15" thickBot="1" x14ac:dyDescent="0.4">
      <c r="A1177" s="110" t="s">
        <v>1381</v>
      </c>
      <c r="B1177" s="110" t="s">
        <v>2440</v>
      </c>
      <c r="C1177" s="115">
        <v>43701</v>
      </c>
      <c r="D1177" s="111">
        <v>54.9</v>
      </c>
      <c r="E1177" s="145"/>
      <c r="F1177" s="154" t="str">
        <f t="shared" si="18"/>
        <v/>
      </c>
    </row>
    <row r="1178" spans="1:6" ht="15" thickBot="1" x14ac:dyDescent="0.4">
      <c r="A1178" s="110" t="s">
        <v>1381</v>
      </c>
      <c r="B1178" s="110" t="s">
        <v>2440</v>
      </c>
      <c r="C1178" s="115">
        <v>43709</v>
      </c>
      <c r="D1178" s="111">
        <v>62.62</v>
      </c>
      <c r="E1178" s="145"/>
      <c r="F1178" s="154" t="str">
        <f t="shared" si="18"/>
        <v/>
      </c>
    </row>
    <row r="1179" spans="1:6" ht="15" thickBot="1" x14ac:dyDescent="0.4">
      <c r="A1179" s="110" t="s">
        <v>2445</v>
      </c>
      <c r="B1179" s="110" t="s">
        <v>2440</v>
      </c>
      <c r="C1179" s="115">
        <v>43679</v>
      </c>
      <c r="D1179" s="111">
        <v>288.29000000000002</v>
      </c>
      <c r="E1179" s="145"/>
      <c r="F1179" s="154" t="str">
        <f t="shared" si="18"/>
        <v/>
      </c>
    </row>
    <row r="1180" spans="1:6" ht="15" thickBot="1" x14ac:dyDescent="0.4">
      <c r="A1180" s="110" t="s">
        <v>2442</v>
      </c>
      <c r="B1180" s="110" t="s">
        <v>2437</v>
      </c>
      <c r="C1180" s="115">
        <v>43546</v>
      </c>
      <c r="D1180" s="111">
        <v>165.3</v>
      </c>
      <c r="E1180" s="144">
        <v>285</v>
      </c>
      <c r="F1180" s="154">
        <f t="shared" si="18"/>
        <v>1.7241379310344827</v>
      </c>
    </row>
    <row r="1181" spans="1:6" ht="15" thickBot="1" x14ac:dyDescent="0.4">
      <c r="A1181" s="110" t="s">
        <v>1381</v>
      </c>
      <c r="B1181" s="110" t="s">
        <v>2440</v>
      </c>
      <c r="C1181" s="115">
        <v>43672</v>
      </c>
      <c r="D1181" s="111">
        <v>145.66999999999999</v>
      </c>
      <c r="E1181" s="145"/>
      <c r="F1181" s="154" t="str">
        <f t="shared" si="18"/>
        <v/>
      </c>
    </row>
    <row r="1182" spans="1:6" ht="15" thickBot="1" x14ac:dyDescent="0.4">
      <c r="A1182" s="110" t="s">
        <v>1381</v>
      </c>
      <c r="B1182" s="110" t="s">
        <v>2441</v>
      </c>
      <c r="C1182" s="115">
        <v>43528</v>
      </c>
      <c r="D1182" s="111">
        <v>37.07</v>
      </c>
      <c r="E1182" s="145"/>
      <c r="F1182" s="154" t="str">
        <f t="shared" si="18"/>
        <v/>
      </c>
    </row>
    <row r="1183" spans="1:6" ht="15" thickBot="1" x14ac:dyDescent="0.4">
      <c r="A1183" s="110" t="s">
        <v>1381</v>
      </c>
      <c r="B1183" s="110" t="s">
        <v>2440</v>
      </c>
      <c r="C1183" s="115">
        <v>43524</v>
      </c>
      <c r="D1183" s="111">
        <v>197.65</v>
      </c>
      <c r="E1183" s="145"/>
      <c r="F1183" s="154" t="str">
        <f t="shared" si="18"/>
        <v/>
      </c>
    </row>
    <row r="1184" spans="1:6" ht="15" thickBot="1" x14ac:dyDescent="0.4">
      <c r="A1184" s="110" t="s">
        <v>1381</v>
      </c>
      <c r="B1184" s="110" t="s">
        <v>2441</v>
      </c>
      <c r="C1184" s="115">
        <v>43557</v>
      </c>
      <c r="D1184" s="111">
        <v>40.299999999999997</v>
      </c>
      <c r="E1184" s="145"/>
      <c r="F1184" s="154" t="str">
        <f t="shared" si="18"/>
        <v/>
      </c>
    </row>
    <row r="1185" spans="1:6" ht="15" thickBot="1" x14ac:dyDescent="0.4">
      <c r="A1185" s="110" t="s">
        <v>1381</v>
      </c>
      <c r="B1185" s="110" t="s">
        <v>2440</v>
      </c>
      <c r="C1185" s="115">
        <v>43558</v>
      </c>
      <c r="D1185" s="111">
        <v>48.84</v>
      </c>
      <c r="E1185" s="145"/>
      <c r="F1185" s="154" t="str">
        <f t="shared" si="18"/>
        <v/>
      </c>
    </row>
    <row r="1186" spans="1:6" ht="15" thickBot="1" x14ac:dyDescent="0.4">
      <c r="A1186" s="110" t="s">
        <v>1381</v>
      </c>
      <c r="B1186" s="110" t="s">
        <v>2441</v>
      </c>
      <c r="C1186" s="115">
        <v>43577</v>
      </c>
      <c r="D1186" s="111">
        <v>45.36</v>
      </c>
      <c r="E1186" s="145"/>
      <c r="F1186" s="154" t="str">
        <f t="shared" si="18"/>
        <v/>
      </c>
    </row>
    <row r="1187" spans="1:6" ht="15" thickBot="1" x14ac:dyDescent="0.4">
      <c r="A1187" s="110" t="s">
        <v>1381</v>
      </c>
      <c r="B1187" s="110" t="s">
        <v>2440</v>
      </c>
      <c r="C1187" s="115">
        <v>43578</v>
      </c>
      <c r="D1187" s="111">
        <v>620.16999999999996</v>
      </c>
      <c r="E1187" s="145"/>
      <c r="F1187" s="154" t="str">
        <f t="shared" si="18"/>
        <v/>
      </c>
    </row>
    <row r="1188" spans="1:6" ht="15" thickBot="1" x14ac:dyDescent="0.4">
      <c r="A1188" s="110" t="s">
        <v>1381</v>
      </c>
      <c r="B1188" s="110" t="s">
        <v>2440</v>
      </c>
      <c r="C1188" s="115">
        <v>43578</v>
      </c>
      <c r="D1188" s="111">
        <v>620.16999999999996</v>
      </c>
      <c r="E1188" s="145"/>
      <c r="F1188" s="154" t="str">
        <f t="shared" si="18"/>
        <v/>
      </c>
    </row>
    <row r="1189" spans="1:6" ht="15" thickBot="1" x14ac:dyDescent="0.4">
      <c r="A1189" s="110" t="s">
        <v>1381</v>
      </c>
      <c r="B1189" s="110" t="s">
        <v>2441</v>
      </c>
      <c r="C1189" s="115">
        <v>43477</v>
      </c>
      <c r="D1189" s="111">
        <v>17.11</v>
      </c>
      <c r="E1189" s="145"/>
      <c r="F1189" s="154" t="str">
        <f t="shared" si="18"/>
        <v/>
      </c>
    </row>
    <row r="1190" spans="1:6" ht="15" thickBot="1" x14ac:dyDescent="0.4">
      <c r="A1190" s="110" t="s">
        <v>1381</v>
      </c>
      <c r="B1190" s="110" t="s">
        <v>2440</v>
      </c>
      <c r="C1190" s="115">
        <v>43477</v>
      </c>
      <c r="D1190" s="111">
        <v>75.900000000000006</v>
      </c>
      <c r="E1190" s="145"/>
      <c r="F1190" s="154" t="str">
        <f t="shared" si="18"/>
        <v/>
      </c>
    </row>
    <row r="1191" spans="1:6" ht="15" thickBot="1" x14ac:dyDescent="0.4">
      <c r="A1191" s="110" t="s">
        <v>1381</v>
      </c>
      <c r="B1191" s="110" t="s">
        <v>2440</v>
      </c>
      <c r="C1191" s="115">
        <v>43661</v>
      </c>
      <c r="D1191" s="111">
        <v>188.66</v>
      </c>
      <c r="E1191" s="145"/>
      <c r="F1191" s="154" t="str">
        <f t="shared" si="18"/>
        <v/>
      </c>
    </row>
    <row r="1192" spans="1:6" ht="15" thickBot="1" x14ac:dyDescent="0.4">
      <c r="A1192" s="110" t="s">
        <v>2439</v>
      </c>
      <c r="B1192" s="110" t="s">
        <v>2437</v>
      </c>
      <c r="C1192" s="115">
        <v>43555</v>
      </c>
      <c r="D1192" s="111">
        <v>437.32</v>
      </c>
      <c r="E1192" s="144">
        <v>754</v>
      </c>
      <c r="F1192" s="154">
        <f t="shared" si="18"/>
        <v>1.7241379310344829</v>
      </c>
    </row>
    <row r="1193" spans="1:6" ht="15" thickBot="1" x14ac:dyDescent="0.4">
      <c r="A1193" s="110" t="s">
        <v>2439</v>
      </c>
      <c r="B1193" s="110" t="s">
        <v>2437</v>
      </c>
      <c r="C1193" s="115">
        <v>43679</v>
      </c>
      <c r="D1193" s="111">
        <v>500.54</v>
      </c>
      <c r="E1193" s="144">
        <v>863</v>
      </c>
      <c r="F1193" s="154">
        <f t="shared" si="18"/>
        <v>1.7241379310344827</v>
      </c>
    </row>
    <row r="1194" spans="1:6" ht="15" thickBot="1" x14ac:dyDescent="0.4">
      <c r="A1194" s="110" t="s">
        <v>2439</v>
      </c>
      <c r="B1194" s="110" t="s">
        <v>2437</v>
      </c>
      <c r="C1194" s="115">
        <v>43702</v>
      </c>
      <c r="D1194" s="111">
        <v>299.27999999999997</v>
      </c>
      <c r="E1194" s="144">
        <v>516</v>
      </c>
      <c r="F1194" s="154">
        <f t="shared" si="18"/>
        <v>1.7241379310344829</v>
      </c>
    </row>
    <row r="1195" spans="1:6" ht="15" thickBot="1" x14ac:dyDescent="0.4">
      <c r="A1195" s="110" t="s">
        <v>2445</v>
      </c>
      <c r="B1195" s="110" t="s">
        <v>2440</v>
      </c>
      <c r="C1195" s="115">
        <v>43551</v>
      </c>
      <c r="D1195" s="111">
        <v>173.97</v>
      </c>
      <c r="E1195" s="145"/>
      <c r="F1195" s="154" t="str">
        <f t="shared" si="18"/>
        <v/>
      </c>
    </row>
    <row r="1196" spans="1:6" ht="15" thickBot="1" x14ac:dyDescent="0.4">
      <c r="A1196" s="110" t="s">
        <v>2445</v>
      </c>
      <c r="B1196" s="110" t="s">
        <v>2440</v>
      </c>
      <c r="C1196" s="115">
        <v>43551</v>
      </c>
      <c r="D1196" s="111">
        <v>173.97</v>
      </c>
      <c r="E1196" s="145"/>
      <c r="F1196" s="154" t="str">
        <f t="shared" si="18"/>
        <v/>
      </c>
    </row>
    <row r="1197" spans="1:6" ht="15" thickBot="1" x14ac:dyDescent="0.4">
      <c r="A1197" s="110" t="s">
        <v>2436</v>
      </c>
      <c r="B1197" s="110" t="s">
        <v>2437</v>
      </c>
      <c r="C1197" s="115">
        <v>43705</v>
      </c>
      <c r="D1197" s="111">
        <v>486.04</v>
      </c>
      <c r="E1197" s="144">
        <v>838</v>
      </c>
      <c r="F1197" s="154">
        <f t="shared" si="18"/>
        <v>1.7241379310344827</v>
      </c>
    </row>
    <row r="1198" spans="1:6" ht="15" thickBot="1" x14ac:dyDescent="0.4">
      <c r="A1198" s="110" t="s">
        <v>2439</v>
      </c>
      <c r="B1198" s="110" t="s">
        <v>2437</v>
      </c>
      <c r="C1198" s="115">
        <v>43680</v>
      </c>
      <c r="D1198" s="111">
        <v>269.7</v>
      </c>
      <c r="E1198" s="144">
        <v>465</v>
      </c>
      <c r="F1198" s="154">
        <f t="shared" si="18"/>
        <v>1.7241379310344829</v>
      </c>
    </row>
    <row r="1199" spans="1:6" ht="15" thickBot="1" x14ac:dyDescent="0.4">
      <c r="A1199" s="110" t="s">
        <v>2439</v>
      </c>
      <c r="B1199" s="110" t="s">
        <v>2437</v>
      </c>
      <c r="C1199" s="115">
        <v>43679</v>
      </c>
      <c r="D1199" s="111">
        <v>592.17999999999995</v>
      </c>
      <c r="E1199" s="144">
        <v>1021</v>
      </c>
      <c r="F1199" s="154">
        <f t="shared" si="18"/>
        <v>1.7241379310344829</v>
      </c>
    </row>
    <row r="1200" spans="1:6" ht="15" thickBot="1" x14ac:dyDescent="0.4">
      <c r="A1200" s="110" t="s">
        <v>2438</v>
      </c>
      <c r="B1200" s="110" t="s">
        <v>2437</v>
      </c>
      <c r="C1200" s="115">
        <v>43542</v>
      </c>
      <c r="D1200" s="111">
        <v>272.02</v>
      </c>
      <c r="E1200" s="144">
        <v>469</v>
      </c>
      <c r="F1200" s="154">
        <f t="shared" si="18"/>
        <v>1.7241379310344829</v>
      </c>
    </row>
    <row r="1201" spans="1:6" ht="15" thickBot="1" x14ac:dyDescent="0.4">
      <c r="A1201" s="110" t="s">
        <v>2438</v>
      </c>
      <c r="B1201" s="110" t="s">
        <v>2437</v>
      </c>
      <c r="C1201" s="115">
        <v>43535</v>
      </c>
      <c r="D1201" s="111">
        <v>199.52</v>
      </c>
      <c r="E1201" s="144">
        <v>344</v>
      </c>
      <c r="F1201" s="154">
        <f t="shared" si="18"/>
        <v>1.7241379310344827</v>
      </c>
    </row>
    <row r="1202" spans="1:6" ht="15" thickBot="1" x14ac:dyDescent="0.4">
      <c r="A1202" s="110" t="s">
        <v>1381</v>
      </c>
      <c r="B1202" s="110" t="s">
        <v>2437</v>
      </c>
      <c r="C1202" s="115">
        <v>43684</v>
      </c>
      <c r="D1202" s="111">
        <v>299.86</v>
      </c>
      <c r="E1202" s="144">
        <v>517</v>
      </c>
      <c r="F1202" s="154">
        <f t="shared" si="18"/>
        <v>1.7241379310344827</v>
      </c>
    </row>
    <row r="1203" spans="1:6" ht="15" thickBot="1" x14ac:dyDescent="0.4">
      <c r="A1203" s="110" t="s">
        <v>1381</v>
      </c>
      <c r="B1203" s="110" t="s">
        <v>2437</v>
      </c>
      <c r="C1203" s="115">
        <v>43613</v>
      </c>
      <c r="D1203" s="111">
        <v>301.02</v>
      </c>
      <c r="E1203" s="144">
        <v>519</v>
      </c>
      <c r="F1203" s="154">
        <f t="shared" si="18"/>
        <v>1.7241379310344829</v>
      </c>
    </row>
    <row r="1204" spans="1:6" ht="15" thickBot="1" x14ac:dyDescent="0.4">
      <c r="A1204" s="110" t="s">
        <v>1381</v>
      </c>
      <c r="B1204" s="110" t="s">
        <v>2440</v>
      </c>
      <c r="C1204" s="115">
        <v>43515</v>
      </c>
      <c r="D1204" s="111">
        <v>71.25</v>
      </c>
      <c r="E1204" s="145"/>
      <c r="F1204" s="154" t="str">
        <f t="shared" si="18"/>
        <v/>
      </c>
    </row>
    <row r="1205" spans="1:6" ht="15" thickBot="1" x14ac:dyDescent="0.4">
      <c r="A1205" s="110" t="s">
        <v>2438</v>
      </c>
      <c r="B1205" s="110" t="s">
        <v>2437</v>
      </c>
      <c r="C1205" s="115">
        <v>43661</v>
      </c>
      <c r="D1205" s="111">
        <v>6.38</v>
      </c>
      <c r="E1205" s="144">
        <v>11</v>
      </c>
      <c r="F1205" s="154">
        <f t="shared" si="18"/>
        <v>1.7241379310344829</v>
      </c>
    </row>
    <row r="1206" spans="1:6" ht="15" thickBot="1" x14ac:dyDescent="0.4">
      <c r="A1206" s="110" t="s">
        <v>2438</v>
      </c>
      <c r="B1206" s="110" t="s">
        <v>2437</v>
      </c>
      <c r="C1206" s="115">
        <v>43662</v>
      </c>
      <c r="D1206" s="111">
        <v>6.38</v>
      </c>
      <c r="E1206" s="144">
        <v>11</v>
      </c>
      <c r="F1206" s="154">
        <f t="shared" si="18"/>
        <v>1.7241379310344829</v>
      </c>
    </row>
    <row r="1207" spans="1:6" ht="15" thickBot="1" x14ac:dyDescent="0.4">
      <c r="A1207" s="110" t="s">
        <v>2438</v>
      </c>
      <c r="B1207" s="110" t="s">
        <v>2437</v>
      </c>
      <c r="C1207" s="115">
        <v>43663</v>
      </c>
      <c r="D1207" s="111">
        <v>6.38</v>
      </c>
      <c r="E1207" s="144">
        <v>11</v>
      </c>
      <c r="F1207" s="154">
        <f t="shared" si="18"/>
        <v>1.7241379310344829</v>
      </c>
    </row>
    <row r="1208" spans="1:6" ht="15" thickBot="1" x14ac:dyDescent="0.4">
      <c r="A1208" s="110" t="s">
        <v>2438</v>
      </c>
      <c r="B1208" s="110" t="s">
        <v>2437</v>
      </c>
      <c r="C1208" s="115">
        <v>43664</v>
      </c>
      <c r="D1208" s="111">
        <v>6.38</v>
      </c>
      <c r="E1208" s="144">
        <v>11</v>
      </c>
      <c r="F1208" s="154">
        <f t="shared" si="18"/>
        <v>1.7241379310344829</v>
      </c>
    </row>
    <row r="1209" spans="1:6" ht="15" thickBot="1" x14ac:dyDescent="0.4">
      <c r="A1209" s="110" t="s">
        <v>2438</v>
      </c>
      <c r="B1209" s="110" t="s">
        <v>2437</v>
      </c>
      <c r="C1209" s="115">
        <v>43665</v>
      </c>
      <c r="D1209" s="111">
        <v>6.38</v>
      </c>
      <c r="E1209" s="144">
        <v>11</v>
      </c>
      <c r="F1209" s="154">
        <f t="shared" si="18"/>
        <v>1.7241379310344829</v>
      </c>
    </row>
    <row r="1210" spans="1:6" ht="15" thickBot="1" x14ac:dyDescent="0.4">
      <c r="A1210" s="110" t="s">
        <v>2438</v>
      </c>
      <c r="B1210" s="110" t="s">
        <v>2437</v>
      </c>
      <c r="C1210" s="115">
        <v>43668</v>
      </c>
      <c r="D1210" s="111">
        <v>6.38</v>
      </c>
      <c r="E1210" s="144">
        <v>11</v>
      </c>
      <c r="F1210" s="154">
        <f t="shared" si="18"/>
        <v>1.7241379310344829</v>
      </c>
    </row>
    <row r="1211" spans="1:6" ht="15" thickBot="1" x14ac:dyDescent="0.4">
      <c r="A1211" s="110" t="s">
        <v>2438</v>
      </c>
      <c r="B1211" s="110" t="s">
        <v>2437</v>
      </c>
      <c r="C1211" s="115">
        <v>43669</v>
      </c>
      <c r="D1211" s="111">
        <v>6.38</v>
      </c>
      <c r="E1211" s="144">
        <v>11</v>
      </c>
      <c r="F1211" s="154">
        <f t="shared" si="18"/>
        <v>1.7241379310344829</v>
      </c>
    </row>
    <row r="1212" spans="1:6" ht="15" thickBot="1" x14ac:dyDescent="0.4">
      <c r="A1212" s="110" t="s">
        <v>2438</v>
      </c>
      <c r="B1212" s="110" t="s">
        <v>2437</v>
      </c>
      <c r="C1212" s="115">
        <v>43670</v>
      </c>
      <c r="D1212" s="111">
        <v>6.38</v>
      </c>
      <c r="E1212" s="144">
        <v>11</v>
      </c>
      <c r="F1212" s="154">
        <f t="shared" si="18"/>
        <v>1.7241379310344829</v>
      </c>
    </row>
    <row r="1213" spans="1:6" ht="15" thickBot="1" x14ac:dyDescent="0.4">
      <c r="A1213" s="110" t="s">
        <v>2438</v>
      </c>
      <c r="B1213" s="110" t="s">
        <v>2437</v>
      </c>
      <c r="C1213" s="115">
        <v>43671</v>
      </c>
      <c r="D1213" s="111">
        <v>6.38</v>
      </c>
      <c r="E1213" s="144">
        <v>11</v>
      </c>
      <c r="F1213" s="154">
        <f t="shared" si="18"/>
        <v>1.7241379310344829</v>
      </c>
    </row>
    <row r="1214" spans="1:6" ht="15" thickBot="1" x14ac:dyDescent="0.4">
      <c r="A1214" s="110" t="s">
        <v>2438</v>
      </c>
      <c r="B1214" s="110" t="s">
        <v>2437</v>
      </c>
      <c r="C1214" s="115">
        <v>43672</v>
      </c>
      <c r="D1214" s="111">
        <v>6.38</v>
      </c>
      <c r="E1214" s="144">
        <v>11</v>
      </c>
      <c r="F1214" s="154">
        <f t="shared" si="18"/>
        <v>1.7241379310344829</v>
      </c>
    </row>
    <row r="1215" spans="1:6" ht="15" thickBot="1" x14ac:dyDescent="0.4">
      <c r="A1215" s="110" t="s">
        <v>2438</v>
      </c>
      <c r="B1215" s="110" t="s">
        <v>2441</v>
      </c>
      <c r="C1215" s="115">
        <v>43554</v>
      </c>
      <c r="D1215" s="111">
        <v>21.5</v>
      </c>
      <c r="E1215" s="145"/>
      <c r="F1215" s="154" t="str">
        <f t="shared" si="18"/>
        <v/>
      </c>
    </row>
    <row r="1216" spans="1:6" ht="15" thickBot="1" x14ac:dyDescent="0.4">
      <c r="A1216" s="110" t="s">
        <v>2438</v>
      </c>
      <c r="B1216" s="110" t="s">
        <v>2440</v>
      </c>
      <c r="C1216" s="115">
        <v>43552</v>
      </c>
      <c r="D1216" s="111">
        <v>151.44999999999999</v>
      </c>
      <c r="E1216" s="145"/>
      <c r="F1216" s="154" t="str">
        <f t="shared" si="18"/>
        <v/>
      </c>
    </row>
    <row r="1217" spans="1:6" ht="15" thickBot="1" x14ac:dyDescent="0.4">
      <c r="A1217" s="110" t="s">
        <v>1381</v>
      </c>
      <c r="B1217" s="110" t="s">
        <v>2437</v>
      </c>
      <c r="C1217" s="115">
        <v>43720</v>
      </c>
      <c r="D1217" s="111">
        <v>12.76</v>
      </c>
      <c r="E1217" s="144">
        <v>22</v>
      </c>
      <c r="F1217" s="154">
        <f t="shared" si="18"/>
        <v>1.7241379310344829</v>
      </c>
    </row>
    <row r="1218" spans="1:6" ht="15" thickBot="1" x14ac:dyDescent="0.4">
      <c r="A1218" s="110" t="s">
        <v>1381</v>
      </c>
      <c r="B1218" s="110" t="s">
        <v>2437</v>
      </c>
      <c r="C1218" s="115">
        <v>43727</v>
      </c>
      <c r="D1218" s="111">
        <v>2.9</v>
      </c>
      <c r="E1218" s="144">
        <v>5</v>
      </c>
      <c r="F1218" s="154">
        <f t="shared" si="18"/>
        <v>1.7241379310344829</v>
      </c>
    </row>
    <row r="1219" spans="1:6" ht="15" thickBot="1" x14ac:dyDescent="0.4">
      <c r="A1219" s="110" t="s">
        <v>1381</v>
      </c>
      <c r="B1219" s="110" t="s">
        <v>2437</v>
      </c>
      <c r="C1219" s="115">
        <v>43589</v>
      </c>
      <c r="D1219" s="111">
        <v>251.72</v>
      </c>
      <c r="E1219" s="144">
        <v>434</v>
      </c>
      <c r="F1219" s="154">
        <f t="shared" si="18"/>
        <v>1.7241379310344829</v>
      </c>
    </row>
    <row r="1220" spans="1:6" ht="15" thickBot="1" x14ac:dyDescent="0.4">
      <c r="A1220" s="110" t="s">
        <v>2445</v>
      </c>
      <c r="B1220" s="110" t="s">
        <v>2441</v>
      </c>
      <c r="C1220" s="115">
        <v>43680</v>
      </c>
      <c r="D1220" s="111">
        <v>40.83</v>
      </c>
      <c r="E1220" s="145"/>
      <c r="F1220" s="154" t="str">
        <f t="shared" si="18"/>
        <v/>
      </c>
    </row>
    <row r="1221" spans="1:6" ht="15" thickBot="1" x14ac:dyDescent="0.4">
      <c r="A1221" s="110" t="s">
        <v>2445</v>
      </c>
      <c r="B1221" s="110" t="s">
        <v>2440</v>
      </c>
      <c r="C1221" s="115">
        <v>43681</v>
      </c>
      <c r="D1221" s="111">
        <v>72.150000000000006</v>
      </c>
      <c r="E1221" s="145"/>
      <c r="F1221" s="154" t="str">
        <f t="shared" si="18"/>
        <v/>
      </c>
    </row>
    <row r="1222" spans="1:6" ht="15" thickBot="1" x14ac:dyDescent="0.4">
      <c r="A1222" s="110" t="s">
        <v>1381</v>
      </c>
      <c r="B1222" s="110" t="s">
        <v>2437</v>
      </c>
      <c r="C1222" s="115">
        <v>43528</v>
      </c>
      <c r="D1222" s="111">
        <v>617.70000000000005</v>
      </c>
      <c r="E1222" s="144">
        <v>1065</v>
      </c>
      <c r="F1222" s="154">
        <f t="shared" si="18"/>
        <v>1.7241379310344827</v>
      </c>
    </row>
    <row r="1223" spans="1:6" ht="15" thickBot="1" x14ac:dyDescent="0.4">
      <c r="A1223" s="110" t="s">
        <v>2442</v>
      </c>
      <c r="B1223" s="110" t="s">
        <v>2437</v>
      </c>
      <c r="C1223" s="115">
        <v>43765</v>
      </c>
      <c r="D1223" s="111">
        <v>145</v>
      </c>
      <c r="E1223" s="144">
        <v>250</v>
      </c>
      <c r="F1223" s="154">
        <f t="shared" si="18"/>
        <v>1.7241379310344827</v>
      </c>
    </row>
    <row r="1224" spans="1:6" ht="15" thickBot="1" x14ac:dyDescent="0.4">
      <c r="A1224" s="110" t="s">
        <v>2442</v>
      </c>
      <c r="B1224" s="110" t="s">
        <v>2437</v>
      </c>
      <c r="C1224" s="115">
        <v>43607</v>
      </c>
      <c r="D1224" s="111">
        <v>140.94</v>
      </c>
      <c r="E1224" s="144">
        <v>243</v>
      </c>
      <c r="F1224" s="154">
        <f t="shared" ref="F1224:F1287" si="19" xml:space="preserve"> IF(ISBLANK(E1224),"",E1224 / D1224)</f>
        <v>1.7241379310344829</v>
      </c>
    </row>
    <row r="1225" spans="1:6" ht="15" thickBot="1" x14ac:dyDescent="0.4">
      <c r="A1225" s="110" t="s">
        <v>2443</v>
      </c>
      <c r="B1225" s="110" t="s">
        <v>2437</v>
      </c>
      <c r="C1225" s="115">
        <v>43667</v>
      </c>
      <c r="D1225" s="111">
        <v>209.96</v>
      </c>
      <c r="E1225" s="144">
        <v>362</v>
      </c>
      <c r="F1225" s="154">
        <f t="shared" si="19"/>
        <v>1.7241379310344827</v>
      </c>
    </row>
    <row r="1226" spans="1:6" ht="15" thickBot="1" x14ac:dyDescent="0.4">
      <c r="A1226" s="110" t="s">
        <v>2446</v>
      </c>
      <c r="B1226" s="110" t="s">
        <v>2437</v>
      </c>
      <c r="C1226" s="115">
        <v>43573</v>
      </c>
      <c r="D1226" s="111">
        <v>158.34</v>
      </c>
      <c r="E1226" s="144">
        <v>273</v>
      </c>
      <c r="F1226" s="154">
        <f t="shared" si="19"/>
        <v>1.7241379310344827</v>
      </c>
    </row>
    <row r="1227" spans="1:6" ht="15" thickBot="1" x14ac:dyDescent="0.4">
      <c r="A1227" s="110" t="s">
        <v>2439</v>
      </c>
      <c r="B1227" s="110" t="s">
        <v>2437</v>
      </c>
      <c r="C1227" s="115">
        <v>43626</v>
      </c>
      <c r="D1227" s="111">
        <v>271.44</v>
      </c>
      <c r="E1227" s="144">
        <v>468</v>
      </c>
      <c r="F1227" s="154">
        <f t="shared" si="19"/>
        <v>1.7241379310344829</v>
      </c>
    </row>
    <row r="1228" spans="1:6" ht="15" thickBot="1" x14ac:dyDescent="0.4">
      <c r="A1228" s="110" t="s">
        <v>1381</v>
      </c>
      <c r="B1228" s="110" t="s">
        <v>2437</v>
      </c>
      <c r="C1228" s="115">
        <v>43595</v>
      </c>
      <c r="D1228" s="111">
        <v>209.96</v>
      </c>
      <c r="E1228" s="144">
        <v>362</v>
      </c>
      <c r="F1228" s="154">
        <f t="shared" si="19"/>
        <v>1.7241379310344827</v>
      </c>
    </row>
    <row r="1229" spans="1:6" ht="15" thickBot="1" x14ac:dyDescent="0.4">
      <c r="A1229" s="110" t="s">
        <v>1381</v>
      </c>
      <c r="B1229" s="110" t="s">
        <v>2441</v>
      </c>
      <c r="C1229" s="115">
        <v>43755</v>
      </c>
      <c r="D1229" s="111">
        <v>32.65</v>
      </c>
      <c r="E1229" s="145"/>
      <c r="F1229" s="154" t="str">
        <f t="shared" si="19"/>
        <v/>
      </c>
    </row>
    <row r="1230" spans="1:6" ht="15" thickBot="1" x14ac:dyDescent="0.4">
      <c r="A1230" s="110" t="s">
        <v>1381</v>
      </c>
      <c r="B1230" s="110" t="s">
        <v>2441</v>
      </c>
      <c r="C1230" s="115">
        <v>43755</v>
      </c>
      <c r="D1230" s="111">
        <v>32.65</v>
      </c>
      <c r="E1230" s="145"/>
      <c r="F1230" s="154" t="str">
        <f t="shared" si="19"/>
        <v/>
      </c>
    </row>
    <row r="1231" spans="1:6" ht="15" thickBot="1" x14ac:dyDescent="0.4">
      <c r="A1231" s="110" t="s">
        <v>1381</v>
      </c>
      <c r="B1231" s="110" t="s">
        <v>2441</v>
      </c>
      <c r="C1231" s="115">
        <v>43756</v>
      </c>
      <c r="D1231" s="111">
        <v>32.659999999999997</v>
      </c>
      <c r="E1231" s="145"/>
      <c r="F1231" s="154" t="str">
        <f t="shared" si="19"/>
        <v/>
      </c>
    </row>
    <row r="1232" spans="1:6" ht="15" thickBot="1" x14ac:dyDescent="0.4">
      <c r="A1232" s="110" t="s">
        <v>1381</v>
      </c>
      <c r="B1232" s="110" t="s">
        <v>2441</v>
      </c>
      <c r="C1232" s="115">
        <v>43756</v>
      </c>
      <c r="D1232" s="111">
        <v>32.659999999999997</v>
      </c>
      <c r="E1232" s="145"/>
      <c r="F1232" s="154" t="str">
        <f t="shared" si="19"/>
        <v/>
      </c>
    </row>
    <row r="1233" spans="1:6" ht="15" thickBot="1" x14ac:dyDescent="0.4">
      <c r="A1233" s="110" t="s">
        <v>1381</v>
      </c>
      <c r="B1233" s="110" t="s">
        <v>2441</v>
      </c>
      <c r="C1233" s="115">
        <v>43757</v>
      </c>
      <c r="D1233" s="111">
        <v>8.3699999999999992</v>
      </c>
      <c r="E1233" s="145"/>
      <c r="F1233" s="154" t="str">
        <f t="shared" si="19"/>
        <v/>
      </c>
    </row>
    <row r="1234" spans="1:6" ht="15" thickBot="1" x14ac:dyDescent="0.4">
      <c r="A1234" s="110" t="s">
        <v>1381</v>
      </c>
      <c r="B1234" s="110" t="s">
        <v>2441</v>
      </c>
      <c r="C1234" s="115">
        <v>43757</v>
      </c>
      <c r="D1234" s="111">
        <v>8.3699999999999992</v>
      </c>
      <c r="E1234" s="145"/>
      <c r="F1234" s="154" t="str">
        <f t="shared" si="19"/>
        <v/>
      </c>
    </row>
    <row r="1235" spans="1:6" ht="15" thickBot="1" x14ac:dyDescent="0.4">
      <c r="A1235" s="110" t="s">
        <v>1381</v>
      </c>
      <c r="B1235" s="110" t="s">
        <v>2440</v>
      </c>
      <c r="C1235" s="115">
        <v>43755</v>
      </c>
      <c r="D1235" s="111">
        <v>85.78</v>
      </c>
      <c r="E1235" s="145"/>
      <c r="F1235" s="154" t="str">
        <f t="shared" si="19"/>
        <v/>
      </c>
    </row>
    <row r="1236" spans="1:6" ht="15" thickBot="1" x14ac:dyDescent="0.4">
      <c r="A1236" s="110" t="s">
        <v>1381</v>
      </c>
      <c r="B1236" s="110" t="s">
        <v>2440</v>
      </c>
      <c r="C1236" s="115">
        <v>43755</v>
      </c>
      <c r="D1236" s="111">
        <v>85.78</v>
      </c>
      <c r="E1236" s="145"/>
      <c r="F1236" s="154" t="str">
        <f t="shared" si="19"/>
        <v/>
      </c>
    </row>
    <row r="1237" spans="1:6" ht="15" thickBot="1" x14ac:dyDescent="0.4">
      <c r="A1237" s="110" t="s">
        <v>1381</v>
      </c>
      <c r="B1237" s="110" t="s">
        <v>2440</v>
      </c>
      <c r="C1237" s="115">
        <v>43617</v>
      </c>
      <c r="D1237" s="111">
        <v>63.28</v>
      </c>
      <c r="E1237" s="145"/>
      <c r="F1237" s="154" t="str">
        <f t="shared" si="19"/>
        <v/>
      </c>
    </row>
    <row r="1238" spans="1:6" ht="15" thickBot="1" x14ac:dyDescent="0.4">
      <c r="A1238" s="110" t="s">
        <v>1381</v>
      </c>
      <c r="B1238" s="110" t="s">
        <v>2441</v>
      </c>
      <c r="C1238" s="115">
        <v>43806</v>
      </c>
      <c r="D1238" s="111">
        <v>20.92</v>
      </c>
      <c r="E1238" s="145"/>
      <c r="F1238" s="154" t="str">
        <f t="shared" si="19"/>
        <v/>
      </c>
    </row>
    <row r="1239" spans="1:6" ht="15" thickBot="1" x14ac:dyDescent="0.4">
      <c r="A1239" s="110" t="s">
        <v>1381</v>
      </c>
      <c r="B1239" s="110" t="s">
        <v>2440</v>
      </c>
      <c r="C1239" s="115">
        <v>43764</v>
      </c>
      <c r="D1239" s="111">
        <v>104.08</v>
      </c>
      <c r="E1239" s="145"/>
      <c r="F1239" s="154" t="str">
        <f t="shared" si="19"/>
        <v/>
      </c>
    </row>
    <row r="1240" spans="1:6" ht="15" thickBot="1" x14ac:dyDescent="0.4">
      <c r="A1240" s="110" t="s">
        <v>1381</v>
      </c>
      <c r="B1240" s="110" t="s">
        <v>2440</v>
      </c>
      <c r="C1240" s="115">
        <v>43685</v>
      </c>
      <c r="D1240" s="111">
        <v>166.28</v>
      </c>
      <c r="E1240" s="145"/>
      <c r="F1240" s="154" t="str">
        <f t="shared" si="19"/>
        <v/>
      </c>
    </row>
    <row r="1241" spans="1:6" ht="15" thickBot="1" x14ac:dyDescent="0.4">
      <c r="A1241" s="110" t="s">
        <v>2442</v>
      </c>
      <c r="B1241" s="110" t="s">
        <v>2437</v>
      </c>
      <c r="C1241" s="115">
        <v>43546</v>
      </c>
      <c r="D1241" s="111">
        <v>257.52</v>
      </c>
      <c r="E1241" s="144">
        <v>444</v>
      </c>
      <c r="F1241" s="154">
        <f t="shared" si="19"/>
        <v>1.7241379310344829</v>
      </c>
    </row>
    <row r="1242" spans="1:6" ht="15" thickBot="1" x14ac:dyDescent="0.4">
      <c r="A1242" s="110" t="s">
        <v>2445</v>
      </c>
      <c r="B1242" s="110" t="s">
        <v>2437</v>
      </c>
      <c r="C1242" s="115">
        <v>43602</v>
      </c>
      <c r="D1242" s="111">
        <v>222.14</v>
      </c>
      <c r="E1242" s="144">
        <v>383</v>
      </c>
      <c r="F1242" s="154">
        <f t="shared" si="19"/>
        <v>1.7241379310344829</v>
      </c>
    </row>
    <row r="1243" spans="1:6" ht="15" thickBot="1" x14ac:dyDescent="0.4">
      <c r="A1243" s="110" t="s">
        <v>2445</v>
      </c>
      <c r="B1243" s="110" t="s">
        <v>2441</v>
      </c>
      <c r="C1243" s="115">
        <v>43733</v>
      </c>
      <c r="D1243" s="111">
        <v>71.739999999999995</v>
      </c>
      <c r="E1243" s="145"/>
      <c r="F1243" s="154" t="str">
        <f t="shared" si="19"/>
        <v/>
      </c>
    </row>
    <row r="1244" spans="1:6" ht="15" thickBot="1" x14ac:dyDescent="0.4">
      <c r="A1244" s="110" t="s">
        <v>2445</v>
      </c>
      <c r="B1244" s="110" t="s">
        <v>2440</v>
      </c>
      <c r="C1244" s="115">
        <v>43736</v>
      </c>
      <c r="D1244" s="111">
        <v>242.45</v>
      </c>
      <c r="E1244" s="145"/>
      <c r="F1244" s="154" t="str">
        <f t="shared" si="19"/>
        <v/>
      </c>
    </row>
    <row r="1245" spans="1:6" ht="15" thickBot="1" x14ac:dyDescent="0.4">
      <c r="A1245" s="110" t="s">
        <v>2445</v>
      </c>
      <c r="B1245" s="110" t="s">
        <v>2437</v>
      </c>
      <c r="C1245" s="115">
        <v>43601</v>
      </c>
      <c r="D1245" s="111">
        <v>267.38</v>
      </c>
      <c r="E1245" s="144">
        <v>461</v>
      </c>
      <c r="F1245" s="154">
        <f t="shared" si="19"/>
        <v>1.7241379310344829</v>
      </c>
    </row>
    <row r="1246" spans="1:6" ht="15" thickBot="1" x14ac:dyDescent="0.4">
      <c r="A1246" s="110" t="s">
        <v>2436</v>
      </c>
      <c r="B1246" s="110" t="s">
        <v>2437</v>
      </c>
      <c r="C1246" s="115">
        <v>43588</v>
      </c>
      <c r="D1246" s="111">
        <v>207.06</v>
      </c>
      <c r="E1246" s="144">
        <v>357</v>
      </c>
      <c r="F1246" s="154">
        <f t="shared" si="19"/>
        <v>1.7241379310344827</v>
      </c>
    </row>
    <row r="1247" spans="1:6" ht="15" thickBot="1" x14ac:dyDescent="0.4">
      <c r="A1247" s="110" t="s">
        <v>2443</v>
      </c>
      <c r="B1247" s="110" t="s">
        <v>2437</v>
      </c>
      <c r="C1247" s="115">
        <v>43537</v>
      </c>
      <c r="D1247" s="111">
        <v>393.24</v>
      </c>
      <c r="E1247" s="144">
        <v>678</v>
      </c>
      <c r="F1247" s="154">
        <f t="shared" si="19"/>
        <v>1.7241379310344827</v>
      </c>
    </row>
    <row r="1248" spans="1:6" ht="15" thickBot="1" x14ac:dyDescent="0.4">
      <c r="A1248" s="110" t="s">
        <v>2443</v>
      </c>
      <c r="B1248" s="110" t="s">
        <v>2437</v>
      </c>
      <c r="C1248" s="115">
        <v>43537</v>
      </c>
      <c r="D1248" s="111">
        <v>393.24</v>
      </c>
      <c r="E1248" s="144">
        <v>678</v>
      </c>
      <c r="F1248" s="154">
        <f t="shared" si="19"/>
        <v>1.7241379310344827</v>
      </c>
    </row>
    <row r="1249" spans="1:6" ht="15" thickBot="1" x14ac:dyDescent="0.4">
      <c r="A1249" s="110" t="s">
        <v>2439</v>
      </c>
      <c r="B1249" s="110" t="s">
        <v>2437</v>
      </c>
      <c r="C1249" s="115">
        <v>43580</v>
      </c>
      <c r="D1249" s="111">
        <v>261</v>
      </c>
      <c r="E1249" s="144">
        <v>450</v>
      </c>
      <c r="F1249" s="154">
        <f t="shared" si="19"/>
        <v>1.7241379310344827</v>
      </c>
    </row>
    <row r="1250" spans="1:6" ht="15" thickBot="1" x14ac:dyDescent="0.4">
      <c r="A1250" s="110" t="s">
        <v>2442</v>
      </c>
      <c r="B1250" s="110" t="s">
        <v>2437</v>
      </c>
      <c r="C1250" s="115">
        <v>43546</v>
      </c>
      <c r="D1250" s="111">
        <v>145</v>
      </c>
      <c r="E1250" s="144">
        <v>250</v>
      </c>
      <c r="F1250" s="154">
        <f t="shared" si="19"/>
        <v>1.7241379310344827</v>
      </c>
    </row>
    <row r="1251" spans="1:6" ht="15" thickBot="1" x14ac:dyDescent="0.4">
      <c r="A1251" s="110" t="s">
        <v>1381</v>
      </c>
      <c r="B1251" s="110" t="s">
        <v>2441</v>
      </c>
      <c r="C1251" s="115">
        <v>43731</v>
      </c>
      <c r="D1251" s="111">
        <v>36.58</v>
      </c>
      <c r="E1251" s="145"/>
      <c r="F1251" s="154" t="str">
        <f t="shared" si="19"/>
        <v/>
      </c>
    </row>
    <row r="1252" spans="1:6" ht="15" thickBot="1" x14ac:dyDescent="0.4">
      <c r="A1252" s="110" t="s">
        <v>1381</v>
      </c>
      <c r="B1252" s="110" t="s">
        <v>2440</v>
      </c>
      <c r="C1252" s="115">
        <v>43732</v>
      </c>
      <c r="D1252" s="111">
        <v>191.51</v>
      </c>
      <c r="E1252" s="145"/>
      <c r="F1252" s="154" t="str">
        <f t="shared" si="19"/>
        <v/>
      </c>
    </row>
    <row r="1253" spans="1:6" ht="15" thickBot="1" x14ac:dyDescent="0.4">
      <c r="A1253" s="110" t="s">
        <v>2445</v>
      </c>
      <c r="B1253" s="110" t="s">
        <v>2437</v>
      </c>
      <c r="C1253" s="115">
        <v>43601</v>
      </c>
      <c r="D1253" s="111">
        <v>415.28</v>
      </c>
      <c r="E1253" s="144">
        <v>716</v>
      </c>
      <c r="F1253" s="154">
        <f t="shared" si="19"/>
        <v>1.7241379310344829</v>
      </c>
    </row>
    <row r="1254" spans="1:6" ht="15" thickBot="1" x14ac:dyDescent="0.4">
      <c r="A1254" s="110" t="s">
        <v>1381</v>
      </c>
      <c r="B1254" s="110" t="s">
        <v>2437</v>
      </c>
      <c r="C1254" s="115">
        <v>43679</v>
      </c>
      <c r="D1254" s="111">
        <v>660.62</v>
      </c>
      <c r="E1254" s="144">
        <v>1139</v>
      </c>
      <c r="F1254" s="154">
        <f t="shared" si="19"/>
        <v>1.7241379310344827</v>
      </c>
    </row>
    <row r="1255" spans="1:6" ht="15" thickBot="1" x14ac:dyDescent="0.4">
      <c r="A1255" s="110" t="s">
        <v>1381</v>
      </c>
      <c r="B1255" s="110" t="s">
        <v>2437</v>
      </c>
      <c r="C1255" s="115">
        <v>43803</v>
      </c>
      <c r="D1255" s="111">
        <v>274.33999999999997</v>
      </c>
      <c r="E1255" s="144">
        <v>473</v>
      </c>
      <c r="F1255" s="154">
        <f t="shared" si="19"/>
        <v>1.7241379310344829</v>
      </c>
    </row>
    <row r="1256" spans="1:6" ht="15" thickBot="1" x14ac:dyDescent="0.4">
      <c r="A1256" s="110" t="s">
        <v>1381</v>
      </c>
      <c r="B1256" s="110" t="s">
        <v>2437</v>
      </c>
      <c r="C1256" s="115">
        <v>43527</v>
      </c>
      <c r="D1256" s="111">
        <v>508.08</v>
      </c>
      <c r="E1256" s="144">
        <v>876</v>
      </c>
      <c r="F1256" s="154">
        <f t="shared" si="19"/>
        <v>1.7241379310344829</v>
      </c>
    </row>
    <row r="1257" spans="1:6" ht="15" thickBot="1" x14ac:dyDescent="0.4">
      <c r="A1257" s="110" t="s">
        <v>2443</v>
      </c>
      <c r="B1257" s="110" t="s">
        <v>2441</v>
      </c>
      <c r="C1257" s="115">
        <v>43746</v>
      </c>
      <c r="D1257" s="111">
        <v>41.39</v>
      </c>
      <c r="E1257" s="145"/>
      <c r="F1257" s="154" t="str">
        <f t="shared" si="19"/>
        <v/>
      </c>
    </row>
    <row r="1258" spans="1:6" ht="15" thickBot="1" x14ac:dyDescent="0.4">
      <c r="A1258" s="110" t="s">
        <v>2443</v>
      </c>
      <c r="B1258" s="110" t="s">
        <v>2440</v>
      </c>
      <c r="C1258" s="115">
        <v>43746</v>
      </c>
      <c r="D1258" s="111">
        <v>169.82</v>
      </c>
      <c r="E1258" s="145"/>
      <c r="F1258" s="154" t="str">
        <f t="shared" si="19"/>
        <v/>
      </c>
    </row>
    <row r="1259" spans="1:6" ht="15" thickBot="1" x14ac:dyDescent="0.4">
      <c r="A1259" s="110" t="s">
        <v>2443</v>
      </c>
      <c r="B1259" s="110" t="s">
        <v>2440</v>
      </c>
      <c r="C1259" s="115">
        <v>43746</v>
      </c>
      <c r="D1259" s="111">
        <v>169.82</v>
      </c>
      <c r="E1259" s="145"/>
      <c r="F1259" s="154" t="str">
        <f t="shared" si="19"/>
        <v/>
      </c>
    </row>
    <row r="1260" spans="1:6" ht="15" thickBot="1" x14ac:dyDescent="0.4">
      <c r="A1260" s="110" t="s">
        <v>1381</v>
      </c>
      <c r="B1260" s="110" t="s">
        <v>2437</v>
      </c>
      <c r="C1260" s="115">
        <v>43748</v>
      </c>
      <c r="D1260" s="111">
        <v>224.46</v>
      </c>
      <c r="E1260" s="144">
        <v>387</v>
      </c>
      <c r="F1260" s="154">
        <f t="shared" si="19"/>
        <v>1.7241379310344827</v>
      </c>
    </row>
    <row r="1261" spans="1:6" ht="15" thickBot="1" x14ac:dyDescent="0.4">
      <c r="A1261" s="110" t="s">
        <v>2442</v>
      </c>
      <c r="B1261" s="110" t="s">
        <v>2441</v>
      </c>
      <c r="C1261" s="115">
        <v>43728</v>
      </c>
      <c r="D1261" s="111">
        <v>54.33</v>
      </c>
      <c r="E1261" s="145"/>
      <c r="F1261" s="154" t="str">
        <f t="shared" si="19"/>
        <v/>
      </c>
    </row>
    <row r="1262" spans="1:6" ht="15" thickBot="1" x14ac:dyDescent="0.4">
      <c r="A1262" s="110" t="s">
        <v>2442</v>
      </c>
      <c r="B1262" s="110" t="s">
        <v>2440</v>
      </c>
      <c r="C1262" s="115">
        <v>43727</v>
      </c>
      <c r="D1262" s="111">
        <v>215.36</v>
      </c>
      <c r="E1262" s="145"/>
      <c r="F1262" s="154" t="str">
        <f t="shared" si="19"/>
        <v/>
      </c>
    </row>
    <row r="1263" spans="1:6" ht="15" thickBot="1" x14ac:dyDescent="0.4">
      <c r="A1263" s="110" t="s">
        <v>1381</v>
      </c>
      <c r="B1263" s="110" t="s">
        <v>2437</v>
      </c>
      <c r="C1263" s="115">
        <v>43482</v>
      </c>
      <c r="D1263" s="111">
        <v>112.52</v>
      </c>
      <c r="E1263" s="144">
        <v>194</v>
      </c>
      <c r="F1263" s="154">
        <f t="shared" si="19"/>
        <v>1.7241379310344829</v>
      </c>
    </row>
    <row r="1264" spans="1:6" ht="15" thickBot="1" x14ac:dyDescent="0.4">
      <c r="A1264" s="110" t="s">
        <v>1381</v>
      </c>
      <c r="B1264" s="110" t="s">
        <v>2437</v>
      </c>
      <c r="C1264" s="115">
        <v>43638</v>
      </c>
      <c r="D1264" s="111">
        <v>466.32</v>
      </c>
      <c r="E1264" s="144">
        <v>804</v>
      </c>
      <c r="F1264" s="154">
        <f t="shared" si="19"/>
        <v>1.7241379310344829</v>
      </c>
    </row>
    <row r="1265" spans="1:6" ht="15" thickBot="1" x14ac:dyDescent="0.4">
      <c r="A1265" s="110" t="s">
        <v>1381</v>
      </c>
      <c r="B1265" s="110" t="s">
        <v>2437</v>
      </c>
      <c r="C1265" s="115">
        <v>43504</v>
      </c>
      <c r="D1265" s="111">
        <v>504.51</v>
      </c>
      <c r="E1265" s="144">
        <v>943</v>
      </c>
      <c r="F1265" s="154">
        <f t="shared" si="19"/>
        <v>1.8691403540068581</v>
      </c>
    </row>
    <row r="1266" spans="1:6" ht="15" thickBot="1" x14ac:dyDescent="0.4">
      <c r="A1266" s="110" t="s">
        <v>1381</v>
      </c>
      <c r="B1266" s="110" t="s">
        <v>2440</v>
      </c>
      <c r="C1266" s="115">
        <v>43505</v>
      </c>
      <c r="D1266" s="111">
        <v>54.9</v>
      </c>
      <c r="E1266" s="145"/>
      <c r="F1266" s="154" t="str">
        <f t="shared" si="19"/>
        <v/>
      </c>
    </row>
    <row r="1267" spans="1:6" ht="15" thickBot="1" x14ac:dyDescent="0.4">
      <c r="A1267" s="110" t="s">
        <v>1381</v>
      </c>
      <c r="B1267" s="110" t="s">
        <v>2437</v>
      </c>
      <c r="C1267" s="115">
        <v>43733</v>
      </c>
      <c r="D1267" s="111">
        <v>238.96</v>
      </c>
      <c r="E1267" s="144">
        <v>412</v>
      </c>
      <c r="F1267" s="154">
        <f t="shared" si="19"/>
        <v>1.7241379310344827</v>
      </c>
    </row>
    <row r="1268" spans="1:6" ht="15" thickBot="1" x14ac:dyDescent="0.4">
      <c r="A1268" s="110" t="s">
        <v>1381</v>
      </c>
      <c r="B1268" s="110" t="s">
        <v>2441</v>
      </c>
      <c r="C1268" s="115">
        <v>43773</v>
      </c>
      <c r="D1268" s="111">
        <v>16.02</v>
      </c>
      <c r="E1268" s="145"/>
      <c r="F1268" s="154" t="str">
        <f t="shared" si="19"/>
        <v/>
      </c>
    </row>
    <row r="1269" spans="1:6" ht="15" thickBot="1" x14ac:dyDescent="0.4">
      <c r="A1269" s="110" t="s">
        <v>1381</v>
      </c>
      <c r="B1269" s="110" t="s">
        <v>2440</v>
      </c>
      <c r="C1269" s="115">
        <v>43775</v>
      </c>
      <c r="D1269" s="111">
        <v>128.69</v>
      </c>
      <c r="E1269" s="145"/>
      <c r="F1269" s="154" t="str">
        <f t="shared" si="19"/>
        <v/>
      </c>
    </row>
    <row r="1270" spans="1:6" ht="15" thickBot="1" x14ac:dyDescent="0.4">
      <c r="A1270" s="110" t="s">
        <v>1381</v>
      </c>
      <c r="B1270" s="110" t="s">
        <v>2437</v>
      </c>
      <c r="C1270" s="115">
        <v>43708</v>
      </c>
      <c r="D1270" s="111">
        <v>319</v>
      </c>
      <c r="E1270" s="144">
        <v>550</v>
      </c>
      <c r="F1270" s="154">
        <f t="shared" si="19"/>
        <v>1.7241379310344827</v>
      </c>
    </row>
    <row r="1271" spans="1:6" ht="15" thickBot="1" x14ac:dyDescent="0.4">
      <c r="A1271" s="110" t="s">
        <v>1381</v>
      </c>
      <c r="B1271" s="110" t="s">
        <v>2440</v>
      </c>
      <c r="C1271" s="115">
        <v>43814</v>
      </c>
      <c r="D1271" s="111">
        <v>300.45999999999998</v>
      </c>
      <c r="E1271" s="145"/>
      <c r="F1271" s="154" t="str">
        <f t="shared" si="19"/>
        <v/>
      </c>
    </row>
    <row r="1272" spans="1:6" ht="15" thickBot="1" x14ac:dyDescent="0.4">
      <c r="A1272" s="110" t="s">
        <v>1381</v>
      </c>
      <c r="B1272" s="110" t="s">
        <v>2437</v>
      </c>
      <c r="C1272" s="115">
        <v>43508</v>
      </c>
      <c r="D1272" s="111">
        <v>179.8</v>
      </c>
      <c r="E1272" s="144">
        <v>310</v>
      </c>
      <c r="F1272" s="154">
        <f t="shared" si="19"/>
        <v>1.7241379310344827</v>
      </c>
    </row>
    <row r="1273" spans="1:6" ht="15" thickBot="1" x14ac:dyDescent="0.4">
      <c r="A1273" s="110" t="s">
        <v>1381</v>
      </c>
      <c r="B1273" s="110" t="s">
        <v>2437</v>
      </c>
      <c r="C1273" s="115">
        <v>43508</v>
      </c>
      <c r="D1273" s="111">
        <v>179.8</v>
      </c>
      <c r="E1273" s="144">
        <v>310</v>
      </c>
      <c r="F1273" s="154">
        <f t="shared" si="19"/>
        <v>1.7241379310344827</v>
      </c>
    </row>
    <row r="1274" spans="1:6" ht="15" thickBot="1" x14ac:dyDescent="0.4">
      <c r="A1274" s="110" t="s">
        <v>2445</v>
      </c>
      <c r="B1274" s="110" t="s">
        <v>2437</v>
      </c>
      <c r="C1274" s="115">
        <v>43505</v>
      </c>
      <c r="D1274" s="111">
        <v>225.62</v>
      </c>
      <c r="E1274" s="144">
        <v>389</v>
      </c>
      <c r="F1274" s="154">
        <f t="shared" si="19"/>
        <v>1.7241379310344827</v>
      </c>
    </row>
    <row r="1275" spans="1:6" ht="15" thickBot="1" x14ac:dyDescent="0.4">
      <c r="A1275" s="110" t="s">
        <v>1381</v>
      </c>
      <c r="B1275" s="110" t="s">
        <v>2437</v>
      </c>
      <c r="C1275" s="115">
        <v>43544</v>
      </c>
      <c r="D1275" s="111">
        <v>178.06</v>
      </c>
      <c r="E1275" s="144">
        <v>307</v>
      </c>
      <c r="F1275" s="154">
        <f t="shared" si="19"/>
        <v>1.7241379310344827</v>
      </c>
    </row>
    <row r="1276" spans="1:6" ht="15" thickBot="1" x14ac:dyDescent="0.4">
      <c r="A1276" s="110" t="s">
        <v>2445</v>
      </c>
      <c r="B1276" s="110" t="s">
        <v>2437</v>
      </c>
      <c r="C1276" s="115">
        <v>43505</v>
      </c>
      <c r="D1276" s="111">
        <v>203</v>
      </c>
      <c r="E1276" s="144">
        <v>350</v>
      </c>
      <c r="F1276" s="154">
        <f t="shared" si="19"/>
        <v>1.7241379310344827</v>
      </c>
    </row>
    <row r="1277" spans="1:6" ht="15" thickBot="1" x14ac:dyDescent="0.4">
      <c r="A1277" s="110" t="s">
        <v>1381</v>
      </c>
      <c r="B1277" s="110" t="s">
        <v>2437</v>
      </c>
      <c r="C1277" s="115">
        <v>43652</v>
      </c>
      <c r="D1277" s="111">
        <v>58</v>
      </c>
      <c r="E1277" s="144">
        <v>100</v>
      </c>
      <c r="F1277" s="154">
        <f t="shared" si="19"/>
        <v>1.7241379310344827</v>
      </c>
    </row>
    <row r="1278" spans="1:6" ht="15" thickBot="1" x14ac:dyDescent="0.4">
      <c r="A1278" s="110" t="s">
        <v>1381</v>
      </c>
      <c r="B1278" s="110" t="s">
        <v>2437</v>
      </c>
      <c r="C1278" s="115">
        <v>43758</v>
      </c>
      <c r="D1278" s="111">
        <v>133.97999999999999</v>
      </c>
      <c r="E1278" s="144">
        <v>231</v>
      </c>
      <c r="F1278" s="154">
        <f t="shared" si="19"/>
        <v>1.7241379310344829</v>
      </c>
    </row>
    <row r="1279" spans="1:6" ht="15" thickBot="1" x14ac:dyDescent="0.4">
      <c r="A1279" s="110" t="s">
        <v>1381</v>
      </c>
      <c r="B1279" s="110" t="s">
        <v>2441</v>
      </c>
      <c r="C1279" s="115">
        <v>43716</v>
      </c>
      <c r="D1279" s="111">
        <v>15.85</v>
      </c>
      <c r="E1279" s="145"/>
      <c r="F1279" s="154" t="str">
        <f t="shared" si="19"/>
        <v/>
      </c>
    </row>
    <row r="1280" spans="1:6" ht="15" thickBot="1" x14ac:dyDescent="0.4">
      <c r="A1280" s="110" t="s">
        <v>1381</v>
      </c>
      <c r="B1280" s="110" t="s">
        <v>2441</v>
      </c>
      <c r="C1280" s="115">
        <v>43722</v>
      </c>
      <c r="D1280" s="111">
        <v>22.62</v>
      </c>
      <c r="E1280" s="145"/>
      <c r="F1280" s="154" t="str">
        <f t="shared" si="19"/>
        <v/>
      </c>
    </row>
    <row r="1281" spans="1:6" ht="15" thickBot="1" x14ac:dyDescent="0.4">
      <c r="A1281" s="110" t="s">
        <v>1381</v>
      </c>
      <c r="B1281" s="110" t="s">
        <v>2440</v>
      </c>
      <c r="C1281" s="115">
        <v>43715</v>
      </c>
      <c r="D1281" s="111">
        <v>54.9</v>
      </c>
      <c r="E1281" s="145"/>
      <c r="F1281" s="154" t="str">
        <f t="shared" si="19"/>
        <v/>
      </c>
    </row>
    <row r="1282" spans="1:6" ht="15" thickBot="1" x14ac:dyDescent="0.4">
      <c r="A1282" s="110" t="s">
        <v>1381</v>
      </c>
      <c r="B1282" s="110" t="s">
        <v>2440</v>
      </c>
      <c r="C1282" s="115">
        <v>43722</v>
      </c>
      <c r="D1282" s="111">
        <v>90.97</v>
      </c>
      <c r="E1282" s="145"/>
      <c r="F1282" s="154" t="str">
        <f t="shared" si="19"/>
        <v/>
      </c>
    </row>
    <row r="1283" spans="1:6" ht="15" thickBot="1" x14ac:dyDescent="0.4">
      <c r="A1283" s="110" t="s">
        <v>1381</v>
      </c>
      <c r="B1283" s="110" t="s">
        <v>2437</v>
      </c>
      <c r="C1283" s="115">
        <v>43536</v>
      </c>
      <c r="D1283" s="111">
        <v>278.39999999999998</v>
      </c>
      <c r="E1283" s="144">
        <v>480</v>
      </c>
      <c r="F1283" s="154">
        <f t="shared" si="19"/>
        <v>1.7241379310344829</v>
      </c>
    </row>
    <row r="1284" spans="1:6" ht="15" thickBot="1" x14ac:dyDescent="0.4">
      <c r="A1284" s="110" t="s">
        <v>1381</v>
      </c>
      <c r="B1284" s="110" t="s">
        <v>2437</v>
      </c>
      <c r="C1284" s="115">
        <v>43724</v>
      </c>
      <c r="D1284" s="111">
        <v>347.42</v>
      </c>
      <c r="E1284" s="144">
        <v>599</v>
      </c>
      <c r="F1284" s="154">
        <f t="shared" si="19"/>
        <v>1.7241379310344827</v>
      </c>
    </row>
    <row r="1285" spans="1:6" ht="15" thickBot="1" x14ac:dyDescent="0.4">
      <c r="A1285" s="110" t="s">
        <v>2436</v>
      </c>
      <c r="B1285" s="110" t="s">
        <v>2437</v>
      </c>
      <c r="C1285" s="115">
        <v>43546</v>
      </c>
      <c r="D1285" s="111">
        <v>212.86</v>
      </c>
      <c r="E1285" s="144">
        <v>367</v>
      </c>
      <c r="F1285" s="154">
        <f t="shared" si="19"/>
        <v>1.7241379310344827</v>
      </c>
    </row>
    <row r="1286" spans="1:6" ht="15" thickBot="1" x14ac:dyDescent="0.4">
      <c r="A1286" s="110" t="s">
        <v>2436</v>
      </c>
      <c r="B1286" s="110" t="s">
        <v>2437</v>
      </c>
      <c r="C1286" s="115">
        <v>43697</v>
      </c>
      <c r="D1286" s="111">
        <v>304.5</v>
      </c>
      <c r="E1286" s="144">
        <v>525</v>
      </c>
      <c r="F1286" s="154">
        <f t="shared" si="19"/>
        <v>1.7241379310344827</v>
      </c>
    </row>
    <row r="1287" spans="1:6" ht="15" thickBot="1" x14ac:dyDescent="0.4">
      <c r="A1287" s="110" t="s">
        <v>1381</v>
      </c>
      <c r="B1287" s="110" t="s">
        <v>2437</v>
      </c>
      <c r="C1287" s="115">
        <v>43767</v>
      </c>
      <c r="D1287" s="111">
        <v>228.52</v>
      </c>
      <c r="E1287" s="144">
        <v>394</v>
      </c>
      <c r="F1287" s="154">
        <f t="shared" si="19"/>
        <v>1.7241379310344827</v>
      </c>
    </row>
    <row r="1288" spans="1:6" ht="15" thickBot="1" x14ac:dyDescent="0.4">
      <c r="A1288" s="110" t="s">
        <v>2445</v>
      </c>
      <c r="B1288" s="110" t="s">
        <v>2437</v>
      </c>
      <c r="C1288" s="115">
        <v>43602</v>
      </c>
      <c r="D1288" s="111">
        <v>207.06</v>
      </c>
      <c r="E1288" s="144">
        <v>357</v>
      </c>
      <c r="F1288" s="154">
        <f t="shared" ref="F1288:F1351" si="20" xml:space="preserve"> IF(ISBLANK(E1288),"",E1288 / D1288)</f>
        <v>1.7241379310344827</v>
      </c>
    </row>
    <row r="1289" spans="1:6" ht="15" thickBot="1" x14ac:dyDescent="0.4">
      <c r="A1289" s="110" t="s">
        <v>1381</v>
      </c>
      <c r="B1289" s="110" t="s">
        <v>2437</v>
      </c>
      <c r="C1289" s="115">
        <v>43688</v>
      </c>
      <c r="D1289" s="111">
        <v>214.02</v>
      </c>
      <c r="E1289" s="144">
        <v>369</v>
      </c>
      <c r="F1289" s="154">
        <f t="shared" si="20"/>
        <v>1.7241379310344827</v>
      </c>
    </row>
    <row r="1290" spans="1:6" ht="15" thickBot="1" x14ac:dyDescent="0.4">
      <c r="A1290" s="110" t="s">
        <v>1381</v>
      </c>
      <c r="B1290" s="110" t="s">
        <v>2440</v>
      </c>
      <c r="C1290" s="115">
        <v>43697</v>
      </c>
      <c r="D1290" s="111">
        <v>166.78</v>
      </c>
      <c r="E1290" s="145"/>
      <c r="F1290" s="154" t="str">
        <f t="shared" si="20"/>
        <v/>
      </c>
    </row>
    <row r="1291" spans="1:6" ht="15" thickBot="1" x14ac:dyDescent="0.4">
      <c r="A1291" s="110" t="s">
        <v>1381</v>
      </c>
      <c r="B1291" s="110" t="s">
        <v>2440</v>
      </c>
      <c r="C1291" s="115">
        <v>43715</v>
      </c>
      <c r="D1291" s="111">
        <v>41.71</v>
      </c>
      <c r="E1291" s="145"/>
      <c r="F1291" s="154" t="str">
        <f t="shared" si="20"/>
        <v/>
      </c>
    </row>
    <row r="1292" spans="1:6" ht="15" thickBot="1" x14ac:dyDescent="0.4">
      <c r="A1292" s="110" t="s">
        <v>1381</v>
      </c>
      <c r="B1292" s="110" t="s">
        <v>2440</v>
      </c>
      <c r="C1292" s="115">
        <v>43729</v>
      </c>
      <c r="D1292" s="111">
        <v>42.03</v>
      </c>
      <c r="E1292" s="145"/>
      <c r="F1292" s="154" t="str">
        <f t="shared" si="20"/>
        <v/>
      </c>
    </row>
    <row r="1293" spans="1:6" ht="15" thickBot="1" x14ac:dyDescent="0.4">
      <c r="A1293" s="110" t="s">
        <v>2442</v>
      </c>
      <c r="B1293" s="110" t="s">
        <v>2437</v>
      </c>
      <c r="C1293" s="115">
        <v>43571</v>
      </c>
      <c r="D1293" s="111">
        <v>201.26</v>
      </c>
      <c r="E1293" s="144">
        <v>347</v>
      </c>
      <c r="F1293" s="154">
        <f t="shared" si="20"/>
        <v>1.7241379310344829</v>
      </c>
    </row>
    <row r="1294" spans="1:6" ht="15" thickBot="1" x14ac:dyDescent="0.4">
      <c r="A1294" s="110" t="s">
        <v>1381</v>
      </c>
      <c r="B1294" s="110" t="s">
        <v>2440</v>
      </c>
      <c r="C1294" s="115">
        <v>43524</v>
      </c>
      <c r="D1294" s="111">
        <v>172.95</v>
      </c>
      <c r="E1294" s="145"/>
      <c r="F1294" s="154" t="str">
        <f t="shared" si="20"/>
        <v/>
      </c>
    </row>
    <row r="1295" spans="1:6" ht="15" thickBot="1" x14ac:dyDescent="0.4">
      <c r="A1295" s="110" t="s">
        <v>1381</v>
      </c>
      <c r="B1295" s="110" t="s">
        <v>2440</v>
      </c>
      <c r="C1295" s="115">
        <v>43508</v>
      </c>
      <c r="D1295" s="111">
        <v>440.61</v>
      </c>
      <c r="E1295" s="145"/>
      <c r="F1295" s="154" t="str">
        <f t="shared" si="20"/>
        <v/>
      </c>
    </row>
    <row r="1296" spans="1:6" ht="15" thickBot="1" x14ac:dyDescent="0.4">
      <c r="A1296" s="110" t="s">
        <v>1381</v>
      </c>
      <c r="B1296" s="110" t="s">
        <v>2440</v>
      </c>
      <c r="C1296" s="115">
        <v>43508</v>
      </c>
      <c r="D1296" s="111">
        <v>440.61</v>
      </c>
      <c r="E1296" s="145"/>
      <c r="F1296" s="154" t="str">
        <f t="shared" si="20"/>
        <v/>
      </c>
    </row>
    <row r="1297" spans="1:6" ht="15" thickBot="1" x14ac:dyDescent="0.4">
      <c r="A1297" s="110" t="s">
        <v>2438</v>
      </c>
      <c r="B1297" s="110" t="s">
        <v>2437</v>
      </c>
      <c r="C1297" s="115">
        <v>43767</v>
      </c>
      <c r="D1297" s="111">
        <v>230.84</v>
      </c>
      <c r="E1297" s="144">
        <v>398</v>
      </c>
      <c r="F1297" s="154">
        <f t="shared" si="20"/>
        <v>1.7241379310344827</v>
      </c>
    </row>
    <row r="1298" spans="1:6" ht="15" thickBot="1" x14ac:dyDescent="0.4">
      <c r="A1298" s="110" t="s">
        <v>2439</v>
      </c>
      <c r="B1298" s="110" t="s">
        <v>2437</v>
      </c>
      <c r="C1298" s="115">
        <v>43487</v>
      </c>
      <c r="D1298" s="111">
        <v>260.42</v>
      </c>
      <c r="E1298" s="144">
        <v>449</v>
      </c>
      <c r="F1298" s="154">
        <f t="shared" si="20"/>
        <v>1.7241379310344827</v>
      </c>
    </row>
    <row r="1299" spans="1:6" ht="15" thickBot="1" x14ac:dyDescent="0.4">
      <c r="A1299" s="110" t="s">
        <v>2446</v>
      </c>
      <c r="B1299" s="110" t="s">
        <v>2437</v>
      </c>
      <c r="C1299" s="115">
        <v>43540</v>
      </c>
      <c r="D1299" s="111">
        <v>189.08</v>
      </c>
      <c r="E1299" s="144">
        <v>326</v>
      </c>
      <c r="F1299" s="154">
        <f t="shared" si="20"/>
        <v>1.7241379310344827</v>
      </c>
    </row>
    <row r="1300" spans="1:6" ht="15" thickBot="1" x14ac:dyDescent="0.4">
      <c r="A1300" s="110" t="s">
        <v>2446</v>
      </c>
      <c r="B1300" s="110" t="s">
        <v>2437</v>
      </c>
      <c r="C1300" s="115">
        <v>43540</v>
      </c>
      <c r="D1300" s="111">
        <v>189.08</v>
      </c>
      <c r="E1300" s="144">
        <v>326</v>
      </c>
      <c r="F1300" s="154">
        <f t="shared" si="20"/>
        <v>1.7241379310344827</v>
      </c>
    </row>
    <row r="1301" spans="1:6" ht="15" thickBot="1" x14ac:dyDescent="0.4">
      <c r="A1301" s="110" t="s">
        <v>2443</v>
      </c>
      <c r="B1301" s="110" t="s">
        <v>2437</v>
      </c>
      <c r="C1301" s="115">
        <v>43537</v>
      </c>
      <c r="D1301" s="111">
        <v>229.68</v>
      </c>
      <c r="E1301" s="144">
        <v>396</v>
      </c>
      <c r="F1301" s="154">
        <f t="shared" si="20"/>
        <v>1.7241379310344827</v>
      </c>
    </row>
    <row r="1302" spans="1:6" ht="15" thickBot="1" x14ac:dyDescent="0.4">
      <c r="A1302" s="110" t="s">
        <v>2443</v>
      </c>
      <c r="B1302" s="110" t="s">
        <v>2437</v>
      </c>
      <c r="C1302" s="115">
        <v>43537</v>
      </c>
      <c r="D1302" s="111">
        <v>229.68</v>
      </c>
      <c r="E1302" s="144">
        <v>396</v>
      </c>
      <c r="F1302" s="154">
        <f t="shared" si="20"/>
        <v>1.7241379310344827</v>
      </c>
    </row>
    <row r="1303" spans="1:6" ht="15" thickBot="1" x14ac:dyDescent="0.4">
      <c r="A1303" s="110" t="s">
        <v>2445</v>
      </c>
      <c r="B1303" s="110" t="s">
        <v>2437</v>
      </c>
      <c r="C1303" s="115">
        <v>43602</v>
      </c>
      <c r="D1303" s="111">
        <v>244.18</v>
      </c>
      <c r="E1303" s="144">
        <v>421</v>
      </c>
      <c r="F1303" s="154">
        <f t="shared" si="20"/>
        <v>1.7241379310344827</v>
      </c>
    </row>
    <row r="1304" spans="1:6" ht="15" thickBot="1" x14ac:dyDescent="0.4">
      <c r="A1304" s="110" t="s">
        <v>1381</v>
      </c>
      <c r="B1304" s="110" t="s">
        <v>2437</v>
      </c>
      <c r="C1304" s="115">
        <v>43611</v>
      </c>
      <c r="D1304" s="111">
        <v>539.98</v>
      </c>
      <c r="E1304" s="144">
        <v>931</v>
      </c>
      <c r="F1304" s="154">
        <f t="shared" si="20"/>
        <v>1.7241379310344827</v>
      </c>
    </row>
    <row r="1305" spans="1:6" ht="15" thickBot="1" x14ac:dyDescent="0.4">
      <c r="A1305" s="110" t="s">
        <v>1381</v>
      </c>
      <c r="B1305" s="110" t="s">
        <v>2437</v>
      </c>
      <c r="C1305" s="115">
        <v>43611</v>
      </c>
      <c r="D1305" s="111">
        <v>539.98</v>
      </c>
      <c r="E1305" s="144">
        <v>931</v>
      </c>
      <c r="F1305" s="154">
        <f t="shared" si="20"/>
        <v>1.7241379310344827</v>
      </c>
    </row>
    <row r="1306" spans="1:6" ht="15" thickBot="1" x14ac:dyDescent="0.4">
      <c r="A1306" s="110" t="s">
        <v>2438</v>
      </c>
      <c r="B1306" s="110" t="s">
        <v>2437</v>
      </c>
      <c r="C1306" s="115">
        <v>43734</v>
      </c>
      <c r="D1306" s="111">
        <v>226.2</v>
      </c>
      <c r="E1306" s="144">
        <v>390</v>
      </c>
      <c r="F1306" s="154">
        <f t="shared" si="20"/>
        <v>1.7241379310344829</v>
      </c>
    </row>
    <row r="1307" spans="1:6" ht="15" thickBot="1" x14ac:dyDescent="0.4">
      <c r="A1307" s="110" t="s">
        <v>2445</v>
      </c>
      <c r="B1307" s="110" t="s">
        <v>2441</v>
      </c>
      <c r="C1307" s="115">
        <v>43547</v>
      </c>
      <c r="D1307" s="111">
        <v>33.44</v>
      </c>
      <c r="E1307" s="145"/>
      <c r="F1307" s="154" t="str">
        <f t="shared" si="20"/>
        <v/>
      </c>
    </row>
    <row r="1308" spans="1:6" ht="15" thickBot="1" x14ac:dyDescent="0.4">
      <c r="A1308" s="110" t="s">
        <v>2445</v>
      </c>
      <c r="B1308" s="110" t="s">
        <v>2441</v>
      </c>
      <c r="C1308" s="115">
        <v>43548</v>
      </c>
      <c r="D1308" s="111">
        <v>30.89</v>
      </c>
      <c r="E1308" s="145"/>
      <c r="F1308" s="154" t="str">
        <f t="shared" si="20"/>
        <v/>
      </c>
    </row>
    <row r="1309" spans="1:6" ht="15" thickBot="1" x14ac:dyDescent="0.4">
      <c r="A1309" s="110" t="s">
        <v>2445</v>
      </c>
      <c r="B1309" s="110" t="s">
        <v>2440</v>
      </c>
      <c r="C1309" s="115">
        <v>43545</v>
      </c>
      <c r="D1309" s="111">
        <v>138.07</v>
      </c>
      <c r="E1309" s="145"/>
      <c r="F1309" s="154" t="str">
        <f t="shared" si="20"/>
        <v/>
      </c>
    </row>
    <row r="1310" spans="1:6" ht="15" thickBot="1" x14ac:dyDescent="0.4">
      <c r="A1310" s="110" t="s">
        <v>1381</v>
      </c>
      <c r="B1310" s="110" t="s">
        <v>2440</v>
      </c>
      <c r="C1310" s="115">
        <v>43546</v>
      </c>
      <c r="D1310" s="111">
        <v>351.23</v>
      </c>
      <c r="E1310" s="145"/>
      <c r="F1310" s="154" t="str">
        <f t="shared" si="20"/>
        <v/>
      </c>
    </row>
    <row r="1311" spans="1:6" ht="15" thickBot="1" x14ac:dyDescent="0.4">
      <c r="A1311" s="110" t="s">
        <v>2445</v>
      </c>
      <c r="B1311" s="110" t="s">
        <v>2440</v>
      </c>
      <c r="C1311" s="115">
        <v>43652</v>
      </c>
      <c r="D1311" s="111">
        <v>218.16</v>
      </c>
      <c r="E1311" s="145"/>
      <c r="F1311" s="154" t="str">
        <f t="shared" si="20"/>
        <v/>
      </c>
    </row>
    <row r="1312" spans="1:6" ht="15" thickBot="1" x14ac:dyDescent="0.4">
      <c r="A1312" s="110" t="s">
        <v>1381</v>
      </c>
      <c r="B1312" s="110" t="s">
        <v>2437</v>
      </c>
      <c r="C1312" s="115">
        <v>43566</v>
      </c>
      <c r="D1312" s="111">
        <v>229.1</v>
      </c>
      <c r="E1312" s="144">
        <v>395</v>
      </c>
      <c r="F1312" s="154">
        <f t="shared" si="20"/>
        <v>1.7241379310344829</v>
      </c>
    </row>
    <row r="1313" spans="1:6" ht="15" thickBot="1" x14ac:dyDescent="0.4">
      <c r="A1313" s="110" t="s">
        <v>1381</v>
      </c>
      <c r="B1313" s="110" t="s">
        <v>2437</v>
      </c>
      <c r="C1313" s="115">
        <v>43481</v>
      </c>
      <c r="D1313" s="111">
        <v>198.94</v>
      </c>
      <c r="E1313" s="144">
        <v>343</v>
      </c>
      <c r="F1313" s="154">
        <f t="shared" si="20"/>
        <v>1.7241379310344829</v>
      </c>
    </row>
    <row r="1314" spans="1:6" ht="15" thickBot="1" x14ac:dyDescent="0.4">
      <c r="A1314" s="110" t="s">
        <v>1381</v>
      </c>
      <c r="B1314" s="110" t="s">
        <v>2437</v>
      </c>
      <c r="C1314" s="115">
        <v>43481</v>
      </c>
      <c r="D1314" s="111">
        <v>198.94</v>
      </c>
      <c r="E1314" s="144">
        <v>343</v>
      </c>
      <c r="F1314" s="154">
        <f t="shared" si="20"/>
        <v>1.7241379310344829</v>
      </c>
    </row>
    <row r="1315" spans="1:6" ht="15" thickBot="1" x14ac:dyDescent="0.4">
      <c r="A1315" s="110" t="s">
        <v>1381</v>
      </c>
      <c r="B1315" s="110" t="s">
        <v>2437</v>
      </c>
      <c r="C1315" s="115">
        <v>43551</v>
      </c>
      <c r="D1315" s="111">
        <v>380.48</v>
      </c>
      <c r="E1315" s="144">
        <v>656</v>
      </c>
      <c r="F1315" s="154">
        <f t="shared" si="20"/>
        <v>1.7241379310344827</v>
      </c>
    </row>
    <row r="1316" spans="1:6" ht="15" thickBot="1" x14ac:dyDescent="0.4">
      <c r="A1316" s="110" t="s">
        <v>1381</v>
      </c>
      <c r="B1316" s="110" t="s">
        <v>2440</v>
      </c>
      <c r="C1316" s="115">
        <v>43545</v>
      </c>
      <c r="D1316" s="111">
        <v>250.3</v>
      </c>
      <c r="E1316" s="145"/>
      <c r="F1316" s="154" t="str">
        <f t="shared" si="20"/>
        <v/>
      </c>
    </row>
    <row r="1317" spans="1:6" ht="15" thickBot="1" x14ac:dyDescent="0.4">
      <c r="A1317" s="110" t="s">
        <v>1381</v>
      </c>
      <c r="B1317" s="110" t="s">
        <v>2440</v>
      </c>
      <c r="C1317" s="115">
        <v>43545</v>
      </c>
      <c r="D1317" s="111">
        <v>250.3</v>
      </c>
      <c r="E1317" s="145"/>
      <c r="F1317" s="154" t="str">
        <f t="shared" si="20"/>
        <v/>
      </c>
    </row>
    <row r="1318" spans="1:6" ht="15" thickBot="1" x14ac:dyDescent="0.4">
      <c r="A1318" s="110" t="s">
        <v>1381</v>
      </c>
      <c r="B1318" s="110" t="s">
        <v>2437</v>
      </c>
      <c r="C1318" s="115">
        <v>43705</v>
      </c>
      <c r="D1318" s="111">
        <v>219.24</v>
      </c>
      <c r="E1318" s="144">
        <v>378</v>
      </c>
      <c r="F1318" s="154">
        <f t="shared" si="20"/>
        <v>1.7241379310344827</v>
      </c>
    </row>
    <row r="1319" spans="1:6" ht="15" thickBot="1" x14ac:dyDescent="0.4">
      <c r="A1319" s="110" t="s">
        <v>1381</v>
      </c>
      <c r="B1319" s="110" t="s">
        <v>2440</v>
      </c>
      <c r="C1319" s="115">
        <v>43585</v>
      </c>
      <c r="D1319" s="111">
        <v>195.29</v>
      </c>
      <c r="E1319" s="145"/>
      <c r="F1319" s="154" t="str">
        <f t="shared" si="20"/>
        <v/>
      </c>
    </row>
    <row r="1320" spans="1:6" ht="15" thickBot="1" x14ac:dyDescent="0.4">
      <c r="A1320" s="110" t="s">
        <v>2439</v>
      </c>
      <c r="B1320" s="110" t="s">
        <v>2437</v>
      </c>
      <c r="C1320" s="115">
        <v>43490</v>
      </c>
      <c r="D1320" s="111">
        <v>338.14</v>
      </c>
      <c r="E1320" s="144">
        <v>583</v>
      </c>
      <c r="F1320" s="154">
        <f t="shared" si="20"/>
        <v>1.7241379310344829</v>
      </c>
    </row>
    <row r="1321" spans="1:6" ht="15" thickBot="1" x14ac:dyDescent="0.4">
      <c r="A1321" s="110" t="s">
        <v>1381</v>
      </c>
      <c r="B1321" s="110" t="s">
        <v>2440</v>
      </c>
      <c r="C1321" s="115">
        <v>43509</v>
      </c>
      <c r="D1321" s="111">
        <v>358.19</v>
      </c>
      <c r="E1321" s="145"/>
      <c r="F1321" s="154" t="str">
        <f t="shared" si="20"/>
        <v/>
      </c>
    </row>
    <row r="1322" spans="1:6" ht="15" thickBot="1" x14ac:dyDescent="0.4">
      <c r="A1322" s="110" t="s">
        <v>1381</v>
      </c>
      <c r="B1322" s="110" t="s">
        <v>2437</v>
      </c>
      <c r="C1322" s="115">
        <v>43756</v>
      </c>
      <c r="D1322" s="111">
        <v>200.68</v>
      </c>
      <c r="E1322" s="144">
        <v>346</v>
      </c>
      <c r="F1322" s="154">
        <f t="shared" si="20"/>
        <v>1.7241379310344827</v>
      </c>
    </row>
    <row r="1323" spans="1:6" ht="15" thickBot="1" x14ac:dyDescent="0.4">
      <c r="A1323" s="110" t="s">
        <v>1381</v>
      </c>
      <c r="B1323" s="110" t="s">
        <v>2437</v>
      </c>
      <c r="C1323" s="115">
        <v>43756</v>
      </c>
      <c r="D1323" s="111">
        <v>200.68</v>
      </c>
      <c r="E1323" s="144">
        <v>346</v>
      </c>
      <c r="F1323" s="154">
        <f t="shared" si="20"/>
        <v>1.7241379310344827</v>
      </c>
    </row>
    <row r="1324" spans="1:6" ht="15" thickBot="1" x14ac:dyDescent="0.4">
      <c r="A1324" s="110" t="s">
        <v>2443</v>
      </c>
      <c r="B1324" s="110" t="s">
        <v>2437</v>
      </c>
      <c r="C1324" s="115">
        <v>43667</v>
      </c>
      <c r="D1324" s="111">
        <v>198.36</v>
      </c>
      <c r="E1324" s="144">
        <v>342</v>
      </c>
      <c r="F1324" s="154">
        <f t="shared" si="20"/>
        <v>1.7241379310344827</v>
      </c>
    </row>
    <row r="1325" spans="1:6" ht="15" thickBot="1" x14ac:dyDescent="0.4">
      <c r="A1325" s="110" t="s">
        <v>2445</v>
      </c>
      <c r="B1325" s="110" t="s">
        <v>2437</v>
      </c>
      <c r="C1325" s="115">
        <v>43505</v>
      </c>
      <c r="D1325" s="111">
        <v>129.91999999999999</v>
      </c>
      <c r="E1325" s="144">
        <v>224</v>
      </c>
      <c r="F1325" s="154">
        <f t="shared" si="20"/>
        <v>1.7241379310344829</v>
      </c>
    </row>
    <row r="1326" spans="1:6" ht="15" thickBot="1" x14ac:dyDescent="0.4">
      <c r="A1326" s="110" t="s">
        <v>1381</v>
      </c>
      <c r="B1326" s="110" t="s">
        <v>2440</v>
      </c>
      <c r="C1326" s="115">
        <v>43688</v>
      </c>
      <c r="D1326" s="111">
        <v>54.9</v>
      </c>
      <c r="E1326" s="145"/>
      <c r="F1326" s="154" t="str">
        <f t="shared" si="20"/>
        <v/>
      </c>
    </row>
    <row r="1327" spans="1:6" ht="15" thickBot="1" x14ac:dyDescent="0.4">
      <c r="A1327" s="110" t="s">
        <v>1381</v>
      </c>
      <c r="B1327" s="110" t="s">
        <v>2440</v>
      </c>
      <c r="C1327" s="115">
        <v>43705</v>
      </c>
      <c r="D1327" s="111">
        <v>90.97</v>
      </c>
      <c r="E1327" s="145"/>
      <c r="F1327" s="154" t="str">
        <f t="shared" si="20"/>
        <v/>
      </c>
    </row>
    <row r="1328" spans="1:6" ht="15" thickBot="1" x14ac:dyDescent="0.4">
      <c r="A1328" s="110" t="s">
        <v>1381</v>
      </c>
      <c r="B1328" s="110" t="s">
        <v>2441</v>
      </c>
      <c r="C1328" s="115">
        <v>43758</v>
      </c>
      <c r="D1328" s="111">
        <v>23.04</v>
      </c>
      <c r="E1328" s="145"/>
      <c r="F1328" s="154" t="str">
        <f t="shared" si="20"/>
        <v/>
      </c>
    </row>
    <row r="1329" spans="1:6" ht="15" thickBot="1" x14ac:dyDescent="0.4">
      <c r="A1329" s="110" t="s">
        <v>1381</v>
      </c>
      <c r="B1329" s="110" t="s">
        <v>2440</v>
      </c>
      <c r="C1329" s="115">
        <v>43758</v>
      </c>
      <c r="D1329" s="111">
        <v>88</v>
      </c>
      <c r="E1329" s="145"/>
      <c r="F1329" s="154" t="str">
        <f t="shared" si="20"/>
        <v/>
      </c>
    </row>
    <row r="1330" spans="1:6" ht="15" thickBot="1" x14ac:dyDescent="0.4">
      <c r="A1330" s="110" t="s">
        <v>1381</v>
      </c>
      <c r="B1330" s="110" t="s">
        <v>2440</v>
      </c>
      <c r="C1330" s="115">
        <v>43791</v>
      </c>
      <c r="D1330" s="111">
        <v>106.63</v>
      </c>
      <c r="E1330" s="145"/>
      <c r="F1330" s="154" t="str">
        <f t="shared" si="20"/>
        <v/>
      </c>
    </row>
    <row r="1331" spans="1:6" ht="15" thickBot="1" x14ac:dyDescent="0.4">
      <c r="A1331" s="110" t="s">
        <v>1381</v>
      </c>
      <c r="B1331" s="110" t="s">
        <v>2437</v>
      </c>
      <c r="C1331" s="115">
        <v>43597</v>
      </c>
      <c r="D1331" s="111">
        <v>274.33999999999997</v>
      </c>
      <c r="E1331" s="144">
        <v>473</v>
      </c>
      <c r="F1331" s="154">
        <f t="shared" si="20"/>
        <v>1.7241379310344829</v>
      </c>
    </row>
    <row r="1332" spans="1:6" ht="15" thickBot="1" x14ac:dyDescent="0.4">
      <c r="A1332" s="110" t="s">
        <v>1381</v>
      </c>
      <c r="B1332" s="110" t="s">
        <v>2440</v>
      </c>
      <c r="C1332" s="115">
        <v>43545</v>
      </c>
      <c r="D1332" s="111">
        <v>43.19</v>
      </c>
      <c r="E1332" s="145"/>
      <c r="F1332" s="154" t="str">
        <f t="shared" si="20"/>
        <v/>
      </c>
    </row>
    <row r="1333" spans="1:6" ht="15" thickBot="1" x14ac:dyDescent="0.4">
      <c r="A1333" s="110" t="s">
        <v>1381</v>
      </c>
      <c r="B1333" s="110" t="s">
        <v>2440</v>
      </c>
      <c r="C1333" s="115">
        <v>43610</v>
      </c>
      <c r="D1333" s="111">
        <v>54.9</v>
      </c>
      <c r="E1333" s="145"/>
      <c r="F1333" s="154" t="str">
        <f t="shared" si="20"/>
        <v/>
      </c>
    </row>
    <row r="1334" spans="1:6" ht="15" thickBot="1" x14ac:dyDescent="0.4">
      <c r="A1334" s="110" t="s">
        <v>1381</v>
      </c>
      <c r="B1334" s="110" t="s">
        <v>2440</v>
      </c>
      <c r="C1334" s="115">
        <v>43616</v>
      </c>
      <c r="D1334" s="111">
        <v>89.97</v>
      </c>
      <c r="E1334" s="145"/>
      <c r="F1334" s="154" t="str">
        <f t="shared" si="20"/>
        <v/>
      </c>
    </row>
    <row r="1335" spans="1:6" ht="15" thickBot="1" x14ac:dyDescent="0.4">
      <c r="A1335" s="110" t="s">
        <v>1381</v>
      </c>
      <c r="B1335" s="110" t="s">
        <v>2441</v>
      </c>
      <c r="C1335" s="115">
        <v>43812</v>
      </c>
      <c r="D1335" s="111">
        <v>20.95</v>
      </c>
      <c r="E1335" s="145"/>
      <c r="F1335" s="154" t="str">
        <f t="shared" si="20"/>
        <v/>
      </c>
    </row>
    <row r="1336" spans="1:6" ht="15" thickBot="1" x14ac:dyDescent="0.4">
      <c r="A1336" s="110" t="s">
        <v>1381</v>
      </c>
      <c r="B1336" s="110" t="s">
        <v>2440</v>
      </c>
      <c r="C1336" s="115">
        <v>43815</v>
      </c>
      <c r="D1336" s="111">
        <v>54.9</v>
      </c>
      <c r="E1336" s="145"/>
      <c r="F1336" s="154" t="str">
        <f t="shared" si="20"/>
        <v/>
      </c>
    </row>
    <row r="1337" spans="1:6" ht="15" thickBot="1" x14ac:dyDescent="0.4">
      <c r="A1337" s="110" t="s">
        <v>1381</v>
      </c>
      <c r="B1337" s="110" t="s">
        <v>2441</v>
      </c>
      <c r="C1337" s="115">
        <v>43589</v>
      </c>
      <c r="D1337" s="111">
        <v>46.83</v>
      </c>
      <c r="E1337" s="145"/>
      <c r="F1337" s="154" t="str">
        <f t="shared" si="20"/>
        <v/>
      </c>
    </row>
    <row r="1338" spans="1:6" ht="15" thickBot="1" x14ac:dyDescent="0.4">
      <c r="A1338" s="110" t="s">
        <v>1381</v>
      </c>
      <c r="B1338" s="110" t="s">
        <v>2441</v>
      </c>
      <c r="C1338" s="115">
        <v>43590</v>
      </c>
      <c r="D1338" s="111">
        <v>6.87</v>
      </c>
      <c r="E1338" s="145"/>
      <c r="F1338" s="154" t="str">
        <f t="shared" si="20"/>
        <v/>
      </c>
    </row>
    <row r="1339" spans="1:6" ht="15" thickBot="1" x14ac:dyDescent="0.4">
      <c r="A1339" s="110" t="s">
        <v>1381</v>
      </c>
      <c r="B1339" s="110" t="s">
        <v>2440</v>
      </c>
      <c r="C1339" s="115">
        <v>43591</v>
      </c>
      <c r="D1339" s="111">
        <v>269.91000000000003</v>
      </c>
      <c r="E1339" s="145"/>
      <c r="F1339" s="154" t="str">
        <f t="shared" si="20"/>
        <v/>
      </c>
    </row>
    <row r="1340" spans="1:6" ht="15" thickBot="1" x14ac:dyDescent="0.4">
      <c r="A1340" s="110" t="s">
        <v>1381</v>
      </c>
      <c r="B1340" s="110" t="s">
        <v>2441</v>
      </c>
      <c r="C1340" s="115">
        <v>43708</v>
      </c>
      <c r="D1340" s="111">
        <v>33.29</v>
      </c>
      <c r="E1340" s="145"/>
      <c r="F1340" s="154" t="str">
        <f t="shared" si="20"/>
        <v/>
      </c>
    </row>
    <row r="1341" spans="1:6" ht="15" thickBot="1" x14ac:dyDescent="0.4">
      <c r="A1341" s="110" t="s">
        <v>1381</v>
      </c>
      <c r="B1341" s="110" t="s">
        <v>2441</v>
      </c>
      <c r="C1341" s="115">
        <v>43715</v>
      </c>
      <c r="D1341" s="111">
        <v>23.74</v>
      </c>
      <c r="E1341" s="145"/>
      <c r="F1341" s="154" t="str">
        <f t="shared" si="20"/>
        <v/>
      </c>
    </row>
    <row r="1342" spans="1:6" ht="15" thickBot="1" x14ac:dyDescent="0.4">
      <c r="A1342" s="110" t="s">
        <v>1381</v>
      </c>
      <c r="B1342" s="110" t="s">
        <v>2440</v>
      </c>
      <c r="C1342" s="115">
        <v>43708</v>
      </c>
      <c r="D1342" s="111">
        <v>56.1</v>
      </c>
      <c r="E1342" s="145"/>
      <c r="F1342" s="154" t="str">
        <f t="shared" si="20"/>
        <v/>
      </c>
    </row>
    <row r="1343" spans="1:6" ht="15" thickBot="1" x14ac:dyDescent="0.4">
      <c r="A1343" s="110" t="s">
        <v>1381</v>
      </c>
      <c r="B1343" s="110" t="s">
        <v>2440</v>
      </c>
      <c r="C1343" s="115">
        <v>43720</v>
      </c>
      <c r="D1343" s="111">
        <v>61.32</v>
      </c>
      <c r="E1343" s="145"/>
      <c r="F1343" s="154" t="str">
        <f t="shared" si="20"/>
        <v/>
      </c>
    </row>
    <row r="1344" spans="1:6" ht="15" thickBot="1" x14ac:dyDescent="0.4">
      <c r="A1344" s="110" t="s">
        <v>2438</v>
      </c>
      <c r="B1344" s="110" t="s">
        <v>2437</v>
      </c>
      <c r="C1344" s="115">
        <v>43734</v>
      </c>
      <c r="D1344" s="111">
        <v>383.38</v>
      </c>
      <c r="E1344" s="144">
        <v>661</v>
      </c>
      <c r="F1344" s="154">
        <f t="shared" si="20"/>
        <v>1.7241379310344829</v>
      </c>
    </row>
    <row r="1345" spans="1:6" ht="15" thickBot="1" x14ac:dyDescent="0.4">
      <c r="A1345" s="110" t="s">
        <v>1381</v>
      </c>
      <c r="B1345" s="110" t="s">
        <v>2437</v>
      </c>
      <c r="C1345" s="115">
        <v>43657</v>
      </c>
      <c r="D1345" s="111">
        <v>149.06</v>
      </c>
      <c r="E1345" s="144">
        <v>257</v>
      </c>
      <c r="F1345" s="154">
        <f t="shared" si="20"/>
        <v>1.7241379310344827</v>
      </c>
    </row>
    <row r="1346" spans="1:6" ht="15" thickBot="1" x14ac:dyDescent="0.4">
      <c r="A1346" s="110" t="s">
        <v>1381</v>
      </c>
      <c r="B1346" s="110" t="s">
        <v>2437</v>
      </c>
      <c r="C1346" s="115">
        <v>43639</v>
      </c>
      <c r="D1346" s="111">
        <v>276.08</v>
      </c>
      <c r="E1346" s="144">
        <v>476</v>
      </c>
      <c r="F1346" s="154">
        <f t="shared" si="20"/>
        <v>1.7241379310344829</v>
      </c>
    </row>
    <row r="1347" spans="1:6" ht="15" thickBot="1" x14ac:dyDescent="0.4">
      <c r="A1347" s="110" t="s">
        <v>2446</v>
      </c>
      <c r="B1347" s="110" t="s">
        <v>2437</v>
      </c>
      <c r="C1347" s="115">
        <v>43621</v>
      </c>
      <c r="D1347" s="111">
        <v>161.82</v>
      </c>
      <c r="E1347" s="144">
        <v>279</v>
      </c>
      <c r="F1347" s="154">
        <f t="shared" si="20"/>
        <v>1.7241379310344829</v>
      </c>
    </row>
    <row r="1348" spans="1:6" ht="15" thickBot="1" x14ac:dyDescent="0.4">
      <c r="A1348" s="110" t="s">
        <v>1381</v>
      </c>
      <c r="B1348" s="110" t="s">
        <v>2440</v>
      </c>
      <c r="C1348" s="115">
        <v>43785</v>
      </c>
      <c r="D1348" s="111">
        <v>202.91</v>
      </c>
      <c r="E1348" s="145"/>
      <c r="F1348" s="154" t="str">
        <f t="shared" si="20"/>
        <v/>
      </c>
    </row>
    <row r="1349" spans="1:6" ht="15" thickBot="1" x14ac:dyDescent="0.4">
      <c r="A1349" s="110" t="s">
        <v>2438</v>
      </c>
      <c r="B1349" s="110" t="s">
        <v>2437</v>
      </c>
      <c r="C1349" s="115">
        <v>43570</v>
      </c>
      <c r="D1349" s="111">
        <v>435</v>
      </c>
      <c r="E1349" s="144">
        <v>750</v>
      </c>
      <c r="F1349" s="154">
        <f t="shared" si="20"/>
        <v>1.7241379310344827</v>
      </c>
    </row>
    <row r="1350" spans="1:6" ht="15" thickBot="1" x14ac:dyDescent="0.4">
      <c r="A1350" s="110" t="s">
        <v>2439</v>
      </c>
      <c r="B1350" s="110" t="s">
        <v>2440</v>
      </c>
      <c r="C1350" s="115">
        <v>43638</v>
      </c>
      <c r="D1350" s="111">
        <v>575.91999999999996</v>
      </c>
      <c r="E1350" s="145"/>
      <c r="F1350" s="154" t="str">
        <f t="shared" si="20"/>
        <v/>
      </c>
    </row>
    <row r="1351" spans="1:6" ht="15" thickBot="1" x14ac:dyDescent="0.4">
      <c r="A1351" s="110" t="s">
        <v>2443</v>
      </c>
      <c r="B1351" s="110" t="s">
        <v>2441</v>
      </c>
      <c r="C1351" s="115">
        <v>43726</v>
      </c>
      <c r="D1351" s="111">
        <v>31.46</v>
      </c>
      <c r="E1351" s="145"/>
      <c r="F1351" s="154" t="str">
        <f t="shared" si="20"/>
        <v/>
      </c>
    </row>
    <row r="1352" spans="1:6" ht="15" thickBot="1" x14ac:dyDescent="0.4">
      <c r="A1352" s="110" t="s">
        <v>2443</v>
      </c>
      <c r="B1352" s="110" t="s">
        <v>2437</v>
      </c>
      <c r="C1352" s="115">
        <v>43723</v>
      </c>
      <c r="D1352" s="111">
        <v>12.18</v>
      </c>
      <c r="E1352" s="144">
        <v>21</v>
      </c>
      <c r="F1352" s="154">
        <f t="shared" ref="F1352:F1415" si="21" xml:space="preserve"> IF(ISBLANK(E1352),"",E1352 / D1352)</f>
        <v>1.7241379310344829</v>
      </c>
    </row>
    <row r="1353" spans="1:6" ht="15" thickBot="1" x14ac:dyDescent="0.4">
      <c r="A1353" s="110" t="s">
        <v>1381</v>
      </c>
      <c r="B1353" s="110" t="s">
        <v>2437</v>
      </c>
      <c r="C1353" s="115">
        <v>43804</v>
      </c>
      <c r="D1353" s="111">
        <v>19.14</v>
      </c>
      <c r="E1353" s="144">
        <v>33</v>
      </c>
      <c r="F1353" s="154">
        <f t="shared" si="21"/>
        <v>1.7241379310344827</v>
      </c>
    </row>
    <row r="1354" spans="1:6" ht="15" thickBot="1" x14ac:dyDescent="0.4">
      <c r="A1354" s="110" t="s">
        <v>1381</v>
      </c>
      <c r="B1354" s="110" t="s">
        <v>2437</v>
      </c>
      <c r="C1354" s="115">
        <v>43517</v>
      </c>
      <c r="D1354" s="111">
        <v>16.239999999999998</v>
      </c>
      <c r="E1354" s="144">
        <v>28</v>
      </c>
      <c r="F1354" s="154">
        <f t="shared" si="21"/>
        <v>1.7241379310344829</v>
      </c>
    </row>
    <row r="1355" spans="1:6" ht="15" thickBot="1" x14ac:dyDescent="0.4">
      <c r="A1355" s="110" t="s">
        <v>1381</v>
      </c>
      <c r="B1355" s="110" t="s">
        <v>2437</v>
      </c>
      <c r="C1355" s="115">
        <v>43781</v>
      </c>
      <c r="D1355" s="111">
        <v>15.08</v>
      </c>
      <c r="E1355" s="144">
        <v>26</v>
      </c>
      <c r="F1355" s="154">
        <f t="shared" si="21"/>
        <v>1.7241379310344827</v>
      </c>
    </row>
    <row r="1356" spans="1:6" ht="15" thickBot="1" x14ac:dyDescent="0.4">
      <c r="A1356" s="110" t="s">
        <v>1381</v>
      </c>
      <c r="B1356" s="110" t="s">
        <v>2437</v>
      </c>
      <c r="C1356" s="115">
        <v>43586</v>
      </c>
      <c r="D1356" s="111">
        <v>256.94</v>
      </c>
      <c r="E1356" s="144">
        <v>443</v>
      </c>
      <c r="F1356" s="154">
        <f t="shared" si="21"/>
        <v>1.7241379310344829</v>
      </c>
    </row>
    <row r="1357" spans="1:6" ht="15" thickBot="1" x14ac:dyDescent="0.4">
      <c r="A1357" s="110" t="s">
        <v>1381</v>
      </c>
      <c r="B1357" s="110" t="s">
        <v>2441</v>
      </c>
      <c r="C1357" s="115">
        <v>43542</v>
      </c>
      <c r="D1357" s="111">
        <v>34</v>
      </c>
      <c r="E1357" s="145"/>
      <c r="F1357" s="154" t="str">
        <f t="shared" si="21"/>
        <v/>
      </c>
    </row>
    <row r="1358" spans="1:6" ht="15" thickBot="1" x14ac:dyDescent="0.4">
      <c r="A1358" s="110" t="s">
        <v>1381</v>
      </c>
      <c r="B1358" s="110" t="s">
        <v>2437</v>
      </c>
      <c r="C1358" s="115">
        <v>43524</v>
      </c>
      <c r="D1358" s="111">
        <v>272.02</v>
      </c>
      <c r="E1358" s="144">
        <v>469</v>
      </c>
      <c r="F1358" s="154">
        <f t="shared" si="21"/>
        <v>1.7241379310344829</v>
      </c>
    </row>
    <row r="1359" spans="1:6" ht="15" thickBot="1" x14ac:dyDescent="0.4">
      <c r="A1359" s="110" t="s">
        <v>1381</v>
      </c>
      <c r="B1359" s="110" t="s">
        <v>2441</v>
      </c>
      <c r="C1359" s="115">
        <v>43495</v>
      </c>
      <c r="D1359" s="111">
        <v>18</v>
      </c>
      <c r="E1359" s="145"/>
      <c r="F1359" s="154" t="str">
        <f t="shared" si="21"/>
        <v/>
      </c>
    </row>
    <row r="1360" spans="1:6" ht="15" thickBot="1" x14ac:dyDescent="0.4">
      <c r="A1360" s="110" t="s">
        <v>1381</v>
      </c>
      <c r="B1360" s="110" t="s">
        <v>2440</v>
      </c>
      <c r="C1360" s="115">
        <v>43495</v>
      </c>
      <c r="D1360" s="111">
        <v>59.72</v>
      </c>
      <c r="E1360" s="145"/>
      <c r="F1360" s="154" t="str">
        <f t="shared" si="21"/>
        <v/>
      </c>
    </row>
    <row r="1361" spans="1:6" ht="15" thickBot="1" x14ac:dyDescent="0.4">
      <c r="A1361" s="110" t="s">
        <v>1381</v>
      </c>
      <c r="B1361" s="110" t="s">
        <v>2440</v>
      </c>
      <c r="C1361" s="115">
        <v>43520</v>
      </c>
      <c r="D1361" s="111">
        <v>322.66000000000003</v>
      </c>
      <c r="E1361" s="145"/>
      <c r="F1361" s="154" t="str">
        <f t="shared" si="21"/>
        <v/>
      </c>
    </row>
    <row r="1362" spans="1:6" ht="15" thickBot="1" x14ac:dyDescent="0.4">
      <c r="A1362" s="110" t="s">
        <v>1381</v>
      </c>
      <c r="B1362" s="110" t="s">
        <v>2437</v>
      </c>
      <c r="C1362" s="115">
        <v>43675</v>
      </c>
      <c r="D1362" s="111">
        <v>494.74</v>
      </c>
      <c r="E1362" s="144">
        <v>853</v>
      </c>
      <c r="F1362" s="154">
        <f t="shared" si="21"/>
        <v>1.7241379310344827</v>
      </c>
    </row>
    <row r="1363" spans="1:6" ht="15" thickBot="1" x14ac:dyDescent="0.4">
      <c r="A1363" s="110" t="s">
        <v>1381</v>
      </c>
      <c r="B1363" s="110" t="s">
        <v>2441</v>
      </c>
      <c r="C1363" s="115">
        <v>43561</v>
      </c>
      <c r="D1363" s="111">
        <v>11</v>
      </c>
      <c r="E1363" s="145"/>
      <c r="F1363" s="154" t="str">
        <f t="shared" si="21"/>
        <v/>
      </c>
    </row>
    <row r="1364" spans="1:6" ht="15" thickBot="1" x14ac:dyDescent="0.4">
      <c r="A1364" s="110" t="s">
        <v>1381</v>
      </c>
      <c r="B1364" s="110" t="s">
        <v>2440</v>
      </c>
      <c r="C1364" s="115">
        <v>43561</v>
      </c>
      <c r="D1364" s="111">
        <v>100.69</v>
      </c>
      <c r="E1364" s="145"/>
      <c r="F1364" s="154" t="str">
        <f t="shared" si="21"/>
        <v/>
      </c>
    </row>
    <row r="1365" spans="1:6" ht="15" thickBot="1" x14ac:dyDescent="0.4">
      <c r="A1365" s="110" t="s">
        <v>1381</v>
      </c>
      <c r="B1365" s="110" t="s">
        <v>2437</v>
      </c>
      <c r="C1365" s="115">
        <v>43479</v>
      </c>
      <c r="D1365" s="111">
        <v>193.72</v>
      </c>
      <c r="E1365" s="144">
        <v>334</v>
      </c>
      <c r="F1365" s="154">
        <f t="shared" si="21"/>
        <v>1.7241379310344829</v>
      </c>
    </row>
    <row r="1366" spans="1:6" ht="15" thickBot="1" x14ac:dyDescent="0.4">
      <c r="A1366" s="110" t="s">
        <v>1381</v>
      </c>
      <c r="B1366" s="110" t="s">
        <v>2437</v>
      </c>
      <c r="C1366" s="115">
        <v>43594</v>
      </c>
      <c r="D1366" s="111">
        <v>249.98</v>
      </c>
      <c r="E1366" s="144">
        <v>431</v>
      </c>
      <c r="F1366" s="154">
        <f t="shared" si="21"/>
        <v>1.7241379310344829</v>
      </c>
    </row>
    <row r="1367" spans="1:6" ht="15" thickBot="1" x14ac:dyDescent="0.4">
      <c r="A1367" s="110" t="s">
        <v>1381</v>
      </c>
      <c r="B1367" s="110" t="s">
        <v>2437</v>
      </c>
      <c r="C1367" s="115">
        <v>43530</v>
      </c>
      <c r="D1367" s="111">
        <v>406</v>
      </c>
      <c r="E1367" s="144">
        <v>700</v>
      </c>
      <c r="F1367" s="154">
        <f t="shared" si="21"/>
        <v>1.7241379310344827</v>
      </c>
    </row>
    <row r="1368" spans="1:6" ht="15" thickBot="1" x14ac:dyDescent="0.4">
      <c r="A1368" s="110" t="s">
        <v>1381</v>
      </c>
      <c r="B1368" s="110" t="s">
        <v>2437</v>
      </c>
      <c r="C1368" s="115">
        <v>43530</v>
      </c>
      <c r="D1368" s="111">
        <v>406</v>
      </c>
      <c r="E1368" s="144">
        <v>700</v>
      </c>
      <c r="F1368" s="154">
        <f t="shared" si="21"/>
        <v>1.7241379310344827</v>
      </c>
    </row>
    <row r="1369" spans="1:6" ht="15" thickBot="1" x14ac:dyDescent="0.4">
      <c r="A1369" s="110" t="s">
        <v>1381</v>
      </c>
      <c r="B1369" s="110" t="s">
        <v>2437</v>
      </c>
      <c r="C1369" s="115">
        <v>43721</v>
      </c>
      <c r="D1369" s="111">
        <v>160.08000000000001</v>
      </c>
      <c r="E1369" s="144">
        <v>276</v>
      </c>
      <c r="F1369" s="154">
        <f t="shared" si="21"/>
        <v>1.7241379310344827</v>
      </c>
    </row>
    <row r="1370" spans="1:6" ht="15" thickBot="1" x14ac:dyDescent="0.4">
      <c r="A1370" s="110" t="s">
        <v>1381</v>
      </c>
      <c r="B1370" s="110" t="s">
        <v>2440</v>
      </c>
      <c r="C1370" s="115">
        <v>43557</v>
      </c>
      <c r="D1370" s="111">
        <v>94.81</v>
      </c>
      <c r="E1370" s="145"/>
      <c r="F1370" s="154" t="str">
        <f t="shared" si="21"/>
        <v/>
      </c>
    </row>
    <row r="1371" spans="1:6" ht="15" thickBot="1" x14ac:dyDescent="0.4">
      <c r="A1371" s="110" t="s">
        <v>1381</v>
      </c>
      <c r="B1371" s="110" t="s">
        <v>2437</v>
      </c>
      <c r="C1371" s="115">
        <v>43590</v>
      </c>
      <c r="D1371" s="111">
        <v>253.46</v>
      </c>
      <c r="E1371" s="144">
        <v>437</v>
      </c>
      <c r="F1371" s="154">
        <f t="shared" si="21"/>
        <v>1.7241379310344827</v>
      </c>
    </row>
    <row r="1372" spans="1:6" ht="15" thickBot="1" x14ac:dyDescent="0.4">
      <c r="A1372" s="110" t="s">
        <v>1381</v>
      </c>
      <c r="B1372" s="110" t="s">
        <v>2437</v>
      </c>
      <c r="C1372" s="115">
        <v>43590</v>
      </c>
      <c r="D1372" s="111">
        <v>253.46</v>
      </c>
      <c r="E1372" s="144">
        <v>437</v>
      </c>
      <c r="F1372" s="154">
        <f t="shared" si="21"/>
        <v>1.7241379310344827</v>
      </c>
    </row>
    <row r="1373" spans="1:6" ht="15" thickBot="1" x14ac:dyDescent="0.4">
      <c r="A1373" s="110" t="s">
        <v>1381</v>
      </c>
      <c r="B1373" s="110" t="s">
        <v>2437</v>
      </c>
      <c r="C1373" s="115">
        <v>43625</v>
      </c>
      <c r="D1373" s="111">
        <v>306.24</v>
      </c>
      <c r="E1373" s="144">
        <v>528</v>
      </c>
      <c r="F1373" s="154">
        <f t="shared" si="21"/>
        <v>1.7241379310344827</v>
      </c>
    </row>
    <row r="1374" spans="1:6" ht="15" thickBot="1" x14ac:dyDescent="0.4">
      <c r="A1374" s="110" t="s">
        <v>1381</v>
      </c>
      <c r="B1374" s="110" t="s">
        <v>2437</v>
      </c>
      <c r="C1374" s="115">
        <v>43515</v>
      </c>
      <c r="D1374" s="111">
        <v>159.5</v>
      </c>
      <c r="E1374" s="144">
        <v>275</v>
      </c>
      <c r="F1374" s="154">
        <f t="shared" si="21"/>
        <v>1.7241379310344827</v>
      </c>
    </row>
    <row r="1375" spans="1:6" ht="15" thickBot="1" x14ac:dyDescent="0.4">
      <c r="A1375" s="110" t="s">
        <v>1381</v>
      </c>
      <c r="B1375" s="110" t="s">
        <v>2437</v>
      </c>
      <c r="C1375" s="115">
        <v>43609</v>
      </c>
      <c r="D1375" s="111">
        <v>425.72</v>
      </c>
      <c r="E1375" s="144">
        <v>734</v>
      </c>
      <c r="F1375" s="154">
        <f t="shared" si="21"/>
        <v>1.7241379310344827</v>
      </c>
    </row>
    <row r="1376" spans="1:6" ht="15" thickBot="1" x14ac:dyDescent="0.4">
      <c r="A1376" s="110" t="s">
        <v>2442</v>
      </c>
      <c r="B1376" s="110" t="s">
        <v>2437</v>
      </c>
      <c r="C1376" s="115">
        <v>43546</v>
      </c>
      <c r="D1376" s="111">
        <v>106.72</v>
      </c>
      <c r="E1376" s="144">
        <v>184</v>
      </c>
      <c r="F1376" s="154">
        <f t="shared" si="21"/>
        <v>1.7241379310344829</v>
      </c>
    </row>
    <row r="1377" spans="1:6" ht="15" thickBot="1" x14ac:dyDescent="0.4">
      <c r="A1377" s="110" t="s">
        <v>1381</v>
      </c>
      <c r="B1377" s="110" t="s">
        <v>2440</v>
      </c>
      <c r="C1377" s="115">
        <v>43750</v>
      </c>
      <c r="D1377" s="111">
        <v>60.97</v>
      </c>
      <c r="E1377" s="145"/>
      <c r="F1377" s="154" t="str">
        <f t="shared" si="21"/>
        <v/>
      </c>
    </row>
    <row r="1378" spans="1:6" ht="15" thickBot="1" x14ac:dyDescent="0.4">
      <c r="A1378" s="110" t="s">
        <v>2442</v>
      </c>
      <c r="B1378" s="110" t="s">
        <v>2437</v>
      </c>
      <c r="C1378" s="115">
        <v>43536</v>
      </c>
      <c r="D1378" s="111">
        <v>422.82</v>
      </c>
      <c r="E1378" s="144">
        <v>729</v>
      </c>
      <c r="F1378" s="154">
        <f t="shared" si="21"/>
        <v>1.7241379310344829</v>
      </c>
    </row>
    <row r="1379" spans="1:6" ht="15" thickBot="1" x14ac:dyDescent="0.4">
      <c r="A1379" s="110" t="s">
        <v>1381</v>
      </c>
      <c r="B1379" s="110" t="s">
        <v>2437</v>
      </c>
      <c r="C1379" s="115">
        <v>43654</v>
      </c>
      <c r="D1379" s="111">
        <v>220.98</v>
      </c>
      <c r="E1379" s="144">
        <v>381</v>
      </c>
      <c r="F1379" s="154">
        <f t="shared" si="21"/>
        <v>1.7241379310344829</v>
      </c>
    </row>
    <row r="1380" spans="1:6" ht="15" thickBot="1" x14ac:dyDescent="0.4">
      <c r="A1380" s="110" t="s">
        <v>2443</v>
      </c>
      <c r="B1380" s="110" t="s">
        <v>2437</v>
      </c>
      <c r="C1380" s="115">
        <v>43667</v>
      </c>
      <c r="D1380" s="111">
        <v>305.08</v>
      </c>
      <c r="E1380" s="144">
        <v>526</v>
      </c>
      <c r="F1380" s="154">
        <f t="shared" si="21"/>
        <v>1.7241379310344829</v>
      </c>
    </row>
    <row r="1381" spans="1:6" ht="15" thickBot="1" x14ac:dyDescent="0.4">
      <c r="A1381" s="110" t="s">
        <v>2436</v>
      </c>
      <c r="B1381" s="110" t="s">
        <v>2437</v>
      </c>
      <c r="C1381" s="115">
        <v>43542</v>
      </c>
      <c r="D1381" s="111">
        <v>225.62</v>
      </c>
      <c r="E1381" s="144">
        <v>389</v>
      </c>
      <c r="F1381" s="154">
        <f t="shared" si="21"/>
        <v>1.7241379310344827</v>
      </c>
    </row>
    <row r="1382" spans="1:6" ht="15" thickBot="1" x14ac:dyDescent="0.4">
      <c r="A1382" s="110" t="s">
        <v>2439</v>
      </c>
      <c r="B1382" s="110" t="s">
        <v>2437</v>
      </c>
      <c r="C1382" s="115">
        <v>43560</v>
      </c>
      <c r="D1382" s="111">
        <v>302.76</v>
      </c>
      <c r="E1382" s="144">
        <v>522</v>
      </c>
      <c r="F1382" s="154">
        <f t="shared" si="21"/>
        <v>1.7241379310344829</v>
      </c>
    </row>
    <row r="1383" spans="1:6" ht="15" thickBot="1" x14ac:dyDescent="0.4">
      <c r="A1383" s="110" t="s">
        <v>2445</v>
      </c>
      <c r="B1383" s="110" t="s">
        <v>2437</v>
      </c>
      <c r="C1383" s="115">
        <v>43491</v>
      </c>
      <c r="D1383" s="111">
        <v>169.94</v>
      </c>
      <c r="E1383" s="144">
        <v>293</v>
      </c>
      <c r="F1383" s="154">
        <f t="shared" si="21"/>
        <v>1.7241379310344829</v>
      </c>
    </row>
    <row r="1384" spans="1:6" ht="15" thickBot="1" x14ac:dyDescent="0.4">
      <c r="A1384" s="110" t="s">
        <v>1381</v>
      </c>
      <c r="B1384" s="110" t="s">
        <v>2437</v>
      </c>
      <c r="C1384" s="115">
        <v>43482</v>
      </c>
      <c r="D1384" s="111">
        <v>280.72000000000003</v>
      </c>
      <c r="E1384" s="144">
        <v>484</v>
      </c>
      <c r="F1384" s="154">
        <f t="shared" si="21"/>
        <v>1.7241379310344827</v>
      </c>
    </row>
    <row r="1385" spans="1:6" ht="15" thickBot="1" x14ac:dyDescent="0.4">
      <c r="A1385" s="110" t="s">
        <v>1381</v>
      </c>
      <c r="B1385" s="110" t="s">
        <v>2441</v>
      </c>
      <c r="C1385" s="115">
        <v>43745</v>
      </c>
      <c r="D1385" s="111">
        <v>27.39</v>
      </c>
      <c r="E1385" s="145"/>
      <c r="F1385" s="154" t="str">
        <f t="shared" si="21"/>
        <v/>
      </c>
    </row>
    <row r="1386" spans="1:6" ht="15" thickBot="1" x14ac:dyDescent="0.4">
      <c r="A1386" s="110" t="s">
        <v>1381</v>
      </c>
      <c r="B1386" s="110" t="s">
        <v>2441</v>
      </c>
      <c r="C1386" s="115">
        <v>43745</v>
      </c>
      <c r="D1386" s="111">
        <v>27.39</v>
      </c>
      <c r="E1386" s="145"/>
      <c r="F1386" s="154" t="str">
        <f t="shared" si="21"/>
        <v/>
      </c>
    </row>
    <row r="1387" spans="1:6" ht="15" thickBot="1" x14ac:dyDescent="0.4">
      <c r="A1387" s="110" t="s">
        <v>1381</v>
      </c>
      <c r="B1387" s="110" t="s">
        <v>2440</v>
      </c>
      <c r="C1387" s="115">
        <v>43746</v>
      </c>
      <c r="D1387" s="111">
        <v>126.82</v>
      </c>
      <c r="E1387" s="145"/>
      <c r="F1387" s="154" t="str">
        <f t="shared" si="21"/>
        <v/>
      </c>
    </row>
    <row r="1388" spans="1:6" ht="15" thickBot="1" x14ac:dyDescent="0.4">
      <c r="A1388" s="110" t="s">
        <v>1381</v>
      </c>
      <c r="B1388" s="110" t="s">
        <v>2440</v>
      </c>
      <c r="C1388" s="115">
        <v>43746</v>
      </c>
      <c r="D1388" s="111">
        <v>126.82</v>
      </c>
      <c r="E1388" s="145"/>
      <c r="F1388" s="154" t="str">
        <f t="shared" si="21"/>
        <v/>
      </c>
    </row>
    <row r="1389" spans="1:6" ht="15" thickBot="1" x14ac:dyDescent="0.4">
      <c r="A1389" s="110" t="s">
        <v>1381</v>
      </c>
      <c r="B1389" s="110" t="s">
        <v>2441</v>
      </c>
      <c r="C1389" s="115">
        <v>43673</v>
      </c>
      <c r="D1389" s="111">
        <v>26.13</v>
      </c>
      <c r="E1389" s="145"/>
      <c r="F1389" s="154" t="str">
        <f t="shared" si="21"/>
        <v/>
      </c>
    </row>
    <row r="1390" spans="1:6" ht="15" thickBot="1" x14ac:dyDescent="0.4">
      <c r="A1390" s="110" t="s">
        <v>1381</v>
      </c>
      <c r="B1390" s="110" t="s">
        <v>2441</v>
      </c>
      <c r="C1390" s="115">
        <v>43673</v>
      </c>
      <c r="D1390" s="111">
        <v>26.13</v>
      </c>
      <c r="E1390" s="145"/>
      <c r="F1390" s="154" t="str">
        <f t="shared" si="21"/>
        <v/>
      </c>
    </row>
    <row r="1391" spans="1:6" ht="15" thickBot="1" x14ac:dyDescent="0.4">
      <c r="A1391" s="110" t="s">
        <v>1381</v>
      </c>
      <c r="B1391" s="110" t="s">
        <v>2440</v>
      </c>
      <c r="C1391" s="115">
        <v>43674</v>
      </c>
      <c r="D1391" s="111">
        <v>538.08000000000004</v>
      </c>
      <c r="E1391" s="145"/>
      <c r="F1391" s="154" t="str">
        <f t="shared" si="21"/>
        <v/>
      </c>
    </row>
    <row r="1392" spans="1:6" ht="15" thickBot="1" x14ac:dyDescent="0.4">
      <c r="A1392" s="110" t="s">
        <v>1381</v>
      </c>
      <c r="B1392" s="110" t="s">
        <v>2440</v>
      </c>
      <c r="C1392" s="115">
        <v>43674</v>
      </c>
      <c r="D1392" s="111">
        <v>538.08000000000004</v>
      </c>
      <c r="E1392" s="145"/>
      <c r="F1392" s="154" t="str">
        <f t="shared" si="21"/>
        <v/>
      </c>
    </row>
    <row r="1393" spans="1:6" ht="15" thickBot="1" x14ac:dyDescent="0.4">
      <c r="A1393" s="110" t="s">
        <v>1381</v>
      </c>
      <c r="B1393" s="110" t="s">
        <v>2437</v>
      </c>
      <c r="C1393" s="115">
        <v>43763</v>
      </c>
      <c r="D1393" s="111">
        <v>278.39999999999998</v>
      </c>
      <c r="E1393" s="144">
        <v>480</v>
      </c>
      <c r="F1393" s="154">
        <f t="shared" si="21"/>
        <v>1.7241379310344829</v>
      </c>
    </row>
    <row r="1394" spans="1:6" ht="15" thickBot="1" x14ac:dyDescent="0.4">
      <c r="A1394" s="110" t="s">
        <v>1381</v>
      </c>
      <c r="B1394" s="110" t="s">
        <v>2437</v>
      </c>
      <c r="C1394" s="115">
        <v>43763</v>
      </c>
      <c r="D1394" s="111">
        <v>278.39999999999998</v>
      </c>
      <c r="E1394" s="144">
        <v>480</v>
      </c>
      <c r="F1394" s="154">
        <f t="shared" si="21"/>
        <v>1.7241379310344829</v>
      </c>
    </row>
    <row r="1395" spans="1:6" ht="15" thickBot="1" x14ac:dyDescent="0.4">
      <c r="A1395" s="110" t="s">
        <v>1381</v>
      </c>
      <c r="B1395" s="110" t="s">
        <v>2437</v>
      </c>
      <c r="C1395" s="115">
        <v>43550</v>
      </c>
      <c r="D1395" s="111">
        <v>501.12</v>
      </c>
      <c r="E1395" s="144">
        <v>864</v>
      </c>
      <c r="F1395" s="154">
        <f t="shared" si="21"/>
        <v>1.7241379310344827</v>
      </c>
    </row>
    <row r="1396" spans="1:6" ht="15" thickBot="1" x14ac:dyDescent="0.4">
      <c r="A1396" s="110" t="s">
        <v>1381</v>
      </c>
      <c r="B1396" s="110" t="s">
        <v>2437</v>
      </c>
      <c r="C1396" s="115">
        <v>43559</v>
      </c>
      <c r="D1396" s="111">
        <v>255.78</v>
      </c>
      <c r="E1396" s="144">
        <v>441</v>
      </c>
      <c r="F1396" s="154">
        <f t="shared" si="21"/>
        <v>1.7241379310344827</v>
      </c>
    </row>
    <row r="1397" spans="1:6" ht="15" thickBot="1" x14ac:dyDescent="0.4">
      <c r="A1397" s="110" t="s">
        <v>2438</v>
      </c>
      <c r="B1397" s="110" t="s">
        <v>2437</v>
      </c>
      <c r="C1397" s="115">
        <v>43661</v>
      </c>
      <c r="D1397" s="111">
        <v>88.74</v>
      </c>
      <c r="E1397" s="144">
        <v>153</v>
      </c>
      <c r="F1397" s="154">
        <f t="shared" si="21"/>
        <v>1.7241379310344829</v>
      </c>
    </row>
    <row r="1398" spans="1:6" ht="15" thickBot="1" x14ac:dyDescent="0.4">
      <c r="A1398" s="110" t="s">
        <v>2438</v>
      </c>
      <c r="B1398" s="110" t="s">
        <v>2437</v>
      </c>
      <c r="C1398" s="115">
        <v>43662</v>
      </c>
      <c r="D1398" s="111">
        <v>88.74</v>
      </c>
      <c r="E1398" s="144">
        <v>153</v>
      </c>
      <c r="F1398" s="154">
        <f t="shared" si="21"/>
        <v>1.7241379310344829</v>
      </c>
    </row>
    <row r="1399" spans="1:6" ht="15" thickBot="1" x14ac:dyDescent="0.4">
      <c r="A1399" s="110" t="s">
        <v>2438</v>
      </c>
      <c r="B1399" s="110" t="s">
        <v>2437</v>
      </c>
      <c r="C1399" s="115">
        <v>43663</v>
      </c>
      <c r="D1399" s="111">
        <v>88.74</v>
      </c>
      <c r="E1399" s="144">
        <v>153</v>
      </c>
      <c r="F1399" s="154">
        <f t="shared" si="21"/>
        <v>1.7241379310344829</v>
      </c>
    </row>
    <row r="1400" spans="1:6" ht="15" thickBot="1" x14ac:dyDescent="0.4">
      <c r="A1400" s="110" t="s">
        <v>2438</v>
      </c>
      <c r="B1400" s="110" t="s">
        <v>2437</v>
      </c>
      <c r="C1400" s="115">
        <v>43664</v>
      </c>
      <c r="D1400" s="111">
        <v>88.74</v>
      </c>
      <c r="E1400" s="144">
        <v>153</v>
      </c>
      <c r="F1400" s="154">
        <f t="shared" si="21"/>
        <v>1.7241379310344829</v>
      </c>
    </row>
    <row r="1401" spans="1:6" ht="15" thickBot="1" x14ac:dyDescent="0.4">
      <c r="A1401" s="110" t="s">
        <v>2438</v>
      </c>
      <c r="B1401" s="110" t="s">
        <v>2437</v>
      </c>
      <c r="C1401" s="115">
        <v>43665</v>
      </c>
      <c r="D1401" s="111">
        <v>88.74</v>
      </c>
      <c r="E1401" s="144">
        <v>153</v>
      </c>
      <c r="F1401" s="154">
        <f t="shared" si="21"/>
        <v>1.7241379310344829</v>
      </c>
    </row>
    <row r="1402" spans="1:6" ht="15" thickBot="1" x14ac:dyDescent="0.4">
      <c r="A1402" s="110" t="s">
        <v>1381</v>
      </c>
      <c r="B1402" s="110" t="s">
        <v>2440</v>
      </c>
      <c r="C1402" s="115">
        <v>43559</v>
      </c>
      <c r="D1402" s="111">
        <v>268.26</v>
      </c>
      <c r="E1402" s="145"/>
      <c r="F1402" s="154" t="str">
        <f t="shared" si="21"/>
        <v/>
      </c>
    </row>
    <row r="1403" spans="1:6" ht="15" thickBot="1" x14ac:dyDescent="0.4">
      <c r="A1403" s="110" t="s">
        <v>1381</v>
      </c>
      <c r="B1403" s="110" t="s">
        <v>2440</v>
      </c>
      <c r="C1403" s="115">
        <v>43496</v>
      </c>
      <c r="D1403" s="111">
        <v>271.73</v>
      </c>
      <c r="E1403" s="145"/>
      <c r="F1403" s="154" t="str">
        <f t="shared" si="21"/>
        <v/>
      </c>
    </row>
    <row r="1404" spans="1:6" ht="15" thickBot="1" x14ac:dyDescent="0.4">
      <c r="A1404" s="110" t="s">
        <v>1381</v>
      </c>
      <c r="B1404" s="110" t="s">
        <v>2440</v>
      </c>
      <c r="C1404" s="115">
        <v>43671</v>
      </c>
      <c r="D1404" s="111">
        <v>317.7</v>
      </c>
      <c r="E1404" s="145"/>
      <c r="F1404" s="154" t="str">
        <f t="shared" si="21"/>
        <v/>
      </c>
    </row>
    <row r="1405" spans="1:6" ht="15" thickBot="1" x14ac:dyDescent="0.4">
      <c r="A1405" s="110" t="s">
        <v>1381</v>
      </c>
      <c r="B1405" s="110" t="s">
        <v>2440</v>
      </c>
      <c r="C1405" s="115">
        <v>43671</v>
      </c>
      <c r="D1405" s="111">
        <v>317.7</v>
      </c>
      <c r="E1405" s="145"/>
      <c r="F1405" s="154" t="str">
        <f t="shared" si="21"/>
        <v/>
      </c>
    </row>
    <row r="1406" spans="1:6" ht="15" thickBot="1" x14ac:dyDescent="0.4">
      <c r="A1406" s="110" t="s">
        <v>2445</v>
      </c>
      <c r="B1406" s="110" t="s">
        <v>2437</v>
      </c>
      <c r="C1406" s="115">
        <v>43718</v>
      </c>
      <c r="D1406" s="111">
        <v>272.60000000000002</v>
      </c>
      <c r="E1406" s="144">
        <v>470</v>
      </c>
      <c r="F1406" s="154">
        <f t="shared" si="21"/>
        <v>1.7241379310344827</v>
      </c>
    </row>
    <row r="1407" spans="1:6" ht="15" thickBot="1" x14ac:dyDescent="0.4">
      <c r="A1407" s="110" t="s">
        <v>2442</v>
      </c>
      <c r="B1407" s="110" t="s">
        <v>2437</v>
      </c>
      <c r="C1407" s="115">
        <v>43679</v>
      </c>
      <c r="D1407" s="111">
        <v>443.7</v>
      </c>
      <c r="E1407" s="144">
        <v>765</v>
      </c>
      <c r="F1407" s="154">
        <f t="shared" si="21"/>
        <v>1.7241379310344829</v>
      </c>
    </row>
    <row r="1408" spans="1:6" ht="15" thickBot="1" x14ac:dyDescent="0.4">
      <c r="A1408" s="110" t="s">
        <v>1381</v>
      </c>
      <c r="B1408" s="110" t="s">
        <v>2437</v>
      </c>
      <c r="C1408" s="115">
        <v>43551</v>
      </c>
      <c r="D1408" s="111">
        <v>223.3</v>
      </c>
      <c r="E1408" s="144">
        <v>385</v>
      </c>
      <c r="F1408" s="154">
        <f t="shared" si="21"/>
        <v>1.7241379310344827</v>
      </c>
    </row>
    <row r="1409" spans="1:6" ht="15" thickBot="1" x14ac:dyDescent="0.4">
      <c r="A1409" s="110" t="s">
        <v>2439</v>
      </c>
      <c r="B1409" s="110" t="s">
        <v>2437</v>
      </c>
      <c r="C1409" s="115">
        <v>43537</v>
      </c>
      <c r="D1409" s="111">
        <v>375.26</v>
      </c>
      <c r="E1409" s="144">
        <v>647</v>
      </c>
      <c r="F1409" s="154">
        <f t="shared" si="21"/>
        <v>1.7241379310344829</v>
      </c>
    </row>
    <row r="1410" spans="1:6" ht="15" thickBot="1" x14ac:dyDescent="0.4">
      <c r="A1410" s="110" t="s">
        <v>2439</v>
      </c>
      <c r="B1410" s="110" t="s">
        <v>2440</v>
      </c>
      <c r="C1410" s="115">
        <v>43545</v>
      </c>
      <c r="D1410" s="111">
        <v>213.38</v>
      </c>
      <c r="E1410" s="145"/>
      <c r="F1410" s="154" t="str">
        <f t="shared" si="21"/>
        <v/>
      </c>
    </row>
    <row r="1411" spans="1:6" ht="15" thickBot="1" x14ac:dyDescent="0.4">
      <c r="A1411" s="110" t="s">
        <v>1381</v>
      </c>
      <c r="B1411" s="110" t="s">
        <v>2437</v>
      </c>
      <c r="C1411" s="115">
        <v>43530</v>
      </c>
      <c r="D1411" s="111">
        <v>190.82</v>
      </c>
      <c r="E1411" s="144">
        <v>329</v>
      </c>
      <c r="F1411" s="154">
        <f t="shared" si="21"/>
        <v>1.7241379310344829</v>
      </c>
    </row>
    <row r="1412" spans="1:6" ht="15" thickBot="1" x14ac:dyDescent="0.4">
      <c r="A1412" s="110" t="s">
        <v>1381</v>
      </c>
      <c r="B1412" s="110" t="s">
        <v>2437</v>
      </c>
      <c r="C1412" s="115">
        <v>43784</v>
      </c>
      <c r="D1412" s="111">
        <v>244.18</v>
      </c>
      <c r="E1412" s="144">
        <v>421</v>
      </c>
      <c r="F1412" s="154">
        <f t="shared" si="21"/>
        <v>1.7241379310344827</v>
      </c>
    </row>
    <row r="1413" spans="1:6" ht="15" thickBot="1" x14ac:dyDescent="0.4">
      <c r="A1413" s="110" t="s">
        <v>1381</v>
      </c>
      <c r="B1413" s="110" t="s">
        <v>2440</v>
      </c>
      <c r="C1413" s="115">
        <v>43520</v>
      </c>
      <c r="D1413" s="111">
        <v>308.7</v>
      </c>
      <c r="E1413" s="145"/>
      <c r="F1413" s="154" t="str">
        <f t="shared" si="21"/>
        <v/>
      </c>
    </row>
    <row r="1414" spans="1:6" ht="15" thickBot="1" x14ac:dyDescent="0.4">
      <c r="A1414" s="110" t="s">
        <v>1381</v>
      </c>
      <c r="B1414" s="110" t="s">
        <v>2440</v>
      </c>
      <c r="C1414" s="115">
        <v>43550</v>
      </c>
      <c r="D1414" s="111">
        <v>745.3</v>
      </c>
      <c r="E1414" s="145"/>
      <c r="F1414" s="154" t="str">
        <f t="shared" si="21"/>
        <v/>
      </c>
    </row>
    <row r="1415" spans="1:6" ht="15" thickBot="1" x14ac:dyDescent="0.4">
      <c r="A1415" s="110" t="s">
        <v>1381</v>
      </c>
      <c r="B1415" s="110" t="s">
        <v>2440</v>
      </c>
      <c r="C1415" s="115">
        <v>43550</v>
      </c>
      <c r="D1415" s="111">
        <v>745.3</v>
      </c>
      <c r="E1415" s="145"/>
      <c r="F1415" s="154" t="str">
        <f t="shared" si="21"/>
        <v/>
      </c>
    </row>
    <row r="1416" spans="1:6" ht="15" thickBot="1" x14ac:dyDescent="0.4">
      <c r="A1416" s="110" t="s">
        <v>1381</v>
      </c>
      <c r="B1416" s="110" t="s">
        <v>2440</v>
      </c>
      <c r="C1416" s="115">
        <v>43576</v>
      </c>
      <c r="D1416" s="111">
        <v>689.8</v>
      </c>
      <c r="E1416" s="145"/>
      <c r="F1416" s="154" t="str">
        <f t="shared" ref="F1416:F1479" si="22" xml:space="preserve"> IF(ISBLANK(E1416),"",E1416 / D1416)</f>
        <v/>
      </c>
    </row>
    <row r="1417" spans="1:6" ht="15" thickBot="1" x14ac:dyDescent="0.4">
      <c r="A1417" s="110" t="s">
        <v>1381</v>
      </c>
      <c r="B1417" s="110" t="s">
        <v>2440</v>
      </c>
      <c r="C1417" s="115">
        <v>43576</v>
      </c>
      <c r="D1417" s="111">
        <v>689.8</v>
      </c>
      <c r="E1417" s="145"/>
      <c r="F1417" s="154" t="str">
        <f t="shared" si="22"/>
        <v/>
      </c>
    </row>
    <row r="1418" spans="1:6" ht="15" thickBot="1" x14ac:dyDescent="0.4">
      <c r="A1418" s="110" t="s">
        <v>1381</v>
      </c>
      <c r="B1418" s="110" t="s">
        <v>2437</v>
      </c>
      <c r="C1418" s="115">
        <v>43502</v>
      </c>
      <c r="D1418" s="111">
        <v>31.9</v>
      </c>
      <c r="E1418" s="144">
        <v>55</v>
      </c>
      <c r="F1418" s="154">
        <f t="shared" si="22"/>
        <v>1.7241379310344829</v>
      </c>
    </row>
    <row r="1419" spans="1:6" ht="15" thickBot="1" x14ac:dyDescent="0.4">
      <c r="A1419" s="110" t="s">
        <v>1381</v>
      </c>
      <c r="B1419" s="110" t="s">
        <v>2437</v>
      </c>
      <c r="C1419" s="115">
        <v>43509</v>
      </c>
      <c r="D1419" s="111">
        <v>31.32</v>
      </c>
      <c r="E1419" s="144">
        <v>54</v>
      </c>
      <c r="F1419" s="154">
        <f t="shared" si="22"/>
        <v>1.7241379310344827</v>
      </c>
    </row>
    <row r="1420" spans="1:6" ht="15" thickBot="1" x14ac:dyDescent="0.4">
      <c r="A1420" s="110" t="s">
        <v>1381</v>
      </c>
      <c r="B1420" s="110" t="s">
        <v>2437</v>
      </c>
      <c r="C1420" s="115">
        <v>43746</v>
      </c>
      <c r="D1420" s="111">
        <v>31.9</v>
      </c>
      <c r="E1420" s="144">
        <v>55</v>
      </c>
      <c r="F1420" s="154">
        <f t="shared" si="22"/>
        <v>1.7241379310344829</v>
      </c>
    </row>
    <row r="1421" spans="1:6" ht="15" thickBot="1" x14ac:dyDescent="0.4">
      <c r="A1421" s="110" t="s">
        <v>1381</v>
      </c>
      <c r="B1421" s="110" t="s">
        <v>2437</v>
      </c>
      <c r="C1421" s="115">
        <v>43753</v>
      </c>
      <c r="D1421" s="111">
        <v>31.32</v>
      </c>
      <c r="E1421" s="144">
        <v>54</v>
      </c>
      <c r="F1421" s="154">
        <f t="shared" si="22"/>
        <v>1.7241379310344827</v>
      </c>
    </row>
    <row r="1422" spans="1:6" ht="15" thickBot="1" x14ac:dyDescent="0.4">
      <c r="A1422" s="110" t="s">
        <v>1381</v>
      </c>
      <c r="B1422" s="110" t="s">
        <v>2437</v>
      </c>
      <c r="C1422" s="115">
        <v>43803</v>
      </c>
      <c r="D1422" s="111">
        <v>37.119999999999997</v>
      </c>
      <c r="E1422" s="144">
        <v>64</v>
      </c>
      <c r="F1422" s="154">
        <f t="shared" si="22"/>
        <v>1.7241379310344829</v>
      </c>
    </row>
    <row r="1423" spans="1:6" ht="15" thickBot="1" x14ac:dyDescent="0.4">
      <c r="A1423" s="110" t="s">
        <v>1381</v>
      </c>
      <c r="B1423" s="110" t="s">
        <v>2437</v>
      </c>
      <c r="C1423" s="115">
        <v>43810</v>
      </c>
      <c r="D1423" s="111">
        <v>36.54</v>
      </c>
      <c r="E1423" s="144">
        <v>63</v>
      </c>
      <c r="F1423" s="154">
        <f t="shared" si="22"/>
        <v>1.7241379310344829</v>
      </c>
    </row>
    <row r="1424" spans="1:6" ht="15" thickBot="1" x14ac:dyDescent="0.4">
      <c r="A1424" s="110" t="s">
        <v>1381</v>
      </c>
      <c r="B1424" s="110" t="s">
        <v>2437</v>
      </c>
      <c r="C1424" s="115">
        <v>43698</v>
      </c>
      <c r="D1424" s="111">
        <v>31.32</v>
      </c>
      <c r="E1424" s="144">
        <v>54</v>
      </c>
      <c r="F1424" s="154">
        <f t="shared" si="22"/>
        <v>1.7241379310344827</v>
      </c>
    </row>
    <row r="1425" spans="1:6" ht="15" thickBot="1" x14ac:dyDescent="0.4">
      <c r="A1425" s="110" t="s">
        <v>1381</v>
      </c>
      <c r="B1425" s="110" t="s">
        <v>2437</v>
      </c>
      <c r="C1425" s="115">
        <v>43705</v>
      </c>
      <c r="D1425" s="111">
        <v>31.32</v>
      </c>
      <c r="E1425" s="144">
        <v>54</v>
      </c>
      <c r="F1425" s="154">
        <f t="shared" si="22"/>
        <v>1.7241379310344827</v>
      </c>
    </row>
    <row r="1426" spans="1:6" ht="15" thickBot="1" x14ac:dyDescent="0.4">
      <c r="A1426" s="110" t="s">
        <v>1381</v>
      </c>
      <c r="B1426" s="110" t="s">
        <v>2440</v>
      </c>
      <c r="C1426" s="115">
        <v>43699</v>
      </c>
      <c r="D1426" s="111">
        <v>20</v>
      </c>
      <c r="E1426" s="145"/>
      <c r="F1426" s="154" t="str">
        <f t="shared" si="22"/>
        <v/>
      </c>
    </row>
    <row r="1427" spans="1:6" ht="15" thickBot="1" x14ac:dyDescent="0.4">
      <c r="A1427" s="110" t="s">
        <v>1381</v>
      </c>
      <c r="B1427" s="110" t="s">
        <v>2437</v>
      </c>
      <c r="C1427" s="115">
        <v>43551</v>
      </c>
      <c r="D1427" s="111">
        <v>31.32</v>
      </c>
      <c r="E1427" s="144">
        <v>54</v>
      </c>
      <c r="F1427" s="154">
        <f t="shared" si="22"/>
        <v>1.7241379310344827</v>
      </c>
    </row>
    <row r="1428" spans="1:6" ht="15" thickBot="1" x14ac:dyDescent="0.4">
      <c r="A1428" s="110" t="s">
        <v>1381</v>
      </c>
      <c r="B1428" s="110" t="s">
        <v>2437</v>
      </c>
      <c r="C1428" s="115">
        <v>43554</v>
      </c>
      <c r="D1428" s="111">
        <v>31.9</v>
      </c>
      <c r="E1428" s="144">
        <v>55</v>
      </c>
      <c r="F1428" s="154">
        <f t="shared" si="22"/>
        <v>1.7241379310344829</v>
      </c>
    </row>
    <row r="1429" spans="1:6" ht="15" thickBot="1" x14ac:dyDescent="0.4">
      <c r="A1429" s="110" t="s">
        <v>2442</v>
      </c>
      <c r="B1429" s="110" t="s">
        <v>2440</v>
      </c>
      <c r="C1429" s="115">
        <v>43574</v>
      </c>
      <c r="D1429" s="111">
        <v>73.790000000000006</v>
      </c>
      <c r="E1429" s="145"/>
      <c r="F1429" s="154" t="str">
        <f t="shared" si="22"/>
        <v/>
      </c>
    </row>
    <row r="1430" spans="1:6" ht="15" thickBot="1" x14ac:dyDescent="0.4">
      <c r="A1430" s="110" t="s">
        <v>2445</v>
      </c>
      <c r="B1430" s="110" t="s">
        <v>2441</v>
      </c>
      <c r="C1430" s="115">
        <v>43602</v>
      </c>
      <c r="D1430" s="111">
        <v>27.04</v>
      </c>
      <c r="E1430" s="145"/>
      <c r="F1430" s="154" t="str">
        <f t="shared" si="22"/>
        <v/>
      </c>
    </row>
    <row r="1431" spans="1:6" ht="15" thickBot="1" x14ac:dyDescent="0.4">
      <c r="A1431" s="110" t="s">
        <v>2445</v>
      </c>
      <c r="B1431" s="110" t="s">
        <v>2440</v>
      </c>
      <c r="C1431" s="115">
        <v>43601</v>
      </c>
      <c r="D1431" s="111">
        <v>178.9</v>
      </c>
      <c r="E1431" s="145"/>
      <c r="F1431" s="154" t="str">
        <f t="shared" si="22"/>
        <v/>
      </c>
    </row>
    <row r="1432" spans="1:6" ht="15" thickBot="1" x14ac:dyDescent="0.4">
      <c r="A1432" s="110" t="s">
        <v>2438</v>
      </c>
      <c r="B1432" s="110" t="s">
        <v>2437</v>
      </c>
      <c r="C1432" s="115">
        <v>43733</v>
      </c>
      <c r="D1432" s="111">
        <v>31.32</v>
      </c>
      <c r="E1432" s="144">
        <v>54</v>
      </c>
      <c r="F1432" s="154">
        <f t="shared" si="22"/>
        <v>1.7241379310344827</v>
      </c>
    </row>
    <row r="1433" spans="1:6" ht="15" thickBot="1" x14ac:dyDescent="0.4">
      <c r="A1433" s="110" t="s">
        <v>2439</v>
      </c>
      <c r="B1433" s="110" t="s">
        <v>2437</v>
      </c>
      <c r="C1433" s="115">
        <v>43554</v>
      </c>
      <c r="D1433" s="111">
        <v>120.06</v>
      </c>
      <c r="E1433" s="144">
        <v>207</v>
      </c>
      <c r="F1433" s="154">
        <f t="shared" si="22"/>
        <v>1.7241379310344827</v>
      </c>
    </row>
    <row r="1434" spans="1:6" ht="15" thickBot="1" x14ac:dyDescent="0.4">
      <c r="A1434" s="110" t="s">
        <v>1381</v>
      </c>
      <c r="B1434" s="110" t="s">
        <v>2441</v>
      </c>
      <c r="C1434" s="115">
        <v>43602</v>
      </c>
      <c r="D1434" s="111">
        <v>51.34</v>
      </c>
      <c r="E1434" s="145"/>
      <c r="F1434" s="154" t="str">
        <f t="shared" si="22"/>
        <v/>
      </c>
    </row>
    <row r="1435" spans="1:6" ht="15" thickBot="1" x14ac:dyDescent="0.4">
      <c r="A1435" s="110" t="s">
        <v>1381</v>
      </c>
      <c r="B1435" s="110" t="s">
        <v>2437</v>
      </c>
      <c r="C1435" s="115">
        <v>43750</v>
      </c>
      <c r="D1435" s="111">
        <v>116.58</v>
      </c>
      <c r="E1435" s="144">
        <v>201</v>
      </c>
      <c r="F1435" s="154">
        <f t="shared" si="22"/>
        <v>1.7241379310344829</v>
      </c>
    </row>
    <row r="1436" spans="1:6" ht="15" thickBot="1" x14ac:dyDescent="0.4">
      <c r="A1436" s="110" t="s">
        <v>1381</v>
      </c>
      <c r="B1436" s="110" t="s">
        <v>2441</v>
      </c>
      <c r="C1436" s="115">
        <v>43825</v>
      </c>
      <c r="D1436" s="111">
        <v>15.2</v>
      </c>
      <c r="E1436" s="145"/>
      <c r="F1436" s="154" t="str">
        <f t="shared" si="22"/>
        <v/>
      </c>
    </row>
    <row r="1437" spans="1:6" ht="15" thickBot="1" x14ac:dyDescent="0.4">
      <c r="A1437" s="110" t="s">
        <v>1381</v>
      </c>
      <c r="B1437" s="110" t="s">
        <v>2440</v>
      </c>
      <c r="C1437" s="115">
        <v>43825</v>
      </c>
      <c r="D1437" s="111">
        <v>44.1</v>
      </c>
      <c r="E1437" s="145"/>
      <c r="F1437" s="154" t="str">
        <f t="shared" si="22"/>
        <v/>
      </c>
    </row>
    <row r="1438" spans="1:6" ht="15" thickBot="1" x14ac:dyDescent="0.4">
      <c r="A1438" s="110" t="s">
        <v>1381</v>
      </c>
      <c r="B1438" s="110" t="s">
        <v>2440</v>
      </c>
      <c r="C1438" s="115">
        <v>43691</v>
      </c>
      <c r="D1438" s="111">
        <v>41.71</v>
      </c>
      <c r="E1438" s="145"/>
      <c r="F1438" s="154" t="str">
        <f t="shared" si="22"/>
        <v/>
      </c>
    </row>
    <row r="1439" spans="1:6" ht="15" thickBot="1" x14ac:dyDescent="0.4">
      <c r="A1439" s="110" t="s">
        <v>1381</v>
      </c>
      <c r="B1439" s="110" t="s">
        <v>2441</v>
      </c>
      <c r="C1439" s="115">
        <v>43637</v>
      </c>
      <c r="D1439" s="111">
        <v>43</v>
      </c>
      <c r="E1439" s="145"/>
      <c r="F1439" s="154" t="str">
        <f t="shared" si="22"/>
        <v/>
      </c>
    </row>
    <row r="1440" spans="1:6" ht="15" thickBot="1" x14ac:dyDescent="0.4">
      <c r="A1440" s="110" t="s">
        <v>1381</v>
      </c>
      <c r="B1440" s="110" t="s">
        <v>2441</v>
      </c>
      <c r="C1440" s="115">
        <v>43640</v>
      </c>
      <c r="D1440" s="111">
        <v>85.86</v>
      </c>
      <c r="E1440" s="145"/>
      <c r="F1440" s="154" t="str">
        <f t="shared" si="22"/>
        <v/>
      </c>
    </row>
    <row r="1441" spans="1:6" ht="15" thickBot="1" x14ac:dyDescent="0.4">
      <c r="A1441" s="110" t="s">
        <v>1381</v>
      </c>
      <c r="B1441" s="110" t="s">
        <v>2441</v>
      </c>
      <c r="C1441" s="115">
        <v>43641</v>
      </c>
      <c r="D1441" s="111">
        <v>56.54</v>
      </c>
      <c r="E1441" s="145"/>
      <c r="F1441" s="154" t="str">
        <f t="shared" si="22"/>
        <v/>
      </c>
    </row>
    <row r="1442" spans="1:6" ht="15" thickBot="1" x14ac:dyDescent="0.4">
      <c r="A1442" s="110" t="s">
        <v>1381</v>
      </c>
      <c r="B1442" s="110" t="s">
        <v>2441</v>
      </c>
      <c r="C1442" s="115">
        <v>43642</v>
      </c>
      <c r="D1442" s="111">
        <v>41.66</v>
      </c>
      <c r="E1442" s="145"/>
      <c r="F1442" s="154" t="str">
        <f t="shared" si="22"/>
        <v/>
      </c>
    </row>
    <row r="1443" spans="1:6" ht="15" thickBot="1" x14ac:dyDescent="0.4">
      <c r="A1443" s="110" t="s">
        <v>1381</v>
      </c>
      <c r="B1443" s="110" t="s">
        <v>2441</v>
      </c>
      <c r="C1443" s="115">
        <v>43643</v>
      </c>
      <c r="D1443" s="111">
        <v>74.53</v>
      </c>
      <c r="E1443" s="145"/>
      <c r="F1443" s="154" t="str">
        <f t="shared" si="22"/>
        <v/>
      </c>
    </row>
    <row r="1444" spans="1:6" ht="15" thickBot="1" x14ac:dyDescent="0.4">
      <c r="A1444" s="110" t="s">
        <v>1381</v>
      </c>
      <c r="B1444" s="110" t="s">
        <v>2441</v>
      </c>
      <c r="C1444" s="115">
        <v>43644</v>
      </c>
      <c r="D1444" s="111">
        <v>26.24</v>
      </c>
      <c r="E1444" s="145"/>
      <c r="F1444" s="154" t="str">
        <f t="shared" si="22"/>
        <v/>
      </c>
    </row>
    <row r="1445" spans="1:6" ht="15" thickBot="1" x14ac:dyDescent="0.4">
      <c r="A1445" s="110" t="s">
        <v>1381</v>
      </c>
      <c r="B1445" s="110" t="s">
        <v>2440</v>
      </c>
      <c r="C1445" s="115">
        <v>43637</v>
      </c>
      <c r="D1445" s="111">
        <v>665.52</v>
      </c>
      <c r="E1445" s="145"/>
      <c r="F1445" s="154" t="str">
        <f t="shared" si="22"/>
        <v/>
      </c>
    </row>
    <row r="1446" spans="1:6" ht="15" thickBot="1" x14ac:dyDescent="0.4">
      <c r="A1446" s="110" t="s">
        <v>2443</v>
      </c>
      <c r="B1446" s="110" t="s">
        <v>2437</v>
      </c>
      <c r="C1446" s="115">
        <v>43791</v>
      </c>
      <c r="D1446" s="111">
        <v>63.22</v>
      </c>
      <c r="E1446" s="144">
        <v>109</v>
      </c>
      <c r="F1446" s="154">
        <f t="shared" si="22"/>
        <v>1.7241379310344829</v>
      </c>
    </row>
    <row r="1447" spans="1:6" ht="15" thickBot="1" x14ac:dyDescent="0.4">
      <c r="A1447" s="110" t="s">
        <v>1381</v>
      </c>
      <c r="B1447" s="110" t="s">
        <v>2437</v>
      </c>
      <c r="C1447" s="115">
        <v>43692</v>
      </c>
      <c r="D1447" s="111">
        <v>233.16</v>
      </c>
      <c r="E1447" s="144">
        <v>402</v>
      </c>
      <c r="F1447" s="154">
        <f t="shared" si="22"/>
        <v>1.7241379310344829</v>
      </c>
    </row>
    <row r="1448" spans="1:6" ht="15" thickBot="1" x14ac:dyDescent="0.4">
      <c r="A1448" s="110" t="s">
        <v>1381</v>
      </c>
      <c r="B1448" s="110" t="s">
        <v>2437</v>
      </c>
      <c r="C1448" s="115">
        <v>43692</v>
      </c>
      <c r="D1448" s="111">
        <v>233.16</v>
      </c>
      <c r="E1448" s="144">
        <v>402</v>
      </c>
      <c r="F1448" s="154">
        <f t="shared" si="22"/>
        <v>1.7241379310344829</v>
      </c>
    </row>
    <row r="1449" spans="1:6" ht="15" thickBot="1" x14ac:dyDescent="0.4">
      <c r="A1449" s="110" t="s">
        <v>1381</v>
      </c>
      <c r="B1449" s="110" t="s">
        <v>2437</v>
      </c>
      <c r="C1449" s="115">
        <v>43692</v>
      </c>
      <c r="D1449" s="111">
        <v>233.16</v>
      </c>
      <c r="E1449" s="144">
        <v>402</v>
      </c>
      <c r="F1449" s="154">
        <f t="shared" si="22"/>
        <v>1.7241379310344829</v>
      </c>
    </row>
    <row r="1450" spans="1:6" ht="15" thickBot="1" x14ac:dyDescent="0.4">
      <c r="A1450" s="110" t="s">
        <v>1381</v>
      </c>
      <c r="B1450" s="110" t="s">
        <v>2441</v>
      </c>
      <c r="C1450" s="115">
        <v>43540</v>
      </c>
      <c r="D1450" s="111">
        <v>31.08</v>
      </c>
      <c r="E1450" s="145"/>
      <c r="F1450" s="154" t="str">
        <f t="shared" si="22"/>
        <v/>
      </c>
    </row>
    <row r="1451" spans="1:6" ht="15" thickBot="1" x14ac:dyDescent="0.4">
      <c r="A1451" s="110" t="s">
        <v>1381</v>
      </c>
      <c r="B1451" s="110" t="s">
        <v>2441</v>
      </c>
      <c r="C1451" s="115">
        <v>43540</v>
      </c>
      <c r="D1451" s="111">
        <v>31.08</v>
      </c>
      <c r="E1451" s="145"/>
      <c r="F1451" s="154" t="str">
        <f t="shared" si="22"/>
        <v/>
      </c>
    </row>
    <row r="1452" spans="1:6" ht="15" thickBot="1" x14ac:dyDescent="0.4">
      <c r="A1452" s="110" t="s">
        <v>1381</v>
      </c>
      <c r="B1452" s="110" t="s">
        <v>2441</v>
      </c>
      <c r="C1452" s="115">
        <v>43540</v>
      </c>
      <c r="D1452" s="111">
        <v>31.08</v>
      </c>
      <c r="E1452" s="145"/>
      <c r="F1452" s="154" t="str">
        <f t="shared" si="22"/>
        <v/>
      </c>
    </row>
    <row r="1453" spans="1:6" ht="15" thickBot="1" x14ac:dyDescent="0.4">
      <c r="A1453" s="110" t="s">
        <v>1381</v>
      </c>
      <c r="B1453" s="110" t="s">
        <v>2441</v>
      </c>
      <c r="C1453" s="115">
        <v>43547</v>
      </c>
      <c r="D1453" s="111">
        <v>44.84</v>
      </c>
      <c r="E1453" s="145"/>
      <c r="F1453" s="154" t="str">
        <f t="shared" si="22"/>
        <v/>
      </c>
    </row>
    <row r="1454" spans="1:6" ht="15" thickBot="1" x14ac:dyDescent="0.4">
      <c r="A1454" s="110" t="s">
        <v>1381</v>
      </c>
      <c r="B1454" s="110" t="s">
        <v>2441</v>
      </c>
      <c r="C1454" s="115">
        <v>43547</v>
      </c>
      <c r="D1454" s="111">
        <v>44.84</v>
      </c>
      <c r="E1454" s="145"/>
      <c r="F1454" s="154" t="str">
        <f t="shared" si="22"/>
        <v/>
      </c>
    </row>
    <row r="1455" spans="1:6" ht="15" thickBot="1" x14ac:dyDescent="0.4">
      <c r="A1455" s="110" t="s">
        <v>1381</v>
      </c>
      <c r="B1455" s="110" t="s">
        <v>2441</v>
      </c>
      <c r="C1455" s="115">
        <v>43547</v>
      </c>
      <c r="D1455" s="111">
        <v>44.84</v>
      </c>
      <c r="E1455" s="145"/>
      <c r="F1455" s="154" t="str">
        <f t="shared" si="22"/>
        <v/>
      </c>
    </row>
    <row r="1456" spans="1:6" ht="15" thickBot="1" x14ac:dyDescent="0.4">
      <c r="A1456" s="110" t="s">
        <v>1381</v>
      </c>
      <c r="B1456" s="110" t="s">
        <v>2441</v>
      </c>
      <c r="C1456" s="115">
        <v>43547</v>
      </c>
      <c r="D1456" s="111">
        <v>44.84</v>
      </c>
      <c r="E1456" s="145"/>
      <c r="F1456" s="154" t="str">
        <f t="shared" si="22"/>
        <v/>
      </c>
    </row>
    <row r="1457" spans="1:6" ht="15" thickBot="1" x14ac:dyDescent="0.4">
      <c r="A1457" s="110" t="s">
        <v>1381</v>
      </c>
      <c r="B1457" s="110" t="s">
        <v>2440</v>
      </c>
      <c r="C1457" s="115">
        <v>43540</v>
      </c>
      <c r="D1457" s="111">
        <v>103.04</v>
      </c>
      <c r="E1457" s="145"/>
      <c r="F1457" s="154" t="str">
        <f t="shared" si="22"/>
        <v/>
      </c>
    </row>
    <row r="1458" spans="1:6" ht="15" thickBot="1" x14ac:dyDescent="0.4">
      <c r="A1458" s="110" t="s">
        <v>1381</v>
      </c>
      <c r="B1458" s="110" t="s">
        <v>2440</v>
      </c>
      <c r="C1458" s="115">
        <v>43540</v>
      </c>
      <c r="D1458" s="111">
        <v>103.04</v>
      </c>
      <c r="E1458" s="145"/>
      <c r="F1458" s="154" t="str">
        <f t="shared" si="22"/>
        <v/>
      </c>
    </row>
    <row r="1459" spans="1:6" ht="15" thickBot="1" x14ac:dyDescent="0.4">
      <c r="A1459" s="110" t="s">
        <v>1381</v>
      </c>
      <c r="B1459" s="110" t="s">
        <v>2440</v>
      </c>
      <c r="C1459" s="115">
        <v>43540</v>
      </c>
      <c r="D1459" s="111">
        <v>103.04</v>
      </c>
      <c r="E1459" s="145"/>
      <c r="F1459" s="154" t="str">
        <f t="shared" si="22"/>
        <v/>
      </c>
    </row>
    <row r="1460" spans="1:6" ht="15" thickBot="1" x14ac:dyDescent="0.4">
      <c r="A1460" s="110" t="s">
        <v>1381</v>
      </c>
      <c r="B1460" s="110" t="s">
        <v>2440</v>
      </c>
      <c r="C1460" s="115">
        <v>43541</v>
      </c>
      <c r="D1460" s="111">
        <v>447.09</v>
      </c>
      <c r="E1460" s="145"/>
      <c r="F1460" s="154" t="str">
        <f t="shared" si="22"/>
        <v/>
      </c>
    </row>
    <row r="1461" spans="1:6" ht="15" thickBot="1" x14ac:dyDescent="0.4">
      <c r="A1461" s="110" t="s">
        <v>1381</v>
      </c>
      <c r="B1461" s="110" t="s">
        <v>2440</v>
      </c>
      <c r="C1461" s="115">
        <v>43541</v>
      </c>
      <c r="D1461" s="111">
        <v>447.09</v>
      </c>
      <c r="E1461" s="145"/>
      <c r="F1461" s="154" t="str">
        <f t="shared" si="22"/>
        <v/>
      </c>
    </row>
    <row r="1462" spans="1:6" ht="15" thickBot="1" x14ac:dyDescent="0.4">
      <c r="A1462" s="110" t="s">
        <v>1381</v>
      </c>
      <c r="B1462" s="110" t="s">
        <v>2440</v>
      </c>
      <c r="C1462" s="115">
        <v>43541</v>
      </c>
      <c r="D1462" s="111">
        <v>447.09</v>
      </c>
      <c r="E1462" s="145"/>
      <c r="F1462" s="154" t="str">
        <f t="shared" si="22"/>
        <v/>
      </c>
    </row>
    <row r="1463" spans="1:6" ht="15" thickBot="1" x14ac:dyDescent="0.4">
      <c r="A1463" s="110" t="s">
        <v>2444</v>
      </c>
      <c r="B1463" s="110" t="s">
        <v>2440</v>
      </c>
      <c r="C1463" s="115">
        <v>43678</v>
      </c>
      <c r="D1463" s="111">
        <v>229.06</v>
      </c>
      <c r="E1463" s="145"/>
      <c r="F1463" s="154" t="str">
        <f t="shared" si="22"/>
        <v/>
      </c>
    </row>
    <row r="1464" spans="1:6" ht="15" thickBot="1" x14ac:dyDescent="0.4">
      <c r="A1464" s="110" t="s">
        <v>2439</v>
      </c>
      <c r="B1464" s="110" t="s">
        <v>2437</v>
      </c>
      <c r="C1464" s="115">
        <v>43610</v>
      </c>
      <c r="D1464" s="111">
        <v>272.60000000000002</v>
      </c>
      <c r="E1464" s="144">
        <v>470</v>
      </c>
      <c r="F1464" s="154">
        <f t="shared" si="22"/>
        <v>1.7241379310344827</v>
      </c>
    </row>
    <row r="1465" spans="1:6" ht="15" thickBot="1" x14ac:dyDescent="0.4">
      <c r="A1465" s="110" t="s">
        <v>1381</v>
      </c>
      <c r="B1465" s="110" t="s">
        <v>2437</v>
      </c>
      <c r="C1465" s="115">
        <v>43582</v>
      </c>
      <c r="D1465" s="111">
        <v>151.38</v>
      </c>
      <c r="E1465" s="144">
        <v>261</v>
      </c>
      <c r="F1465" s="154">
        <f t="shared" si="22"/>
        <v>1.7241379310344829</v>
      </c>
    </row>
    <row r="1466" spans="1:6" ht="15" thickBot="1" x14ac:dyDescent="0.4">
      <c r="A1466" s="110" t="s">
        <v>2439</v>
      </c>
      <c r="B1466" s="110" t="s">
        <v>2437</v>
      </c>
      <c r="C1466" s="115">
        <v>43567</v>
      </c>
      <c r="D1466" s="111">
        <v>251.72</v>
      </c>
      <c r="E1466" s="144">
        <v>434</v>
      </c>
      <c r="F1466" s="154">
        <f t="shared" si="22"/>
        <v>1.7241379310344829</v>
      </c>
    </row>
    <row r="1467" spans="1:6" ht="15" thickBot="1" x14ac:dyDescent="0.4">
      <c r="A1467" s="110" t="s">
        <v>2436</v>
      </c>
      <c r="B1467" s="110" t="s">
        <v>2437</v>
      </c>
      <c r="C1467" s="115">
        <v>43572</v>
      </c>
      <c r="D1467" s="111">
        <v>11.6</v>
      </c>
      <c r="E1467" s="144">
        <v>20</v>
      </c>
      <c r="F1467" s="154">
        <f t="shared" si="22"/>
        <v>1.7241379310344829</v>
      </c>
    </row>
    <row r="1468" spans="1:6" ht="15" thickBot="1" x14ac:dyDescent="0.4">
      <c r="A1468" s="110" t="s">
        <v>1381</v>
      </c>
      <c r="B1468" s="110" t="s">
        <v>2437</v>
      </c>
      <c r="C1468" s="115">
        <v>43680</v>
      </c>
      <c r="D1468" s="111">
        <v>383.38</v>
      </c>
      <c r="E1468" s="144">
        <v>661</v>
      </c>
      <c r="F1468" s="154">
        <f t="shared" si="22"/>
        <v>1.7241379310344829</v>
      </c>
    </row>
    <row r="1469" spans="1:6" ht="15" thickBot="1" x14ac:dyDescent="0.4">
      <c r="A1469" s="110" t="s">
        <v>1381</v>
      </c>
      <c r="B1469" s="110" t="s">
        <v>2441</v>
      </c>
      <c r="C1469" s="115">
        <v>43609</v>
      </c>
      <c r="D1469" s="111">
        <v>42.51</v>
      </c>
      <c r="E1469" s="145"/>
      <c r="F1469" s="154" t="str">
        <f t="shared" si="22"/>
        <v/>
      </c>
    </row>
    <row r="1470" spans="1:6" ht="15" thickBot="1" x14ac:dyDescent="0.4">
      <c r="A1470" s="110" t="s">
        <v>1381</v>
      </c>
      <c r="B1470" s="110" t="s">
        <v>2441</v>
      </c>
      <c r="C1470" s="115">
        <v>43621</v>
      </c>
      <c r="D1470" s="111">
        <v>55.85</v>
      </c>
      <c r="E1470" s="145"/>
      <c r="F1470" s="154" t="str">
        <f t="shared" si="22"/>
        <v/>
      </c>
    </row>
    <row r="1471" spans="1:6" ht="15" thickBot="1" x14ac:dyDescent="0.4">
      <c r="A1471" s="110" t="s">
        <v>1381</v>
      </c>
      <c r="B1471" s="110" t="s">
        <v>2441</v>
      </c>
      <c r="C1471" s="115">
        <v>43624</v>
      </c>
      <c r="D1471" s="111">
        <v>57.14</v>
      </c>
      <c r="E1471" s="145"/>
      <c r="F1471" s="154" t="str">
        <f t="shared" si="22"/>
        <v/>
      </c>
    </row>
    <row r="1472" spans="1:6" ht="15" thickBot="1" x14ac:dyDescent="0.4">
      <c r="A1472" s="110" t="s">
        <v>1381</v>
      </c>
      <c r="B1472" s="110" t="s">
        <v>2441</v>
      </c>
      <c r="C1472" s="115">
        <v>43636</v>
      </c>
      <c r="D1472" s="111">
        <v>88.75</v>
      </c>
      <c r="E1472" s="145"/>
      <c r="F1472" s="154" t="str">
        <f t="shared" si="22"/>
        <v/>
      </c>
    </row>
    <row r="1473" spans="1:6" ht="15" thickBot="1" x14ac:dyDescent="0.4">
      <c r="A1473" s="110" t="s">
        <v>1381</v>
      </c>
      <c r="B1473" s="110" t="s">
        <v>2441</v>
      </c>
      <c r="C1473" s="115">
        <v>43644</v>
      </c>
      <c r="D1473" s="111">
        <v>16.13</v>
      </c>
      <c r="E1473" s="145"/>
      <c r="F1473" s="154" t="str">
        <f t="shared" si="22"/>
        <v/>
      </c>
    </row>
    <row r="1474" spans="1:6" ht="15" thickBot="1" x14ac:dyDescent="0.4">
      <c r="A1474" s="110" t="s">
        <v>1381</v>
      </c>
      <c r="B1474" s="110" t="s">
        <v>2440</v>
      </c>
      <c r="C1474" s="115">
        <v>43610</v>
      </c>
      <c r="D1474" s="111">
        <v>646.51</v>
      </c>
      <c r="E1474" s="145"/>
      <c r="F1474" s="154" t="str">
        <f t="shared" si="22"/>
        <v/>
      </c>
    </row>
    <row r="1475" spans="1:6" ht="15" thickBot="1" x14ac:dyDescent="0.4">
      <c r="A1475" s="110" t="s">
        <v>1381</v>
      </c>
      <c r="B1475" s="110" t="s">
        <v>2440</v>
      </c>
      <c r="C1475" s="115">
        <v>43611</v>
      </c>
      <c r="D1475" s="111">
        <v>431.29</v>
      </c>
      <c r="E1475" s="145"/>
      <c r="F1475" s="154" t="str">
        <f t="shared" si="22"/>
        <v/>
      </c>
    </row>
    <row r="1476" spans="1:6" ht="15" thickBot="1" x14ac:dyDescent="0.4">
      <c r="A1476" s="110" t="s">
        <v>1381</v>
      </c>
      <c r="B1476" s="110" t="s">
        <v>2440</v>
      </c>
      <c r="C1476" s="115">
        <v>43645</v>
      </c>
      <c r="D1476" s="111">
        <v>352.85</v>
      </c>
      <c r="E1476" s="145"/>
      <c r="F1476" s="154" t="str">
        <f t="shared" si="22"/>
        <v/>
      </c>
    </row>
    <row r="1477" spans="1:6" ht="15" thickBot="1" x14ac:dyDescent="0.4">
      <c r="A1477" s="110" t="s">
        <v>1381</v>
      </c>
      <c r="B1477" s="110" t="s">
        <v>2441</v>
      </c>
      <c r="C1477" s="115">
        <v>43797</v>
      </c>
      <c r="D1477" s="111">
        <v>35.68</v>
      </c>
      <c r="E1477" s="145"/>
      <c r="F1477" s="154" t="str">
        <f t="shared" si="22"/>
        <v/>
      </c>
    </row>
    <row r="1478" spans="1:6" ht="15" thickBot="1" x14ac:dyDescent="0.4">
      <c r="A1478" s="110" t="s">
        <v>1381</v>
      </c>
      <c r="B1478" s="110" t="s">
        <v>2440</v>
      </c>
      <c r="C1478" s="115">
        <v>43772</v>
      </c>
      <c r="D1478" s="111">
        <v>746.43</v>
      </c>
      <c r="E1478" s="145"/>
      <c r="F1478" s="154" t="str">
        <f t="shared" si="22"/>
        <v/>
      </c>
    </row>
    <row r="1479" spans="1:6" ht="15" thickBot="1" x14ac:dyDescent="0.4">
      <c r="A1479" s="110" t="s">
        <v>1381</v>
      </c>
      <c r="B1479" s="110" t="s">
        <v>2437</v>
      </c>
      <c r="C1479" s="115">
        <v>43543</v>
      </c>
      <c r="D1479" s="111">
        <v>6.96</v>
      </c>
      <c r="E1479" s="144">
        <v>12</v>
      </c>
      <c r="F1479" s="154">
        <f t="shared" si="22"/>
        <v>1.7241379310344829</v>
      </c>
    </row>
    <row r="1480" spans="1:6" ht="15" thickBot="1" x14ac:dyDescent="0.4">
      <c r="A1480" s="110" t="s">
        <v>1381</v>
      </c>
      <c r="B1480" s="110" t="s">
        <v>2437</v>
      </c>
      <c r="C1480" s="115">
        <v>43757</v>
      </c>
      <c r="D1480" s="111">
        <v>6.96</v>
      </c>
      <c r="E1480" s="144">
        <v>12</v>
      </c>
      <c r="F1480" s="154">
        <f t="shared" ref="F1480:F1543" si="23" xml:space="preserve"> IF(ISBLANK(E1480),"",E1480 / D1480)</f>
        <v>1.7241379310344829</v>
      </c>
    </row>
    <row r="1481" spans="1:6" ht="15" thickBot="1" x14ac:dyDescent="0.4">
      <c r="A1481" s="110" t="s">
        <v>1381</v>
      </c>
      <c r="B1481" s="110" t="s">
        <v>2441</v>
      </c>
      <c r="C1481" s="115">
        <v>43695</v>
      </c>
      <c r="D1481" s="111">
        <v>39.06</v>
      </c>
      <c r="E1481" s="145"/>
      <c r="F1481" s="154" t="str">
        <f t="shared" si="23"/>
        <v/>
      </c>
    </row>
    <row r="1482" spans="1:6" ht="15" thickBot="1" x14ac:dyDescent="0.4">
      <c r="A1482" s="110" t="s">
        <v>1381</v>
      </c>
      <c r="B1482" s="110" t="s">
        <v>2441</v>
      </c>
      <c r="C1482" s="115">
        <v>43699</v>
      </c>
      <c r="D1482" s="111">
        <v>20</v>
      </c>
      <c r="E1482" s="145"/>
      <c r="F1482" s="154" t="str">
        <f t="shared" si="23"/>
        <v/>
      </c>
    </row>
    <row r="1483" spans="1:6" ht="15" thickBot="1" x14ac:dyDescent="0.4">
      <c r="A1483" s="110" t="s">
        <v>1381</v>
      </c>
      <c r="B1483" s="110" t="s">
        <v>2441</v>
      </c>
      <c r="C1483" s="115">
        <v>43702</v>
      </c>
      <c r="D1483" s="111">
        <v>36.25</v>
      </c>
      <c r="E1483" s="145"/>
      <c r="F1483" s="154" t="str">
        <f t="shared" si="23"/>
        <v/>
      </c>
    </row>
    <row r="1484" spans="1:6" ht="15" thickBot="1" x14ac:dyDescent="0.4">
      <c r="A1484" s="110" t="s">
        <v>1381</v>
      </c>
      <c r="B1484" s="110" t="s">
        <v>2441</v>
      </c>
      <c r="C1484" s="115">
        <v>43717</v>
      </c>
      <c r="D1484" s="111">
        <v>36.15</v>
      </c>
      <c r="E1484" s="145"/>
      <c r="F1484" s="154" t="str">
        <f t="shared" si="23"/>
        <v/>
      </c>
    </row>
    <row r="1485" spans="1:6" ht="15" thickBot="1" x14ac:dyDescent="0.4">
      <c r="A1485" s="110" t="s">
        <v>1381</v>
      </c>
      <c r="B1485" s="110" t="s">
        <v>2441</v>
      </c>
      <c r="C1485" s="115">
        <v>43733</v>
      </c>
      <c r="D1485" s="111">
        <v>39.04</v>
      </c>
      <c r="E1485" s="145"/>
      <c r="F1485" s="154" t="str">
        <f t="shared" si="23"/>
        <v/>
      </c>
    </row>
    <row r="1486" spans="1:6" ht="15" thickBot="1" x14ac:dyDescent="0.4">
      <c r="A1486" s="110" t="s">
        <v>1381</v>
      </c>
      <c r="B1486" s="110" t="s">
        <v>2441</v>
      </c>
      <c r="C1486" s="115">
        <v>43744</v>
      </c>
      <c r="D1486" s="111">
        <v>19.86</v>
      </c>
      <c r="E1486" s="145"/>
      <c r="F1486" s="154" t="str">
        <f t="shared" si="23"/>
        <v/>
      </c>
    </row>
    <row r="1487" spans="1:6" ht="15" thickBot="1" x14ac:dyDescent="0.4">
      <c r="A1487" s="110" t="s">
        <v>1381</v>
      </c>
      <c r="B1487" s="110" t="s">
        <v>2441</v>
      </c>
      <c r="C1487" s="115">
        <v>43747</v>
      </c>
      <c r="D1487" s="111">
        <v>32.86</v>
      </c>
      <c r="E1487" s="145"/>
      <c r="F1487" s="154" t="str">
        <f t="shared" si="23"/>
        <v/>
      </c>
    </row>
    <row r="1488" spans="1:6" ht="15" thickBot="1" x14ac:dyDescent="0.4">
      <c r="A1488" s="110" t="s">
        <v>2446</v>
      </c>
      <c r="B1488" s="110" t="s">
        <v>2437</v>
      </c>
      <c r="C1488" s="115">
        <v>43540</v>
      </c>
      <c r="D1488" s="111">
        <v>238.38</v>
      </c>
      <c r="E1488" s="144">
        <v>411</v>
      </c>
      <c r="F1488" s="154">
        <f t="shared" si="23"/>
        <v>1.7241379310344829</v>
      </c>
    </row>
    <row r="1489" spans="1:6" ht="15" thickBot="1" x14ac:dyDescent="0.4">
      <c r="A1489" s="110" t="s">
        <v>2446</v>
      </c>
      <c r="B1489" s="110" t="s">
        <v>2437</v>
      </c>
      <c r="C1489" s="115">
        <v>43540</v>
      </c>
      <c r="D1489" s="111">
        <v>238.38</v>
      </c>
      <c r="E1489" s="144">
        <v>411</v>
      </c>
      <c r="F1489" s="154">
        <f t="shared" si="23"/>
        <v>1.7241379310344829</v>
      </c>
    </row>
    <row r="1490" spans="1:6" ht="15" thickBot="1" x14ac:dyDescent="0.4">
      <c r="A1490" s="110" t="s">
        <v>2438</v>
      </c>
      <c r="B1490" s="110" t="s">
        <v>2437</v>
      </c>
      <c r="C1490" s="115">
        <v>43661</v>
      </c>
      <c r="D1490" s="111">
        <v>38.28</v>
      </c>
      <c r="E1490" s="144">
        <v>66</v>
      </c>
      <c r="F1490" s="154">
        <f t="shared" si="23"/>
        <v>1.7241379310344827</v>
      </c>
    </row>
    <row r="1491" spans="1:6" ht="15" thickBot="1" x14ac:dyDescent="0.4">
      <c r="A1491" s="110" t="s">
        <v>2438</v>
      </c>
      <c r="B1491" s="110" t="s">
        <v>2437</v>
      </c>
      <c r="C1491" s="115">
        <v>43662</v>
      </c>
      <c r="D1491" s="111">
        <v>38.28</v>
      </c>
      <c r="E1491" s="144">
        <v>66</v>
      </c>
      <c r="F1491" s="154">
        <f t="shared" si="23"/>
        <v>1.7241379310344827</v>
      </c>
    </row>
    <row r="1492" spans="1:6" ht="15" thickBot="1" x14ac:dyDescent="0.4">
      <c r="A1492" s="110" t="s">
        <v>2438</v>
      </c>
      <c r="B1492" s="110" t="s">
        <v>2437</v>
      </c>
      <c r="C1492" s="115">
        <v>43663</v>
      </c>
      <c r="D1492" s="111">
        <v>38.28</v>
      </c>
      <c r="E1492" s="144">
        <v>66</v>
      </c>
      <c r="F1492" s="154">
        <f t="shared" si="23"/>
        <v>1.7241379310344827</v>
      </c>
    </row>
    <row r="1493" spans="1:6" ht="15" thickBot="1" x14ac:dyDescent="0.4">
      <c r="A1493" s="110" t="s">
        <v>2438</v>
      </c>
      <c r="B1493" s="110" t="s">
        <v>2437</v>
      </c>
      <c r="C1493" s="115">
        <v>43664</v>
      </c>
      <c r="D1493" s="111">
        <v>38.28</v>
      </c>
      <c r="E1493" s="144">
        <v>66</v>
      </c>
      <c r="F1493" s="154">
        <f t="shared" si="23"/>
        <v>1.7241379310344827</v>
      </c>
    </row>
    <row r="1494" spans="1:6" ht="15" thickBot="1" x14ac:dyDescent="0.4">
      <c r="A1494" s="110" t="s">
        <v>2438</v>
      </c>
      <c r="B1494" s="110" t="s">
        <v>2437</v>
      </c>
      <c r="C1494" s="115">
        <v>43665</v>
      </c>
      <c r="D1494" s="111">
        <v>38.28</v>
      </c>
      <c r="E1494" s="144">
        <v>66</v>
      </c>
      <c r="F1494" s="154">
        <f t="shared" si="23"/>
        <v>1.7241379310344827</v>
      </c>
    </row>
    <row r="1495" spans="1:6" ht="15" thickBot="1" x14ac:dyDescent="0.4">
      <c r="A1495" s="110" t="s">
        <v>2438</v>
      </c>
      <c r="B1495" s="110" t="s">
        <v>2437</v>
      </c>
      <c r="C1495" s="115">
        <v>43668</v>
      </c>
      <c r="D1495" s="111">
        <v>38.28</v>
      </c>
      <c r="E1495" s="144">
        <v>66</v>
      </c>
      <c r="F1495" s="154">
        <f t="shared" si="23"/>
        <v>1.7241379310344827</v>
      </c>
    </row>
    <row r="1496" spans="1:6" ht="15" thickBot="1" x14ac:dyDescent="0.4">
      <c r="A1496" s="110" t="s">
        <v>2438</v>
      </c>
      <c r="B1496" s="110" t="s">
        <v>2437</v>
      </c>
      <c r="C1496" s="115">
        <v>43669</v>
      </c>
      <c r="D1496" s="111">
        <v>38.28</v>
      </c>
      <c r="E1496" s="144">
        <v>66</v>
      </c>
      <c r="F1496" s="154">
        <f t="shared" si="23"/>
        <v>1.7241379310344827</v>
      </c>
    </row>
    <row r="1497" spans="1:6" ht="15" thickBot="1" x14ac:dyDescent="0.4">
      <c r="A1497" s="110" t="s">
        <v>2438</v>
      </c>
      <c r="B1497" s="110" t="s">
        <v>2437</v>
      </c>
      <c r="C1497" s="115">
        <v>43670</v>
      </c>
      <c r="D1497" s="111">
        <v>38.28</v>
      </c>
      <c r="E1497" s="144">
        <v>66</v>
      </c>
      <c r="F1497" s="154">
        <f t="shared" si="23"/>
        <v>1.7241379310344827</v>
      </c>
    </row>
    <row r="1498" spans="1:6" ht="15" thickBot="1" x14ac:dyDescent="0.4">
      <c r="A1498" s="110" t="s">
        <v>2438</v>
      </c>
      <c r="B1498" s="110" t="s">
        <v>2437</v>
      </c>
      <c r="C1498" s="115">
        <v>43671</v>
      </c>
      <c r="D1498" s="111">
        <v>38.28</v>
      </c>
      <c r="E1498" s="144">
        <v>66</v>
      </c>
      <c r="F1498" s="154">
        <f t="shared" si="23"/>
        <v>1.7241379310344827</v>
      </c>
    </row>
    <row r="1499" spans="1:6" ht="15" thickBot="1" x14ac:dyDescent="0.4">
      <c r="A1499" s="110" t="s">
        <v>2438</v>
      </c>
      <c r="B1499" s="110" t="s">
        <v>2437</v>
      </c>
      <c r="C1499" s="115">
        <v>43672</v>
      </c>
      <c r="D1499" s="111">
        <v>38.28</v>
      </c>
      <c r="E1499" s="144">
        <v>66</v>
      </c>
      <c r="F1499" s="154">
        <f t="shared" si="23"/>
        <v>1.7241379310344827</v>
      </c>
    </row>
    <row r="1500" spans="1:6" ht="15" thickBot="1" x14ac:dyDescent="0.4">
      <c r="A1500" s="110" t="s">
        <v>2445</v>
      </c>
      <c r="B1500" s="110" t="s">
        <v>2437</v>
      </c>
      <c r="C1500" s="115">
        <v>43602</v>
      </c>
      <c r="D1500" s="111">
        <v>183.28</v>
      </c>
      <c r="E1500" s="144">
        <v>316</v>
      </c>
      <c r="F1500" s="154">
        <f t="shared" si="23"/>
        <v>1.7241379310344827</v>
      </c>
    </row>
    <row r="1501" spans="1:6" ht="15" thickBot="1" x14ac:dyDescent="0.4">
      <c r="A1501" s="110" t="s">
        <v>1381</v>
      </c>
      <c r="B1501" s="110" t="s">
        <v>2437</v>
      </c>
      <c r="C1501" s="115">
        <v>43590</v>
      </c>
      <c r="D1501" s="111">
        <v>349.16</v>
      </c>
      <c r="E1501" s="144">
        <v>602</v>
      </c>
      <c r="F1501" s="154">
        <f t="shared" si="23"/>
        <v>1.7241379310344827</v>
      </c>
    </row>
    <row r="1502" spans="1:6" ht="15" thickBot="1" x14ac:dyDescent="0.4">
      <c r="A1502" s="110" t="s">
        <v>2439</v>
      </c>
      <c r="B1502" s="110" t="s">
        <v>2437</v>
      </c>
      <c r="C1502" s="115">
        <v>43765</v>
      </c>
      <c r="D1502" s="111">
        <v>67.28</v>
      </c>
      <c r="E1502" s="144">
        <v>116</v>
      </c>
      <c r="F1502" s="154">
        <f t="shared" si="23"/>
        <v>1.7241379310344827</v>
      </c>
    </row>
    <row r="1503" spans="1:6" ht="15" thickBot="1" x14ac:dyDescent="0.4">
      <c r="A1503" s="110" t="s">
        <v>2439</v>
      </c>
      <c r="B1503" s="110" t="s">
        <v>2437</v>
      </c>
      <c r="C1503" s="115">
        <v>43666</v>
      </c>
      <c r="D1503" s="111">
        <v>264.48</v>
      </c>
      <c r="E1503" s="144">
        <v>456</v>
      </c>
      <c r="F1503" s="154">
        <f t="shared" si="23"/>
        <v>1.7241379310344827</v>
      </c>
    </row>
    <row r="1504" spans="1:6" ht="15" thickBot="1" x14ac:dyDescent="0.4">
      <c r="A1504" s="110" t="s">
        <v>1381</v>
      </c>
      <c r="B1504" s="110" t="s">
        <v>2437</v>
      </c>
      <c r="C1504" s="115">
        <v>43657</v>
      </c>
      <c r="D1504" s="111">
        <v>386.28</v>
      </c>
      <c r="E1504" s="144">
        <v>666</v>
      </c>
      <c r="F1504" s="154">
        <f t="shared" si="23"/>
        <v>1.7241379310344829</v>
      </c>
    </row>
    <row r="1505" spans="1:6" ht="15" thickBot="1" x14ac:dyDescent="0.4">
      <c r="A1505" s="110" t="s">
        <v>1381</v>
      </c>
      <c r="B1505" s="110" t="s">
        <v>2437</v>
      </c>
      <c r="C1505" s="115">
        <v>43706</v>
      </c>
      <c r="D1505" s="111">
        <v>112.52</v>
      </c>
      <c r="E1505" s="144">
        <v>194</v>
      </c>
      <c r="F1505" s="154">
        <f t="shared" si="23"/>
        <v>1.7241379310344829</v>
      </c>
    </row>
    <row r="1506" spans="1:6" ht="15" thickBot="1" x14ac:dyDescent="0.4">
      <c r="A1506" s="110" t="s">
        <v>1381</v>
      </c>
      <c r="B1506" s="110" t="s">
        <v>2440</v>
      </c>
      <c r="C1506" s="115">
        <v>43557</v>
      </c>
      <c r="D1506" s="111">
        <v>253.95</v>
      </c>
      <c r="E1506" s="145"/>
      <c r="F1506" s="154" t="str">
        <f t="shared" si="23"/>
        <v/>
      </c>
    </row>
    <row r="1507" spans="1:6" ht="15" thickBot="1" x14ac:dyDescent="0.4">
      <c r="A1507" s="110" t="s">
        <v>1381</v>
      </c>
      <c r="B1507" s="110" t="s">
        <v>2441</v>
      </c>
      <c r="C1507" s="115">
        <v>43596</v>
      </c>
      <c r="D1507" s="111">
        <v>22.35</v>
      </c>
      <c r="E1507" s="145"/>
      <c r="F1507" s="154" t="str">
        <f t="shared" si="23"/>
        <v/>
      </c>
    </row>
    <row r="1508" spans="1:6" ht="15" thickBot="1" x14ac:dyDescent="0.4">
      <c r="A1508" s="110" t="s">
        <v>1381</v>
      </c>
      <c r="B1508" s="110" t="s">
        <v>2440</v>
      </c>
      <c r="C1508" s="115">
        <v>43596</v>
      </c>
      <c r="D1508" s="111">
        <v>142.83000000000001</v>
      </c>
      <c r="E1508" s="145"/>
      <c r="F1508" s="154" t="str">
        <f t="shared" si="23"/>
        <v/>
      </c>
    </row>
    <row r="1509" spans="1:6" ht="15" thickBot="1" x14ac:dyDescent="0.4">
      <c r="A1509" s="110" t="s">
        <v>2439</v>
      </c>
      <c r="B1509" s="110" t="s">
        <v>2437</v>
      </c>
      <c r="C1509" s="115">
        <v>43724</v>
      </c>
      <c r="D1509" s="111">
        <v>381.64</v>
      </c>
      <c r="E1509" s="144">
        <v>658</v>
      </c>
      <c r="F1509" s="154">
        <f t="shared" si="23"/>
        <v>1.7241379310344829</v>
      </c>
    </row>
    <row r="1510" spans="1:6" ht="15" thickBot="1" x14ac:dyDescent="0.4">
      <c r="A1510" s="110" t="s">
        <v>2442</v>
      </c>
      <c r="B1510" s="110" t="s">
        <v>2437</v>
      </c>
      <c r="C1510" s="115">
        <v>43549</v>
      </c>
      <c r="D1510" s="111">
        <v>81.2</v>
      </c>
      <c r="E1510" s="144">
        <v>140</v>
      </c>
      <c r="F1510" s="154">
        <f t="shared" si="23"/>
        <v>1.7241379310344827</v>
      </c>
    </row>
    <row r="1511" spans="1:6" ht="15" thickBot="1" x14ac:dyDescent="0.4">
      <c r="A1511" s="110" t="s">
        <v>2439</v>
      </c>
      <c r="B1511" s="110" t="s">
        <v>2437</v>
      </c>
      <c r="C1511" s="115">
        <v>43567</v>
      </c>
      <c r="D1511" s="111">
        <v>278.39999999999998</v>
      </c>
      <c r="E1511" s="144">
        <v>480</v>
      </c>
      <c r="F1511" s="154">
        <f t="shared" si="23"/>
        <v>1.7241379310344829</v>
      </c>
    </row>
    <row r="1512" spans="1:6" ht="15" thickBot="1" x14ac:dyDescent="0.4">
      <c r="A1512" s="110" t="s">
        <v>2438</v>
      </c>
      <c r="B1512" s="110" t="s">
        <v>2437</v>
      </c>
      <c r="C1512" s="115">
        <v>43661</v>
      </c>
      <c r="D1512" s="111">
        <v>119.48</v>
      </c>
      <c r="E1512" s="144">
        <v>206</v>
      </c>
      <c r="F1512" s="154">
        <f t="shared" si="23"/>
        <v>1.7241379310344827</v>
      </c>
    </row>
    <row r="1513" spans="1:6" ht="15" thickBot="1" x14ac:dyDescent="0.4">
      <c r="A1513" s="110" t="s">
        <v>2438</v>
      </c>
      <c r="B1513" s="110" t="s">
        <v>2437</v>
      </c>
      <c r="C1513" s="115">
        <v>43665</v>
      </c>
      <c r="D1513" s="111">
        <v>119.48</v>
      </c>
      <c r="E1513" s="144">
        <v>206</v>
      </c>
      <c r="F1513" s="154">
        <f t="shared" si="23"/>
        <v>1.7241379310344827</v>
      </c>
    </row>
    <row r="1514" spans="1:6" ht="15" thickBot="1" x14ac:dyDescent="0.4">
      <c r="A1514" s="110" t="s">
        <v>1381</v>
      </c>
      <c r="B1514" s="110" t="s">
        <v>2437</v>
      </c>
      <c r="C1514" s="115">
        <v>43597</v>
      </c>
      <c r="D1514" s="111">
        <v>231.42</v>
      </c>
      <c r="E1514" s="144">
        <v>399</v>
      </c>
      <c r="F1514" s="154">
        <f t="shared" si="23"/>
        <v>1.7241379310344829</v>
      </c>
    </row>
    <row r="1515" spans="1:6" ht="15" thickBot="1" x14ac:dyDescent="0.4">
      <c r="A1515" s="110" t="s">
        <v>1381</v>
      </c>
      <c r="B1515" s="110" t="s">
        <v>2441</v>
      </c>
      <c r="C1515" s="115">
        <v>43786</v>
      </c>
      <c r="D1515" s="111">
        <v>22.14</v>
      </c>
      <c r="E1515" s="145"/>
      <c r="F1515" s="154" t="str">
        <f t="shared" si="23"/>
        <v/>
      </c>
    </row>
    <row r="1516" spans="1:6" ht="15" thickBot="1" x14ac:dyDescent="0.4">
      <c r="A1516" s="110" t="s">
        <v>1381</v>
      </c>
      <c r="B1516" s="110" t="s">
        <v>2441</v>
      </c>
      <c r="C1516" s="115">
        <v>43789</v>
      </c>
      <c r="D1516" s="111">
        <v>21.33</v>
      </c>
      <c r="E1516" s="145"/>
      <c r="F1516" s="154" t="str">
        <f t="shared" si="23"/>
        <v/>
      </c>
    </row>
    <row r="1517" spans="1:6" ht="15" thickBot="1" x14ac:dyDescent="0.4">
      <c r="A1517" s="110" t="s">
        <v>1381</v>
      </c>
      <c r="B1517" s="110" t="s">
        <v>2440</v>
      </c>
      <c r="C1517" s="115">
        <v>43786</v>
      </c>
      <c r="D1517" s="111">
        <v>279.72000000000003</v>
      </c>
      <c r="E1517" s="145"/>
      <c r="F1517" s="154" t="str">
        <f t="shared" si="23"/>
        <v/>
      </c>
    </row>
    <row r="1518" spans="1:6" ht="15" thickBot="1" x14ac:dyDescent="0.4">
      <c r="A1518" s="110" t="s">
        <v>1381</v>
      </c>
      <c r="B1518" s="110" t="s">
        <v>2440</v>
      </c>
      <c r="C1518" s="115">
        <v>43788</v>
      </c>
      <c r="D1518" s="111">
        <v>62.08</v>
      </c>
      <c r="E1518" s="145"/>
      <c r="F1518" s="154" t="str">
        <f t="shared" si="23"/>
        <v/>
      </c>
    </row>
    <row r="1519" spans="1:6" ht="15" thickBot="1" x14ac:dyDescent="0.4">
      <c r="A1519" s="110" t="s">
        <v>1381</v>
      </c>
      <c r="B1519" s="110" t="s">
        <v>2437</v>
      </c>
      <c r="C1519" s="115">
        <v>43537</v>
      </c>
      <c r="D1519" s="111">
        <v>228.52</v>
      </c>
      <c r="E1519" s="144">
        <v>394</v>
      </c>
      <c r="F1519" s="154">
        <f t="shared" si="23"/>
        <v>1.7241379310344827</v>
      </c>
    </row>
    <row r="1520" spans="1:6" ht="15" thickBot="1" x14ac:dyDescent="0.4">
      <c r="A1520" s="110" t="s">
        <v>1381</v>
      </c>
      <c r="B1520" s="110" t="s">
        <v>2440</v>
      </c>
      <c r="C1520" s="115">
        <v>43698</v>
      </c>
      <c r="D1520" s="111">
        <v>90.97</v>
      </c>
      <c r="E1520" s="145"/>
      <c r="F1520" s="154" t="str">
        <f t="shared" si="23"/>
        <v/>
      </c>
    </row>
    <row r="1521" spans="1:6" ht="15" thickBot="1" x14ac:dyDescent="0.4">
      <c r="A1521" s="110" t="s">
        <v>1381</v>
      </c>
      <c r="B1521" s="110" t="s">
        <v>2441</v>
      </c>
      <c r="C1521" s="115">
        <v>43666</v>
      </c>
      <c r="D1521" s="111">
        <v>17.87</v>
      </c>
      <c r="E1521" s="145"/>
      <c r="F1521" s="154" t="str">
        <f t="shared" si="23"/>
        <v/>
      </c>
    </row>
    <row r="1522" spans="1:6" ht="15" thickBot="1" x14ac:dyDescent="0.4">
      <c r="A1522" s="110" t="s">
        <v>1381</v>
      </c>
      <c r="B1522" s="110" t="s">
        <v>2437</v>
      </c>
      <c r="C1522" s="115">
        <v>43512</v>
      </c>
      <c r="D1522" s="111">
        <v>284.2</v>
      </c>
      <c r="E1522" s="144">
        <v>490</v>
      </c>
      <c r="F1522" s="154">
        <f t="shared" si="23"/>
        <v>1.7241379310344829</v>
      </c>
    </row>
    <row r="1523" spans="1:6" ht="15" thickBot="1" x14ac:dyDescent="0.4">
      <c r="A1523" s="110" t="s">
        <v>1381</v>
      </c>
      <c r="B1523" s="110" t="s">
        <v>2441</v>
      </c>
      <c r="C1523" s="115">
        <v>43715</v>
      </c>
      <c r="D1523" s="111">
        <v>16.38</v>
      </c>
      <c r="E1523" s="145"/>
      <c r="F1523" s="154" t="str">
        <f t="shared" si="23"/>
        <v/>
      </c>
    </row>
    <row r="1524" spans="1:6" ht="15" thickBot="1" x14ac:dyDescent="0.4">
      <c r="A1524" s="110" t="s">
        <v>1381</v>
      </c>
      <c r="B1524" s="110" t="s">
        <v>2441</v>
      </c>
      <c r="C1524" s="115">
        <v>43715</v>
      </c>
      <c r="D1524" s="111">
        <v>16.38</v>
      </c>
      <c r="E1524" s="145"/>
      <c r="F1524" s="154" t="str">
        <f t="shared" si="23"/>
        <v/>
      </c>
    </row>
    <row r="1525" spans="1:6" ht="15" thickBot="1" x14ac:dyDescent="0.4">
      <c r="A1525" s="110" t="s">
        <v>1381</v>
      </c>
      <c r="B1525" s="110" t="s">
        <v>2441</v>
      </c>
      <c r="C1525" s="115">
        <v>43719</v>
      </c>
      <c r="D1525" s="111">
        <v>26.4</v>
      </c>
      <c r="E1525" s="145"/>
      <c r="F1525" s="154" t="str">
        <f t="shared" si="23"/>
        <v/>
      </c>
    </row>
    <row r="1526" spans="1:6" ht="15" thickBot="1" x14ac:dyDescent="0.4">
      <c r="A1526" s="110" t="s">
        <v>1381</v>
      </c>
      <c r="B1526" s="110" t="s">
        <v>2441</v>
      </c>
      <c r="C1526" s="115">
        <v>43719</v>
      </c>
      <c r="D1526" s="111">
        <v>26.4</v>
      </c>
      <c r="E1526" s="145"/>
      <c r="F1526" s="154" t="str">
        <f t="shared" si="23"/>
        <v/>
      </c>
    </row>
    <row r="1527" spans="1:6" ht="15" thickBot="1" x14ac:dyDescent="0.4">
      <c r="A1527" s="110" t="s">
        <v>1381</v>
      </c>
      <c r="B1527" s="110" t="s">
        <v>2440</v>
      </c>
      <c r="C1527" s="115">
        <v>43715</v>
      </c>
      <c r="D1527" s="111">
        <v>54.9</v>
      </c>
      <c r="E1527" s="145"/>
      <c r="F1527" s="154" t="str">
        <f t="shared" si="23"/>
        <v/>
      </c>
    </row>
    <row r="1528" spans="1:6" ht="15" thickBot="1" x14ac:dyDescent="0.4">
      <c r="A1528" s="110" t="s">
        <v>1381</v>
      </c>
      <c r="B1528" s="110" t="s">
        <v>2440</v>
      </c>
      <c r="C1528" s="115">
        <v>43715</v>
      </c>
      <c r="D1528" s="111">
        <v>54.9</v>
      </c>
      <c r="E1528" s="145"/>
      <c r="F1528" s="154" t="str">
        <f t="shared" si="23"/>
        <v/>
      </c>
    </row>
    <row r="1529" spans="1:6" ht="15" thickBot="1" x14ac:dyDescent="0.4">
      <c r="A1529" s="110" t="s">
        <v>1381</v>
      </c>
      <c r="B1529" s="110" t="s">
        <v>2440</v>
      </c>
      <c r="C1529" s="115">
        <v>43719</v>
      </c>
      <c r="D1529" s="111">
        <v>62.62</v>
      </c>
      <c r="E1529" s="145"/>
      <c r="F1529" s="154" t="str">
        <f t="shared" si="23"/>
        <v/>
      </c>
    </row>
    <row r="1530" spans="1:6" ht="15" thickBot="1" x14ac:dyDescent="0.4">
      <c r="A1530" s="110" t="s">
        <v>1381</v>
      </c>
      <c r="B1530" s="110" t="s">
        <v>2440</v>
      </c>
      <c r="C1530" s="115">
        <v>43719</v>
      </c>
      <c r="D1530" s="111">
        <v>62.62</v>
      </c>
      <c r="E1530" s="145"/>
      <c r="F1530" s="154" t="str">
        <f t="shared" si="23"/>
        <v/>
      </c>
    </row>
    <row r="1531" spans="1:6" ht="15" thickBot="1" x14ac:dyDescent="0.4">
      <c r="A1531" s="110" t="s">
        <v>1381</v>
      </c>
      <c r="B1531" s="110" t="s">
        <v>2441</v>
      </c>
      <c r="C1531" s="115">
        <v>43574</v>
      </c>
      <c r="D1531" s="111">
        <v>17.13</v>
      </c>
      <c r="E1531" s="145"/>
      <c r="F1531" s="154" t="str">
        <f t="shared" si="23"/>
        <v/>
      </c>
    </row>
    <row r="1532" spans="1:6" ht="15" thickBot="1" x14ac:dyDescent="0.4">
      <c r="A1532" s="110" t="s">
        <v>1381</v>
      </c>
      <c r="B1532" s="110" t="s">
        <v>2440</v>
      </c>
      <c r="C1532" s="115">
        <v>43573</v>
      </c>
      <c r="D1532" s="111">
        <v>97.27</v>
      </c>
      <c r="E1532" s="145"/>
      <c r="F1532" s="154" t="str">
        <f t="shared" si="23"/>
        <v/>
      </c>
    </row>
    <row r="1533" spans="1:6" ht="15" thickBot="1" x14ac:dyDescent="0.4">
      <c r="A1533" s="110" t="s">
        <v>2439</v>
      </c>
      <c r="B1533" s="110" t="s">
        <v>2437</v>
      </c>
      <c r="C1533" s="115">
        <v>43777</v>
      </c>
      <c r="D1533" s="111">
        <v>218.08</v>
      </c>
      <c r="E1533" s="144">
        <v>376</v>
      </c>
      <c r="F1533" s="154">
        <f t="shared" si="23"/>
        <v>1.7241379310344827</v>
      </c>
    </row>
    <row r="1534" spans="1:6" ht="15" thickBot="1" x14ac:dyDescent="0.4">
      <c r="A1534" s="110" t="s">
        <v>2439</v>
      </c>
      <c r="B1534" s="110" t="s">
        <v>2437</v>
      </c>
      <c r="C1534" s="115">
        <v>43614</v>
      </c>
      <c r="D1534" s="111">
        <v>225.62</v>
      </c>
      <c r="E1534" s="144">
        <v>389</v>
      </c>
      <c r="F1534" s="154">
        <f t="shared" si="23"/>
        <v>1.7241379310344827</v>
      </c>
    </row>
    <row r="1535" spans="1:6" ht="15" thickBot="1" x14ac:dyDescent="0.4">
      <c r="A1535" s="110" t="s">
        <v>2438</v>
      </c>
      <c r="B1535" s="110" t="s">
        <v>2437</v>
      </c>
      <c r="C1535" s="115">
        <v>43537</v>
      </c>
      <c r="D1535" s="111">
        <v>204.16</v>
      </c>
      <c r="E1535" s="144">
        <v>352</v>
      </c>
      <c r="F1535" s="154">
        <f t="shared" si="23"/>
        <v>1.7241379310344829</v>
      </c>
    </row>
    <row r="1536" spans="1:6" ht="15" thickBot="1" x14ac:dyDescent="0.4">
      <c r="A1536" s="110" t="s">
        <v>1381</v>
      </c>
      <c r="B1536" s="110" t="s">
        <v>2437</v>
      </c>
      <c r="C1536" s="115">
        <v>43504</v>
      </c>
      <c r="D1536" s="111">
        <v>154.86000000000001</v>
      </c>
      <c r="E1536" s="144">
        <v>267</v>
      </c>
      <c r="F1536" s="154">
        <f t="shared" si="23"/>
        <v>1.7241379310344827</v>
      </c>
    </row>
    <row r="1537" spans="1:6" ht="15" thickBot="1" x14ac:dyDescent="0.4">
      <c r="A1537" s="110" t="s">
        <v>1381</v>
      </c>
      <c r="B1537" s="110" t="s">
        <v>2437</v>
      </c>
      <c r="C1537" s="115">
        <v>43734</v>
      </c>
      <c r="D1537" s="111">
        <v>118.32</v>
      </c>
      <c r="E1537" s="144">
        <v>204</v>
      </c>
      <c r="F1537" s="154">
        <f t="shared" si="23"/>
        <v>1.7241379310344829</v>
      </c>
    </row>
    <row r="1538" spans="1:6" ht="15" thickBot="1" x14ac:dyDescent="0.4">
      <c r="A1538" s="110" t="s">
        <v>1381</v>
      </c>
      <c r="B1538" s="110" t="s">
        <v>2437</v>
      </c>
      <c r="C1538" s="115">
        <v>43682</v>
      </c>
      <c r="D1538" s="111">
        <v>113.68</v>
      </c>
      <c r="E1538" s="144">
        <v>196</v>
      </c>
      <c r="F1538" s="154">
        <f t="shared" si="23"/>
        <v>1.7241379310344827</v>
      </c>
    </row>
    <row r="1539" spans="1:6" ht="15" thickBot="1" x14ac:dyDescent="0.4">
      <c r="A1539" s="110" t="s">
        <v>1381</v>
      </c>
      <c r="B1539" s="110" t="s">
        <v>2437</v>
      </c>
      <c r="C1539" s="115">
        <v>43817</v>
      </c>
      <c r="D1539" s="111">
        <v>236.64</v>
      </c>
      <c r="E1539" s="144">
        <v>408</v>
      </c>
      <c r="F1539" s="154">
        <f t="shared" si="23"/>
        <v>1.7241379310344829</v>
      </c>
    </row>
    <row r="1540" spans="1:6" ht="15" thickBot="1" x14ac:dyDescent="0.4">
      <c r="A1540" s="110" t="s">
        <v>1381</v>
      </c>
      <c r="B1540" s="110" t="s">
        <v>2437</v>
      </c>
      <c r="C1540" s="115">
        <v>43721</v>
      </c>
      <c r="D1540" s="111">
        <v>117.74</v>
      </c>
      <c r="E1540" s="144">
        <v>203</v>
      </c>
      <c r="F1540" s="154">
        <f t="shared" si="23"/>
        <v>1.7241379310344829</v>
      </c>
    </row>
    <row r="1541" spans="1:6" ht="15" thickBot="1" x14ac:dyDescent="0.4">
      <c r="A1541" s="110" t="s">
        <v>1381</v>
      </c>
      <c r="B1541" s="110" t="s">
        <v>2441</v>
      </c>
      <c r="C1541" s="115">
        <v>43494</v>
      </c>
      <c r="D1541" s="111">
        <v>19.18</v>
      </c>
      <c r="E1541" s="145"/>
      <c r="F1541" s="154" t="str">
        <f t="shared" si="23"/>
        <v/>
      </c>
    </row>
    <row r="1542" spans="1:6" ht="15" thickBot="1" x14ac:dyDescent="0.4">
      <c r="A1542" s="110" t="s">
        <v>1381</v>
      </c>
      <c r="B1542" s="110" t="s">
        <v>2441</v>
      </c>
      <c r="C1542" s="115">
        <v>43496</v>
      </c>
      <c r="D1542" s="111">
        <v>47.21</v>
      </c>
      <c r="E1542" s="145"/>
      <c r="F1542" s="154" t="str">
        <f t="shared" si="23"/>
        <v/>
      </c>
    </row>
    <row r="1543" spans="1:6" ht="15" thickBot="1" x14ac:dyDescent="0.4">
      <c r="A1543" s="110" t="s">
        <v>1381</v>
      </c>
      <c r="B1543" s="110" t="s">
        <v>2441</v>
      </c>
      <c r="C1543" s="115">
        <v>43497</v>
      </c>
      <c r="D1543" s="111">
        <v>21.19</v>
      </c>
      <c r="E1543" s="145"/>
      <c r="F1543" s="154" t="str">
        <f t="shared" si="23"/>
        <v/>
      </c>
    </row>
    <row r="1544" spans="1:6" ht="15" thickBot="1" x14ac:dyDescent="0.4">
      <c r="A1544" s="110" t="s">
        <v>1381</v>
      </c>
      <c r="B1544" s="110" t="s">
        <v>2441</v>
      </c>
      <c r="C1544" s="115">
        <v>43498</v>
      </c>
      <c r="D1544" s="111">
        <v>18.850000000000001</v>
      </c>
      <c r="E1544" s="145"/>
      <c r="F1544" s="154" t="str">
        <f t="shared" ref="F1544:F1607" si="24" xml:space="preserve"> IF(ISBLANK(E1544),"",E1544 / D1544)</f>
        <v/>
      </c>
    </row>
    <row r="1545" spans="1:6" ht="15" thickBot="1" x14ac:dyDescent="0.4">
      <c r="A1545" s="110" t="s">
        <v>1381</v>
      </c>
      <c r="B1545" s="110" t="s">
        <v>2441</v>
      </c>
      <c r="C1545" s="115">
        <v>43499</v>
      </c>
      <c r="D1545" s="111">
        <v>30.38</v>
      </c>
      <c r="E1545" s="145"/>
      <c r="F1545" s="154" t="str">
        <f t="shared" si="24"/>
        <v/>
      </c>
    </row>
    <row r="1546" spans="1:6" ht="15" thickBot="1" x14ac:dyDescent="0.4">
      <c r="A1546" s="110" t="s">
        <v>1381</v>
      </c>
      <c r="B1546" s="110" t="s">
        <v>2441</v>
      </c>
      <c r="C1546" s="115">
        <v>43500</v>
      </c>
      <c r="D1546" s="111">
        <v>21.9</v>
      </c>
      <c r="E1546" s="145"/>
      <c r="F1546" s="154" t="str">
        <f t="shared" si="24"/>
        <v/>
      </c>
    </row>
    <row r="1547" spans="1:6" ht="15" thickBot="1" x14ac:dyDescent="0.4">
      <c r="A1547" s="110" t="s">
        <v>1381</v>
      </c>
      <c r="B1547" s="110" t="s">
        <v>2440</v>
      </c>
      <c r="C1547" s="115">
        <v>43500</v>
      </c>
      <c r="D1547" s="111">
        <v>269.32</v>
      </c>
      <c r="E1547" s="145"/>
      <c r="F1547" s="154" t="str">
        <f t="shared" si="24"/>
        <v/>
      </c>
    </row>
    <row r="1548" spans="1:6" ht="15" thickBot="1" x14ac:dyDescent="0.4">
      <c r="A1548" s="110" t="s">
        <v>1381</v>
      </c>
      <c r="B1548" s="110" t="s">
        <v>2437</v>
      </c>
      <c r="C1548" s="115">
        <v>43524</v>
      </c>
      <c r="D1548" s="111">
        <v>216.92</v>
      </c>
      <c r="E1548" s="144">
        <v>374</v>
      </c>
      <c r="F1548" s="154">
        <f t="shared" si="24"/>
        <v>1.7241379310344829</v>
      </c>
    </row>
    <row r="1549" spans="1:6" ht="15" thickBot="1" x14ac:dyDescent="0.4">
      <c r="A1549" s="110" t="s">
        <v>1381</v>
      </c>
      <c r="B1549" s="110" t="s">
        <v>2437</v>
      </c>
      <c r="C1549" s="115">
        <v>43489</v>
      </c>
      <c r="D1549" s="111">
        <v>208.22</v>
      </c>
      <c r="E1549" s="144">
        <v>359</v>
      </c>
      <c r="F1549" s="154">
        <f t="shared" si="24"/>
        <v>1.7241379310344829</v>
      </c>
    </row>
    <row r="1550" spans="1:6" ht="15" thickBot="1" x14ac:dyDescent="0.4">
      <c r="A1550" s="110" t="s">
        <v>1381</v>
      </c>
      <c r="B1550" s="110" t="s">
        <v>2437</v>
      </c>
      <c r="C1550" s="115">
        <v>43514</v>
      </c>
      <c r="D1550" s="111">
        <v>214.02</v>
      </c>
      <c r="E1550" s="144">
        <v>369</v>
      </c>
      <c r="F1550" s="154">
        <f t="shared" si="24"/>
        <v>1.7241379310344827</v>
      </c>
    </row>
    <row r="1551" spans="1:6" ht="15" thickBot="1" x14ac:dyDescent="0.4">
      <c r="A1551" s="110" t="s">
        <v>1381</v>
      </c>
      <c r="B1551" s="110" t="s">
        <v>2441</v>
      </c>
      <c r="C1551" s="115">
        <v>43582</v>
      </c>
      <c r="D1551" s="111">
        <v>40.08</v>
      </c>
      <c r="E1551" s="145"/>
      <c r="F1551" s="154" t="str">
        <f t="shared" si="24"/>
        <v/>
      </c>
    </row>
    <row r="1552" spans="1:6" ht="15" thickBot="1" x14ac:dyDescent="0.4">
      <c r="A1552" s="110" t="s">
        <v>1381</v>
      </c>
      <c r="B1552" s="110" t="s">
        <v>2440</v>
      </c>
      <c r="C1552" s="115">
        <v>43586</v>
      </c>
      <c r="D1552" s="111">
        <v>117.29</v>
      </c>
      <c r="E1552" s="145"/>
      <c r="F1552" s="154" t="str">
        <f t="shared" si="24"/>
        <v/>
      </c>
    </row>
    <row r="1553" spans="1:6" ht="15" thickBot="1" x14ac:dyDescent="0.4">
      <c r="A1553" s="110" t="s">
        <v>1381</v>
      </c>
      <c r="B1553" s="110" t="s">
        <v>2437</v>
      </c>
      <c r="C1553" s="115">
        <v>43629</v>
      </c>
      <c r="D1553" s="111">
        <v>136.88</v>
      </c>
      <c r="E1553" s="144">
        <v>236</v>
      </c>
      <c r="F1553" s="154">
        <f t="shared" si="24"/>
        <v>1.7241379310344829</v>
      </c>
    </row>
    <row r="1554" spans="1:6" ht="15" thickBot="1" x14ac:dyDescent="0.4">
      <c r="A1554" s="110" t="s">
        <v>1381</v>
      </c>
      <c r="B1554" s="110" t="s">
        <v>2437</v>
      </c>
      <c r="C1554" s="115">
        <v>43629</v>
      </c>
      <c r="D1554" s="111">
        <v>136.88</v>
      </c>
      <c r="E1554" s="144">
        <v>236</v>
      </c>
      <c r="F1554" s="154">
        <f t="shared" si="24"/>
        <v>1.7241379310344829</v>
      </c>
    </row>
    <row r="1555" spans="1:6" ht="15" thickBot="1" x14ac:dyDescent="0.4">
      <c r="A1555" s="110" t="s">
        <v>1381</v>
      </c>
      <c r="B1555" s="110" t="s">
        <v>2437</v>
      </c>
      <c r="C1555" s="115">
        <v>43527</v>
      </c>
      <c r="D1555" s="111">
        <v>177.48</v>
      </c>
      <c r="E1555" s="144">
        <v>306</v>
      </c>
      <c r="F1555" s="154">
        <f t="shared" si="24"/>
        <v>1.7241379310344829</v>
      </c>
    </row>
    <row r="1556" spans="1:6" ht="15" thickBot="1" x14ac:dyDescent="0.4">
      <c r="A1556" s="110" t="s">
        <v>2443</v>
      </c>
      <c r="B1556" s="110" t="s">
        <v>2437</v>
      </c>
      <c r="C1556" s="115">
        <v>43579</v>
      </c>
      <c r="D1556" s="111">
        <v>259.83999999999997</v>
      </c>
      <c r="E1556" s="144">
        <v>448</v>
      </c>
      <c r="F1556" s="154">
        <f t="shared" si="24"/>
        <v>1.7241379310344829</v>
      </c>
    </row>
    <row r="1557" spans="1:6" ht="15" thickBot="1" x14ac:dyDescent="0.4">
      <c r="A1557" s="110" t="s">
        <v>2438</v>
      </c>
      <c r="B1557" s="110" t="s">
        <v>2437</v>
      </c>
      <c r="C1557" s="115">
        <v>43780</v>
      </c>
      <c r="D1557" s="111">
        <v>220.98</v>
      </c>
      <c r="E1557" s="144">
        <v>381</v>
      </c>
      <c r="F1557" s="154">
        <f t="shared" si="24"/>
        <v>1.7241379310344829</v>
      </c>
    </row>
    <row r="1558" spans="1:6" ht="15" thickBot="1" x14ac:dyDescent="0.4">
      <c r="A1558" s="110" t="s">
        <v>1381</v>
      </c>
      <c r="B1558" s="110" t="s">
        <v>2437</v>
      </c>
      <c r="C1558" s="115">
        <v>43480</v>
      </c>
      <c r="D1558" s="111">
        <v>198.94</v>
      </c>
      <c r="E1558" s="144">
        <v>343</v>
      </c>
      <c r="F1558" s="154">
        <f t="shared" si="24"/>
        <v>1.7241379310344829</v>
      </c>
    </row>
    <row r="1559" spans="1:6" ht="15" thickBot="1" x14ac:dyDescent="0.4">
      <c r="A1559" s="110" t="s">
        <v>1381</v>
      </c>
      <c r="B1559" s="110" t="s">
        <v>2441</v>
      </c>
      <c r="C1559" s="115">
        <v>43790</v>
      </c>
      <c r="D1559" s="111">
        <v>10.039999999999999</v>
      </c>
      <c r="E1559" s="145"/>
      <c r="F1559" s="154" t="str">
        <f t="shared" si="24"/>
        <v/>
      </c>
    </row>
    <row r="1560" spans="1:6" ht="15" thickBot="1" x14ac:dyDescent="0.4">
      <c r="A1560" s="110" t="s">
        <v>2438</v>
      </c>
      <c r="B1560" s="110" t="s">
        <v>2437</v>
      </c>
      <c r="C1560" s="115">
        <v>43734</v>
      </c>
      <c r="D1560" s="111">
        <v>244.76</v>
      </c>
      <c r="E1560" s="144">
        <v>422</v>
      </c>
      <c r="F1560" s="154">
        <f t="shared" si="24"/>
        <v>1.7241379310344829</v>
      </c>
    </row>
    <row r="1561" spans="1:6" ht="15" thickBot="1" x14ac:dyDescent="0.4">
      <c r="A1561" s="110" t="s">
        <v>1381</v>
      </c>
      <c r="B1561" s="110" t="s">
        <v>2441</v>
      </c>
      <c r="C1561" s="115">
        <v>43545</v>
      </c>
      <c r="D1561" s="111">
        <v>14.08</v>
      </c>
      <c r="E1561" s="145"/>
      <c r="F1561" s="154" t="str">
        <f t="shared" si="24"/>
        <v/>
      </c>
    </row>
    <row r="1562" spans="1:6" ht="15" thickBot="1" x14ac:dyDescent="0.4">
      <c r="A1562" s="110" t="s">
        <v>1381</v>
      </c>
      <c r="B1562" s="110" t="s">
        <v>2440</v>
      </c>
      <c r="C1562" s="115">
        <v>43545</v>
      </c>
      <c r="D1562" s="111">
        <v>202.84</v>
      </c>
      <c r="E1562" s="145"/>
      <c r="F1562" s="154" t="str">
        <f t="shared" si="24"/>
        <v/>
      </c>
    </row>
    <row r="1563" spans="1:6" ht="15" thickBot="1" x14ac:dyDescent="0.4">
      <c r="A1563" s="110" t="s">
        <v>1381</v>
      </c>
      <c r="B1563" s="110" t="s">
        <v>2441</v>
      </c>
      <c r="C1563" s="115">
        <v>43619</v>
      </c>
      <c r="D1563" s="111">
        <v>53.38</v>
      </c>
      <c r="E1563" s="145"/>
      <c r="F1563" s="154" t="str">
        <f t="shared" si="24"/>
        <v/>
      </c>
    </row>
    <row r="1564" spans="1:6" ht="15" thickBot="1" x14ac:dyDescent="0.4">
      <c r="A1564" s="110" t="s">
        <v>1381</v>
      </c>
      <c r="B1564" s="110" t="s">
        <v>2441</v>
      </c>
      <c r="C1564" s="115">
        <v>43621</v>
      </c>
      <c r="D1564" s="111">
        <v>19.54</v>
      </c>
      <c r="E1564" s="145"/>
      <c r="F1564" s="154" t="str">
        <f t="shared" si="24"/>
        <v/>
      </c>
    </row>
    <row r="1565" spans="1:6" ht="15" thickBot="1" x14ac:dyDescent="0.4">
      <c r="A1565" s="110" t="s">
        <v>1381</v>
      </c>
      <c r="B1565" s="110" t="s">
        <v>2440</v>
      </c>
      <c r="C1565" s="115">
        <v>43619</v>
      </c>
      <c r="D1565" s="111">
        <v>267.62</v>
      </c>
      <c r="E1565" s="145"/>
      <c r="F1565" s="154" t="str">
        <f t="shared" si="24"/>
        <v/>
      </c>
    </row>
    <row r="1566" spans="1:6" ht="15" thickBot="1" x14ac:dyDescent="0.4">
      <c r="A1566" s="110" t="s">
        <v>1381</v>
      </c>
      <c r="B1566" s="110" t="s">
        <v>2440</v>
      </c>
      <c r="C1566" s="115">
        <v>43621</v>
      </c>
      <c r="D1566" s="111">
        <v>157.61000000000001</v>
      </c>
      <c r="E1566" s="145"/>
      <c r="F1566" s="154" t="str">
        <f t="shared" si="24"/>
        <v/>
      </c>
    </row>
    <row r="1567" spans="1:6" ht="15" thickBot="1" x14ac:dyDescent="0.4">
      <c r="A1567" s="110" t="s">
        <v>1381</v>
      </c>
      <c r="B1567" s="110" t="s">
        <v>2441</v>
      </c>
      <c r="C1567" s="115">
        <v>43624</v>
      </c>
      <c r="D1567" s="111">
        <v>40.86</v>
      </c>
      <c r="E1567" s="145"/>
      <c r="F1567" s="154" t="str">
        <f t="shared" si="24"/>
        <v/>
      </c>
    </row>
    <row r="1568" spans="1:6" ht="15" thickBot="1" x14ac:dyDescent="0.4">
      <c r="A1568" s="110" t="s">
        <v>1381</v>
      </c>
      <c r="B1568" s="110" t="s">
        <v>2440</v>
      </c>
      <c r="C1568" s="115">
        <v>43511</v>
      </c>
      <c r="D1568" s="111">
        <v>266.94</v>
      </c>
      <c r="E1568" s="145"/>
      <c r="F1568" s="154" t="str">
        <f t="shared" si="24"/>
        <v/>
      </c>
    </row>
    <row r="1569" spans="1:6" ht="15" thickBot="1" x14ac:dyDescent="0.4">
      <c r="A1569" s="110" t="s">
        <v>1381</v>
      </c>
      <c r="B1569" s="110" t="s">
        <v>2440</v>
      </c>
      <c r="C1569" s="115">
        <v>43511</v>
      </c>
      <c r="D1569" s="111">
        <v>266.94</v>
      </c>
      <c r="E1569" s="145"/>
      <c r="F1569" s="154" t="str">
        <f t="shared" si="24"/>
        <v/>
      </c>
    </row>
    <row r="1570" spans="1:6" ht="15" thickBot="1" x14ac:dyDescent="0.4">
      <c r="A1570" s="110" t="s">
        <v>2436</v>
      </c>
      <c r="B1570" s="110" t="s">
        <v>2437</v>
      </c>
      <c r="C1570" s="115">
        <v>43773</v>
      </c>
      <c r="D1570" s="111">
        <v>209.38</v>
      </c>
      <c r="E1570" s="144">
        <v>361</v>
      </c>
      <c r="F1570" s="154">
        <f t="shared" si="24"/>
        <v>1.7241379310344829</v>
      </c>
    </row>
    <row r="1571" spans="1:6" ht="15" thickBot="1" x14ac:dyDescent="0.4">
      <c r="A1571" s="110" t="s">
        <v>1381</v>
      </c>
      <c r="B1571" s="110" t="s">
        <v>2437</v>
      </c>
      <c r="C1571" s="115">
        <v>43711</v>
      </c>
      <c r="D1571" s="111">
        <v>114.84</v>
      </c>
      <c r="E1571" s="144">
        <v>198</v>
      </c>
      <c r="F1571" s="154">
        <f t="shared" si="24"/>
        <v>1.7241379310344827</v>
      </c>
    </row>
    <row r="1572" spans="1:6" ht="15" thickBot="1" x14ac:dyDescent="0.4">
      <c r="A1572" s="110" t="s">
        <v>1381</v>
      </c>
      <c r="B1572" s="110" t="s">
        <v>2437</v>
      </c>
      <c r="C1572" s="115">
        <v>43521</v>
      </c>
      <c r="D1572" s="111">
        <v>205.32</v>
      </c>
      <c r="E1572" s="144">
        <v>354</v>
      </c>
      <c r="F1572" s="154">
        <f t="shared" si="24"/>
        <v>1.7241379310344829</v>
      </c>
    </row>
    <row r="1573" spans="1:6" ht="15" thickBot="1" x14ac:dyDescent="0.4">
      <c r="A1573" s="110" t="s">
        <v>1381</v>
      </c>
      <c r="B1573" s="110" t="s">
        <v>2437</v>
      </c>
      <c r="C1573" s="115">
        <v>43558</v>
      </c>
      <c r="D1573" s="111">
        <v>372.36</v>
      </c>
      <c r="E1573" s="144">
        <v>642</v>
      </c>
      <c r="F1573" s="154">
        <f t="shared" si="24"/>
        <v>1.7241379310344827</v>
      </c>
    </row>
    <row r="1574" spans="1:6" ht="15" thickBot="1" x14ac:dyDescent="0.4">
      <c r="A1574" s="110" t="s">
        <v>1381</v>
      </c>
      <c r="B1574" s="110" t="s">
        <v>2437</v>
      </c>
      <c r="C1574" s="115">
        <v>43629</v>
      </c>
      <c r="D1574" s="111">
        <v>256.94</v>
      </c>
      <c r="E1574" s="144">
        <v>443</v>
      </c>
      <c r="F1574" s="154">
        <f t="shared" si="24"/>
        <v>1.7241379310344829</v>
      </c>
    </row>
    <row r="1575" spans="1:6" ht="15" thickBot="1" x14ac:dyDescent="0.4">
      <c r="A1575" s="110" t="s">
        <v>2442</v>
      </c>
      <c r="B1575" s="110" t="s">
        <v>2437</v>
      </c>
      <c r="C1575" s="115">
        <v>43546</v>
      </c>
      <c r="D1575" s="111">
        <v>214.02</v>
      </c>
      <c r="E1575" s="144">
        <v>369</v>
      </c>
      <c r="F1575" s="154">
        <f t="shared" si="24"/>
        <v>1.7241379310344827</v>
      </c>
    </row>
    <row r="1576" spans="1:6" ht="15" thickBot="1" x14ac:dyDescent="0.4">
      <c r="A1576" s="110" t="s">
        <v>1381</v>
      </c>
      <c r="B1576" s="110" t="s">
        <v>2440</v>
      </c>
      <c r="C1576" s="115">
        <v>43687</v>
      </c>
      <c r="D1576" s="111">
        <v>76.02</v>
      </c>
      <c r="E1576" s="145"/>
      <c r="F1576" s="154" t="str">
        <f t="shared" si="24"/>
        <v/>
      </c>
    </row>
    <row r="1577" spans="1:6" ht="15" thickBot="1" x14ac:dyDescent="0.4">
      <c r="A1577" s="110" t="s">
        <v>1381</v>
      </c>
      <c r="B1577" s="110" t="s">
        <v>2440</v>
      </c>
      <c r="C1577" s="115">
        <v>43702</v>
      </c>
      <c r="D1577" s="111">
        <v>75.569999999999993</v>
      </c>
      <c r="E1577" s="145"/>
      <c r="F1577" s="154" t="str">
        <f t="shared" si="24"/>
        <v/>
      </c>
    </row>
    <row r="1578" spans="1:6" ht="15" thickBot="1" x14ac:dyDescent="0.4">
      <c r="A1578" s="110" t="s">
        <v>2439</v>
      </c>
      <c r="B1578" s="110" t="s">
        <v>2437</v>
      </c>
      <c r="C1578" s="115">
        <v>43680</v>
      </c>
      <c r="D1578" s="111">
        <v>661.78</v>
      </c>
      <c r="E1578" s="144">
        <v>1141</v>
      </c>
      <c r="F1578" s="154">
        <f t="shared" si="24"/>
        <v>1.7241379310344829</v>
      </c>
    </row>
    <row r="1579" spans="1:6" ht="15" thickBot="1" x14ac:dyDescent="0.4">
      <c r="A1579" s="110" t="s">
        <v>2439</v>
      </c>
      <c r="B1579" s="110" t="s">
        <v>2437</v>
      </c>
      <c r="C1579" s="115">
        <v>43679</v>
      </c>
      <c r="D1579" s="111">
        <v>186.18</v>
      </c>
      <c r="E1579" s="144">
        <v>321</v>
      </c>
      <c r="F1579" s="154">
        <f t="shared" si="24"/>
        <v>1.7241379310344827</v>
      </c>
    </row>
    <row r="1580" spans="1:6" ht="15" thickBot="1" x14ac:dyDescent="0.4">
      <c r="A1580" s="110" t="s">
        <v>2442</v>
      </c>
      <c r="B1580" s="110" t="s">
        <v>2437</v>
      </c>
      <c r="C1580" s="115">
        <v>43679</v>
      </c>
      <c r="D1580" s="111">
        <v>225.04</v>
      </c>
      <c r="E1580" s="144">
        <v>388</v>
      </c>
      <c r="F1580" s="154">
        <f t="shared" si="24"/>
        <v>1.7241379310344829</v>
      </c>
    </row>
    <row r="1581" spans="1:6" ht="15" thickBot="1" x14ac:dyDescent="0.4">
      <c r="A1581" s="110" t="s">
        <v>2438</v>
      </c>
      <c r="B1581" s="110" t="s">
        <v>2437</v>
      </c>
      <c r="C1581" s="115">
        <v>43667</v>
      </c>
      <c r="D1581" s="111">
        <v>109.62</v>
      </c>
      <c r="E1581" s="144">
        <v>189</v>
      </c>
      <c r="F1581" s="154">
        <f t="shared" si="24"/>
        <v>1.7241379310344827</v>
      </c>
    </row>
    <row r="1582" spans="1:6" ht="15" thickBot="1" x14ac:dyDescent="0.4">
      <c r="A1582" s="110" t="s">
        <v>2438</v>
      </c>
      <c r="B1582" s="110" t="s">
        <v>2437</v>
      </c>
      <c r="C1582" s="115">
        <v>43672</v>
      </c>
      <c r="D1582" s="111">
        <v>109.62</v>
      </c>
      <c r="E1582" s="144">
        <v>189</v>
      </c>
      <c r="F1582" s="154">
        <f t="shared" si="24"/>
        <v>1.7241379310344827</v>
      </c>
    </row>
    <row r="1583" spans="1:6" ht="15" thickBot="1" x14ac:dyDescent="0.4">
      <c r="A1583" s="110" t="s">
        <v>1381</v>
      </c>
      <c r="B1583" s="110" t="s">
        <v>2441</v>
      </c>
      <c r="C1583" s="115">
        <v>43524</v>
      </c>
      <c r="D1583" s="111">
        <v>25.24</v>
      </c>
      <c r="E1583" s="145"/>
      <c r="F1583" s="154" t="str">
        <f t="shared" si="24"/>
        <v/>
      </c>
    </row>
    <row r="1584" spans="1:6" ht="15" thickBot="1" x14ac:dyDescent="0.4">
      <c r="A1584" s="110" t="s">
        <v>2439</v>
      </c>
      <c r="B1584" s="110" t="s">
        <v>2437</v>
      </c>
      <c r="C1584" s="115">
        <v>43560</v>
      </c>
      <c r="D1584" s="111">
        <v>149.63999999999999</v>
      </c>
      <c r="E1584" s="144">
        <v>258</v>
      </c>
      <c r="F1584" s="154">
        <f t="shared" si="24"/>
        <v>1.7241379310344829</v>
      </c>
    </row>
    <row r="1585" spans="1:6" ht="15" thickBot="1" x14ac:dyDescent="0.4">
      <c r="A1585" s="110" t="s">
        <v>1381</v>
      </c>
      <c r="B1585" s="110" t="s">
        <v>2437</v>
      </c>
      <c r="C1585" s="115">
        <v>43534</v>
      </c>
      <c r="D1585" s="111">
        <v>381.06</v>
      </c>
      <c r="E1585" s="144">
        <v>657</v>
      </c>
      <c r="F1585" s="154">
        <f t="shared" si="24"/>
        <v>1.7241379310344827</v>
      </c>
    </row>
    <row r="1586" spans="1:6" ht="15" thickBot="1" x14ac:dyDescent="0.4">
      <c r="A1586" s="110" t="s">
        <v>1381</v>
      </c>
      <c r="B1586" s="110" t="s">
        <v>2437</v>
      </c>
      <c r="C1586" s="115">
        <v>43590</v>
      </c>
      <c r="D1586" s="111">
        <v>252.88</v>
      </c>
      <c r="E1586" s="144">
        <v>436</v>
      </c>
      <c r="F1586" s="154">
        <f t="shared" si="24"/>
        <v>1.7241379310344829</v>
      </c>
    </row>
    <row r="1587" spans="1:6" ht="15" thickBot="1" x14ac:dyDescent="0.4">
      <c r="A1587" s="110" t="s">
        <v>1381</v>
      </c>
      <c r="B1587" s="110" t="s">
        <v>2441</v>
      </c>
      <c r="C1587" s="115">
        <v>43814</v>
      </c>
      <c r="D1587" s="111">
        <v>39.799999999999997</v>
      </c>
      <c r="E1587" s="145"/>
      <c r="F1587" s="154" t="str">
        <f t="shared" si="24"/>
        <v/>
      </c>
    </row>
    <row r="1588" spans="1:6" ht="15" thickBot="1" x14ac:dyDescent="0.4">
      <c r="A1588" s="110" t="s">
        <v>1381</v>
      </c>
      <c r="B1588" s="110" t="s">
        <v>2441</v>
      </c>
      <c r="C1588" s="115">
        <v>43814</v>
      </c>
      <c r="D1588" s="111">
        <v>39.799999999999997</v>
      </c>
      <c r="E1588" s="145"/>
      <c r="F1588" s="154" t="str">
        <f t="shared" si="24"/>
        <v/>
      </c>
    </row>
    <row r="1589" spans="1:6" ht="15" thickBot="1" x14ac:dyDescent="0.4">
      <c r="A1589" s="110" t="s">
        <v>2442</v>
      </c>
      <c r="B1589" s="110" t="s">
        <v>2437</v>
      </c>
      <c r="C1589" s="115">
        <v>43563</v>
      </c>
      <c r="D1589" s="111">
        <v>215.76</v>
      </c>
      <c r="E1589" s="144">
        <v>372</v>
      </c>
      <c r="F1589" s="154">
        <f t="shared" si="24"/>
        <v>1.7241379310344829</v>
      </c>
    </row>
    <row r="1590" spans="1:6" ht="15" thickBot="1" x14ac:dyDescent="0.4">
      <c r="A1590" s="110" t="s">
        <v>2443</v>
      </c>
      <c r="B1590" s="110" t="s">
        <v>2437</v>
      </c>
      <c r="C1590" s="115">
        <v>43809</v>
      </c>
      <c r="D1590" s="111">
        <v>309.72000000000003</v>
      </c>
      <c r="E1590" s="144">
        <v>534</v>
      </c>
      <c r="F1590" s="154">
        <f t="shared" si="24"/>
        <v>1.7241379310344827</v>
      </c>
    </row>
    <row r="1591" spans="1:6" ht="15" thickBot="1" x14ac:dyDescent="0.4">
      <c r="A1591" s="110" t="s">
        <v>1381</v>
      </c>
      <c r="B1591" s="110" t="s">
        <v>2437</v>
      </c>
      <c r="C1591" s="115">
        <v>43610</v>
      </c>
      <c r="D1591" s="111">
        <v>267.38</v>
      </c>
      <c r="E1591" s="144">
        <v>461</v>
      </c>
      <c r="F1591" s="154">
        <f t="shared" si="24"/>
        <v>1.7241379310344829</v>
      </c>
    </row>
    <row r="1592" spans="1:6" ht="15" thickBot="1" x14ac:dyDescent="0.4">
      <c r="A1592" s="110" t="s">
        <v>1381</v>
      </c>
      <c r="B1592" s="110" t="s">
        <v>2437</v>
      </c>
      <c r="C1592" s="115">
        <v>43482</v>
      </c>
      <c r="D1592" s="111">
        <v>193.72</v>
      </c>
      <c r="E1592" s="144">
        <v>334</v>
      </c>
      <c r="F1592" s="154">
        <f t="shared" si="24"/>
        <v>1.7241379310344829</v>
      </c>
    </row>
    <row r="1593" spans="1:6" ht="15" thickBot="1" x14ac:dyDescent="0.4">
      <c r="A1593" s="110" t="s">
        <v>1381</v>
      </c>
      <c r="B1593" s="110" t="s">
        <v>2440</v>
      </c>
      <c r="C1593" s="115">
        <v>43603</v>
      </c>
      <c r="D1593" s="111">
        <v>550.14</v>
      </c>
      <c r="E1593" s="145"/>
      <c r="F1593" s="154" t="str">
        <f t="shared" si="24"/>
        <v/>
      </c>
    </row>
    <row r="1594" spans="1:6" ht="15" thickBot="1" x14ac:dyDescent="0.4">
      <c r="A1594" s="110" t="s">
        <v>1381</v>
      </c>
      <c r="B1594" s="110" t="s">
        <v>2440</v>
      </c>
      <c r="C1594" s="115">
        <v>43603</v>
      </c>
      <c r="D1594" s="111">
        <v>550.14</v>
      </c>
      <c r="E1594" s="145"/>
      <c r="F1594" s="154" t="str">
        <f t="shared" si="24"/>
        <v/>
      </c>
    </row>
    <row r="1595" spans="1:6" ht="15" thickBot="1" x14ac:dyDescent="0.4">
      <c r="A1595" s="110" t="s">
        <v>1381</v>
      </c>
      <c r="B1595" s="110" t="s">
        <v>2441</v>
      </c>
      <c r="C1595" s="115">
        <v>43750</v>
      </c>
      <c r="D1595" s="111">
        <v>29.13</v>
      </c>
      <c r="E1595" s="145"/>
      <c r="F1595" s="154" t="str">
        <f t="shared" si="24"/>
        <v/>
      </c>
    </row>
    <row r="1596" spans="1:6" ht="15" thickBot="1" x14ac:dyDescent="0.4">
      <c r="A1596" s="110" t="s">
        <v>1381</v>
      </c>
      <c r="B1596" s="110" t="s">
        <v>2441</v>
      </c>
      <c r="C1596" s="115">
        <v>43750</v>
      </c>
      <c r="D1596" s="111">
        <v>29.13</v>
      </c>
      <c r="E1596" s="145"/>
      <c r="F1596" s="154" t="str">
        <f t="shared" si="24"/>
        <v/>
      </c>
    </row>
    <row r="1597" spans="1:6" ht="15" thickBot="1" x14ac:dyDescent="0.4">
      <c r="A1597" s="110" t="s">
        <v>1381</v>
      </c>
      <c r="B1597" s="110" t="s">
        <v>2441</v>
      </c>
      <c r="C1597" s="115">
        <v>43751</v>
      </c>
      <c r="D1597" s="111">
        <v>25.95</v>
      </c>
      <c r="E1597" s="145"/>
      <c r="F1597" s="154" t="str">
        <f t="shared" si="24"/>
        <v/>
      </c>
    </row>
    <row r="1598" spans="1:6" ht="15" thickBot="1" x14ac:dyDescent="0.4">
      <c r="A1598" s="110" t="s">
        <v>1381</v>
      </c>
      <c r="B1598" s="110" t="s">
        <v>2441</v>
      </c>
      <c r="C1598" s="115">
        <v>43751</v>
      </c>
      <c r="D1598" s="111">
        <v>25.95</v>
      </c>
      <c r="E1598" s="145"/>
      <c r="F1598" s="154" t="str">
        <f t="shared" si="24"/>
        <v/>
      </c>
    </row>
    <row r="1599" spans="1:6" ht="15" thickBot="1" x14ac:dyDescent="0.4">
      <c r="A1599" s="110" t="s">
        <v>1381</v>
      </c>
      <c r="B1599" s="110" t="s">
        <v>2441</v>
      </c>
      <c r="C1599" s="115">
        <v>43758</v>
      </c>
      <c r="D1599" s="111">
        <v>26.39</v>
      </c>
      <c r="E1599" s="145"/>
      <c r="F1599" s="154" t="str">
        <f t="shared" si="24"/>
        <v/>
      </c>
    </row>
    <row r="1600" spans="1:6" ht="15" thickBot="1" x14ac:dyDescent="0.4">
      <c r="A1600" s="110" t="s">
        <v>1381</v>
      </c>
      <c r="B1600" s="110" t="s">
        <v>2441</v>
      </c>
      <c r="C1600" s="115">
        <v>43758</v>
      </c>
      <c r="D1600" s="111">
        <v>26.39</v>
      </c>
      <c r="E1600" s="145"/>
      <c r="F1600" s="154" t="str">
        <f t="shared" si="24"/>
        <v/>
      </c>
    </row>
    <row r="1601" spans="1:6" ht="15" thickBot="1" x14ac:dyDescent="0.4">
      <c r="A1601" s="110" t="s">
        <v>1381</v>
      </c>
      <c r="B1601" s="110" t="s">
        <v>2441</v>
      </c>
      <c r="C1601" s="115">
        <v>43759</v>
      </c>
      <c r="D1601" s="111">
        <v>31.2</v>
      </c>
      <c r="E1601" s="145"/>
      <c r="F1601" s="154" t="str">
        <f t="shared" si="24"/>
        <v/>
      </c>
    </row>
    <row r="1602" spans="1:6" ht="15" thickBot="1" x14ac:dyDescent="0.4">
      <c r="A1602" s="110" t="s">
        <v>1381</v>
      </c>
      <c r="B1602" s="110" t="s">
        <v>2441</v>
      </c>
      <c r="C1602" s="115">
        <v>43759</v>
      </c>
      <c r="D1602" s="111">
        <v>31.2</v>
      </c>
      <c r="E1602" s="145"/>
      <c r="F1602" s="154" t="str">
        <f t="shared" si="24"/>
        <v/>
      </c>
    </row>
    <row r="1603" spans="1:6" ht="15" thickBot="1" x14ac:dyDescent="0.4">
      <c r="A1603" s="110" t="s">
        <v>1381</v>
      </c>
      <c r="B1603" s="110" t="s">
        <v>2440</v>
      </c>
      <c r="C1603" s="115">
        <v>43750</v>
      </c>
      <c r="D1603" s="111">
        <v>449.09</v>
      </c>
      <c r="E1603" s="145"/>
      <c r="F1603" s="154" t="str">
        <f t="shared" si="24"/>
        <v/>
      </c>
    </row>
    <row r="1604" spans="1:6" ht="15" thickBot="1" x14ac:dyDescent="0.4">
      <c r="A1604" s="110" t="s">
        <v>1381</v>
      </c>
      <c r="B1604" s="110" t="s">
        <v>2440</v>
      </c>
      <c r="C1604" s="115">
        <v>43750</v>
      </c>
      <c r="D1604" s="111">
        <v>449.09</v>
      </c>
      <c r="E1604" s="145"/>
      <c r="F1604" s="154" t="str">
        <f t="shared" si="24"/>
        <v/>
      </c>
    </row>
    <row r="1605" spans="1:6" ht="15" thickBot="1" x14ac:dyDescent="0.4">
      <c r="A1605" s="110" t="s">
        <v>1381</v>
      </c>
      <c r="B1605" s="110" t="s">
        <v>2441</v>
      </c>
      <c r="C1605" s="115">
        <v>43624</v>
      </c>
      <c r="D1605" s="111">
        <v>50.07</v>
      </c>
      <c r="E1605" s="145"/>
      <c r="F1605" s="154" t="str">
        <f t="shared" si="24"/>
        <v/>
      </c>
    </row>
    <row r="1606" spans="1:6" ht="15" thickBot="1" x14ac:dyDescent="0.4">
      <c r="A1606" s="110" t="s">
        <v>1381</v>
      </c>
      <c r="B1606" s="110" t="s">
        <v>2441</v>
      </c>
      <c r="C1606" s="115">
        <v>43625</v>
      </c>
      <c r="D1606" s="111">
        <v>40.840000000000003</v>
      </c>
      <c r="E1606" s="145"/>
      <c r="F1606" s="154" t="str">
        <f t="shared" si="24"/>
        <v/>
      </c>
    </row>
    <row r="1607" spans="1:6" ht="15" thickBot="1" x14ac:dyDescent="0.4">
      <c r="A1607" s="110" t="s">
        <v>1381</v>
      </c>
      <c r="B1607" s="110" t="s">
        <v>2441</v>
      </c>
      <c r="C1607" s="115">
        <v>43630</v>
      </c>
      <c r="D1607" s="111">
        <v>25</v>
      </c>
      <c r="E1607" s="145"/>
      <c r="F1607" s="154" t="str">
        <f t="shared" si="24"/>
        <v/>
      </c>
    </row>
    <row r="1608" spans="1:6" ht="15" thickBot="1" x14ac:dyDescent="0.4">
      <c r="A1608" s="110" t="s">
        <v>1381</v>
      </c>
      <c r="B1608" s="110" t="s">
        <v>2441</v>
      </c>
      <c r="C1608" s="115">
        <v>43633</v>
      </c>
      <c r="D1608" s="111">
        <v>19.78</v>
      </c>
      <c r="E1608" s="145"/>
      <c r="F1608" s="154" t="str">
        <f t="shared" ref="F1608:F1671" si="25" xml:space="preserve"> IF(ISBLANK(E1608),"",E1608 / D1608)</f>
        <v/>
      </c>
    </row>
    <row r="1609" spans="1:6" ht="15" thickBot="1" x14ac:dyDescent="0.4">
      <c r="A1609" s="110" t="s">
        <v>1381</v>
      </c>
      <c r="B1609" s="110" t="s">
        <v>2441</v>
      </c>
      <c r="C1609" s="115">
        <v>43634</v>
      </c>
      <c r="D1609" s="111">
        <v>27.51</v>
      </c>
      <c r="E1609" s="145"/>
      <c r="F1609" s="154" t="str">
        <f t="shared" si="25"/>
        <v/>
      </c>
    </row>
    <row r="1610" spans="1:6" ht="15" thickBot="1" x14ac:dyDescent="0.4">
      <c r="A1610" s="110" t="s">
        <v>1381</v>
      </c>
      <c r="B1610" s="110" t="s">
        <v>2440</v>
      </c>
      <c r="C1610" s="115">
        <v>43634</v>
      </c>
      <c r="D1610" s="111">
        <v>843.2</v>
      </c>
      <c r="E1610" s="145"/>
      <c r="F1610" s="154" t="str">
        <f t="shared" si="25"/>
        <v/>
      </c>
    </row>
    <row r="1611" spans="1:6" ht="15" thickBot="1" x14ac:dyDescent="0.4">
      <c r="A1611" s="110" t="s">
        <v>1381</v>
      </c>
      <c r="B1611" s="110" t="s">
        <v>2440</v>
      </c>
      <c r="C1611" s="115">
        <v>43634</v>
      </c>
      <c r="D1611" s="111">
        <v>843.2</v>
      </c>
      <c r="E1611" s="145"/>
      <c r="F1611" s="154" t="str">
        <f t="shared" si="25"/>
        <v/>
      </c>
    </row>
    <row r="1612" spans="1:6" ht="15" thickBot="1" x14ac:dyDescent="0.4">
      <c r="A1612" s="110" t="s">
        <v>2442</v>
      </c>
      <c r="B1612" s="110" t="s">
        <v>2437</v>
      </c>
      <c r="C1612" s="115">
        <v>43556</v>
      </c>
      <c r="D1612" s="111">
        <v>95.12</v>
      </c>
      <c r="E1612" s="144">
        <v>164</v>
      </c>
      <c r="F1612" s="154">
        <f t="shared" si="25"/>
        <v>1.7241379310344827</v>
      </c>
    </row>
    <row r="1613" spans="1:6" ht="15" thickBot="1" x14ac:dyDescent="0.4">
      <c r="A1613" s="110" t="s">
        <v>1381</v>
      </c>
      <c r="B1613" s="110" t="s">
        <v>2441</v>
      </c>
      <c r="C1613" s="115">
        <v>43658</v>
      </c>
      <c r="D1613" s="111">
        <v>48.5</v>
      </c>
      <c r="E1613" s="145"/>
      <c r="F1613" s="154" t="str">
        <f t="shared" si="25"/>
        <v/>
      </c>
    </row>
    <row r="1614" spans="1:6" ht="15" thickBot="1" x14ac:dyDescent="0.4">
      <c r="A1614" s="110" t="s">
        <v>1381</v>
      </c>
      <c r="B1614" s="110" t="s">
        <v>2440</v>
      </c>
      <c r="C1614" s="115">
        <v>43658</v>
      </c>
      <c r="D1614" s="111">
        <v>77.95</v>
      </c>
      <c r="E1614" s="145"/>
      <c r="F1614" s="154" t="str">
        <f t="shared" si="25"/>
        <v/>
      </c>
    </row>
    <row r="1615" spans="1:6" ht="15" thickBot="1" x14ac:dyDescent="0.4">
      <c r="A1615" s="110" t="s">
        <v>2445</v>
      </c>
      <c r="B1615" s="110" t="s">
        <v>2440</v>
      </c>
      <c r="C1615" s="115">
        <v>43480</v>
      </c>
      <c r="D1615" s="111">
        <v>145.80000000000001</v>
      </c>
      <c r="E1615" s="145"/>
      <c r="F1615" s="154" t="str">
        <f t="shared" si="25"/>
        <v/>
      </c>
    </row>
    <row r="1616" spans="1:6" ht="15" thickBot="1" x14ac:dyDescent="0.4">
      <c r="A1616" s="110" t="s">
        <v>2445</v>
      </c>
      <c r="B1616" s="110" t="s">
        <v>2441</v>
      </c>
      <c r="C1616" s="115">
        <v>43533</v>
      </c>
      <c r="D1616" s="111">
        <v>10.18</v>
      </c>
      <c r="E1616" s="145"/>
      <c r="F1616" s="154" t="str">
        <f t="shared" si="25"/>
        <v/>
      </c>
    </row>
    <row r="1617" spans="1:6" ht="15" thickBot="1" x14ac:dyDescent="0.4">
      <c r="A1617" s="110" t="s">
        <v>2445</v>
      </c>
      <c r="B1617" s="110" t="s">
        <v>2440</v>
      </c>
      <c r="C1617" s="115">
        <v>43530</v>
      </c>
      <c r="D1617" s="111">
        <v>128.69</v>
      </c>
      <c r="E1617" s="145"/>
      <c r="F1617" s="154" t="str">
        <f t="shared" si="25"/>
        <v/>
      </c>
    </row>
    <row r="1618" spans="1:6" ht="15" thickBot="1" x14ac:dyDescent="0.4">
      <c r="A1618" s="110" t="s">
        <v>1381</v>
      </c>
      <c r="B1618" s="110" t="s">
        <v>2441</v>
      </c>
      <c r="C1618" s="115">
        <v>43763</v>
      </c>
      <c r="D1618" s="111">
        <v>47.24</v>
      </c>
      <c r="E1618" s="145"/>
      <c r="F1618" s="154" t="str">
        <f t="shared" si="25"/>
        <v/>
      </c>
    </row>
    <row r="1619" spans="1:6" ht="15" thickBot="1" x14ac:dyDescent="0.4">
      <c r="A1619" s="110" t="s">
        <v>1381</v>
      </c>
      <c r="B1619" s="110" t="s">
        <v>2440</v>
      </c>
      <c r="C1619" s="115">
        <v>43763</v>
      </c>
      <c r="D1619" s="111">
        <v>116.93</v>
      </c>
      <c r="E1619" s="145"/>
      <c r="F1619" s="154" t="str">
        <f t="shared" si="25"/>
        <v/>
      </c>
    </row>
    <row r="1620" spans="1:6" ht="15" thickBot="1" x14ac:dyDescent="0.4">
      <c r="A1620" s="110" t="s">
        <v>2439</v>
      </c>
      <c r="B1620" s="110" t="s">
        <v>2440</v>
      </c>
      <c r="C1620" s="115">
        <v>43675</v>
      </c>
      <c r="D1620" s="111">
        <v>287.92</v>
      </c>
      <c r="E1620" s="145"/>
      <c r="F1620" s="154" t="str">
        <f t="shared" si="25"/>
        <v/>
      </c>
    </row>
    <row r="1621" spans="1:6" ht="15" thickBot="1" x14ac:dyDescent="0.4">
      <c r="A1621" s="110" t="s">
        <v>2445</v>
      </c>
      <c r="B1621" s="110" t="s">
        <v>2437</v>
      </c>
      <c r="C1621" s="115">
        <v>43725</v>
      </c>
      <c r="D1621" s="111">
        <v>19.72</v>
      </c>
      <c r="E1621" s="144">
        <v>34</v>
      </c>
      <c r="F1621" s="154">
        <f t="shared" si="25"/>
        <v>1.7241379310344829</v>
      </c>
    </row>
    <row r="1622" spans="1:6" ht="15" thickBot="1" x14ac:dyDescent="0.4">
      <c r="A1622" s="110" t="s">
        <v>1381</v>
      </c>
      <c r="B1622" s="110" t="s">
        <v>2437</v>
      </c>
      <c r="C1622" s="115">
        <v>43612</v>
      </c>
      <c r="D1622" s="111">
        <v>8.6999999999999993</v>
      </c>
      <c r="E1622" s="144">
        <v>15</v>
      </c>
      <c r="F1622" s="154">
        <f t="shared" si="25"/>
        <v>1.7241379310344829</v>
      </c>
    </row>
    <row r="1623" spans="1:6" ht="15" thickBot="1" x14ac:dyDescent="0.4">
      <c r="A1623" s="110" t="s">
        <v>1381</v>
      </c>
      <c r="B1623" s="110" t="s">
        <v>2437</v>
      </c>
      <c r="C1623" s="115">
        <v>43616</v>
      </c>
      <c r="D1623" s="111">
        <v>8.6999999999999993</v>
      </c>
      <c r="E1623" s="144">
        <v>15</v>
      </c>
      <c r="F1623" s="154">
        <f t="shared" si="25"/>
        <v>1.7241379310344829</v>
      </c>
    </row>
    <row r="1624" spans="1:6" ht="15" thickBot="1" x14ac:dyDescent="0.4">
      <c r="A1624" s="110" t="s">
        <v>1381</v>
      </c>
      <c r="B1624" s="110" t="s">
        <v>2437</v>
      </c>
      <c r="C1624" s="115">
        <v>43674</v>
      </c>
      <c r="D1624" s="111">
        <v>8.6999999999999993</v>
      </c>
      <c r="E1624" s="144">
        <v>15</v>
      </c>
      <c r="F1624" s="154">
        <f t="shared" si="25"/>
        <v>1.7241379310344829</v>
      </c>
    </row>
    <row r="1625" spans="1:6" ht="15" thickBot="1" x14ac:dyDescent="0.4">
      <c r="A1625" s="110" t="s">
        <v>1381</v>
      </c>
      <c r="B1625" s="110" t="s">
        <v>2437</v>
      </c>
      <c r="C1625" s="115">
        <v>43708</v>
      </c>
      <c r="D1625" s="111">
        <v>8.6999999999999993</v>
      </c>
      <c r="E1625" s="144">
        <v>15</v>
      </c>
      <c r="F1625" s="154">
        <f t="shared" si="25"/>
        <v>1.7241379310344829</v>
      </c>
    </row>
    <row r="1626" spans="1:6" ht="15" thickBot="1" x14ac:dyDescent="0.4">
      <c r="A1626" s="110" t="s">
        <v>1381</v>
      </c>
      <c r="B1626" s="110" t="s">
        <v>2437</v>
      </c>
      <c r="C1626" s="115">
        <v>43716</v>
      </c>
      <c r="D1626" s="111">
        <v>8.6999999999999993</v>
      </c>
      <c r="E1626" s="144">
        <v>15</v>
      </c>
      <c r="F1626" s="154">
        <f t="shared" si="25"/>
        <v>1.7241379310344829</v>
      </c>
    </row>
    <row r="1627" spans="1:6" ht="15" thickBot="1" x14ac:dyDescent="0.4">
      <c r="A1627" s="110" t="s">
        <v>1381</v>
      </c>
      <c r="B1627" s="110" t="s">
        <v>2437</v>
      </c>
      <c r="C1627" s="115">
        <v>43716</v>
      </c>
      <c r="D1627" s="111">
        <v>8.6999999999999993</v>
      </c>
      <c r="E1627" s="144">
        <v>15</v>
      </c>
      <c r="F1627" s="154">
        <f t="shared" si="25"/>
        <v>1.7241379310344829</v>
      </c>
    </row>
    <row r="1628" spans="1:6" ht="15" thickBot="1" x14ac:dyDescent="0.4">
      <c r="A1628" s="110" t="s">
        <v>1381</v>
      </c>
      <c r="B1628" s="110" t="s">
        <v>2437</v>
      </c>
      <c r="C1628" s="115">
        <v>43513</v>
      </c>
      <c r="D1628" s="111">
        <v>8.6999999999999993</v>
      </c>
      <c r="E1628" s="144">
        <v>15</v>
      </c>
      <c r="F1628" s="154">
        <f t="shared" si="25"/>
        <v>1.7241379310344829</v>
      </c>
    </row>
    <row r="1629" spans="1:6" ht="15" thickBot="1" x14ac:dyDescent="0.4">
      <c r="A1629" s="110" t="s">
        <v>1381</v>
      </c>
      <c r="B1629" s="110" t="s">
        <v>2440</v>
      </c>
      <c r="C1629" s="115">
        <v>43555</v>
      </c>
      <c r="D1629" s="111">
        <v>198</v>
      </c>
      <c r="E1629" s="145"/>
      <c r="F1629" s="154" t="str">
        <f t="shared" si="25"/>
        <v/>
      </c>
    </row>
    <row r="1630" spans="1:6" ht="15" thickBot="1" x14ac:dyDescent="0.4">
      <c r="A1630" s="110" t="s">
        <v>1381</v>
      </c>
      <c r="B1630" s="110" t="s">
        <v>2441</v>
      </c>
      <c r="C1630" s="115">
        <v>43719</v>
      </c>
      <c r="D1630" s="111">
        <v>23.67</v>
      </c>
      <c r="E1630" s="145"/>
      <c r="F1630" s="154" t="str">
        <f t="shared" si="25"/>
        <v/>
      </c>
    </row>
    <row r="1631" spans="1:6" ht="15" thickBot="1" x14ac:dyDescent="0.4">
      <c r="A1631" s="110" t="s">
        <v>1381</v>
      </c>
      <c r="B1631" s="110" t="s">
        <v>2441</v>
      </c>
      <c r="C1631" s="115">
        <v>43728</v>
      </c>
      <c r="D1631" s="111">
        <v>13.46</v>
      </c>
      <c r="E1631" s="145"/>
      <c r="F1631" s="154" t="str">
        <f t="shared" si="25"/>
        <v/>
      </c>
    </row>
    <row r="1632" spans="1:6" ht="15" thickBot="1" x14ac:dyDescent="0.4">
      <c r="A1632" s="110" t="s">
        <v>1381</v>
      </c>
      <c r="B1632" s="110" t="s">
        <v>2440</v>
      </c>
      <c r="C1632" s="115">
        <v>43728</v>
      </c>
      <c r="D1632" s="111">
        <v>340.76</v>
      </c>
      <c r="E1632" s="145"/>
      <c r="F1632" s="154" t="str">
        <f t="shared" si="25"/>
        <v/>
      </c>
    </row>
    <row r="1633" spans="1:6" ht="15" thickBot="1" x14ac:dyDescent="0.4">
      <c r="A1633" s="110" t="s">
        <v>1381</v>
      </c>
      <c r="B1633" s="110" t="s">
        <v>2437</v>
      </c>
      <c r="C1633" s="115">
        <v>43668</v>
      </c>
      <c r="D1633" s="111">
        <v>101.5</v>
      </c>
      <c r="E1633" s="144">
        <v>175</v>
      </c>
      <c r="F1633" s="154">
        <f t="shared" si="25"/>
        <v>1.7241379310344827</v>
      </c>
    </row>
    <row r="1634" spans="1:6" ht="15" thickBot="1" x14ac:dyDescent="0.4">
      <c r="A1634" s="110" t="s">
        <v>1381</v>
      </c>
      <c r="B1634" s="110" t="s">
        <v>2437</v>
      </c>
      <c r="C1634" s="115">
        <v>43669</v>
      </c>
      <c r="D1634" s="111">
        <v>101.5</v>
      </c>
      <c r="E1634" s="144">
        <v>175</v>
      </c>
      <c r="F1634" s="154">
        <f t="shared" si="25"/>
        <v>1.7241379310344827</v>
      </c>
    </row>
    <row r="1635" spans="1:6" ht="15" thickBot="1" x14ac:dyDescent="0.4">
      <c r="A1635" s="110" t="s">
        <v>1381</v>
      </c>
      <c r="B1635" s="110" t="s">
        <v>2437</v>
      </c>
      <c r="C1635" s="115">
        <v>43670</v>
      </c>
      <c r="D1635" s="111">
        <v>101.5</v>
      </c>
      <c r="E1635" s="144">
        <v>175</v>
      </c>
      <c r="F1635" s="154">
        <f t="shared" si="25"/>
        <v>1.7241379310344827</v>
      </c>
    </row>
    <row r="1636" spans="1:6" ht="15" thickBot="1" x14ac:dyDescent="0.4">
      <c r="A1636" s="110" t="s">
        <v>1381</v>
      </c>
      <c r="B1636" s="110" t="s">
        <v>2437</v>
      </c>
      <c r="C1636" s="115">
        <v>43671</v>
      </c>
      <c r="D1636" s="111">
        <v>101.5</v>
      </c>
      <c r="E1636" s="144">
        <v>175</v>
      </c>
      <c r="F1636" s="154">
        <f t="shared" si="25"/>
        <v>1.7241379310344827</v>
      </c>
    </row>
    <row r="1637" spans="1:6" ht="15" thickBot="1" x14ac:dyDescent="0.4">
      <c r="A1637" s="110" t="s">
        <v>1381</v>
      </c>
      <c r="B1637" s="110" t="s">
        <v>2437</v>
      </c>
      <c r="C1637" s="115">
        <v>43703</v>
      </c>
      <c r="D1637" s="111">
        <v>101.5</v>
      </c>
      <c r="E1637" s="144">
        <v>175</v>
      </c>
      <c r="F1637" s="154">
        <f t="shared" si="25"/>
        <v>1.7241379310344827</v>
      </c>
    </row>
    <row r="1638" spans="1:6" ht="15" thickBot="1" x14ac:dyDescent="0.4">
      <c r="A1638" s="110" t="s">
        <v>1381</v>
      </c>
      <c r="B1638" s="110" t="s">
        <v>2437</v>
      </c>
      <c r="C1638" s="115">
        <v>43704</v>
      </c>
      <c r="D1638" s="111">
        <v>101.5</v>
      </c>
      <c r="E1638" s="144">
        <v>175</v>
      </c>
      <c r="F1638" s="154">
        <f t="shared" si="25"/>
        <v>1.7241379310344827</v>
      </c>
    </row>
    <row r="1639" spans="1:6" ht="15" thickBot="1" x14ac:dyDescent="0.4">
      <c r="A1639" s="110" t="s">
        <v>1381</v>
      </c>
      <c r="B1639" s="110" t="s">
        <v>2437</v>
      </c>
      <c r="C1639" s="115">
        <v>43705</v>
      </c>
      <c r="D1639" s="111">
        <v>101.5</v>
      </c>
      <c r="E1639" s="144">
        <v>175</v>
      </c>
      <c r="F1639" s="154">
        <f t="shared" si="25"/>
        <v>1.7241379310344827</v>
      </c>
    </row>
    <row r="1640" spans="1:6" ht="15" thickBot="1" x14ac:dyDescent="0.4">
      <c r="A1640" s="110" t="s">
        <v>1381</v>
      </c>
      <c r="B1640" s="110" t="s">
        <v>2437</v>
      </c>
      <c r="C1640" s="115">
        <v>43706</v>
      </c>
      <c r="D1640" s="111">
        <v>101.5</v>
      </c>
      <c r="E1640" s="144">
        <v>175</v>
      </c>
      <c r="F1640" s="154">
        <f t="shared" si="25"/>
        <v>1.7241379310344827</v>
      </c>
    </row>
    <row r="1641" spans="1:6" ht="15" thickBot="1" x14ac:dyDescent="0.4">
      <c r="A1641" s="110" t="s">
        <v>2443</v>
      </c>
      <c r="B1641" s="110" t="s">
        <v>2441</v>
      </c>
      <c r="C1641" s="115">
        <v>43541</v>
      </c>
      <c r="D1641" s="111">
        <v>17.010000000000002</v>
      </c>
      <c r="E1641" s="145"/>
      <c r="F1641" s="154" t="str">
        <f t="shared" si="25"/>
        <v/>
      </c>
    </row>
    <row r="1642" spans="1:6" ht="15" thickBot="1" x14ac:dyDescent="0.4">
      <c r="A1642" s="110" t="s">
        <v>2443</v>
      </c>
      <c r="B1642" s="110" t="s">
        <v>2441</v>
      </c>
      <c r="C1642" s="115">
        <v>43541</v>
      </c>
      <c r="D1642" s="111">
        <v>17.010000000000002</v>
      </c>
      <c r="E1642" s="145"/>
      <c r="F1642" s="154" t="str">
        <f t="shared" si="25"/>
        <v/>
      </c>
    </row>
    <row r="1643" spans="1:6" ht="15" thickBot="1" x14ac:dyDescent="0.4">
      <c r="A1643" s="110" t="s">
        <v>2443</v>
      </c>
      <c r="B1643" s="110" t="s">
        <v>2440</v>
      </c>
      <c r="C1643" s="115">
        <v>43540</v>
      </c>
      <c r="D1643" s="111">
        <v>188.54</v>
      </c>
      <c r="E1643" s="145"/>
      <c r="F1643" s="154" t="str">
        <f t="shared" si="25"/>
        <v/>
      </c>
    </row>
    <row r="1644" spans="1:6" ht="15" thickBot="1" x14ac:dyDescent="0.4">
      <c r="A1644" s="110" t="s">
        <v>2443</v>
      </c>
      <c r="B1644" s="110" t="s">
        <v>2440</v>
      </c>
      <c r="C1644" s="115">
        <v>43540</v>
      </c>
      <c r="D1644" s="111">
        <v>188.54</v>
      </c>
      <c r="E1644" s="145"/>
      <c r="F1644" s="154" t="str">
        <f t="shared" si="25"/>
        <v/>
      </c>
    </row>
    <row r="1645" spans="1:6" ht="15" thickBot="1" x14ac:dyDescent="0.4">
      <c r="A1645" s="110" t="s">
        <v>1381</v>
      </c>
      <c r="B1645" s="110" t="s">
        <v>2441</v>
      </c>
      <c r="C1645" s="115">
        <v>43568</v>
      </c>
      <c r="D1645" s="111">
        <v>41.28</v>
      </c>
      <c r="E1645" s="145"/>
      <c r="F1645" s="154" t="str">
        <f t="shared" si="25"/>
        <v/>
      </c>
    </row>
    <row r="1646" spans="1:6" ht="15" thickBot="1" x14ac:dyDescent="0.4">
      <c r="A1646" s="110" t="s">
        <v>1381</v>
      </c>
      <c r="B1646" s="110" t="s">
        <v>2441</v>
      </c>
      <c r="C1646" s="115">
        <v>43569</v>
      </c>
      <c r="D1646" s="111">
        <v>23.39</v>
      </c>
      <c r="E1646" s="145"/>
      <c r="F1646" s="154" t="str">
        <f t="shared" si="25"/>
        <v/>
      </c>
    </row>
    <row r="1647" spans="1:6" ht="15" thickBot="1" x14ac:dyDescent="0.4">
      <c r="A1647" s="110" t="s">
        <v>1381</v>
      </c>
      <c r="B1647" s="110" t="s">
        <v>2440</v>
      </c>
      <c r="C1647" s="115">
        <v>43571</v>
      </c>
      <c r="D1647" s="111">
        <v>109.68</v>
      </c>
      <c r="E1647" s="145"/>
      <c r="F1647" s="154" t="str">
        <f t="shared" si="25"/>
        <v/>
      </c>
    </row>
    <row r="1648" spans="1:6" ht="15" thickBot="1" x14ac:dyDescent="0.4">
      <c r="A1648" s="110" t="s">
        <v>1381</v>
      </c>
      <c r="B1648" s="110" t="s">
        <v>2440</v>
      </c>
      <c r="C1648" s="115">
        <v>43571</v>
      </c>
      <c r="D1648" s="111">
        <v>109.68</v>
      </c>
      <c r="E1648" s="145"/>
      <c r="F1648" s="154" t="str">
        <f t="shared" si="25"/>
        <v/>
      </c>
    </row>
    <row r="1649" spans="1:6" ht="15" thickBot="1" x14ac:dyDescent="0.4">
      <c r="A1649" s="110" t="s">
        <v>1381</v>
      </c>
      <c r="B1649" s="110" t="s">
        <v>2440</v>
      </c>
      <c r="C1649" s="115">
        <v>43750</v>
      </c>
      <c r="D1649" s="111">
        <v>86.83</v>
      </c>
      <c r="E1649" s="145"/>
      <c r="F1649" s="154" t="str">
        <f t="shared" si="25"/>
        <v/>
      </c>
    </row>
    <row r="1650" spans="1:6" ht="15" thickBot="1" x14ac:dyDescent="0.4">
      <c r="A1650" s="110" t="s">
        <v>1381</v>
      </c>
      <c r="B1650" s="110" t="s">
        <v>2437</v>
      </c>
      <c r="C1650" s="115">
        <v>43754</v>
      </c>
      <c r="D1650" s="111">
        <v>223.3</v>
      </c>
      <c r="E1650" s="144">
        <v>385</v>
      </c>
      <c r="F1650" s="154">
        <f t="shared" si="25"/>
        <v>1.7241379310344827</v>
      </c>
    </row>
    <row r="1651" spans="1:6" ht="15" thickBot="1" x14ac:dyDescent="0.4">
      <c r="A1651" s="110" t="s">
        <v>2439</v>
      </c>
      <c r="B1651" s="110" t="s">
        <v>2441</v>
      </c>
      <c r="C1651" s="115">
        <v>43746</v>
      </c>
      <c r="D1651" s="111">
        <v>26.81</v>
      </c>
      <c r="E1651" s="145"/>
      <c r="F1651" s="154" t="str">
        <f t="shared" si="25"/>
        <v/>
      </c>
    </row>
    <row r="1652" spans="1:6" ht="15" thickBot="1" x14ac:dyDescent="0.4">
      <c r="A1652" s="110" t="s">
        <v>2439</v>
      </c>
      <c r="B1652" s="110" t="s">
        <v>2441</v>
      </c>
      <c r="C1652" s="115">
        <v>43747</v>
      </c>
      <c r="D1652" s="111">
        <v>7.63</v>
      </c>
      <c r="E1652" s="145"/>
      <c r="F1652" s="154" t="str">
        <f t="shared" si="25"/>
        <v/>
      </c>
    </row>
    <row r="1653" spans="1:6" ht="15" thickBot="1" x14ac:dyDescent="0.4">
      <c r="A1653" s="110" t="s">
        <v>2439</v>
      </c>
      <c r="B1653" s="110" t="s">
        <v>2440</v>
      </c>
      <c r="C1653" s="115">
        <v>43745</v>
      </c>
      <c r="D1653" s="111">
        <v>196.91</v>
      </c>
      <c r="E1653" s="145"/>
      <c r="F1653" s="154" t="str">
        <f t="shared" si="25"/>
        <v/>
      </c>
    </row>
    <row r="1654" spans="1:6" ht="15" thickBot="1" x14ac:dyDescent="0.4">
      <c r="A1654" s="110" t="s">
        <v>1381</v>
      </c>
      <c r="B1654" s="110" t="s">
        <v>2437</v>
      </c>
      <c r="C1654" s="115">
        <v>43602</v>
      </c>
      <c r="D1654" s="111">
        <v>158.91999999999999</v>
      </c>
      <c r="E1654" s="144">
        <v>274</v>
      </c>
      <c r="F1654" s="154">
        <f t="shared" si="25"/>
        <v>1.7241379310344829</v>
      </c>
    </row>
    <row r="1655" spans="1:6" ht="15" thickBot="1" x14ac:dyDescent="0.4">
      <c r="A1655" s="110" t="s">
        <v>2442</v>
      </c>
      <c r="B1655" s="110" t="s">
        <v>2437</v>
      </c>
      <c r="C1655" s="115">
        <v>43546</v>
      </c>
      <c r="D1655" s="111">
        <v>207.06</v>
      </c>
      <c r="E1655" s="144">
        <v>357</v>
      </c>
      <c r="F1655" s="154">
        <f t="shared" si="25"/>
        <v>1.7241379310344827</v>
      </c>
    </row>
    <row r="1656" spans="1:6" ht="15" thickBot="1" x14ac:dyDescent="0.4">
      <c r="A1656" s="110" t="s">
        <v>1381</v>
      </c>
      <c r="B1656" s="110" t="s">
        <v>2437</v>
      </c>
      <c r="C1656" s="115">
        <v>43526</v>
      </c>
      <c r="D1656" s="111">
        <v>193.14</v>
      </c>
      <c r="E1656" s="144">
        <v>333</v>
      </c>
      <c r="F1656" s="154">
        <f t="shared" si="25"/>
        <v>1.7241379310344829</v>
      </c>
    </row>
    <row r="1657" spans="1:6" ht="15" thickBot="1" x14ac:dyDescent="0.4">
      <c r="A1657" s="110" t="s">
        <v>1381</v>
      </c>
      <c r="B1657" s="110" t="s">
        <v>2437</v>
      </c>
      <c r="C1657" s="115">
        <v>43526</v>
      </c>
      <c r="D1657" s="111">
        <v>193.14</v>
      </c>
      <c r="E1657" s="144">
        <v>333</v>
      </c>
      <c r="F1657" s="154">
        <f t="shared" si="25"/>
        <v>1.7241379310344829</v>
      </c>
    </row>
    <row r="1658" spans="1:6" ht="15" thickBot="1" x14ac:dyDescent="0.4">
      <c r="A1658" s="110" t="s">
        <v>2439</v>
      </c>
      <c r="B1658" s="110" t="s">
        <v>2440</v>
      </c>
      <c r="C1658" s="115">
        <v>43494</v>
      </c>
      <c r="D1658" s="111">
        <v>206</v>
      </c>
      <c r="E1658" s="145"/>
      <c r="F1658" s="154" t="str">
        <f t="shared" si="25"/>
        <v/>
      </c>
    </row>
    <row r="1659" spans="1:6" ht="15" thickBot="1" x14ac:dyDescent="0.4">
      <c r="A1659" s="110" t="s">
        <v>2438</v>
      </c>
      <c r="B1659" s="110" t="s">
        <v>2437</v>
      </c>
      <c r="C1659" s="115">
        <v>43474</v>
      </c>
      <c r="D1659" s="111">
        <v>156.02000000000001</v>
      </c>
      <c r="E1659" s="144">
        <v>269</v>
      </c>
      <c r="F1659" s="154">
        <f t="shared" si="25"/>
        <v>1.7241379310344827</v>
      </c>
    </row>
    <row r="1660" spans="1:6" ht="15" thickBot="1" x14ac:dyDescent="0.4">
      <c r="A1660" s="110" t="s">
        <v>2445</v>
      </c>
      <c r="B1660" s="110" t="s">
        <v>2440</v>
      </c>
      <c r="C1660" s="115">
        <v>43564</v>
      </c>
      <c r="D1660" s="111">
        <v>274.66000000000003</v>
      </c>
      <c r="E1660" s="145"/>
      <c r="F1660" s="154" t="str">
        <f t="shared" si="25"/>
        <v/>
      </c>
    </row>
    <row r="1661" spans="1:6" ht="15" thickBot="1" x14ac:dyDescent="0.4">
      <c r="A1661" s="110" t="s">
        <v>1381</v>
      </c>
      <c r="B1661" s="110" t="s">
        <v>2441</v>
      </c>
      <c r="C1661" s="115">
        <v>43788</v>
      </c>
      <c r="D1661" s="111">
        <v>15.01</v>
      </c>
      <c r="E1661" s="145"/>
      <c r="F1661" s="154" t="str">
        <f t="shared" si="25"/>
        <v/>
      </c>
    </row>
    <row r="1662" spans="1:6" ht="15" thickBot="1" x14ac:dyDescent="0.4">
      <c r="A1662" s="110" t="s">
        <v>1381</v>
      </c>
      <c r="B1662" s="110" t="s">
        <v>2441</v>
      </c>
      <c r="C1662" s="115">
        <v>43788</v>
      </c>
      <c r="D1662" s="111">
        <v>15.01</v>
      </c>
      <c r="E1662" s="145"/>
      <c r="F1662" s="154" t="str">
        <f t="shared" si="25"/>
        <v/>
      </c>
    </row>
    <row r="1663" spans="1:6" ht="15" thickBot="1" x14ac:dyDescent="0.4">
      <c r="A1663" s="110" t="s">
        <v>1381</v>
      </c>
      <c r="B1663" s="110" t="s">
        <v>2440</v>
      </c>
      <c r="C1663" s="115">
        <v>43789</v>
      </c>
      <c r="D1663" s="111">
        <v>281.07</v>
      </c>
      <c r="E1663" s="145"/>
      <c r="F1663" s="154" t="str">
        <f t="shared" si="25"/>
        <v/>
      </c>
    </row>
    <row r="1664" spans="1:6" ht="15" thickBot="1" x14ac:dyDescent="0.4">
      <c r="A1664" s="110" t="s">
        <v>1381</v>
      </c>
      <c r="B1664" s="110" t="s">
        <v>2440</v>
      </c>
      <c r="C1664" s="115">
        <v>43789</v>
      </c>
      <c r="D1664" s="111">
        <v>281.07</v>
      </c>
      <c r="E1664" s="145"/>
      <c r="F1664" s="154" t="str">
        <f t="shared" si="25"/>
        <v/>
      </c>
    </row>
    <row r="1665" spans="1:6" ht="15" thickBot="1" x14ac:dyDescent="0.4">
      <c r="A1665" s="110" t="s">
        <v>1381</v>
      </c>
      <c r="B1665" s="110" t="s">
        <v>2441</v>
      </c>
      <c r="C1665" s="115">
        <v>43694</v>
      </c>
      <c r="D1665" s="111">
        <v>30.94</v>
      </c>
      <c r="E1665" s="145"/>
      <c r="F1665" s="154" t="str">
        <f t="shared" si="25"/>
        <v/>
      </c>
    </row>
    <row r="1666" spans="1:6" ht="15" thickBot="1" x14ac:dyDescent="0.4">
      <c r="A1666" s="110" t="s">
        <v>1381</v>
      </c>
      <c r="B1666" s="110" t="s">
        <v>2441</v>
      </c>
      <c r="C1666" s="115">
        <v>43701</v>
      </c>
      <c r="D1666" s="111">
        <v>40.03</v>
      </c>
      <c r="E1666" s="145"/>
      <c r="F1666" s="154" t="str">
        <f t="shared" si="25"/>
        <v/>
      </c>
    </row>
    <row r="1667" spans="1:6" ht="15" thickBot="1" x14ac:dyDescent="0.4">
      <c r="A1667" s="110" t="s">
        <v>1381</v>
      </c>
      <c r="B1667" s="110" t="s">
        <v>2441</v>
      </c>
      <c r="C1667" s="115">
        <v>43702</v>
      </c>
      <c r="D1667" s="111">
        <v>18.920000000000002</v>
      </c>
      <c r="E1667" s="145"/>
      <c r="F1667" s="154" t="str">
        <f t="shared" si="25"/>
        <v/>
      </c>
    </row>
    <row r="1668" spans="1:6" ht="15" thickBot="1" x14ac:dyDescent="0.4">
      <c r="A1668" s="110" t="s">
        <v>1381</v>
      </c>
      <c r="B1668" s="110" t="s">
        <v>2440</v>
      </c>
      <c r="C1668" s="115">
        <v>43689</v>
      </c>
      <c r="D1668" s="111">
        <v>424</v>
      </c>
      <c r="E1668" s="145"/>
      <c r="F1668" s="154" t="str">
        <f t="shared" si="25"/>
        <v/>
      </c>
    </row>
    <row r="1669" spans="1:6" ht="15" thickBot="1" x14ac:dyDescent="0.4">
      <c r="A1669" s="110" t="s">
        <v>1381</v>
      </c>
      <c r="B1669" s="110" t="s">
        <v>2440</v>
      </c>
      <c r="C1669" s="115">
        <v>43694</v>
      </c>
      <c r="D1669" s="111">
        <v>54.9</v>
      </c>
      <c r="E1669" s="145"/>
      <c r="F1669" s="154" t="str">
        <f t="shared" si="25"/>
        <v/>
      </c>
    </row>
    <row r="1670" spans="1:6" ht="15" thickBot="1" x14ac:dyDescent="0.4">
      <c r="A1670" s="110" t="s">
        <v>1381</v>
      </c>
      <c r="B1670" s="110" t="s">
        <v>2440</v>
      </c>
      <c r="C1670" s="115">
        <v>43702</v>
      </c>
      <c r="D1670" s="111">
        <v>70.98</v>
      </c>
      <c r="E1670" s="145"/>
      <c r="F1670" s="154" t="str">
        <f t="shared" si="25"/>
        <v/>
      </c>
    </row>
    <row r="1671" spans="1:6" ht="15" thickBot="1" x14ac:dyDescent="0.4">
      <c r="A1671" s="110" t="s">
        <v>1381</v>
      </c>
      <c r="B1671" s="110" t="s">
        <v>2441</v>
      </c>
      <c r="C1671" s="115">
        <v>43572</v>
      </c>
      <c r="D1671" s="111">
        <v>18.010000000000002</v>
      </c>
      <c r="E1671" s="145"/>
      <c r="F1671" s="154" t="str">
        <f t="shared" si="25"/>
        <v/>
      </c>
    </row>
    <row r="1672" spans="1:6" ht="15" thickBot="1" x14ac:dyDescent="0.4">
      <c r="A1672" s="110" t="s">
        <v>1381</v>
      </c>
      <c r="B1672" s="110" t="s">
        <v>2441</v>
      </c>
      <c r="C1672" s="115">
        <v>43583</v>
      </c>
      <c r="D1672" s="111">
        <v>63.23</v>
      </c>
      <c r="E1672" s="145"/>
      <c r="F1672" s="154" t="str">
        <f t="shared" ref="F1672:F1735" si="26" xml:space="preserve"> IF(ISBLANK(E1672),"",E1672 / D1672)</f>
        <v/>
      </c>
    </row>
    <row r="1673" spans="1:6" ht="15" thickBot="1" x14ac:dyDescent="0.4">
      <c r="A1673" s="110" t="s">
        <v>1381</v>
      </c>
      <c r="B1673" s="110" t="s">
        <v>2441</v>
      </c>
      <c r="C1673" s="115">
        <v>43594</v>
      </c>
      <c r="D1673" s="111">
        <v>65.709999999999994</v>
      </c>
      <c r="E1673" s="145"/>
      <c r="F1673" s="154" t="str">
        <f t="shared" si="26"/>
        <v/>
      </c>
    </row>
    <row r="1674" spans="1:6" ht="15" thickBot="1" x14ac:dyDescent="0.4">
      <c r="A1674" s="110" t="s">
        <v>1381</v>
      </c>
      <c r="B1674" s="110" t="s">
        <v>2441</v>
      </c>
      <c r="C1674" s="115">
        <v>43643</v>
      </c>
      <c r="D1674" s="111">
        <v>58.37</v>
      </c>
      <c r="E1674" s="145"/>
      <c r="F1674" s="154" t="str">
        <f t="shared" si="26"/>
        <v/>
      </c>
    </row>
    <row r="1675" spans="1:6" ht="15" thickBot="1" x14ac:dyDescent="0.4">
      <c r="A1675" s="110" t="s">
        <v>1381</v>
      </c>
      <c r="B1675" s="110" t="s">
        <v>2441</v>
      </c>
      <c r="C1675" s="115">
        <v>43644</v>
      </c>
      <c r="D1675" s="111">
        <v>17.989999999999998</v>
      </c>
      <c r="E1675" s="145"/>
      <c r="F1675" s="154" t="str">
        <f t="shared" si="26"/>
        <v/>
      </c>
    </row>
    <row r="1676" spans="1:6" ht="15" thickBot="1" x14ac:dyDescent="0.4">
      <c r="A1676" s="110" t="s">
        <v>1381</v>
      </c>
      <c r="B1676" s="110" t="s">
        <v>2441</v>
      </c>
      <c r="C1676" s="115">
        <v>43647</v>
      </c>
      <c r="D1676" s="111">
        <v>29.76</v>
      </c>
      <c r="E1676" s="145"/>
      <c r="F1676" s="154" t="str">
        <f t="shared" si="26"/>
        <v/>
      </c>
    </row>
    <row r="1677" spans="1:6" ht="15" thickBot="1" x14ac:dyDescent="0.4">
      <c r="A1677" s="110" t="s">
        <v>1381</v>
      </c>
      <c r="B1677" s="110" t="s">
        <v>2440</v>
      </c>
      <c r="C1677" s="115">
        <v>43571</v>
      </c>
      <c r="D1677" s="111">
        <v>133.63</v>
      </c>
      <c r="E1677" s="145"/>
      <c r="F1677" s="154" t="str">
        <f t="shared" si="26"/>
        <v/>
      </c>
    </row>
    <row r="1678" spans="1:6" ht="15" thickBot="1" x14ac:dyDescent="0.4">
      <c r="A1678" s="110" t="s">
        <v>1381</v>
      </c>
      <c r="B1678" s="110" t="s">
        <v>2440</v>
      </c>
      <c r="C1678" s="115">
        <v>43572</v>
      </c>
      <c r="D1678" s="111">
        <v>223.69</v>
      </c>
      <c r="E1678" s="145"/>
      <c r="F1678" s="154" t="str">
        <f t="shared" si="26"/>
        <v/>
      </c>
    </row>
    <row r="1679" spans="1:6" ht="15" thickBot="1" x14ac:dyDescent="0.4">
      <c r="A1679" s="110" t="s">
        <v>1381</v>
      </c>
      <c r="B1679" s="110" t="s">
        <v>2440</v>
      </c>
      <c r="C1679" s="115">
        <v>43602</v>
      </c>
      <c r="D1679" s="111">
        <v>1067.01</v>
      </c>
      <c r="E1679" s="145"/>
      <c r="F1679" s="154" t="str">
        <f t="shared" si="26"/>
        <v/>
      </c>
    </row>
    <row r="1680" spans="1:6" ht="15" thickBot="1" x14ac:dyDescent="0.4">
      <c r="A1680" s="110" t="s">
        <v>1381</v>
      </c>
      <c r="B1680" s="110" t="s">
        <v>2440</v>
      </c>
      <c r="C1680" s="115">
        <v>43633</v>
      </c>
      <c r="D1680" s="111">
        <v>941.99</v>
      </c>
      <c r="E1680" s="145"/>
      <c r="F1680" s="154" t="str">
        <f t="shared" si="26"/>
        <v/>
      </c>
    </row>
    <row r="1681" spans="1:6" ht="15" thickBot="1" x14ac:dyDescent="0.4">
      <c r="A1681" s="110" t="s">
        <v>1381</v>
      </c>
      <c r="B1681" s="110" t="s">
        <v>2440</v>
      </c>
      <c r="C1681" s="115">
        <v>43634</v>
      </c>
      <c r="D1681" s="111">
        <v>44.16</v>
      </c>
      <c r="E1681" s="145"/>
      <c r="F1681" s="154" t="str">
        <f t="shared" si="26"/>
        <v/>
      </c>
    </row>
    <row r="1682" spans="1:6" ht="15" thickBot="1" x14ac:dyDescent="0.4">
      <c r="A1682" s="110" t="s">
        <v>1381</v>
      </c>
      <c r="B1682" s="110" t="s">
        <v>2440</v>
      </c>
      <c r="C1682" s="115">
        <v>43644</v>
      </c>
      <c r="D1682" s="111">
        <v>446.8</v>
      </c>
      <c r="E1682" s="145"/>
      <c r="F1682" s="154" t="str">
        <f t="shared" si="26"/>
        <v/>
      </c>
    </row>
    <row r="1683" spans="1:6" ht="15" thickBot="1" x14ac:dyDescent="0.4">
      <c r="A1683" s="110" t="s">
        <v>1381</v>
      </c>
      <c r="B1683" s="110" t="s">
        <v>2440</v>
      </c>
      <c r="C1683" s="115">
        <v>43645</v>
      </c>
      <c r="D1683" s="111">
        <v>54.1</v>
      </c>
      <c r="E1683" s="145"/>
      <c r="F1683" s="154" t="str">
        <f t="shared" si="26"/>
        <v/>
      </c>
    </row>
    <row r="1684" spans="1:6" ht="15" thickBot="1" x14ac:dyDescent="0.4">
      <c r="A1684" s="110" t="s">
        <v>1381</v>
      </c>
      <c r="B1684" s="110" t="s">
        <v>2440</v>
      </c>
      <c r="C1684" s="115">
        <v>43647</v>
      </c>
      <c r="D1684" s="111">
        <v>70.98</v>
      </c>
      <c r="E1684" s="145"/>
      <c r="F1684" s="154" t="str">
        <f t="shared" si="26"/>
        <v/>
      </c>
    </row>
    <row r="1685" spans="1:6" ht="15" thickBot="1" x14ac:dyDescent="0.4">
      <c r="A1685" s="110" t="s">
        <v>1381</v>
      </c>
      <c r="B1685" s="110" t="s">
        <v>2440</v>
      </c>
      <c r="C1685" s="115">
        <v>43520</v>
      </c>
      <c r="D1685" s="111">
        <v>344.4</v>
      </c>
      <c r="E1685" s="145"/>
      <c r="F1685" s="154" t="str">
        <f t="shared" si="26"/>
        <v/>
      </c>
    </row>
    <row r="1686" spans="1:6" ht="15" thickBot="1" x14ac:dyDescent="0.4">
      <c r="A1686" s="110" t="s">
        <v>1381</v>
      </c>
      <c r="B1686" s="110" t="s">
        <v>2440</v>
      </c>
      <c r="C1686" s="115">
        <v>43520</v>
      </c>
      <c r="D1686" s="111">
        <v>344.4</v>
      </c>
      <c r="E1686" s="145"/>
      <c r="F1686" s="154" t="str">
        <f t="shared" si="26"/>
        <v/>
      </c>
    </row>
    <row r="1687" spans="1:6" ht="15" thickBot="1" x14ac:dyDescent="0.4">
      <c r="A1687" s="110" t="s">
        <v>1381</v>
      </c>
      <c r="B1687" s="110" t="s">
        <v>2441</v>
      </c>
      <c r="C1687" s="115">
        <v>43528</v>
      </c>
      <c r="D1687" s="111">
        <v>22.49</v>
      </c>
      <c r="E1687" s="145"/>
      <c r="F1687" s="154" t="str">
        <f t="shared" si="26"/>
        <v/>
      </c>
    </row>
    <row r="1688" spans="1:6" ht="15" thickBot="1" x14ac:dyDescent="0.4">
      <c r="A1688" s="110" t="s">
        <v>1381</v>
      </c>
      <c r="B1688" s="110" t="s">
        <v>2441</v>
      </c>
      <c r="C1688" s="115">
        <v>43532</v>
      </c>
      <c r="D1688" s="111">
        <v>27.6</v>
      </c>
      <c r="E1688" s="145"/>
      <c r="F1688" s="154" t="str">
        <f t="shared" si="26"/>
        <v/>
      </c>
    </row>
    <row r="1689" spans="1:6" ht="15" thickBot="1" x14ac:dyDescent="0.4">
      <c r="A1689" s="110" t="s">
        <v>1381</v>
      </c>
      <c r="B1689" s="110" t="s">
        <v>2440</v>
      </c>
      <c r="C1689" s="115">
        <v>43528</v>
      </c>
      <c r="D1689" s="111">
        <v>54.9</v>
      </c>
      <c r="E1689" s="145"/>
      <c r="F1689" s="154" t="str">
        <f t="shared" si="26"/>
        <v/>
      </c>
    </row>
    <row r="1690" spans="1:6" ht="15" thickBot="1" x14ac:dyDescent="0.4">
      <c r="A1690" s="110" t="s">
        <v>1381</v>
      </c>
      <c r="B1690" s="110" t="s">
        <v>2440</v>
      </c>
      <c r="C1690" s="115">
        <v>43535</v>
      </c>
      <c r="D1690" s="111">
        <v>344.4</v>
      </c>
      <c r="E1690" s="145"/>
      <c r="F1690" s="154" t="str">
        <f t="shared" si="26"/>
        <v/>
      </c>
    </row>
    <row r="1691" spans="1:6" ht="15" thickBot="1" x14ac:dyDescent="0.4">
      <c r="A1691" s="110" t="s">
        <v>2442</v>
      </c>
      <c r="B1691" s="110" t="s">
        <v>2441</v>
      </c>
      <c r="C1691" s="115">
        <v>43768</v>
      </c>
      <c r="D1691" s="111">
        <v>34.89</v>
      </c>
      <c r="E1691" s="145"/>
      <c r="F1691" s="154" t="str">
        <f t="shared" si="26"/>
        <v/>
      </c>
    </row>
    <row r="1692" spans="1:6" ht="15" thickBot="1" x14ac:dyDescent="0.4">
      <c r="A1692" s="110" t="s">
        <v>2442</v>
      </c>
      <c r="B1692" s="110" t="s">
        <v>2440</v>
      </c>
      <c r="C1692" s="115">
        <v>43766</v>
      </c>
      <c r="D1692" s="111">
        <v>105.81</v>
      </c>
      <c r="E1692" s="145"/>
      <c r="F1692" s="154" t="str">
        <f t="shared" si="26"/>
        <v/>
      </c>
    </row>
    <row r="1693" spans="1:6" ht="15" thickBot="1" x14ac:dyDescent="0.4">
      <c r="A1693" s="110" t="s">
        <v>1381</v>
      </c>
      <c r="B1693" s="110" t="s">
        <v>2437</v>
      </c>
      <c r="C1693" s="115">
        <v>43751</v>
      </c>
      <c r="D1693" s="111">
        <v>883.34</v>
      </c>
      <c r="E1693" s="144">
        <v>1523</v>
      </c>
      <c r="F1693" s="154">
        <f t="shared" si="26"/>
        <v>1.7241379310344827</v>
      </c>
    </row>
    <row r="1694" spans="1:6" ht="15" thickBot="1" x14ac:dyDescent="0.4">
      <c r="A1694" s="110" t="s">
        <v>1381</v>
      </c>
      <c r="B1694" s="110" t="s">
        <v>2441</v>
      </c>
      <c r="C1694" s="115">
        <v>43791</v>
      </c>
      <c r="D1694" s="111">
        <v>18.920000000000002</v>
      </c>
      <c r="E1694" s="145"/>
      <c r="F1694" s="154" t="str">
        <f t="shared" si="26"/>
        <v/>
      </c>
    </row>
    <row r="1695" spans="1:6" ht="15" thickBot="1" x14ac:dyDescent="0.4">
      <c r="A1695" s="110" t="s">
        <v>1381</v>
      </c>
      <c r="B1695" s="110" t="s">
        <v>2440</v>
      </c>
      <c r="C1695" s="115">
        <v>43791</v>
      </c>
      <c r="D1695" s="111">
        <v>256.13</v>
      </c>
      <c r="E1695" s="145"/>
      <c r="F1695" s="154" t="str">
        <f t="shared" si="26"/>
        <v/>
      </c>
    </row>
    <row r="1696" spans="1:6" ht="15" thickBot="1" x14ac:dyDescent="0.4">
      <c r="A1696" s="110" t="s">
        <v>1381</v>
      </c>
      <c r="B1696" s="110" t="s">
        <v>2440</v>
      </c>
      <c r="C1696" s="115">
        <v>43791</v>
      </c>
      <c r="D1696" s="111">
        <v>256.13</v>
      </c>
      <c r="E1696" s="145"/>
      <c r="F1696" s="154" t="str">
        <f t="shared" si="26"/>
        <v/>
      </c>
    </row>
    <row r="1697" spans="1:6" ht="15" thickBot="1" x14ac:dyDescent="0.4">
      <c r="A1697" s="110" t="s">
        <v>1381</v>
      </c>
      <c r="B1697" s="110" t="s">
        <v>2440</v>
      </c>
      <c r="C1697" s="115">
        <v>43806</v>
      </c>
      <c r="D1697" s="111">
        <v>210.73</v>
      </c>
      <c r="E1697" s="145"/>
      <c r="F1697" s="154" t="str">
        <f t="shared" si="26"/>
        <v/>
      </c>
    </row>
    <row r="1698" spans="1:6" ht="15" thickBot="1" x14ac:dyDescent="0.4">
      <c r="A1698" s="110" t="s">
        <v>1381</v>
      </c>
      <c r="B1698" s="110" t="s">
        <v>2441</v>
      </c>
      <c r="C1698" s="115">
        <v>43817</v>
      </c>
      <c r="D1698" s="111">
        <v>35.380000000000003</v>
      </c>
      <c r="E1698" s="145"/>
      <c r="F1698" s="154" t="str">
        <f t="shared" si="26"/>
        <v/>
      </c>
    </row>
    <row r="1699" spans="1:6" ht="15" thickBot="1" x14ac:dyDescent="0.4">
      <c r="A1699" s="110" t="s">
        <v>1381</v>
      </c>
      <c r="B1699" s="110" t="s">
        <v>2440</v>
      </c>
      <c r="C1699" s="115">
        <v>43817</v>
      </c>
      <c r="D1699" s="111">
        <v>275.62</v>
      </c>
      <c r="E1699" s="145"/>
      <c r="F1699" s="154" t="str">
        <f t="shared" si="26"/>
        <v/>
      </c>
    </row>
    <row r="1700" spans="1:6" ht="15" thickBot="1" x14ac:dyDescent="0.4">
      <c r="A1700" s="110" t="s">
        <v>1381</v>
      </c>
      <c r="B1700" s="110" t="s">
        <v>2440</v>
      </c>
      <c r="C1700" s="115">
        <v>43817</v>
      </c>
      <c r="D1700" s="111">
        <v>275.62</v>
      </c>
      <c r="E1700" s="145"/>
      <c r="F1700" s="154" t="str">
        <f t="shared" si="26"/>
        <v/>
      </c>
    </row>
    <row r="1701" spans="1:6" ht="15" thickBot="1" x14ac:dyDescent="0.4">
      <c r="A1701" s="110" t="s">
        <v>1381</v>
      </c>
      <c r="B1701" s="110" t="s">
        <v>2437</v>
      </c>
      <c r="C1701" s="115">
        <v>43735</v>
      </c>
      <c r="D1701" s="111">
        <v>116</v>
      </c>
      <c r="E1701" s="144">
        <v>200</v>
      </c>
      <c r="F1701" s="154">
        <f t="shared" si="26"/>
        <v>1.7241379310344827</v>
      </c>
    </row>
    <row r="1702" spans="1:6" ht="15" thickBot="1" x14ac:dyDescent="0.4">
      <c r="A1702" s="110" t="s">
        <v>2445</v>
      </c>
      <c r="B1702" s="110" t="s">
        <v>2437</v>
      </c>
      <c r="C1702" s="115">
        <v>43679</v>
      </c>
      <c r="D1702" s="111">
        <v>236.64</v>
      </c>
      <c r="E1702" s="144">
        <v>408</v>
      </c>
      <c r="F1702" s="154">
        <f t="shared" si="26"/>
        <v>1.7241379310344829</v>
      </c>
    </row>
    <row r="1703" spans="1:6" ht="15" thickBot="1" x14ac:dyDescent="0.4">
      <c r="A1703" s="110" t="s">
        <v>2436</v>
      </c>
      <c r="B1703" s="110" t="s">
        <v>2437</v>
      </c>
      <c r="C1703" s="115">
        <v>43577</v>
      </c>
      <c r="D1703" s="111">
        <v>201.26</v>
      </c>
      <c r="E1703" s="144">
        <v>347</v>
      </c>
      <c r="F1703" s="154">
        <f t="shared" si="26"/>
        <v>1.7241379310344829</v>
      </c>
    </row>
    <row r="1704" spans="1:6" ht="15" thickBot="1" x14ac:dyDescent="0.4">
      <c r="A1704" s="110" t="s">
        <v>1381</v>
      </c>
      <c r="B1704" s="110" t="s">
        <v>2441</v>
      </c>
      <c r="C1704" s="115">
        <v>43750</v>
      </c>
      <c r="D1704" s="111">
        <v>36.6</v>
      </c>
      <c r="E1704" s="145"/>
      <c r="F1704" s="154" t="str">
        <f t="shared" si="26"/>
        <v/>
      </c>
    </row>
    <row r="1705" spans="1:6" ht="15" thickBot="1" x14ac:dyDescent="0.4">
      <c r="A1705" s="110" t="s">
        <v>1381</v>
      </c>
      <c r="B1705" s="110" t="s">
        <v>2440</v>
      </c>
      <c r="C1705" s="115">
        <v>43748</v>
      </c>
      <c r="D1705" s="111">
        <v>95.2</v>
      </c>
      <c r="E1705" s="145"/>
      <c r="F1705" s="154" t="str">
        <f t="shared" si="26"/>
        <v/>
      </c>
    </row>
    <row r="1706" spans="1:6" ht="15" thickBot="1" x14ac:dyDescent="0.4">
      <c r="A1706" s="110" t="s">
        <v>1381</v>
      </c>
      <c r="B1706" s="110" t="s">
        <v>2440</v>
      </c>
      <c r="C1706" s="115">
        <v>43748</v>
      </c>
      <c r="D1706" s="111">
        <v>95.2</v>
      </c>
      <c r="E1706" s="145"/>
      <c r="F1706" s="154" t="str">
        <f t="shared" si="26"/>
        <v/>
      </c>
    </row>
    <row r="1707" spans="1:6" ht="15" thickBot="1" x14ac:dyDescent="0.4">
      <c r="A1707" s="110" t="s">
        <v>2439</v>
      </c>
      <c r="B1707" s="110" t="s">
        <v>2437</v>
      </c>
      <c r="C1707" s="115">
        <v>43786</v>
      </c>
      <c r="D1707" s="111">
        <v>155.44</v>
      </c>
      <c r="E1707" s="144">
        <v>268</v>
      </c>
      <c r="F1707" s="154">
        <f t="shared" si="26"/>
        <v>1.7241379310344829</v>
      </c>
    </row>
    <row r="1708" spans="1:6" ht="15" thickBot="1" x14ac:dyDescent="0.4">
      <c r="A1708" s="110" t="s">
        <v>1381</v>
      </c>
      <c r="B1708" s="110" t="s">
        <v>2437</v>
      </c>
      <c r="C1708" s="115">
        <v>43799</v>
      </c>
      <c r="D1708" s="111">
        <v>211.7</v>
      </c>
      <c r="E1708" s="144">
        <v>365</v>
      </c>
      <c r="F1708" s="154">
        <f t="shared" si="26"/>
        <v>1.7241379310344829</v>
      </c>
    </row>
    <row r="1709" spans="1:6" ht="15" thickBot="1" x14ac:dyDescent="0.4">
      <c r="A1709" s="110" t="s">
        <v>1381</v>
      </c>
      <c r="B1709" s="110" t="s">
        <v>2437</v>
      </c>
      <c r="C1709" s="115">
        <v>43799</v>
      </c>
      <c r="D1709" s="111">
        <v>211.7</v>
      </c>
      <c r="E1709" s="144">
        <v>365</v>
      </c>
      <c r="F1709" s="154">
        <f t="shared" si="26"/>
        <v>1.7241379310344829</v>
      </c>
    </row>
    <row r="1710" spans="1:6" ht="15" thickBot="1" x14ac:dyDescent="0.4">
      <c r="A1710" s="110" t="s">
        <v>2442</v>
      </c>
      <c r="B1710" s="110" t="s">
        <v>2437</v>
      </c>
      <c r="C1710" s="115">
        <v>43553</v>
      </c>
      <c r="D1710" s="111">
        <v>419.92</v>
      </c>
      <c r="E1710" s="144">
        <v>724</v>
      </c>
      <c r="F1710" s="154">
        <f t="shared" si="26"/>
        <v>1.7241379310344827</v>
      </c>
    </row>
    <row r="1711" spans="1:6" ht="15" thickBot="1" x14ac:dyDescent="0.4">
      <c r="A1711" s="110" t="s">
        <v>1381</v>
      </c>
      <c r="B1711" s="110" t="s">
        <v>2437</v>
      </c>
      <c r="C1711" s="115">
        <v>43526</v>
      </c>
      <c r="D1711" s="111">
        <v>278.39999999999998</v>
      </c>
      <c r="E1711" s="144">
        <v>480</v>
      </c>
      <c r="F1711" s="154">
        <f t="shared" si="26"/>
        <v>1.7241379310344829</v>
      </c>
    </row>
    <row r="1712" spans="1:6" ht="15" thickBot="1" x14ac:dyDescent="0.4">
      <c r="A1712" s="110" t="s">
        <v>1381</v>
      </c>
      <c r="B1712" s="110" t="s">
        <v>2437</v>
      </c>
      <c r="C1712" s="115">
        <v>43551</v>
      </c>
      <c r="D1712" s="111">
        <v>225.04</v>
      </c>
      <c r="E1712" s="144">
        <v>388</v>
      </c>
      <c r="F1712" s="154">
        <f t="shared" si="26"/>
        <v>1.7241379310344829</v>
      </c>
    </row>
    <row r="1713" spans="1:6" ht="15" thickBot="1" x14ac:dyDescent="0.4">
      <c r="A1713" s="110" t="s">
        <v>1381</v>
      </c>
      <c r="B1713" s="110" t="s">
        <v>2437</v>
      </c>
      <c r="C1713" s="115">
        <v>43603</v>
      </c>
      <c r="D1713" s="111">
        <v>158.91999999999999</v>
      </c>
      <c r="E1713" s="144">
        <v>274</v>
      </c>
      <c r="F1713" s="154">
        <f t="shared" si="26"/>
        <v>1.7241379310344829</v>
      </c>
    </row>
    <row r="1714" spans="1:6" ht="15" thickBot="1" x14ac:dyDescent="0.4">
      <c r="A1714" s="110" t="s">
        <v>2445</v>
      </c>
      <c r="B1714" s="110" t="s">
        <v>2437</v>
      </c>
      <c r="C1714" s="115">
        <v>43491</v>
      </c>
      <c r="D1714" s="111">
        <v>219.24</v>
      </c>
      <c r="E1714" s="144">
        <v>378</v>
      </c>
      <c r="F1714" s="154">
        <f t="shared" si="26"/>
        <v>1.7241379310344827</v>
      </c>
    </row>
    <row r="1715" spans="1:6" ht="15" thickBot="1" x14ac:dyDescent="0.4">
      <c r="A1715" s="110" t="s">
        <v>2438</v>
      </c>
      <c r="B1715" s="110" t="s">
        <v>2440</v>
      </c>
      <c r="C1715" s="115">
        <v>43606</v>
      </c>
      <c r="D1715" s="111">
        <v>81.3</v>
      </c>
      <c r="E1715" s="145"/>
      <c r="F1715" s="154" t="str">
        <f t="shared" si="26"/>
        <v/>
      </c>
    </row>
    <row r="1716" spans="1:6" ht="15" thickBot="1" x14ac:dyDescent="0.4">
      <c r="A1716" s="110" t="s">
        <v>2438</v>
      </c>
      <c r="B1716" s="110" t="s">
        <v>2440</v>
      </c>
      <c r="C1716" s="115">
        <v>43606</v>
      </c>
      <c r="D1716" s="111">
        <v>81.3</v>
      </c>
      <c r="E1716" s="145"/>
      <c r="F1716" s="154" t="str">
        <f t="shared" si="26"/>
        <v/>
      </c>
    </row>
    <row r="1717" spans="1:6" ht="15" thickBot="1" x14ac:dyDescent="0.4">
      <c r="A1717" s="110" t="s">
        <v>2443</v>
      </c>
      <c r="B1717" s="110" t="s">
        <v>2437</v>
      </c>
      <c r="C1717" s="115">
        <v>43723</v>
      </c>
      <c r="D1717" s="111">
        <v>198.94</v>
      </c>
      <c r="E1717" s="144">
        <v>343</v>
      </c>
      <c r="F1717" s="154">
        <f t="shared" si="26"/>
        <v>1.7241379310344829</v>
      </c>
    </row>
    <row r="1718" spans="1:6" ht="15" thickBot="1" x14ac:dyDescent="0.4">
      <c r="A1718" s="110" t="s">
        <v>1381</v>
      </c>
      <c r="B1718" s="110" t="s">
        <v>2437</v>
      </c>
      <c r="C1718" s="115">
        <v>43635</v>
      </c>
      <c r="D1718" s="111">
        <v>240.12</v>
      </c>
      <c r="E1718" s="144">
        <v>414</v>
      </c>
      <c r="F1718" s="154">
        <f t="shared" si="26"/>
        <v>1.7241379310344827</v>
      </c>
    </row>
    <row r="1719" spans="1:6" ht="15" thickBot="1" x14ac:dyDescent="0.4">
      <c r="A1719" s="110" t="s">
        <v>1381</v>
      </c>
      <c r="B1719" s="110" t="s">
        <v>2441</v>
      </c>
      <c r="C1719" s="115">
        <v>43594</v>
      </c>
      <c r="D1719" s="111">
        <v>14.35</v>
      </c>
      <c r="E1719" s="145"/>
      <c r="F1719" s="154" t="str">
        <f t="shared" si="26"/>
        <v/>
      </c>
    </row>
    <row r="1720" spans="1:6" ht="15" thickBot="1" x14ac:dyDescent="0.4">
      <c r="A1720" s="110" t="s">
        <v>1381</v>
      </c>
      <c r="B1720" s="110" t="s">
        <v>2441</v>
      </c>
      <c r="C1720" s="115">
        <v>43614</v>
      </c>
      <c r="D1720" s="111">
        <v>26.19</v>
      </c>
      <c r="E1720" s="145"/>
      <c r="F1720" s="154" t="str">
        <f t="shared" si="26"/>
        <v/>
      </c>
    </row>
    <row r="1721" spans="1:6" ht="15" thickBot="1" x14ac:dyDescent="0.4">
      <c r="A1721" s="110" t="s">
        <v>1381</v>
      </c>
      <c r="B1721" s="110" t="s">
        <v>2440</v>
      </c>
      <c r="C1721" s="115">
        <v>43594</v>
      </c>
      <c r="D1721" s="111">
        <v>70.94</v>
      </c>
      <c r="E1721" s="145"/>
      <c r="F1721" s="154" t="str">
        <f t="shared" si="26"/>
        <v/>
      </c>
    </row>
    <row r="1722" spans="1:6" ht="15" thickBot="1" x14ac:dyDescent="0.4">
      <c r="A1722" s="110" t="s">
        <v>1381</v>
      </c>
      <c r="B1722" s="110" t="s">
        <v>2440</v>
      </c>
      <c r="C1722" s="115">
        <v>43613</v>
      </c>
      <c r="D1722" s="111">
        <v>43.23</v>
      </c>
      <c r="E1722" s="145"/>
      <c r="F1722" s="154" t="str">
        <f t="shared" si="26"/>
        <v/>
      </c>
    </row>
    <row r="1723" spans="1:6" ht="15" thickBot="1" x14ac:dyDescent="0.4">
      <c r="A1723" s="110" t="s">
        <v>1381</v>
      </c>
      <c r="B1723" s="110" t="s">
        <v>2441</v>
      </c>
      <c r="C1723" s="115">
        <v>43512</v>
      </c>
      <c r="D1723" s="111">
        <v>25.86</v>
      </c>
      <c r="E1723" s="145"/>
      <c r="F1723" s="154" t="str">
        <f t="shared" si="26"/>
        <v/>
      </c>
    </row>
    <row r="1724" spans="1:6" ht="15" thickBot="1" x14ac:dyDescent="0.4">
      <c r="A1724" s="110" t="s">
        <v>1381</v>
      </c>
      <c r="B1724" s="110" t="s">
        <v>2440</v>
      </c>
      <c r="C1724" s="115">
        <v>43512</v>
      </c>
      <c r="D1724" s="111">
        <v>68.98</v>
      </c>
      <c r="E1724" s="145"/>
      <c r="F1724" s="154" t="str">
        <f t="shared" si="26"/>
        <v/>
      </c>
    </row>
    <row r="1725" spans="1:6" ht="15" thickBot="1" x14ac:dyDescent="0.4">
      <c r="A1725" s="110" t="s">
        <v>2445</v>
      </c>
      <c r="B1725" s="110" t="s">
        <v>2437</v>
      </c>
      <c r="C1725" s="115">
        <v>43556</v>
      </c>
      <c r="D1725" s="111">
        <v>225.04</v>
      </c>
      <c r="E1725" s="144">
        <v>388</v>
      </c>
      <c r="F1725" s="154">
        <f t="shared" si="26"/>
        <v>1.7241379310344829</v>
      </c>
    </row>
    <row r="1726" spans="1:6" ht="15" thickBot="1" x14ac:dyDescent="0.4">
      <c r="A1726" s="110" t="s">
        <v>2442</v>
      </c>
      <c r="B1726" s="110" t="s">
        <v>2437</v>
      </c>
      <c r="C1726" s="115">
        <v>43546</v>
      </c>
      <c r="D1726" s="111">
        <v>137.46</v>
      </c>
      <c r="E1726" s="144">
        <v>237</v>
      </c>
      <c r="F1726" s="154">
        <f t="shared" si="26"/>
        <v>1.7241379310344827</v>
      </c>
    </row>
    <row r="1727" spans="1:6" ht="15" thickBot="1" x14ac:dyDescent="0.4">
      <c r="A1727" s="110" t="s">
        <v>1381</v>
      </c>
      <c r="B1727" s="110" t="s">
        <v>2437</v>
      </c>
      <c r="C1727" s="115">
        <v>43583</v>
      </c>
      <c r="D1727" s="111">
        <v>255.2</v>
      </c>
      <c r="E1727" s="144">
        <v>440</v>
      </c>
      <c r="F1727" s="154">
        <f t="shared" si="26"/>
        <v>1.7241379310344829</v>
      </c>
    </row>
    <row r="1728" spans="1:6" ht="15" thickBot="1" x14ac:dyDescent="0.4">
      <c r="A1728" s="110" t="s">
        <v>1381</v>
      </c>
      <c r="B1728" s="110" t="s">
        <v>2437</v>
      </c>
      <c r="C1728" s="115">
        <v>43742</v>
      </c>
      <c r="D1728" s="111">
        <v>256.36</v>
      </c>
      <c r="E1728" s="144">
        <v>442</v>
      </c>
      <c r="F1728" s="154">
        <f t="shared" si="26"/>
        <v>1.7241379310344827</v>
      </c>
    </row>
    <row r="1729" spans="1:6" ht="15" thickBot="1" x14ac:dyDescent="0.4">
      <c r="A1729" s="110" t="s">
        <v>2446</v>
      </c>
      <c r="B1729" s="110" t="s">
        <v>2437</v>
      </c>
      <c r="C1729" s="115">
        <v>43668</v>
      </c>
      <c r="D1729" s="111">
        <v>9.86</v>
      </c>
      <c r="E1729" s="144">
        <v>17</v>
      </c>
      <c r="F1729" s="154">
        <f t="shared" si="26"/>
        <v>1.7241379310344829</v>
      </c>
    </row>
    <row r="1730" spans="1:6" ht="15" thickBot="1" x14ac:dyDescent="0.4">
      <c r="A1730" s="110" t="s">
        <v>2446</v>
      </c>
      <c r="B1730" s="110" t="s">
        <v>2437</v>
      </c>
      <c r="C1730" s="115">
        <v>43669</v>
      </c>
      <c r="D1730" s="111">
        <v>9.86</v>
      </c>
      <c r="E1730" s="144">
        <v>17</v>
      </c>
      <c r="F1730" s="154">
        <f t="shared" si="26"/>
        <v>1.7241379310344829</v>
      </c>
    </row>
    <row r="1731" spans="1:6" ht="15" thickBot="1" x14ac:dyDescent="0.4">
      <c r="A1731" s="110" t="s">
        <v>2446</v>
      </c>
      <c r="B1731" s="110" t="s">
        <v>2437</v>
      </c>
      <c r="C1731" s="115">
        <v>43670</v>
      </c>
      <c r="D1731" s="111">
        <v>9.86</v>
      </c>
      <c r="E1731" s="144">
        <v>17</v>
      </c>
      <c r="F1731" s="154">
        <f t="shared" si="26"/>
        <v>1.7241379310344829</v>
      </c>
    </row>
    <row r="1732" spans="1:6" ht="15" thickBot="1" x14ac:dyDescent="0.4">
      <c r="A1732" s="110" t="s">
        <v>2445</v>
      </c>
      <c r="B1732" s="110" t="s">
        <v>2437</v>
      </c>
      <c r="C1732" s="115">
        <v>43505</v>
      </c>
      <c r="D1732" s="111">
        <v>45.82</v>
      </c>
      <c r="E1732" s="144">
        <v>79</v>
      </c>
      <c r="F1732" s="154">
        <f t="shared" si="26"/>
        <v>1.7241379310344827</v>
      </c>
    </row>
    <row r="1733" spans="1:6" ht="15" thickBot="1" x14ac:dyDescent="0.4">
      <c r="A1733" s="110" t="s">
        <v>2438</v>
      </c>
      <c r="B1733" s="110" t="s">
        <v>2437</v>
      </c>
      <c r="C1733" s="115">
        <v>43731</v>
      </c>
      <c r="D1733" s="111">
        <v>265.64</v>
      </c>
      <c r="E1733" s="144">
        <v>458</v>
      </c>
      <c r="F1733" s="154">
        <f t="shared" si="26"/>
        <v>1.7241379310344829</v>
      </c>
    </row>
    <row r="1734" spans="1:6" ht="15" thickBot="1" x14ac:dyDescent="0.4">
      <c r="A1734" s="110" t="s">
        <v>2439</v>
      </c>
      <c r="B1734" s="110" t="s">
        <v>2437</v>
      </c>
      <c r="C1734" s="115">
        <v>43739</v>
      </c>
      <c r="D1734" s="111">
        <v>262.16000000000003</v>
      </c>
      <c r="E1734" s="144">
        <v>452</v>
      </c>
      <c r="F1734" s="154">
        <f t="shared" si="26"/>
        <v>1.7241379310344827</v>
      </c>
    </row>
    <row r="1735" spans="1:6" ht="15" thickBot="1" x14ac:dyDescent="0.4">
      <c r="A1735" s="110" t="s">
        <v>1381</v>
      </c>
      <c r="B1735" s="110" t="s">
        <v>2440</v>
      </c>
      <c r="C1735" s="115">
        <v>43659</v>
      </c>
      <c r="D1735" s="111">
        <v>89.74</v>
      </c>
      <c r="E1735" s="145"/>
      <c r="F1735" s="154" t="str">
        <f t="shared" si="26"/>
        <v/>
      </c>
    </row>
    <row r="1736" spans="1:6" ht="15" thickBot="1" x14ac:dyDescent="0.4">
      <c r="A1736" s="110" t="s">
        <v>1381</v>
      </c>
      <c r="B1736" s="110" t="s">
        <v>2437</v>
      </c>
      <c r="C1736" s="115">
        <v>43679</v>
      </c>
      <c r="D1736" s="111">
        <v>90.48</v>
      </c>
      <c r="E1736" s="144">
        <v>156</v>
      </c>
      <c r="F1736" s="154">
        <f t="shared" ref="F1736:F1774" si="27" xml:space="preserve"> IF(ISBLANK(E1736),"",E1736 / D1736)</f>
        <v>1.7241379310344827</v>
      </c>
    </row>
    <row r="1737" spans="1:6" ht="15" thickBot="1" x14ac:dyDescent="0.4">
      <c r="A1737" s="110" t="s">
        <v>1381</v>
      </c>
      <c r="B1737" s="110" t="s">
        <v>2441</v>
      </c>
      <c r="C1737" s="115">
        <v>43711</v>
      </c>
      <c r="D1737" s="111">
        <v>21.62</v>
      </c>
      <c r="E1737" s="145"/>
      <c r="F1737" s="154" t="str">
        <f t="shared" si="27"/>
        <v/>
      </c>
    </row>
    <row r="1738" spans="1:6" ht="15" thickBot="1" x14ac:dyDescent="0.4">
      <c r="A1738" s="110" t="s">
        <v>2438</v>
      </c>
      <c r="B1738" s="110" t="s">
        <v>2437</v>
      </c>
      <c r="C1738" s="115">
        <v>43734</v>
      </c>
      <c r="D1738" s="111">
        <v>244.18</v>
      </c>
      <c r="E1738" s="144">
        <v>421</v>
      </c>
      <c r="F1738" s="154">
        <f t="shared" si="27"/>
        <v>1.7241379310344827</v>
      </c>
    </row>
    <row r="1739" spans="1:6" ht="15" thickBot="1" x14ac:dyDescent="0.4">
      <c r="A1739" s="110" t="s">
        <v>2438</v>
      </c>
      <c r="B1739" s="110" t="s">
        <v>2437</v>
      </c>
      <c r="C1739" s="115">
        <v>43787</v>
      </c>
      <c r="D1739" s="111">
        <v>258.68</v>
      </c>
      <c r="E1739" s="144">
        <v>446</v>
      </c>
      <c r="F1739" s="154">
        <f t="shared" si="27"/>
        <v>1.7241379310344827</v>
      </c>
    </row>
    <row r="1740" spans="1:6" ht="15" thickBot="1" x14ac:dyDescent="0.4">
      <c r="A1740" s="110" t="s">
        <v>2438</v>
      </c>
      <c r="B1740" s="110" t="s">
        <v>2437</v>
      </c>
      <c r="C1740" s="115">
        <v>43616</v>
      </c>
      <c r="D1740" s="111">
        <v>251.72</v>
      </c>
      <c r="E1740" s="144">
        <v>434</v>
      </c>
      <c r="F1740" s="154">
        <f t="shared" si="27"/>
        <v>1.7241379310344829</v>
      </c>
    </row>
    <row r="1741" spans="1:6" ht="15" thickBot="1" x14ac:dyDescent="0.4">
      <c r="A1741" s="110" t="s">
        <v>1381</v>
      </c>
      <c r="B1741" s="110" t="s">
        <v>2437</v>
      </c>
      <c r="C1741" s="115">
        <v>43581</v>
      </c>
      <c r="D1741" s="111">
        <v>258.68</v>
      </c>
      <c r="E1741" s="144">
        <v>446</v>
      </c>
      <c r="F1741" s="154">
        <f t="shared" si="27"/>
        <v>1.7241379310344827</v>
      </c>
    </row>
    <row r="1742" spans="1:6" ht="15" thickBot="1" x14ac:dyDescent="0.4">
      <c r="A1742" s="110" t="s">
        <v>1381</v>
      </c>
      <c r="B1742" s="110" t="s">
        <v>2437</v>
      </c>
      <c r="C1742" s="115">
        <v>43645</v>
      </c>
      <c r="D1742" s="111">
        <v>244.18</v>
      </c>
      <c r="E1742" s="144">
        <v>421</v>
      </c>
      <c r="F1742" s="154">
        <f t="shared" si="27"/>
        <v>1.7241379310344827</v>
      </c>
    </row>
    <row r="1743" spans="1:6" ht="15" thickBot="1" x14ac:dyDescent="0.4">
      <c r="A1743" s="110" t="s">
        <v>1381</v>
      </c>
      <c r="B1743" s="110" t="s">
        <v>2440</v>
      </c>
      <c r="C1743" s="115">
        <v>43617</v>
      </c>
      <c r="D1743" s="111">
        <v>288.89</v>
      </c>
      <c r="E1743" s="145"/>
      <c r="F1743" s="154" t="str">
        <f t="shared" si="27"/>
        <v/>
      </c>
    </row>
    <row r="1744" spans="1:6" ht="15" thickBot="1" x14ac:dyDescent="0.4">
      <c r="A1744" s="110" t="s">
        <v>1381</v>
      </c>
      <c r="B1744" s="110" t="s">
        <v>2440</v>
      </c>
      <c r="C1744" s="115">
        <v>43617</v>
      </c>
      <c r="D1744" s="111">
        <v>288.89</v>
      </c>
      <c r="E1744" s="145"/>
      <c r="F1744" s="154" t="str">
        <f t="shared" si="27"/>
        <v/>
      </c>
    </row>
    <row r="1745" spans="1:6" ht="15" thickBot="1" x14ac:dyDescent="0.4">
      <c r="A1745" s="110" t="s">
        <v>1381</v>
      </c>
      <c r="B1745" s="110" t="s">
        <v>2440</v>
      </c>
      <c r="C1745" s="115">
        <v>43617</v>
      </c>
      <c r="D1745" s="111">
        <v>288.89</v>
      </c>
      <c r="E1745" s="145"/>
      <c r="F1745" s="154" t="str">
        <f t="shared" si="27"/>
        <v/>
      </c>
    </row>
    <row r="1746" spans="1:6" ht="15" thickBot="1" x14ac:dyDescent="0.4">
      <c r="A1746" s="110" t="s">
        <v>1381</v>
      </c>
      <c r="B1746" s="110" t="s">
        <v>2440</v>
      </c>
      <c r="C1746" s="115">
        <v>43617</v>
      </c>
      <c r="D1746" s="111">
        <v>288.89</v>
      </c>
      <c r="E1746" s="145"/>
      <c r="F1746" s="154" t="str">
        <f t="shared" si="27"/>
        <v/>
      </c>
    </row>
    <row r="1747" spans="1:6" ht="15" thickBot="1" x14ac:dyDescent="0.4">
      <c r="A1747" s="110" t="s">
        <v>1381</v>
      </c>
      <c r="B1747" s="110" t="s">
        <v>2437</v>
      </c>
      <c r="C1747" s="115">
        <v>43604</v>
      </c>
      <c r="D1747" s="111">
        <v>257.52</v>
      </c>
      <c r="E1747" s="144">
        <v>444</v>
      </c>
      <c r="F1747" s="154">
        <f t="shared" si="27"/>
        <v>1.7241379310344829</v>
      </c>
    </row>
    <row r="1748" spans="1:6" ht="15" thickBot="1" x14ac:dyDescent="0.4">
      <c r="A1748" s="110" t="s">
        <v>1381</v>
      </c>
      <c r="B1748" s="110" t="s">
        <v>2441</v>
      </c>
      <c r="C1748" s="115">
        <v>43527</v>
      </c>
      <c r="D1748" s="111">
        <v>40.33</v>
      </c>
      <c r="E1748" s="145"/>
      <c r="F1748" s="154" t="str">
        <f t="shared" si="27"/>
        <v/>
      </c>
    </row>
    <row r="1749" spans="1:6" ht="15" thickBot="1" x14ac:dyDescent="0.4">
      <c r="A1749" s="110" t="s">
        <v>1381</v>
      </c>
      <c r="B1749" s="110" t="s">
        <v>2441</v>
      </c>
      <c r="C1749" s="115">
        <v>43527</v>
      </c>
      <c r="D1749" s="111">
        <v>40.33</v>
      </c>
      <c r="E1749" s="145"/>
      <c r="F1749" s="154" t="str">
        <f t="shared" si="27"/>
        <v/>
      </c>
    </row>
    <row r="1750" spans="1:6" ht="15" thickBot="1" x14ac:dyDescent="0.4">
      <c r="A1750" s="110" t="s">
        <v>1381</v>
      </c>
      <c r="B1750" s="110" t="s">
        <v>2441</v>
      </c>
      <c r="C1750" s="115">
        <v>43527</v>
      </c>
      <c r="D1750" s="111">
        <v>40.33</v>
      </c>
      <c r="E1750" s="145"/>
      <c r="F1750" s="154" t="str">
        <f t="shared" si="27"/>
        <v/>
      </c>
    </row>
    <row r="1751" spans="1:6" ht="15" thickBot="1" x14ac:dyDescent="0.4">
      <c r="A1751" s="110" t="s">
        <v>1381</v>
      </c>
      <c r="B1751" s="110" t="s">
        <v>2441</v>
      </c>
      <c r="C1751" s="115">
        <v>43527</v>
      </c>
      <c r="D1751" s="111">
        <v>40.33</v>
      </c>
      <c r="E1751" s="145"/>
      <c r="F1751" s="154" t="str">
        <f t="shared" si="27"/>
        <v/>
      </c>
    </row>
    <row r="1752" spans="1:6" ht="15" thickBot="1" x14ac:dyDescent="0.4">
      <c r="A1752" s="110" t="s">
        <v>1381</v>
      </c>
      <c r="B1752" s="110" t="s">
        <v>2441</v>
      </c>
      <c r="C1752" s="115">
        <v>43533</v>
      </c>
      <c r="D1752" s="111">
        <v>33.46</v>
      </c>
      <c r="E1752" s="145"/>
      <c r="F1752" s="154" t="str">
        <f t="shared" si="27"/>
        <v/>
      </c>
    </row>
    <row r="1753" spans="1:6" ht="15" thickBot="1" x14ac:dyDescent="0.4">
      <c r="A1753" s="110" t="s">
        <v>1381</v>
      </c>
      <c r="B1753" s="110" t="s">
        <v>2441</v>
      </c>
      <c r="C1753" s="115">
        <v>43533</v>
      </c>
      <c r="D1753" s="111">
        <v>33.46</v>
      </c>
      <c r="E1753" s="145"/>
      <c r="F1753" s="154" t="str">
        <f t="shared" si="27"/>
        <v/>
      </c>
    </row>
    <row r="1754" spans="1:6" ht="15" thickBot="1" x14ac:dyDescent="0.4">
      <c r="A1754" s="110" t="s">
        <v>1381</v>
      </c>
      <c r="B1754" s="110" t="s">
        <v>2441</v>
      </c>
      <c r="C1754" s="115">
        <v>43533</v>
      </c>
      <c r="D1754" s="111">
        <v>33.46</v>
      </c>
      <c r="E1754" s="145"/>
      <c r="F1754" s="154" t="str">
        <f t="shared" si="27"/>
        <v/>
      </c>
    </row>
    <row r="1755" spans="1:6" ht="15" thickBot="1" x14ac:dyDescent="0.4">
      <c r="A1755" s="110" t="s">
        <v>1381</v>
      </c>
      <c r="B1755" s="110" t="s">
        <v>2441</v>
      </c>
      <c r="C1755" s="115">
        <v>43533</v>
      </c>
      <c r="D1755" s="111">
        <v>33.46</v>
      </c>
      <c r="E1755" s="145"/>
      <c r="F1755" s="154" t="str">
        <f t="shared" si="27"/>
        <v/>
      </c>
    </row>
    <row r="1756" spans="1:6" ht="15" thickBot="1" x14ac:dyDescent="0.4">
      <c r="A1756" s="110" t="s">
        <v>1381</v>
      </c>
      <c r="B1756" s="110" t="s">
        <v>2440</v>
      </c>
      <c r="C1756" s="115">
        <v>43527</v>
      </c>
      <c r="D1756" s="111">
        <v>56.1</v>
      </c>
      <c r="E1756" s="145"/>
      <c r="F1756" s="154" t="str">
        <f t="shared" si="27"/>
        <v/>
      </c>
    </row>
    <row r="1757" spans="1:6" ht="15" thickBot="1" x14ac:dyDescent="0.4">
      <c r="A1757" s="110" t="s">
        <v>1381</v>
      </c>
      <c r="B1757" s="110" t="s">
        <v>2440</v>
      </c>
      <c r="C1757" s="115">
        <v>43527</v>
      </c>
      <c r="D1757" s="111">
        <v>56.1</v>
      </c>
      <c r="E1757" s="145"/>
      <c r="F1757" s="154" t="str">
        <f t="shared" si="27"/>
        <v/>
      </c>
    </row>
    <row r="1758" spans="1:6" ht="15" thickBot="1" x14ac:dyDescent="0.4">
      <c r="A1758" s="110" t="s">
        <v>1381</v>
      </c>
      <c r="B1758" s="110" t="s">
        <v>2440</v>
      </c>
      <c r="C1758" s="115">
        <v>43527</v>
      </c>
      <c r="D1758" s="111">
        <v>56.1</v>
      </c>
      <c r="E1758" s="145"/>
      <c r="F1758" s="154" t="str">
        <f t="shared" si="27"/>
        <v/>
      </c>
    </row>
    <row r="1759" spans="1:6" ht="15" thickBot="1" x14ac:dyDescent="0.4">
      <c r="A1759" s="110" t="s">
        <v>1381</v>
      </c>
      <c r="B1759" s="110" t="s">
        <v>2440</v>
      </c>
      <c r="C1759" s="115">
        <v>43527</v>
      </c>
      <c r="D1759" s="111">
        <v>56.1</v>
      </c>
      <c r="E1759" s="145"/>
      <c r="F1759" s="154" t="str">
        <f t="shared" si="27"/>
        <v/>
      </c>
    </row>
    <row r="1760" spans="1:6" ht="15" thickBot="1" x14ac:dyDescent="0.4">
      <c r="A1760" s="110" t="s">
        <v>1381</v>
      </c>
      <c r="B1760" s="110" t="s">
        <v>2440</v>
      </c>
      <c r="C1760" s="115">
        <v>43533</v>
      </c>
      <c r="D1760" s="111">
        <v>61.49</v>
      </c>
      <c r="E1760" s="145"/>
      <c r="F1760" s="154" t="str">
        <f t="shared" si="27"/>
        <v/>
      </c>
    </row>
    <row r="1761" spans="1:6" ht="15" thickBot="1" x14ac:dyDescent="0.4">
      <c r="A1761" s="110" t="s">
        <v>1381</v>
      </c>
      <c r="B1761" s="110" t="s">
        <v>2440</v>
      </c>
      <c r="C1761" s="115">
        <v>43533</v>
      </c>
      <c r="D1761" s="111">
        <v>61.49</v>
      </c>
      <c r="E1761" s="145"/>
      <c r="F1761" s="154" t="str">
        <f t="shared" si="27"/>
        <v/>
      </c>
    </row>
    <row r="1762" spans="1:6" ht="15" thickBot="1" x14ac:dyDescent="0.4">
      <c r="A1762" s="110" t="s">
        <v>1381</v>
      </c>
      <c r="B1762" s="110" t="s">
        <v>2440</v>
      </c>
      <c r="C1762" s="115">
        <v>43533</v>
      </c>
      <c r="D1762" s="111">
        <v>61.49</v>
      </c>
      <c r="E1762" s="145"/>
      <c r="F1762" s="154" t="str">
        <f t="shared" si="27"/>
        <v/>
      </c>
    </row>
    <row r="1763" spans="1:6" ht="15" thickBot="1" x14ac:dyDescent="0.4">
      <c r="A1763" s="110" t="s">
        <v>1381</v>
      </c>
      <c r="B1763" s="110" t="s">
        <v>2440</v>
      </c>
      <c r="C1763" s="115">
        <v>43533</v>
      </c>
      <c r="D1763" s="111">
        <v>61.49</v>
      </c>
      <c r="E1763" s="145"/>
      <c r="F1763" s="154" t="str">
        <f t="shared" si="27"/>
        <v/>
      </c>
    </row>
    <row r="1764" spans="1:6" ht="15" thickBot="1" x14ac:dyDescent="0.4">
      <c r="A1764" s="110" t="s">
        <v>2446</v>
      </c>
      <c r="B1764" s="110" t="s">
        <v>2437</v>
      </c>
      <c r="C1764" s="115">
        <v>43581</v>
      </c>
      <c r="D1764" s="111">
        <v>243.02</v>
      </c>
      <c r="E1764" s="144">
        <v>419</v>
      </c>
      <c r="F1764" s="154">
        <f t="shared" si="27"/>
        <v>1.7241379310344827</v>
      </c>
    </row>
    <row r="1765" spans="1:6" ht="15" thickBot="1" x14ac:dyDescent="0.4">
      <c r="A1765" s="110" t="s">
        <v>2445</v>
      </c>
      <c r="B1765" s="110" t="s">
        <v>2440</v>
      </c>
      <c r="C1765" s="115">
        <v>43756</v>
      </c>
      <c r="D1765" s="111">
        <v>132.33000000000001</v>
      </c>
      <c r="E1765" s="145"/>
      <c r="F1765" s="154" t="str">
        <f t="shared" si="27"/>
        <v/>
      </c>
    </row>
    <row r="1766" spans="1:6" ht="15" thickBot="1" x14ac:dyDescent="0.4">
      <c r="A1766" s="110" t="s">
        <v>1381</v>
      </c>
      <c r="B1766" s="110" t="s">
        <v>2437</v>
      </c>
      <c r="C1766" s="115">
        <v>43674</v>
      </c>
      <c r="D1766" s="111">
        <v>256.36</v>
      </c>
      <c r="E1766" s="144">
        <v>442</v>
      </c>
      <c r="F1766" s="154">
        <f t="shared" si="27"/>
        <v>1.7241379310344827</v>
      </c>
    </row>
    <row r="1767" spans="1:6" ht="15" thickBot="1" x14ac:dyDescent="0.4">
      <c r="A1767" s="110" t="s">
        <v>1381</v>
      </c>
      <c r="B1767" s="110" t="s">
        <v>2437</v>
      </c>
      <c r="C1767" s="115">
        <v>43811</v>
      </c>
      <c r="D1767" s="111">
        <v>156.6</v>
      </c>
      <c r="E1767" s="144">
        <v>270</v>
      </c>
      <c r="F1767" s="154">
        <f t="shared" si="27"/>
        <v>1.7241379310344829</v>
      </c>
    </row>
    <row r="1768" spans="1:6" ht="15" thickBot="1" x14ac:dyDescent="0.4">
      <c r="A1768" s="110" t="s">
        <v>1381</v>
      </c>
      <c r="B1768" s="110" t="s">
        <v>2437</v>
      </c>
      <c r="C1768" s="115">
        <v>43628</v>
      </c>
      <c r="D1768" s="111">
        <v>232</v>
      </c>
      <c r="E1768" s="144">
        <v>400</v>
      </c>
      <c r="F1768" s="154">
        <f t="shared" si="27"/>
        <v>1.7241379310344827</v>
      </c>
    </row>
    <row r="1769" spans="1:6" ht="15" thickBot="1" x14ac:dyDescent="0.4">
      <c r="A1769" s="110" t="s">
        <v>1381</v>
      </c>
      <c r="B1769" s="110" t="s">
        <v>2440</v>
      </c>
      <c r="C1769" s="115">
        <v>43587</v>
      </c>
      <c r="D1769" s="111">
        <v>164.69</v>
      </c>
      <c r="E1769" s="145"/>
      <c r="F1769" s="154" t="str">
        <f t="shared" si="27"/>
        <v/>
      </c>
    </row>
    <row r="1770" spans="1:6" ht="15" thickBot="1" x14ac:dyDescent="0.4">
      <c r="A1770" s="110" t="s">
        <v>1381</v>
      </c>
      <c r="B1770" s="110" t="s">
        <v>2440</v>
      </c>
      <c r="C1770" s="115">
        <v>43587</v>
      </c>
      <c r="D1770" s="111">
        <v>164.69</v>
      </c>
      <c r="E1770" s="145"/>
      <c r="F1770" s="154" t="str">
        <f t="shared" si="27"/>
        <v/>
      </c>
    </row>
    <row r="1771" spans="1:6" ht="15" thickBot="1" x14ac:dyDescent="0.4">
      <c r="A1771" s="110" t="s">
        <v>1381</v>
      </c>
      <c r="B1771" s="110" t="s">
        <v>2440</v>
      </c>
      <c r="C1771" s="115">
        <v>43641</v>
      </c>
      <c r="D1771" s="111">
        <v>59.62</v>
      </c>
      <c r="E1771" s="145"/>
      <c r="F1771" s="154" t="str">
        <f t="shared" si="27"/>
        <v/>
      </c>
    </row>
    <row r="1772" spans="1:6" ht="15" thickBot="1" x14ac:dyDescent="0.4">
      <c r="A1772" s="110" t="s">
        <v>1381</v>
      </c>
      <c r="B1772" s="110" t="s">
        <v>2440</v>
      </c>
      <c r="C1772" s="115">
        <v>43641</v>
      </c>
      <c r="D1772" s="111">
        <v>59.62</v>
      </c>
      <c r="E1772" s="145"/>
      <c r="F1772" s="154" t="str">
        <f t="shared" si="27"/>
        <v/>
      </c>
    </row>
    <row r="1773" spans="1:6" ht="15" thickBot="1" x14ac:dyDescent="0.4">
      <c r="A1773" s="110" t="s">
        <v>1381</v>
      </c>
      <c r="B1773" s="110" t="s">
        <v>2437</v>
      </c>
      <c r="C1773" s="115">
        <v>43788</v>
      </c>
      <c r="D1773" s="111">
        <v>264.48</v>
      </c>
      <c r="E1773" s="144">
        <v>456</v>
      </c>
      <c r="F1773" s="154">
        <f t="shared" si="27"/>
        <v>1.7241379310344827</v>
      </c>
    </row>
    <row r="1774" spans="1:6" ht="15" thickBot="1" x14ac:dyDescent="0.4">
      <c r="A1774" s="110" t="s">
        <v>2446</v>
      </c>
      <c r="B1774" s="110" t="s">
        <v>2437</v>
      </c>
      <c r="C1774" s="115">
        <v>43667</v>
      </c>
      <c r="D1774" s="111">
        <v>17.399999999999999</v>
      </c>
      <c r="E1774" s="144">
        <v>30</v>
      </c>
      <c r="F1774" s="154">
        <f t="shared" si="27"/>
        <v>1.7241379310344829</v>
      </c>
    </row>
  </sheetData>
  <mergeCells count="2">
    <mergeCell ref="A2:F4"/>
    <mergeCell ref="A1:F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17"/>
  <sheetViews>
    <sheetView workbookViewId="0">
      <selection activeCell="B20" sqref="B20"/>
    </sheetView>
  </sheetViews>
  <sheetFormatPr defaultRowHeight="14.5" x14ac:dyDescent="0.35"/>
  <cols>
    <col min="1" max="1" width="19.81640625" customWidth="1"/>
    <col min="2" max="2" width="29.81640625" customWidth="1"/>
    <col min="3" max="3" width="15.81640625" customWidth="1"/>
    <col min="4" max="4" width="21.90625" bestFit="1" customWidth="1"/>
    <col min="5" max="5" width="8" bestFit="1" customWidth="1"/>
    <col min="6" max="6" width="12.54296875" bestFit="1" customWidth="1"/>
    <col min="7" max="7" width="21.90625" bestFit="1" customWidth="1"/>
    <col min="8" max="8" width="8" bestFit="1" customWidth="1"/>
    <col min="9" max="9" width="12.54296875" bestFit="1" customWidth="1"/>
  </cols>
  <sheetData>
    <row r="1" spans="1:16384" ht="23" x14ac:dyDescent="0.35">
      <c r="A1" s="250" t="s">
        <v>2452</v>
      </c>
      <c r="B1" s="250"/>
      <c r="C1" s="84"/>
      <c r="D1" s="84"/>
      <c r="E1" s="84"/>
    </row>
    <row r="2" spans="1:16384" ht="14.5" customHeight="1" x14ac:dyDescent="0.35">
      <c r="A2" s="251" t="s">
        <v>2453</v>
      </c>
      <c r="B2" s="251"/>
      <c r="C2" s="84"/>
      <c r="D2" s="84"/>
      <c r="E2" s="84"/>
    </row>
    <row r="3" spans="1:16384" x14ac:dyDescent="0.35">
      <c r="A3" s="251"/>
      <c r="B3" s="251"/>
      <c r="C3" s="84"/>
      <c r="D3" s="84"/>
      <c r="E3" s="84"/>
    </row>
    <row r="4" spans="1:16384" x14ac:dyDescent="0.35">
      <c r="A4" s="84"/>
      <c r="B4" s="84"/>
    </row>
    <row r="5" spans="1:16384" x14ac:dyDescent="0.35">
      <c r="A5" s="309" t="s">
        <v>2457</v>
      </c>
      <c r="B5" s="310"/>
      <c r="D5" s="246" t="s">
        <v>2394</v>
      </c>
      <c r="E5" s="246"/>
      <c r="F5" s="246"/>
    </row>
    <row r="6" spans="1:16384" x14ac:dyDescent="0.35">
      <c r="A6" s="22"/>
      <c r="B6" s="22" t="s">
        <v>1961</v>
      </c>
      <c r="D6" s="124" t="s">
        <v>2395</v>
      </c>
      <c r="E6" s="124" t="s">
        <v>2398</v>
      </c>
      <c r="F6" s="124" t="s">
        <v>1974</v>
      </c>
    </row>
    <row r="7" spans="1:16384" x14ac:dyDescent="0.35">
      <c r="A7" s="22" t="s">
        <v>2327</v>
      </c>
      <c r="B7" s="56">
        <f>ROWS('Car Travel Raw'!A7:A1774)</f>
        <v>1768</v>
      </c>
      <c r="D7" s="81" t="s">
        <v>2454</v>
      </c>
      <c r="E7" s="147">
        <f>AVERAGE('Car Travel Raw'!F7:F1774)</f>
        <v>1.7243095315350396</v>
      </c>
      <c r="F7" s="10" t="s">
        <v>2455</v>
      </c>
    </row>
    <row r="8" spans="1:16384" ht="16.5" x14ac:dyDescent="0.35">
      <c r="A8" s="22" t="s">
        <v>2459</v>
      </c>
      <c r="B8" s="146">
        <f>AVERAGE('Car Travel Raw'!D7:D1774)</f>
        <v>160.24992647058806</v>
      </c>
      <c r="D8" s="81" t="s">
        <v>2401</v>
      </c>
      <c r="E8" s="126">
        <v>4.0400000000000001E-4</v>
      </c>
      <c r="F8" s="10" t="s">
        <v>2449</v>
      </c>
    </row>
    <row r="9" spans="1:16384" s="84" customFormat="1" x14ac:dyDescent="0.35">
      <c r="A9" s="22" t="s">
        <v>2458</v>
      </c>
      <c r="B9" s="146">
        <f>SUM('Car Travel Raw'!D7:D1774)</f>
        <v>283321.8699999997</v>
      </c>
      <c r="D9" s="311" t="s">
        <v>2403</v>
      </c>
      <c r="E9" s="312"/>
      <c r="F9" s="312"/>
    </row>
    <row r="10" spans="1:16384" x14ac:dyDescent="0.35">
      <c r="A10" s="22" t="s">
        <v>2507</v>
      </c>
      <c r="B10" s="56">
        <f>E7*B9</f>
        <v>488534.60093333089</v>
      </c>
      <c r="C10" s="84"/>
      <c r="D10" s="84"/>
      <c r="E10" s="84"/>
    </row>
    <row r="11" spans="1:16384" s="66" customFormat="1" x14ac:dyDescent="0.35">
      <c r="A11" s="22" t="s">
        <v>1974</v>
      </c>
      <c r="B11" s="82" t="s">
        <v>2319</v>
      </c>
      <c r="D11" s="54"/>
      <c r="E11" s="49"/>
      <c r="F11" s="54"/>
      <c r="G11" s="49"/>
      <c r="H11" s="54"/>
      <c r="I11" s="49"/>
      <c r="J11" s="54"/>
      <c r="K11" s="49"/>
      <c r="L11" s="54"/>
      <c r="M11" s="49"/>
      <c r="N11" s="54"/>
      <c r="O11" s="49"/>
      <c r="P11" s="54"/>
      <c r="Q11" s="49"/>
      <c r="R11" s="54"/>
      <c r="S11" s="49"/>
      <c r="T11" s="54"/>
      <c r="U11" s="49"/>
      <c r="V11" s="54"/>
      <c r="W11" s="49"/>
      <c r="X11" s="54"/>
      <c r="Y11" s="49"/>
      <c r="Z11" s="54"/>
      <c r="AA11" s="49"/>
      <c r="AB11" s="54"/>
      <c r="AC11" s="49"/>
      <c r="AD11" s="54"/>
      <c r="AE11" s="49"/>
      <c r="AF11" s="54"/>
      <c r="AG11" s="49"/>
      <c r="AH11" s="54"/>
      <c r="AI11" s="49"/>
      <c r="AJ11" s="54"/>
      <c r="AK11" s="49"/>
      <c r="AL11" s="54"/>
      <c r="AM11" s="49"/>
      <c r="AN11" s="54"/>
      <c r="AO11" s="49"/>
      <c r="AP11" s="54"/>
      <c r="AQ11" s="49"/>
      <c r="AR11" s="54"/>
      <c r="AS11" s="49"/>
      <c r="AT11" s="54"/>
      <c r="AU11" s="49"/>
      <c r="AV11" s="54"/>
      <c r="AW11" s="49"/>
      <c r="AX11" s="54"/>
      <c r="AY11" s="49"/>
      <c r="AZ11" s="54"/>
      <c r="BA11" s="49"/>
      <c r="BB11" s="54"/>
      <c r="BC11" s="49"/>
      <c r="BD11" s="54"/>
      <c r="BE11" s="49"/>
      <c r="BF11" s="54"/>
      <c r="BG11" s="49"/>
      <c r="BH11" s="54"/>
      <c r="BI11" s="49"/>
      <c r="BJ11" s="54"/>
      <c r="BK11" s="49"/>
      <c r="BL11" s="54"/>
      <c r="BM11" s="49"/>
      <c r="BN11" s="54"/>
      <c r="BO11" s="49"/>
      <c r="BP11" s="54"/>
      <c r="BQ11" s="49"/>
      <c r="BR11" s="54"/>
      <c r="BS11" s="49"/>
      <c r="BT11" s="54"/>
      <c r="BU11" s="49"/>
      <c r="BV11" s="54"/>
      <c r="BW11" s="49"/>
      <c r="BX11" s="54"/>
      <c r="BY11" s="49"/>
      <c r="BZ11" s="54"/>
      <c r="CA11" s="49"/>
      <c r="CB11" s="54"/>
      <c r="CC11" s="49"/>
      <c r="CD11" s="54"/>
      <c r="CE11" s="49"/>
      <c r="CF11" s="54"/>
      <c r="CG11" s="49"/>
      <c r="CH11" s="54"/>
      <c r="CI11" s="49"/>
      <c r="CJ11" s="54"/>
      <c r="CK11" s="49"/>
      <c r="CL11" s="54"/>
      <c r="CM11" s="49"/>
      <c r="CN11" s="54"/>
      <c r="CO11" s="49"/>
      <c r="CP11" s="54"/>
      <c r="CQ11" s="49"/>
      <c r="CR11" s="54"/>
      <c r="CS11" s="49"/>
      <c r="CT11" s="54"/>
      <c r="CU11" s="49"/>
      <c r="CV11" s="54"/>
      <c r="CW11" s="49"/>
      <c r="CX11" s="54"/>
      <c r="CY11" s="49"/>
      <c r="CZ11" s="54"/>
      <c r="DA11" s="49"/>
      <c r="DB11" s="54"/>
      <c r="DC11" s="49"/>
      <c r="DD11" s="54"/>
      <c r="DE11" s="49"/>
      <c r="DF11" s="54"/>
      <c r="DG11" s="49"/>
      <c r="DH11" s="54"/>
      <c r="DI11" s="49"/>
      <c r="DJ11" s="54"/>
      <c r="DK11" s="49"/>
      <c r="DL11" s="54"/>
      <c r="DM11" s="49"/>
      <c r="DN11" s="54"/>
      <c r="DO11" s="49"/>
      <c r="DP11" s="54"/>
      <c r="DQ11" s="49"/>
      <c r="DR11" s="54"/>
      <c r="DS11" s="49"/>
      <c r="DT11" s="54"/>
      <c r="DU11" s="49"/>
      <c r="DV11" s="54"/>
      <c r="DW11" s="49"/>
      <c r="DX11" s="54"/>
      <c r="DY11" s="49"/>
      <c r="DZ11" s="54"/>
      <c r="EA11" s="49"/>
      <c r="EB11" s="54"/>
      <c r="EC11" s="49"/>
      <c r="ED11" s="54"/>
      <c r="EE11" s="49"/>
      <c r="EF11" s="54"/>
      <c r="EG11" s="49"/>
      <c r="EH11" s="54"/>
      <c r="EI11" s="49"/>
      <c r="EJ11" s="54"/>
      <c r="EK11" s="49"/>
      <c r="EL11" s="54"/>
      <c r="EM11" s="49"/>
      <c r="EN11" s="54"/>
      <c r="EO11" s="49"/>
      <c r="EP11" s="54"/>
      <c r="EQ11" s="49"/>
      <c r="ER11" s="54"/>
      <c r="ES11" s="49"/>
      <c r="ET11" s="54"/>
      <c r="EU11" s="49"/>
      <c r="EV11" s="54"/>
      <c r="EW11" s="49"/>
      <c r="EX11" s="54"/>
      <c r="EY11" s="49"/>
      <c r="EZ11" s="54"/>
      <c r="FA11" s="49"/>
      <c r="FB11" s="54"/>
      <c r="FC11" s="49"/>
      <c r="FD11" s="54"/>
      <c r="FE11" s="49"/>
      <c r="FF11" s="54"/>
      <c r="FG11" s="49"/>
      <c r="FH11" s="54"/>
      <c r="FI11" s="49"/>
      <c r="FJ11" s="54"/>
      <c r="FK11" s="49"/>
      <c r="FL11" s="54"/>
      <c r="FM11" s="49"/>
      <c r="FN11" s="54"/>
      <c r="FO11" s="49"/>
      <c r="FP11" s="54"/>
      <c r="FQ11" s="49"/>
      <c r="FR11" s="54"/>
      <c r="FS11" s="49"/>
      <c r="FT11" s="54"/>
      <c r="FU11" s="49"/>
      <c r="FV11" s="54"/>
      <c r="FW11" s="49"/>
      <c r="FX11" s="54"/>
      <c r="FY11" s="49"/>
      <c r="FZ11" s="54"/>
      <c r="GA11" s="49"/>
      <c r="GB11" s="54"/>
      <c r="GC11" s="49"/>
      <c r="GD11" s="54"/>
      <c r="GE11" s="49"/>
      <c r="GF11" s="54"/>
      <c r="GG11" s="49"/>
      <c r="GH11" s="54"/>
      <c r="GI11" s="49"/>
      <c r="GJ11" s="54"/>
      <c r="GK11" s="49"/>
      <c r="GL11" s="54"/>
      <c r="GM11" s="49"/>
      <c r="GN11" s="54"/>
      <c r="GO11" s="49"/>
      <c r="GP11" s="54"/>
      <c r="GQ11" s="49"/>
      <c r="GR11" s="54"/>
      <c r="GS11" s="49"/>
      <c r="GT11" s="54"/>
      <c r="GU11" s="49"/>
      <c r="GV11" s="54"/>
      <c r="GW11" s="49"/>
      <c r="GX11" s="54"/>
      <c r="GY11" s="49"/>
      <c r="GZ11" s="54"/>
      <c r="HA11" s="49"/>
      <c r="HB11" s="54"/>
      <c r="HC11" s="49"/>
      <c r="HD11" s="54"/>
      <c r="HE11" s="49"/>
      <c r="HF11" s="54"/>
      <c r="HG11" s="49"/>
      <c r="HH11" s="54"/>
      <c r="HI11" s="49"/>
      <c r="HJ11" s="54"/>
      <c r="HK11" s="49"/>
      <c r="HL11" s="54"/>
      <c r="HM11" s="49"/>
      <c r="HN11" s="54"/>
      <c r="HO11" s="49"/>
      <c r="HP11" s="54"/>
      <c r="HQ11" s="49"/>
      <c r="HR11" s="54"/>
      <c r="HS11" s="49"/>
      <c r="HT11" s="54"/>
      <c r="HU11" s="49"/>
      <c r="HV11" s="54"/>
      <c r="HW11" s="49"/>
      <c r="HX11" s="54"/>
      <c r="HY11" s="49"/>
      <c r="HZ11" s="54"/>
      <c r="IA11" s="49"/>
      <c r="IB11" s="54"/>
      <c r="IC11" s="49"/>
      <c r="ID11" s="54"/>
      <c r="IE11" s="49"/>
      <c r="IF11" s="54"/>
      <c r="IG11" s="49"/>
      <c r="IH11" s="54"/>
      <c r="II11" s="49"/>
      <c r="IJ11" s="54"/>
      <c r="IK11" s="49"/>
      <c r="IL11" s="54"/>
      <c r="IM11" s="49"/>
      <c r="IN11" s="54"/>
      <c r="IO11" s="49"/>
      <c r="IP11" s="54"/>
      <c r="IQ11" s="49"/>
      <c r="IR11" s="54"/>
      <c r="IS11" s="49"/>
      <c r="IT11" s="54"/>
      <c r="IU11" s="49"/>
      <c r="IV11" s="54"/>
      <c r="IW11" s="49"/>
      <c r="IX11" s="54"/>
      <c r="IY11" s="49"/>
      <c r="IZ11" s="54"/>
      <c r="JA11" s="49"/>
      <c r="JB11" s="54"/>
      <c r="JC11" s="49"/>
      <c r="JD11" s="54"/>
      <c r="JE11" s="49"/>
      <c r="JF11" s="54"/>
      <c r="JG11" s="49"/>
      <c r="JH11" s="54"/>
      <c r="JI11" s="49"/>
      <c r="JJ11" s="54"/>
      <c r="JK11" s="49"/>
      <c r="JL11" s="54"/>
      <c r="JM11" s="49"/>
      <c r="JN11" s="54"/>
      <c r="JO11" s="49"/>
      <c r="JP11" s="54"/>
      <c r="JQ11" s="49"/>
      <c r="JR11" s="54"/>
      <c r="JS11" s="49"/>
      <c r="JT11" s="54"/>
      <c r="JU11" s="49"/>
      <c r="JV11" s="54"/>
      <c r="JW11" s="49"/>
      <c r="JX11" s="54"/>
      <c r="JY11" s="49"/>
      <c r="JZ11" s="54"/>
      <c r="KA11" s="49"/>
      <c r="KB11" s="54"/>
      <c r="KC11" s="49"/>
      <c r="KD11" s="54"/>
      <c r="KE11" s="49"/>
      <c r="KF11" s="54"/>
      <c r="KG11" s="49"/>
      <c r="KH11" s="54"/>
      <c r="KI11" s="49"/>
      <c r="KJ11" s="54"/>
      <c r="KK11" s="49"/>
      <c r="KL11" s="54"/>
      <c r="KM11" s="49"/>
      <c r="KN11" s="54"/>
      <c r="KO11" s="49"/>
      <c r="KP11" s="54"/>
      <c r="KQ11" s="49"/>
      <c r="KR11" s="54"/>
      <c r="KS11" s="49"/>
      <c r="KT11" s="54"/>
      <c r="KU11" s="49"/>
      <c r="KV11" s="54"/>
      <c r="KW11" s="49"/>
      <c r="KX11" s="54"/>
      <c r="KY11" s="49"/>
      <c r="KZ11" s="54"/>
      <c r="LA11" s="49"/>
      <c r="LB11" s="54"/>
      <c r="LC11" s="49"/>
      <c r="LD11" s="54"/>
      <c r="LE11" s="49"/>
      <c r="LF11" s="54"/>
      <c r="LG11" s="49"/>
      <c r="LH11" s="54"/>
      <c r="LI11" s="49"/>
      <c r="LJ11" s="54"/>
      <c r="LK11" s="49"/>
      <c r="LL11" s="54"/>
      <c r="LM11" s="49"/>
      <c r="LN11" s="54"/>
      <c r="LO11" s="49"/>
      <c r="LP11" s="54"/>
      <c r="LQ11" s="49"/>
      <c r="LR11" s="54"/>
      <c r="LS11" s="49"/>
      <c r="LT11" s="54"/>
      <c r="LU11" s="49"/>
      <c r="LV11" s="54"/>
      <c r="LW11" s="49"/>
      <c r="LX11" s="54"/>
      <c r="LY11" s="49"/>
      <c r="LZ11" s="54"/>
      <c r="MA11" s="49"/>
      <c r="MB11" s="54"/>
      <c r="MC11" s="49"/>
      <c r="MD11" s="54"/>
      <c r="ME11" s="49"/>
      <c r="MF11" s="54"/>
      <c r="MG11" s="49"/>
      <c r="MH11" s="54"/>
      <c r="MI11" s="49"/>
      <c r="MJ11" s="54"/>
      <c r="MK11" s="49"/>
      <c r="ML11" s="54"/>
      <c r="MM11" s="49"/>
      <c r="MN11" s="54"/>
      <c r="MO11" s="49"/>
      <c r="MP11" s="54"/>
      <c r="MQ11" s="49"/>
      <c r="MR11" s="54"/>
      <c r="MS11" s="49"/>
      <c r="MT11" s="54"/>
      <c r="MU11" s="49"/>
      <c r="MV11" s="54"/>
      <c r="MW11" s="49"/>
      <c r="MX11" s="54"/>
      <c r="MY11" s="49"/>
      <c r="MZ11" s="54"/>
      <c r="NA11" s="49"/>
      <c r="NB11" s="54"/>
      <c r="NC11" s="49"/>
      <c r="ND11" s="54"/>
      <c r="NE11" s="49"/>
      <c r="NF11" s="54"/>
      <c r="NG11" s="49"/>
      <c r="NH11" s="54"/>
      <c r="NI11" s="49"/>
      <c r="NJ11" s="54"/>
      <c r="NK11" s="49"/>
      <c r="NL11" s="54"/>
      <c r="NM11" s="49"/>
      <c r="NN11" s="54"/>
      <c r="NO11" s="49"/>
      <c r="NP11" s="54"/>
      <c r="NQ11" s="49"/>
      <c r="NR11" s="54"/>
      <c r="NS11" s="49"/>
      <c r="NT11" s="54"/>
      <c r="NU11" s="49"/>
      <c r="NV11" s="54"/>
      <c r="NW11" s="49"/>
      <c r="NX11" s="54"/>
      <c r="NY11" s="49"/>
      <c r="NZ11" s="54"/>
      <c r="OA11" s="49"/>
      <c r="OB11" s="54"/>
      <c r="OC11" s="49"/>
      <c r="OD11" s="54"/>
      <c r="OE11" s="49"/>
      <c r="OF11" s="54"/>
      <c r="OG11" s="49"/>
      <c r="OH11" s="54"/>
      <c r="OI11" s="49"/>
      <c r="OJ11" s="54"/>
      <c r="OK11" s="49"/>
      <c r="OL11" s="54"/>
      <c r="OM11" s="49"/>
      <c r="ON11" s="54"/>
      <c r="OO11" s="49"/>
      <c r="OP11" s="54"/>
      <c r="OQ11" s="49"/>
      <c r="OR11" s="54"/>
      <c r="OS11" s="49"/>
      <c r="OT11" s="54"/>
      <c r="OU11" s="49"/>
      <c r="OV11" s="54"/>
      <c r="OW11" s="49"/>
      <c r="OX11" s="54"/>
      <c r="OY11" s="49"/>
      <c r="OZ11" s="54"/>
      <c r="PA11" s="49"/>
      <c r="PB11" s="54"/>
      <c r="PC11" s="49"/>
      <c r="PD11" s="54"/>
      <c r="PE11" s="49"/>
      <c r="PF11" s="54"/>
      <c r="PG11" s="49"/>
      <c r="PH11" s="54"/>
      <c r="PI11" s="49"/>
      <c r="PJ11" s="54"/>
      <c r="PK11" s="49"/>
      <c r="PL11" s="54"/>
      <c r="PM11" s="49"/>
      <c r="PN11" s="54"/>
      <c r="PO11" s="49"/>
      <c r="PP11" s="54"/>
      <c r="PQ11" s="49"/>
      <c r="PR11" s="54"/>
      <c r="PS11" s="49"/>
      <c r="PT11" s="54"/>
      <c r="PU11" s="49"/>
      <c r="PV11" s="54"/>
      <c r="PW11" s="49"/>
      <c r="PX11" s="54"/>
      <c r="PY11" s="49"/>
      <c r="PZ11" s="54"/>
      <c r="QA11" s="49"/>
      <c r="QB11" s="54"/>
      <c r="QC11" s="49"/>
      <c r="QD11" s="54"/>
      <c r="QE11" s="49"/>
      <c r="QF11" s="54"/>
      <c r="QG11" s="49"/>
      <c r="QH11" s="54"/>
      <c r="QI11" s="49"/>
      <c r="QJ11" s="54"/>
      <c r="QK11" s="49"/>
      <c r="QL11" s="54"/>
      <c r="QM11" s="49"/>
      <c r="QN11" s="54"/>
      <c r="QO11" s="49"/>
      <c r="QP11" s="54"/>
      <c r="QQ11" s="49"/>
      <c r="QR11" s="54"/>
      <c r="QS11" s="49"/>
      <c r="QT11" s="54"/>
      <c r="QU11" s="49"/>
      <c r="QV11" s="54"/>
      <c r="QW11" s="49"/>
      <c r="QX11" s="54"/>
      <c r="QY11" s="49"/>
      <c r="QZ11" s="54"/>
      <c r="RA11" s="49"/>
      <c r="RB11" s="54"/>
      <c r="RC11" s="49"/>
      <c r="RD11" s="54"/>
      <c r="RE11" s="49"/>
      <c r="RF11" s="54"/>
      <c r="RG11" s="49"/>
      <c r="RH11" s="54"/>
      <c r="RI11" s="49"/>
      <c r="RJ11" s="54"/>
      <c r="RK11" s="49"/>
      <c r="RL11" s="54"/>
      <c r="RM11" s="49"/>
      <c r="RN11" s="54"/>
      <c r="RO11" s="49"/>
      <c r="RP11" s="54"/>
      <c r="RQ11" s="49"/>
      <c r="RR11" s="54"/>
      <c r="RS11" s="49"/>
      <c r="RT11" s="54"/>
      <c r="RU11" s="49"/>
      <c r="RV11" s="54"/>
      <c r="RW11" s="49"/>
      <c r="RX11" s="54"/>
      <c r="RY11" s="49"/>
      <c r="RZ11" s="54"/>
      <c r="SA11" s="49"/>
      <c r="SB11" s="54"/>
      <c r="SC11" s="49"/>
      <c r="SD11" s="54"/>
      <c r="SE11" s="49"/>
      <c r="SF11" s="54"/>
      <c r="SG11" s="49"/>
      <c r="SH11" s="54"/>
      <c r="SI11" s="49"/>
      <c r="SJ11" s="54"/>
      <c r="SK11" s="49"/>
      <c r="SL11" s="54"/>
      <c r="SM11" s="49"/>
      <c r="SN11" s="54"/>
      <c r="SO11" s="49"/>
      <c r="SP11" s="54"/>
      <c r="SQ11" s="49"/>
      <c r="SR11" s="54"/>
      <c r="SS11" s="49"/>
      <c r="ST11" s="54"/>
      <c r="SU11" s="49"/>
      <c r="SV11" s="54"/>
      <c r="SW11" s="49"/>
      <c r="SX11" s="54"/>
      <c r="SY11" s="49"/>
      <c r="SZ11" s="54"/>
      <c r="TA11" s="49"/>
      <c r="TB11" s="54"/>
      <c r="TC11" s="49"/>
      <c r="TD11" s="54"/>
      <c r="TE11" s="49"/>
      <c r="TF11" s="54"/>
      <c r="TG11" s="49"/>
      <c r="TH11" s="54"/>
      <c r="TI11" s="49"/>
      <c r="TJ11" s="54"/>
      <c r="TK11" s="49"/>
      <c r="TL11" s="54"/>
      <c r="TM11" s="49"/>
      <c r="TN11" s="54"/>
      <c r="TO11" s="49"/>
      <c r="TP11" s="54"/>
      <c r="TQ11" s="49"/>
      <c r="TR11" s="54"/>
      <c r="TS11" s="49"/>
      <c r="TT11" s="54"/>
      <c r="TU11" s="49"/>
      <c r="TV11" s="54"/>
      <c r="TW11" s="49"/>
      <c r="TX11" s="54"/>
      <c r="TY11" s="49"/>
      <c r="TZ11" s="54"/>
      <c r="UA11" s="49"/>
      <c r="UB11" s="54"/>
      <c r="UC11" s="49"/>
      <c r="UD11" s="54"/>
      <c r="UE11" s="49"/>
      <c r="UF11" s="54"/>
      <c r="UG11" s="49"/>
      <c r="UH11" s="54"/>
      <c r="UI11" s="49"/>
      <c r="UJ11" s="54"/>
      <c r="UK11" s="49"/>
      <c r="UL11" s="54"/>
      <c r="UM11" s="49"/>
      <c r="UN11" s="54"/>
      <c r="UO11" s="49"/>
      <c r="UP11" s="54"/>
      <c r="UQ11" s="49"/>
      <c r="UR11" s="54"/>
      <c r="US11" s="49"/>
      <c r="UT11" s="54"/>
      <c r="UU11" s="49"/>
      <c r="UV11" s="54"/>
      <c r="UW11" s="49"/>
      <c r="UX11" s="54"/>
      <c r="UY11" s="49"/>
      <c r="UZ11" s="54"/>
      <c r="VA11" s="49"/>
      <c r="VB11" s="54"/>
      <c r="VC11" s="49"/>
      <c r="VD11" s="54"/>
      <c r="VE11" s="49"/>
      <c r="VF11" s="54"/>
      <c r="VG11" s="49"/>
      <c r="VH11" s="54"/>
      <c r="VI11" s="49"/>
      <c r="VJ11" s="54"/>
      <c r="VK11" s="49"/>
      <c r="VL11" s="54"/>
      <c r="VM11" s="49"/>
      <c r="VN11" s="54"/>
      <c r="VO11" s="49"/>
      <c r="VP11" s="54"/>
      <c r="VQ11" s="49"/>
      <c r="VR11" s="54"/>
      <c r="VS11" s="49"/>
      <c r="VT11" s="54"/>
      <c r="VU11" s="49"/>
      <c r="VV11" s="54"/>
      <c r="VW11" s="49"/>
      <c r="VX11" s="54"/>
      <c r="VY11" s="49"/>
      <c r="VZ11" s="54"/>
      <c r="WA11" s="49"/>
      <c r="WB11" s="54"/>
      <c r="WC11" s="49"/>
      <c r="WD11" s="54"/>
      <c r="WE11" s="49"/>
      <c r="WF11" s="54"/>
      <c r="WG11" s="49"/>
      <c r="WH11" s="54"/>
      <c r="WI11" s="49"/>
      <c r="WJ11" s="54"/>
      <c r="WK11" s="49"/>
      <c r="WL11" s="54"/>
      <c r="WM11" s="49"/>
      <c r="WN11" s="54"/>
      <c r="WO11" s="49"/>
      <c r="WP11" s="54"/>
      <c r="WQ11" s="49"/>
      <c r="WR11" s="54"/>
      <c r="WS11" s="49"/>
      <c r="WT11" s="54"/>
      <c r="WU11" s="49"/>
      <c r="WV11" s="54"/>
      <c r="WW11" s="49"/>
      <c r="WX11" s="54"/>
      <c r="WY11" s="49"/>
      <c r="WZ11" s="54"/>
      <c r="XA11" s="49"/>
      <c r="XB11" s="54"/>
      <c r="XC11" s="49"/>
      <c r="XD11" s="54"/>
      <c r="XE11" s="49"/>
      <c r="XF11" s="54"/>
      <c r="XG11" s="49"/>
      <c r="XH11" s="54"/>
      <c r="XI11" s="49"/>
      <c r="XJ11" s="54"/>
      <c r="XK11" s="49"/>
      <c r="XL11" s="54"/>
      <c r="XM11" s="49"/>
      <c r="XN11" s="54"/>
      <c r="XO11" s="49"/>
      <c r="XP11" s="54"/>
      <c r="XQ11" s="49"/>
      <c r="XR11" s="54"/>
      <c r="XS11" s="49"/>
      <c r="XT11" s="54"/>
      <c r="XU11" s="49"/>
      <c r="XV11" s="54"/>
      <c r="XW11" s="49"/>
      <c r="XX11" s="54"/>
      <c r="XY11" s="49"/>
      <c r="XZ11" s="54"/>
      <c r="YA11" s="49"/>
      <c r="YB11" s="54"/>
      <c r="YC11" s="49"/>
      <c r="YD11" s="54"/>
      <c r="YE11" s="49"/>
      <c r="YF11" s="54"/>
      <c r="YG11" s="49"/>
      <c r="YH11" s="54"/>
      <c r="YI11" s="49"/>
      <c r="YJ11" s="54"/>
      <c r="YK11" s="49"/>
      <c r="YL11" s="54"/>
      <c r="YM11" s="49"/>
      <c r="YN11" s="54"/>
      <c r="YO11" s="49"/>
      <c r="YP11" s="54"/>
      <c r="YQ11" s="49"/>
      <c r="YR11" s="54"/>
      <c r="YS11" s="49"/>
      <c r="YT11" s="54"/>
      <c r="YU11" s="49"/>
      <c r="YV11" s="54"/>
      <c r="YW11" s="49"/>
      <c r="YX11" s="54"/>
      <c r="YY11" s="49"/>
      <c r="YZ11" s="54"/>
      <c r="ZA11" s="49"/>
      <c r="ZB11" s="54"/>
      <c r="ZC11" s="49"/>
      <c r="ZD11" s="54"/>
      <c r="ZE11" s="49"/>
      <c r="ZF11" s="54"/>
      <c r="ZG11" s="49"/>
      <c r="ZH11" s="54"/>
      <c r="ZI11" s="49"/>
      <c r="ZJ11" s="54"/>
      <c r="ZK11" s="49"/>
      <c r="ZL11" s="54"/>
      <c r="ZM11" s="49"/>
      <c r="ZN11" s="54"/>
      <c r="ZO11" s="49"/>
      <c r="ZP11" s="54"/>
      <c r="ZQ11" s="49"/>
      <c r="ZR11" s="54"/>
      <c r="ZS11" s="49"/>
      <c r="ZT11" s="54"/>
      <c r="ZU11" s="49"/>
      <c r="ZV11" s="54"/>
      <c r="ZW11" s="49"/>
      <c r="ZX11" s="54"/>
      <c r="ZY11" s="49"/>
      <c r="ZZ11" s="54"/>
      <c r="AAA11" s="49"/>
      <c r="AAB11" s="54"/>
      <c r="AAC11" s="49"/>
      <c r="AAD11" s="54"/>
      <c r="AAE11" s="49"/>
      <c r="AAF11" s="54"/>
      <c r="AAG11" s="49"/>
      <c r="AAH11" s="54"/>
      <c r="AAI11" s="49"/>
      <c r="AAJ11" s="54"/>
      <c r="AAK11" s="49"/>
      <c r="AAL11" s="54"/>
      <c r="AAM11" s="49"/>
      <c r="AAN11" s="54"/>
      <c r="AAO11" s="49"/>
      <c r="AAP11" s="54"/>
      <c r="AAQ11" s="49"/>
      <c r="AAR11" s="54"/>
      <c r="AAS11" s="49"/>
      <c r="AAT11" s="54"/>
      <c r="AAU11" s="49"/>
      <c r="AAV11" s="54"/>
      <c r="AAW11" s="49"/>
      <c r="AAX11" s="54"/>
      <c r="AAY11" s="49"/>
      <c r="AAZ11" s="54"/>
      <c r="ABA11" s="49"/>
      <c r="ABB11" s="54"/>
      <c r="ABC11" s="49"/>
      <c r="ABD11" s="54"/>
      <c r="ABE11" s="49"/>
      <c r="ABF11" s="54"/>
      <c r="ABG11" s="49"/>
      <c r="ABH11" s="54"/>
      <c r="ABI11" s="49"/>
      <c r="ABJ11" s="54"/>
      <c r="ABK11" s="49"/>
      <c r="ABL11" s="54"/>
      <c r="ABM11" s="49"/>
      <c r="ABN11" s="54"/>
      <c r="ABO11" s="49"/>
      <c r="ABP11" s="54"/>
      <c r="ABQ11" s="49"/>
      <c r="ABR11" s="54"/>
      <c r="ABS11" s="49"/>
      <c r="ABT11" s="54"/>
      <c r="ABU11" s="49"/>
      <c r="ABV11" s="54"/>
      <c r="ABW11" s="49"/>
      <c r="ABX11" s="54"/>
      <c r="ABY11" s="49"/>
      <c r="ABZ11" s="54"/>
      <c r="ACA11" s="49"/>
      <c r="ACB11" s="54"/>
      <c r="ACC11" s="49"/>
      <c r="ACD11" s="54"/>
      <c r="ACE11" s="49"/>
      <c r="ACF11" s="54"/>
      <c r="ACG11" s="49"/>
      <c r="ACH11" s="54"/>
      <c r="ACI11" s="49"/>
      <c r="ACJ11" s="54"/>
      <c r="ACK11" s="49"/>
      <c r="ACL11" s="54"/>
      <c r="ACM11" s="49"/>
      <c r="ACN11" s="54"/>
      <c r="ACO11" s="49"/>
      <c r="ACP11" s="54"/>
      <c r="ACQ11" s="49"/>
      <c r="ACR11" s="54"/>
      <c r="ACS11" s="49"/>
      <c r="ACT11" s="54"/>
      <c r="ACU11" s="49"/>
      <c r="ACV11" s="54"/>
      <c r="ACW11" s="49"/>
      <c r="ACX11" s="54"/>
      <c r="ACY11" s="49"/>
      <c r="ACZ11" s="54"/>
      <c r="ADA11" s="49"/>
      <c r="ADB11" s="54"/>
      <c r="ADC11" s="49"/>
      <c r="ADD11" s="54"/>
      <c r="ADE11" s="49"/>
      <c r="ADF11" s="54"/>
      <c r="ADG11" s="49"/>
      <c r="ADH11" s="54"/>
      <c r="ADI11" s="49"/>
      <c r="ADJ11" s="54"/>
      <c r="ADK11" s="49"/>
      <c r="ADL11" s="54"/>
      <c r="ADM11" s="49"/>
      <c r="ADN11" s="54"/>
      <c r="ADO11" s="49"/>
      <c r="ADP11" s="54"/>
      <c r="ADQ11" s="49"/>
      <c r="ADR11" s="54"/>
      <c r="ADS11" s="49"/>
      <c r="ADT11" s="54"/>
      <c r="ADU11" s="49"/>
      <c r="ADV11" s="54"/>
      <c r="ADW11" s="49"/>
      <c r="ADX11" s="54"/>
      <c r="ADY11" s="49"/>
      <c r="ADZ11" s="54"/>
      <c r="AEA11" s="49"/>
      <c r="AEB11" s="54"/>
      <c r="AEC11" s="49"/>
      <c r="AED11" s="54"/>
      <c r="AEE11" s="49"/>
      <c r="AEF11" s="54"/>
      <c r="AEG11" s="49"/>
      <c r="AEH11" s="54"/>
      <c r="AEI11" s="49"/>
      <c r="AEJ11" s="54"/>
      <c r="AEK11" s="49"/>
      <c r="AEL11" s="54"/>
      <c r="AEM11" s="49"/>
      <c r="AEN11" s="54"/>
      <c r="AEO11" s="49"/>
      <c r="AEP11" s="54"/>
      <c r="AEQ11" s="49"/>
      <c r="AER11" s="54"/>
      <c r="AES11" s="49"/>
      <c r="AET11" s="54"/>
      <c r="AEU11" s="49"/>
      <c r="AEV11" s="54"/>
      <c r="AEW11" s="49"/>
      <c r="AEX11" s="54"/>
      <c r="AEY11" s="49"/>
      <c r="AEZ11" s="54"/>
      <c r="AFA11" s="49"/>
      <c r="AFB11" s="54"/>
      <c r="AFC11" s="49"/>
      <c r="AFD11" s="54"/>
      <c r="AFE11" s="49"/>
      <c r="AFF11" s="54"/>
      <c r="AFG11" s="49"/>
      <c r="AFH11" s="54"/>
      <c r="AFI11" s="49"/>
      <c r="AFJ11" s="54"/>
      <c r="AFK11" s="49"/>
      <c r="AFL11" s="54"/>
      <c r="AFM11" s="49"/>
      <c r="AFN11" s="54"/>
      <c r="AFO11" s="49"/>
      <c r="AFP11" s="54"/>
      <c r="AFQ11" s="49"/>
      <c r="AFR11" s="54"/>
      <c r="AFS11" s="49"/>
      <c r="AFT11" s="54"/>
      <c r="AFU11" s="49"/>
      <c r="AFV11" s="54"/>
      <c r="AFW11" s="49"/>
      <c r="AFX11" s="54"/>
      <c r="AFY11" s="49"/>
      <c r="AFZ11" s="54"/>
      <c r="AGA11" s="49"/>
      <c r="AGB11" s="54"/>
      <c r="AGC11" s="49"/>
      <c r="AGD11" s="54"/>
      <c r="AGE11" s="49"/>
      <c r="AGF11" s="54"/>
      <c r="AGG11" s="49"/>
      <c r="AGH11" s="54"/>
      <c r="AGI11" s="49"/>
      <c r="AGJ11" s="54"/>
      <c r="AGK11" s="49"/>
      <c r="AGL11" s="54"/>
      <c r="AGM11" s="49"/>
      <c r="AGN11" s="54"/>
      <c r="AGO11" s="49"/>
      <c r="AGP11" s="54"/>
      <c r="AGQ11" s="49"/>
      <c r="AGR11" s="54"/>
      <c r="AGS11" s="49"/>
      <c r="AGT11" s="54"/>
      <c r="AGU11" s="49"/>
      <c r="AGV11" s="54"/>
      <c r="AGW11" s="49"/>
      <c r="AGX11" s="54"/>
      <c r="AGY11" s="49"/>
      <c r="AGZ11" s="54"/>
      <c r="AHA11" s="49"/>
      <c r="AHB11" s="54"/>
      <c r="AHC11" s="49"/>
      <c r="AHD11" s="54"/>
      <c r="AHE11" s="49"/>
      <c r="AHF11" s="54"/>
      <c r="AHG11" s="49"/>
      <c r="AHH11" s="54"/>
      <c r="AHI11" s="49"/>
      <c r="AHJ11" s="54"/>
      <c r="AHK11" s="49"/>
      <c r="AHL11" s="54"/>
      <c r="AHM11" s="49"/>
      <c r="AHN11" s="54"/>
      <c r="AHO11" s="49"/>
      <c r="AHP11" s="54"/>
      <c r="AHQ11" s="49"/>
      <c r="AHR11" s="54"/>
      <c r="AHS11" s="49"/>
      <c r="AHT11" s="54"/>
      <c r="AHU11" s="49"/>
      <c r="AHV11" s="54"/>
      <c r="AHW11" s="49"/>
      <c r="AHX11" s="54"/>
      <c r="AHY11" s="49"/>
      <c r="AHZ11" s="54"/>
      <c r="AIA11" s="49"/>
      <c r="AIB11" s="54"/>
      <c r="AIC11" s="49"/>
      <c r="AID11" s="54"/>
      <c r="AIE11" s="49"/>
      <c r="AIF11" s="54"/>
      <c r="AIG11" s="49"/>
      <c r="AIH11" s="54"/>
      <c r="AII11" s="49"/>
      <c r="AIJ11" s="54"/>
      <c r="AIK11" s="49"/>
      <c r="AIL11" s="54"/>
      <c r="AIM11" s="49"/>
      <c r="AIN11" s="54"/>
      <c r="AIO11" s="49"/>
      <c r="AIP11" s="54"/>
      <c r="AIQ11" s="49"/>
      <c r="AIR11" s="54"/>
      <c r="AIS11" s="49"/>
      <c r="AIT11" s="54"/>
      <c r="AIU11" s="49"/>
      <c r="AIV11" s="54"/>
      <c r="AIW11" s="49"/>
      <c r="AIX11" s="54"/>
      <c r="AIY11" s="49"/>
      <c r="AIZ11" s="54"/>
      <c r="AJA11" s="49"/>
      <c r="AJB11" s="54"/>
      <c r="AJC11" s="49"/>
      <c r="AJD11" s="54"/>
      <c r="AJE11" s="49"/>
      <c r="AJF11" s="54"/>
      <c r="AJG11" s="49"/>
      <c r="AJH11" s="54"/>
      <c r="AJI11" s="49"/>
      <c r="AJJ11" s="54"/>
      <c r="AJK11" s="49"/>
      <c r="AJL11" s="54"/>
      <c r="AJM11" s="49"/>
      <c r="AJN11" s="54"/>
      <c r="AJO11" s="49"/>
      <c r="AJP11" s="54"/>
      <c r="AJQ11" s="49"/>
      <c r="AJR11" s="54"/>
      <c r="AJS11" s="49"/>
      <c r="AJT11" s="54"/>
      <c r="AJU11" s="49"/>
      <c r="AJV11" s="54"/>
      <c r="AJW11" s="49"/>
      <c r="AJX11" s="54"/>
      <c r="AJY11" s="49"/>
      <c r="AJZ11" s="54"/>
      <c r="AKA11" s="49"/>
      <c r="AKB11" s="54"/>
      <c r="AKC11" s="49"/>
      <c r="AKD11" s="54"/>
      <c r="AKE11" s="49"/>
      <c r="AKF11" s="54"/>
      <c r="AKG11" s="49"/>
      <c r="AKH11" s="54"/>
      <c r="AKI11" s="49"/>
      <c r="AKJ11" s="54"/>
      <c r="AKK11" s="49"/>
      <c r="AKL11" s="54"/>
      <c r="AKM11" s="49"/>
      <c r="AKN11" s="54"/>
      <c r="AKO11" s="49"/>
      <c r="AKP11" s="54"/>
      <c r="AKQ11" s="49"/>
      <c r="AKR11" s="54"/>
      <c r="AKS11" s="49"/>
      <c r="AKT11" s="54"/>
      <c r="AKU11" s="49"/>
      <c r="AKV11" s="54"/>
      <c r="AKW11" s="49"/>
      <c r="AKX11" s="54"/>
      <c r="AKY11" s="49"/>
      <c r="AKZ11" s="54"/>
      <c r="ALA11" s="49"/>
      <c r="ALB11" s="54"/>
      <c r="ALC11" s="49"/>
      <c r="ALD11" s="54"/>
      <c r="ALE11" s="49"/>
      <c r="ALF11" s="54"/>
      <c r="ALG11" s="49"/>
      <c r="ALH11" s="54"/>
      <c r="ALI11" s="49"/>
      <c r="ALJ11" s="54"/>
      <c r="ALK11" s="49"/>
      <c r="ALL11" s="54"/>
      <c r="ALM11" s="49"/>
      <c r="ALN11" s="54"/>
      <c r="ALO11" s="49"/>
      <c r="ALP11" s="54"/>
      <c r="ALQ11" s="49"/>
      <c r="ALR11" s="54"/>
      <c r="ALS11" s="49"/>
      <c r="ALT11" s="54"/>
      <c r="ALU11" s="49"/>
      <c r="ALV11" s="54"/>
      <c r="ALW11" s="49"/>
      <c r="ALX11" s="54"/>
      <c r="ALY11" s="49"/>
      <c r="ALZ11" s="54"/>
      <c r="AMA11" s="49"/>
      <c r="AMB11" s="54"/>
      <c r="AMC11" s="49"/>
      <c r="AMD11" s="54"/>
      <c r="AME11" s="49"/>
      <c r="AMF11" s="54"/>
      <c r="AMG11" s="49"/>
      <c r="AMH11" s="54"/>
      <c r="AMI11" s="49"/>
      <c r="AMJ11" s="54"/>
      <c r="AMK11" s="49"/>
      <c r="AML11" s="54"/>
      <c r="AMM11" s="49"/>
      <c r="AMN11" s="54"/>
      <c r="AMO11" s="49"/>
      <c r="AMP11" s="54"/>
      <c r="AMQ11" s="49"/>
      <c r="AMR11" s="54"/>
      <c r="AMS11" s="49"/>
      <c r="AMT11" s="54"/>
      <c r="AMU11" s="49"/>
      <c r="AMV11" s="54"/>
      <c r="AMW11" s="49"/>
      <c r="AMX11" s="54"/>
      <c r="AMY11" s="49"/>
      <c r="AMZ11" s="54"/>
      <c r="ANA11" s="49"/>
      <c r="ANB11" s="54"/>
      <c r="ANC11" s="49"/>
      <c r="AND11" s="54"/>
      <c r="ANE11" s="49"/>
      <c r="ANF11" s="54"/>
      <c r="ANG11" s="49"/>
      <c r="ANH11" s="54"/>
      <c r="ANI11" s="49"/>
      <c r="ANJ11" s="54"/>
      <c r="ANK11" s="49"/>
      <c r="ANL11" s="54"/>
      <c r="ANM11" s="49"/>
      <c r="ANN11" s="54"/>
      <c r="ANO11" s="49"/>
      <c r="ANP11" s="54"/>
      <c r="ANQ11" s="49"/>
      <c r="ANR11" s="54"/>
      <c r="ANS11" s="49"/>
      <c r="ANT11" s="54"/>
      <c r="ANU11" s="49"/>
      <c r="ANV11" s="54"/>
      <c r="ANW11" s="49"/>
      <c r="ANX11" s="54"/>
      <c r="ANY11" s="49"/>
      <c r="ANZ11" s="54"/>
      <c r="AOA11" s="49"/>
      <c r="AOB11" s="54"/>
      <c r="AOC11" s="49"/>
      <c r="AOD11" s="54"/>
      <c r="AOE11" s="49"/>
      <c r="AOF11" s="54"/>
      <c r="AOG11" s="49"/>
      <c r="AOH11" s="54"/>
      <c r="AOI11" s="49"/>
      <c r="AOJ11" s="54"/>
      <c r="AOK11" s="49"/>
      <c r="AOL11" s="54"/>
      <c r="AOM11" s="49"/>
      <c r="AON11" s="54"/>
      <c r="AOO11" s="49"/>
      <c r="AOP11" s="54"/>
      <c r="AOQ11" s="49"/>
      <c r="AOR11" s="54"/>
      <c r="AOS11" s="49"/>
      <c r="AOT11" s="54"/>
      <c r="AOU11" s="49"/>
      <c r="AOV11" s="54"/>
      <c r="AOW11" s="49"/>
      <c r="AOX11" s="54"/>
      <c r="AOY11" s="49"/>
      <c r="AOZ11" s="54"/>
      <c r="APA11" s="49"/>
      <c r="APB11" s="54"/>
      <c r="APC11" s="49"/>
      <c r="APD11" s="54"/>
      <c r="APE11" s="49"/>
      <c r="APF11" s="54"/>
      <c r="APG11" s="49"/>
      <c r="APH11" s="54"/>
      <c r="API11" s="49"/>
      <c r="APJ11" s="54"/>
      <c r="APK11" s="49"/>
      <c r="APL11" s="54"/>
      <c r="APM11" s="49"/>
      <c r="APN11" s="54"/>
      <c r="APO11" s="49"/>
      <c r="APP11" s="54"/>
      <c r="APQ11" s="49"/>
      <c r="APR11" s="54"/>
      <c r="APS11" s="49"/>
      <c r="APT11" s="54"/>
      <c r="APU11" s="49"/>
      <c r="APV11" s="54"/>
      <c r="APW11" s="49"/>
      <c r="APX11" s="54"/>
      <c r="APY11" s="49"/>
      <c r="APZ11" s="54"/>
      <c r="AQA11" s="49"/>
      <c r="AQB11" s="54"/>
      <c r="AQC11" s="49"/>
      <c r="AQD11" s="54"/>
      <c r="AQE11" s="49"/>
      <c r="AQF11" s="54"/>
      <c r="AQG11" s="49"/>
      <c r="AQH11" s="54"/>
      <c r="AQI11" s="49"/>
      <c r="AQJ11" s="54"/>
      <c r="AQK11" s="49"/>
      <c r="AQL11" s="54"/>
      <c r="AQM11" s="49"/>
      <c r="AQN11" s="54"/>
      <c r="AQO11" s="49"/>
      <c r="AQP11" s="54"/>
      <c r="AQQ11" s="49"/>
      <c r="AQR11" s="54"/>
      <c r="AQS11" s="49"/>
      <c r="AQT11" s="54"/>
      <c r="AQU11" s="49"/>
      <c r="AQV11" s="54"/>
      <c r="AQW11" s="49"/>
      <c r="AQX11" s="54"/>
      <c r="AQY11" s="49"/>
      <c r="AQZ11" s="54"/>
      <c r="ARA11" s="49"/>
      <c r="ARB11" s="54"/>
      <c r="ARC11" s="49"/>
      <c r="ARD11" s="54"/>
      <c r="ARE11" s="49"/>
      <c r="ARF11" s="54"/>
      <c r="ARG11" s="49"/>
      <c r="ARH11" s="54"/>
      <c r="ARI11" s="49"/>
      <c r="ARJ11" s="54"/>
      <c r="ARK11" s="49"/>
      <c r="ARL11" s="54"/>
      <c r="ARM11" s="49"/>
      <c r="ARN11" s="54"/>
      <c r="ARO11" s="49"/>
      <c r="ARP11" s="54"/>
      <c r="ARQ11" s="49"/>
      <c r="ARR11" s="54"/>
      <c r="ARS11" s="49"/>
      <c r="ART11" s="54"/>
      <c r="ARU11" s="49"/>
      <c r="ARV11" s="54"/>
      <c r="ARW11" s="49"/>
      <c r="ARX11" s="54"/>
      <c r="ARY11" s="49"/>
      <c r="ARZ11" s="54"/>
      <c r="ASA11" s="49"/>
      <c r="ASB11" s="54"/>
      <c r="ASC11" s="49"/>
      <c r="ASD11" s="54"/>
      <c r="ASE11" s="49"/>
      <c r="ASF11" s="54"/>
      <c r="ASG11" s="49"/>
      <c r="ASH11" s="54"/>
      <c r="ASI11" s="49"/>
      <c r="ASJ11" s="54"/>
      <c r="ASK11" s="49"/>
      <c r="ASL11" s="54"/>
      <c r="ASM11" s="49"/>
      <c r="ASN11" s="54"/>
      <c r="ASO11" s="49"/>
      <c r="ASP11" s="54"/>
      <c r="ASQ11" s="49"/>
      <c r="ASR11" s="54"/>
      <c r="ASS11" s="49"/>
      <c r="AST11" s="54"/>
      <c r="ASU11" s="49"/>
      <c r="ASV11" s="54"/>
      <c r="ASW11" s="49"/>
      <c r="ASX11" s="54"/>
      <c r="ASY11" s="49"/>
      <c r="ASZ11" s="54"/>
      <c r="ATA11" s="49"/>
      <c r="ATB11" s="54"/>
      <c r="ATC11" s="49"/>
      <c r="ATD11" s="54"/>
      <c r="ATE11" s="49"/>
      <c r="ATF11" s="54"/>
      <c r="ATG11" s="49"/>
      <c r="ATH11" s="54"/>
      <c r="ATI11" s="49"/>
      <c r="ATJ11" s="54"/>
      <c r="ATK11" s="49"/>
      <c r="ATL11" s="54"/>
      <c r="ATM11" s="49"/>
      <c r="ATN11" s="54"/>
      <c r="ATO11" s="49"/>
      <c r="ATP11" s="54"/>
      <c r="ATQ11" s="49"/>
      <c r="ATR11" s="54"/>
      <c r="ATS11" s="49"/>
      <c r="ATT11" s="54"/>
      <c r="ATU11" s="49"/>
      <c r="ATV11" s="54"/>
      <c r="ATW11" s="49"/>
      <c r="ATX11" s="54"/>
      <c r="ATY11" s="49"/>
      <c r="ATZ11" s="54"/>
      <c r="AUA11" s="49"/>
      <c r="AUB11" s="54"/>
      <c r="AUC11" s="49"/>
      <c r="AUD11" s="54"/>
      <c r="AUE11" s="49"/>
      <c r="AUF11" s="54"/>
      <c r="AUG11" s="49"/>
      <c r="AUH11" s="54"/>
      <c r="AUI11" s="49"/>
      <c r="AUJ11" s="54"/>
      <c r="AUK11" s="49"/>
      <c r="AUL11" s="54"/>
      <c r="AUM11" s="49"/>
      <c r="AUN11" s="54"/>
      <c r="AUO11" s="49"/>
      <c r="AUP11" s="54"/>
      <c r="AUQ11" s="49"/>
      <c r="AUR11" s="54"/>
      <c r="AUS11" s="49"/>
      <c r="AUT11" s="54"/>
      <c r="AUU11" s="49"/>
      <c r="AUV11" s="54"/>
      <c r="AUW11" s="49"/>
      <c r="AUX11" s="54"/>
      <c r="AUY11" s="49"/>
      <c r="AUZ11" s="54"/>
      <c r="AVA11" s="49"/>
      <c r="AVB11" s="54"/>
      <c r="AVC11" s="49"/>
      <c r="AVD11" s="54"/>
      <c r="AVE11" s="49"/>
      <c r="AVF11" s="54"/>
      <c r="AVG11" s="49"/>
      <c r="AVH11" s="54"/>
      <c r="AVI11" s="49"/>
      <c r="AVJ11" s="54"/>
      <c r="AVK11" s="49"/>
      <c r="AVL11" s="54"/>
      <c r="AVM11" s="49"/>
      <c r="AVN11" s="54"/>
      <c r="AVO11" s="49"/>
      <c r="AVP11" s="54"/>
      <c r="AVQ11" s="49"/>
      <c r="AVR11" s="54"/>
      <c r="AVS11" s="49"/>
      <c r="AVT11" s="54"/>
      <c r="AVU11" s="49"/>
      <c r="AVV11" s="54"/>
      <c r="AVW11" s="49"/>
      <c r="AVX11" s="54"/>
      <c r="AVY11" s="49"/>
      <c r="AVZ11" s="54"/>
      <c r="AWA11" s="49"/>
      <c r="AWB11" s="54"/>
      <c r="AWC11" s="49"/>
      <c r="AWD11" s="54"/>
      <c r="AWE11" s="49"/>
      <c r="AWF11" s="54"/>
      <c r="AWG11" s="49"/>
      <c r="AWH11" s="54"/>
      <c r="AWI11" s="49"/>
      <c r="AWJ11" s="54"/>
      <c r="AWK11" s="49"/>
      <c r="AWL11" s="54"/>
      <c r="AWM11" s="49"/>
      <c r="AWN11" s="54"/>
      <c r="AWO11" s="49"/>
      <c r="AWP11" s="54"/>
      <c r="AWQ11" s="49"/>
      <c r="AWR11" s="54"/>
      <c r="AWS11" s="49"/>
      <c r="AWT11" s="54"/>
      <c r="AWU11" s="49"/>
      <c r="AWV11" s="54"/>
      <c r="AWW11" s="49"/>
      <c r="AWX11" s="54"/>
      <c r="AWY11" s="49"/>
      <c r="AWZ11" s="54"/>
      <c r="AXA11" s="49"/>
      <c r="AXB11" s="54"/>
      <c r="AXC11" s="49"/>
      <c r="AXD11" s="54"/>
      <c r="AXE11" s="49"/>
      <c r="AXF11" s="54"/>
      <c r="AXG11" s="49"/>
      <c r="AXH11" s="54"/>
      <c r="AXI11" s="49"/>
      <c r="AXJ11" s="54"/>
      <c r="AXK11" s="49"/>
      <c r="AXL11" s="54"/>
      <c r="AXM11" s="49"/>
      <c r="AXN11" s="54"/>
      <c r="AXO11" s="49"/>
      <c r="AXP11" s="54"/>
      <c r="AXQ11" s="49"/>
      <c r="AXR11" s="54"/>
      <c r="AXS11" s="49"/>
      <c r="AXT11" s="54"/>
      <c r="AXU11" s="49"/>
      <c r="AXV11" s="54"/>
      <c r="AXW11" s="49"/>
      <c r="AXX11" s="54"/>
      <c r="AXY11" s="49"/>
      <c r="AXZ11" s="54"/>
      <c r="AYA11" s="49"/>
      <c r="AYB11" s="54"/>
      <c r="AYC11" s="49"/>
      <c r="AYD11" s="54"/>
      <c r="AYE11" s="49"/>
      <c r="AYF11" s="54"/>
      <c r="AYG11" s="49"/>
      <c r="AYH11" s="54"/>
      <c r="AYI11" s="49"/>
      <c r="AYJ11" s="54"/>
      <c r="AYK11" s="49"/>
      <c r="AYL11" s="54"/>
      <c r="AYM11" s="49"/>
      <c r="AYN11" s="54"/>
      <c r="AYO11" s="49"/>
      <c r="AYP11" s="54"/>
      <c r="AYQ11" s="49"/>
      <c r="AYR11" s="54"/>
      <c r="AYS11" s="49"/>
      <c r="AYT11" s="54"/>
      <c r="AYU11" s="49"/>
      <c r="AYV11" s="54"/>
      <c r="AYW11" s="49"/>
      <c r="AYX11" s="54"/>
      <c r="AYY11" s="49"/>
      <c r="AYZ11" s="54"/>
      <c r="AZA11" s="49"/>
      <c r="AZB11" s="54"/>
      <c r="AZC11" s="49"/>
      <c r="AZD11" s="54"/>
      <c r="AZE11" s="49"/>
      <c r="AZF11" s="54"/>
      <c r="AZG11" s="49"/>
      <c r="AZH11" s="54"/>
      <c r="AZI11" s="49"/>
      <c r="AZJ11" s="54"/>
      <c r="AZK11" s="49"/>
      <c r="AZL11" s="54"/>
      <c r="AZM11" s="49"/>
      <c r="AZN11" s="54"/>
      <c r="AZO11" s="49"/>
      <c r="AZP11" s="54"/>
      <c r="AZQ11" s="49"/>
      <c r="AZR11" s="54"/>
      <c r="AZS11" s="49"/>
      <c r="AZT11" s="54"/>
      <c r="AZU11" s="49"/>
      <c r="AZV11" s="54"/>
      <c r="AZW11" s="49"/>
      <c r="AZX11" s="54"/>
      <c r="AZY11" s="49"/>
      <c r="AZZ11" s="54"/>
      <c r="BAA11" s="49"/>
      <c r="BAB11" s="54"/>
      <c r="BAC11" s="49"/>
      <c r="BAD11" s="54"/>
      <c r="BAE11" s="49"/>
      <c r="BAF11" s="54"/>
      <c r="BAG11" s="49"/>
      <c r="BAH11" s="54"/>
      <c r="BAI11" s="49"/>
      <c r="BAJ11" s="54"/>
      <c r="BAK11" s="49"/>
      <c r="BAL11" s="54"/>
      <c r="BAM11" s="49"/>
      <c r="BAN11" s="54"/>
      <c r="BAO11" s="49"/>
      <c r="BAP11" s="54"/>
      <c r="BAQ11" s="49"/>
      <c r="BAR11" s="54"/>
      <c r="BAS11" s="49"/>
      <c r="BAT11" s="54"/>
      <c r="BAU11" s="49"/>
      <c r="BAV11" s="54"/>
      <c r="BAW11" s="49"/>
      <c r="BAX11" s="54"/>
      <c r="BAY11" s="49"/>
      <c r="BAZ11" s="54"/>
      <c r="BBA11" s="49"/>
      <c r="BBB11" s="54"/>
      <c r="BBC11" s="49"/>
      <c r="BBD11" s="54"/>
      <c r="BBE11" s="49"/>
      <c r="BBF11" s="54"/>
      <c r="BBG11" s="49"/>
      <c r="BBH11" s="54"/>
      <c r="BBI11" s="49"/>
      <c r="BBJ11" s="54"/>
      <c r="BBK11" s="49"/>
      <c r="BBL11" s="54"/>
      <c r="BBM11" s="49"/>
      <c r="BBN11" s="54"/>
      <c r="BBO11" s="49"/>
      <c r="BBP11" s="54"/>
      <c r="BBQ11" s="49"/>
      <c r="BBR11" s="54"/>
      <c r="BBS11" s="49"/>
      <c r="BBT11" s="54"/>
      <c r="BBU11" s="49"/>
      <c r="BBV11" s="54"/>
      <c r="BBW11" s="49"/>
      <c r="BBX11" s="54"/>
      <c r="BBY11" s="49"/>
      <c r="BBZ11" s="54"/>
      <c r="BCA11" s="49"/>
      <c r="BCB11" s="54"/>
      <c r="BCC11" s="49"/>
      <c r="BCD11" s="54"/>
      <c r="BCE11" s="49"/>
      <c r="BCF11" s="54"/>
      <c r="BCG11" s="49"/>
      <c r="BCH11" s="54"/>
      <c r="BCI11" s="49"/>
      <c r="BCJ11" s="54"/>
      <c r="BCK11" s="49"/>
      <c r="BCL11" s="54"/>
      <c r="BCM11" s="49"/>
      <c r="BCN11" s="54"/>
      <c r="BCO11" s="49"/>
      <c r="BCP11" s="54"/>
      <c r="BCQ11" s="49"/>
      <c r="BCR11" s="54"/>
      <c r="BCS11" s="49"/>
      <c r="BCT11" s="54"/>
      <c r="BCU11" s="49"/>
      <c r="BCV11" s="54"/>
      <c r="BCW11" s="49"/>
      <c r="BCX11" s="54"/>
      <c r="BCY11" s="49"/>
      <c r="BCZ11" s="54"/>
      <c r="BDA11" s="49"/>
      <c r="BDB11" s="54"/>
      <c r="BDC11" s="49"/>
      <c r="BDD11" s="54"/>
      <c r="BDE11" s="49"/>
      <c r="BDF11" s="54"/>
      <c r="BDG11" s="49"/>
      <c r="BDH11" s="54"/>
      <c r="BDI11" s="49"/>
      <c r="BDJ11" s="54"/>
      <c r="BDK11" s="49"/>
      <c r="BDL11" s="54"/>
      <c r="BDM11" s="49"/>
      <c r="BDN11" s="54"/>
      <c r="BDO11" s="49"/>
      <c r="BDP11" s="54"/>
      <c r="BDQ11" s="49"/>
      <c r="BDR11" s="54"/>
      <c r="BDS11" s="49"/>
      <c r="BDT11" s="54"/>
      <c r="BDU11" s="49"/>
      <c r="BDV11" s="54"/>
      <c r="BDW11" s="49"/>
      <c r="BDX11" s="54"/>
      <c r="BDY11" s="49"/>
      <c r="BDZ11" s="54"/>
      <c r="BEA11" s="49"/>
      <c r="BEB11" s="54"/>
      <c r="BEC11" s="49"/>
      <c r="BED11" s="54"/>
      <c r="BEE11" s="49"/>
      <c r="BEF11" s="54"/>
      <c r="BEG11" s="49"/>
      <c r="BEH11" s="54"/>
      <c r="BEI11" s="49"/>
      <c r="BEJ11" s="54"/>
      <c r="BEK11" s="49"/>
      <c r="BEL11" s="54"/>
      <c r="BEM11" s="49"/>
      <c r="BEN11" s="54"/>
      <c r="BEO11" s="49"/>
      <c r="BEP11" s="54"/>
      <c r="BEQ11" s="49"/>
      <c r="BER11" s="54"/>
      <c r="BES11" s="49"/>
      <c r="BET11" s="54"/>
      <c r="BEU11" s="49"/>
      <c r="BEV11" s="54"/>
      <c r="BEW11" s="49"/>
      <c r="BEX11" s="54"/>
      <c r="BEY11" s="49"/>
      <c r="BEZ11" s="54"/>
      <c r="BFA11" s="49"/>
      <c r="BFB11" s="54"/>
      <c r="BFC11" s="49"/>
      <c r="BFD11" s="54"/>
      <c r="BFE11" s="49"/>
      <c r="BFF11" s="54"/>
      <c r="BFG11" s="49"/>
      <c r="BFH11" s="54"/>
      <c r="BFI11" s="49"/>
      <c r="BFJ11" s="54"/>
      <c r="BFK11" s="49"/>
      <c r="BFL11" s="54"/>
      <c r="BFM11" s="49"/>
      <c r="BFN11" s="54"/>
      <c r="BFO11" s="49"/>
      <c r="BFP11" s="54"/>
      <c r="BFQ11" s="49"/>
      <c r="BFR11" s="54"/>
      <c r="BFS11" s="49"/>
      <c r="BFT11" s="54"/>
      <c r="BFU11" s="49"/>
      <c r="BFV11" s="54"/>
      <c r="BFW11" s="49"/>
      <c r="BFX11" s="54"/>
      <c r="BFY11" s="49"/>
      <c r="BFZ11" s="54"/>
      <c r="BGA11" s="49"/>
      <c r="BGB11" s="54"/>
      <c r="BGC11" s="49"/>
      <c r="BGD11" s="54"/>
      <c r="BGE11" s="49"/>
      <c r="BGF11" s="54"/>
      <c r="BGG11" s="49"/>
      <c r="BGH11" s="54"/>
      <c r="BGI11" s="49"/>
      <c r="BGJ11" s="54"/>
      <c r="BGK11" s="49"/>
      <c r="BGL11" s="54"/>
      <c r="BGM11" s="49"/>
      <c r="BGN11" s="54"/>
      <c r="BGO11" s="49"/>
      <c r="BGP11" s="54"/>
      <c r="BGQ11" s="49"/>
      <c r="BGR11" s="54"/>
      <c r="BGS11" s="49"/>
      <c r="BGT11" s="54"/>
      <c r="BGU11" s="49"/>
      <c r="BGV11" s="54"/>
      <c r="BGW11" s="49"/>
      <c r="BGX11" s="54"/>
      <c r="BGY11" s="49"/>
      <c r="BGZ11" s="54"/>
      <c r="BHA11" s="49"/>
      <c r="BHB11" s="54"/>
      <c r="BHC11" s="49"/>
      <c r="BHD11" s="54"/>
      <c r="BHE11" s="49"/>
      <c r="BHF11" s="54"/>
      <c r="BHG11" s="49"/>
      <c r="BHH11" s="54"/>
      <c r="BHI11" s="49"/>
      <c r="BHJ11" s="54"/>
      <c r="BHK11" s="49"/>
      <c r="BHL11" s="54"/>
      <c r="BHM11" s="49"/>
      <c r="BHN11" s="54"/>
      <c r="BHO11" s="49"/>
      <c r="BHP11" s="54"/>
      <c r="BHQ11" s="49"/>
      <c r="BHR11" s="54"/>
      <c r="BHS11" s="49"/>
      <c r="BHT11" s="54"/>
      <c r="BHU11" s="49"/>
      <c r="BHV11" s="54"/>
      <c r="BHW11" s="49"/>
      <c r="BHX11" s="54"/>
      <c r="BHY11" s="49"/>
      <c r="BHZ11" s="54"/>
      <c r="BIA11" s="49"/>
      <c r="BIB11" s="54"/>
      <c r="BIC11" s="49"/>
      <c r="BID11" s="54"/>
      <c r="BIE11" s="49"/>
      <c r="BIF11" s="54"/>
      <c r="BIG11" s="49"/>
      <c r="BIH11" s="54"/>
      <c r="BII11" s="49"/>
      <c r="BIJ11" s="54"/>
      <c r="BIK11" s="49"/>
      <c r="BIL11" s="54"/>
      <c r="BIM11" s="49"/>
      <c r="BIN11" s="54"/>
      <c r="BIO11" s="49"/>
      <c r="BIP11" s="54"/>
      <c r="BIQ11" s="49"/>
      <c r="BIR11" s="54"/>
      <c r="BIS11" s="49"/>
      <c r="BIT11" s="54"/>
      <c r="BIU11" s="49"/>
      <c r="BIV11" s="54"/>
      <c r="BIW11" s="49"/>
      <c r="BIX11" s="54"/>
      <c r="BIY11" s="49"/>
      <c r="BIZ11" s="54"/>
      <c r="BJA11" s="49"/>
      <c r="BJB11" s="54"/>
      <c r="BJC11" s="49"/>
      <c r="BJD11" s="54"/>
      <c r="BJE11" s="49"/>
      <c r="BJF11" s="54"/>
      <c r="BJG11" s="49"/>
      <c r="BJH11" s="54"/>
      <c r="BJI11" s="49"/>
      <c r="BJJ11" s="54"/>
      <c r="BJK11" s="49"/>
      <c r="BJL11" s="54"/>
      <c r="BJM11" s="49"/>
      <c r="BJN11" s="54"/>
      <c r="BJO11" s="49"/>
      <c r="BJP11" s="54"/>
      <c r="BJQ11" s="49"/>
      <c r="BJR11" s="54"/>
      <c r="BJS11" s="49"/>
      <c r="BJT11" s="54"/>
      <c r="BJU11" s="49"/>
      <c r="BJV11" s="54"/>
      <c r="BJW11" s="49"/>
      <c r="BJX11" s="54"/>
      <c r="BJY11" s="49"/>
      <c r="BJZ11" s="54"/>
      <c r="BKA11" s="49"/>
      <c r="BKB11" s="54"/>
      <c r="BKC11" s="49"/>
      <c r="BKD11" s="54"/>
      <c r="BKE11" s="49"/>
      <c r="BKF11" s="54"/>
      <c r="BKG11" s="49"/>
      <c r="BKH11" s="54"/>
      <c r="BKI11" s="49"/>
      <c r="BKJ11" s="54"/>
      <c r="BKK11" s="49"/>
      <c r="BKL11" s="54"/>
      <c r="BKM11" s="49"/>
      <c r="BKN11" s="54"/>
      <c r="BKO11" s="49"/>
      <c r="BKP11" s="54"/>
      <c r="BKQ11" s="49"/>
      <c r="BKR11" s="54"/>
      <c r="BKS11" s="49"/>
      <c r="BKT11" s="54"/>
      <c r="BKU11" s="49"/>
      <c r="BKV11" s="54"/>
      <c r="BKW11" s="49"/>
      <c r="BKX11" s="54"/>
      <c r="BKY11" s="49"/>
      <c r="BKZ11" s="54"/>
      <c r="BLA11" s="49"/>
      <c r="BLB11" s="54"/>
      <c r="BLC11" s="49"/>
      <c r="BLD11" s="54"/>
      <c r="BLE11" s="49"/>
      <c r="BLF11" s="54"/>
      <c r="BLG11" s="49"/>
      <c r="BLH11" s="54"/>
      <c r="BLI11" s="49"/>
      <c r="BLJ11" s="54"/>
      <c r="BLK11" s="49"/>
      <c r="BLL11" s="54"/>
      <c r="BLM11" s="49"/>
      <c r="BLN11" s="54"/>
      <c r="BLO11" s="49"/>
      <c r="BLP11" s="54"/>
      <c r="BLQ11" s="49"/>
      <c r="BLR11" s="54"/>
      <c r="BLS11" s="49"/>
      <c r="BLT11" s="54"/>
      <c r="BLU11" s="49"/>
      <c r="BLV11" s="54"/>
      <c r="BLW11" s="49"/>
      <c r="BLX11" s="54"/>
      <c r="BLY11" s="49"/>
      <c r="BLZ11" s="54"/>
      <c r="BMA11" s="49"/>
      <c r="BMB11" s="54"/>
      <c r="BMC11" s="49"/>
      <c r="BMD11" s="54"/>
      <c r="BME11" s="49"/>
      <c r="BMF11" s="54"/>
      <c r="BMG11" s="49"/>
      <c r="BMH11" s="54"/>
      <c r="BMI11" s="49"/>
      <c r="BMJ11" s="54"/>
      <c r="BMK11" s="49"/>
      <c r="BML11" s="54"/>
      <c r="BMM11" s="49"/>
      <c r="BMN11" s="54"/>
      <c r="BMO11" s="49"/>
      <c r="BMP11" s="54"/>
      <c r="BMQ11" s="49"/>
      <c r="BMR11" s="54"/>
      <c r="BMS11" s="49"/>
      <c r="BMT11" s="54"/>
      <c r="BMU11" s="49"/>
      <c r="BMV11" s="54"/>
      <c r="BMW11" s="49"/>
      <c r="BMX11" s="54"/>
      <c r="BMY11" s="49"/>
      <c r="BMZ11" s="54"/>
      <c r="BNA11" s="49"/>
      <c r="BNB11" s="54"/>
      <c r="BNC11" s="49"/>
      <c r="BND11" s="54"/>
      <c r="BNE11" s="49"/>
      <c r="BNF11" s="54"/>
      <c r="BNG11" s="49"/>
      <c r="BNH11" s="54"/>
      <c r="BNI11" s="49"/>
      <c r="BNJ11" s="54"/>
      <c r="BNK11" s="49"/>
      <c r="BNL11" s="54"/>
      <c r="BNM11" s="49"/>
      <c r="BNN11" s="54"/>
      <c r="BNO11" s="49"/>
      <c r="BNP11" s="54"/>
      <c r="BNQ11" s="49"/>
      <c r="BNR11" s="54"/>
      <c r="BNS11" s="49"/>
      <c r="BNT11" s="54"/>
      <c r="BNU11" s="49"/>
      <c r="BNV11" s="54"/>
      <c r="BNW11" s="49"/>
      <c r="BNX11" s="54"/>
      <c r="BNY11" s="49"/>
      <c r="BNZ11" s="54"/>
      <c r="BOA11" s="49"/>
      <c r="BOB11" s="54"/>
      <c r="BOC11" s="49"/>
      <c r="BOD11" s="54"/>
      <c r="BOE11" s="49"/>
      <c r="BOF11" s="54"/>
      <c r="BOG11" s="49"/>
      <c r="BOH11" s="54"/>
      <c r="BOI11" s="49"/>
      <c r="BOJ11" s="54"/>
      <c r="BOK11" s="49"/>
      <c r="BOL11" s="54"/>
      <c r="BOM11" s="49"/>
      <c r="BON11" s="54"/>
      <c r="BOO11" s="49"/>
      <c r="BOP11" s="54"/>
      <c r="BOQ11" s="49"/>
      <c r="BOR11" s="54"/>
      <c r="BOS11" s="49"/>
      <c r="BOT11" s="54"/>
      <c r="BOU11" s="49"/>
      <c r="BOV11" s="54"/>
      <c r="BOW11" s="49"/>
      <c r="BOX11" s="54"/>
      <c r="BOY11" s="49"/>
      <c r="BOZ11" s="54"/>
      <c r="BPA11" s="49"/>
      <c r="BPB11" s="54"/>
      <c r="BPC11" s="49"/>
      <c r="BPD11" s="54"/>
      <c r="BPE11" s="49"/>
      <c r="BPF11" s="54"/>
      <c r="BPG11" s="49"/>
      <c r="BPH11" s="54"/>
      <c r="BPI11" s="49"/>
      <c r="BPJ11" s="54"/>
      <c r="BPK11" s="49"/>
      <c r="BPL11" s="54"/>
      <c r="BPM11" s="49"/>
      <c r="BPN11" s="54"/>
      <c r="BPO11" s="49"/>
      <c r="BPP11" s="54"/>
      <c r="BPQ11" s="49"/>
      <c r="BPR11" s="54"/>
      <c r="BPS11" s="49"/>
      <c r="BPT11" s="54"/>
      <c r="BPU11" s="49"/>
      <c r="BPV11" s="54"/>
      <c r="BPW11" s="49"/>
      <c r="BPX11" s="54"/>
      <c r="BPY11" s="49"/>
      <c r="BPZ11" s="54"/>
      <c r="BQA11" s="49"/>
      <c r="BQB11" s="54"/>
      <c r="BQC11" s="49"/>
      <c r="BQD11" s="54"/>
      <c r="BQE11" s="49"/>
      <c r="BQF11" s="54"/>
      <c r="BQG11" s="49"/>
      <c r="BQH11" s="54"/>
      <c r="BQI11" s="49"/>
      <c r="BQJ11" s="54"/>
      <c r="BQK11" s="49"/>
      <c r="BQL11" s="54"/>
      <c r="BQM11" s="49"/>
      <c r="BQN11" s="54"/>
      <c r="BQO11" s="49"/>
      <c r="BQP11" s="54"/>
      <c r="BQQ11" s="49"/>
      <c r="BQR11" s="54"/>
      <c r="BQS11" s="49"/>
      <c r="BQT11" s="54"/>
      <c r="BQU11" s="49"/>
      <c r="BQV11" s="54"/>
      <c r="BQW11" s="49"/>
      <c r="BQX11" s="54"/>
      <c r="BQY11" s="49"/>
      <c r="BQZ11" s="54"/>
      <c r="BRA11" s="49"/>
      <c r="BRB11" s="54"/>
      <c r="BRC11" s="49"/>
      <c r="BRD11" s="54"/>
      <c r="BRE11" s="49"/>
      <c r="BRF11" s="54"/>
      <c r="BRG11" s="49"/>
      <c r="BRH11" s="54"/>
      <c r="BRI11" s="49"/>
      <c r="BRJ11" s="54"/>
      <c r="BRK11" s="49"/>
      <c r="BRL11" s="54"/>
      <c r="BRM11" s="49"/>
      <c r="BRN11" s="54"/>
      <c r="BRO11" s="49"/>
      <c r="BRP11" s="54"/>
      <c r="BRQ11" s="49"/>
      <c r="BRR11" s="54"/>
      <c r="BRS11" s="49"/>
      <c r="BRT11" s="54"/>
      <c r="BRU11" s="49"/>
      <c r="BRV11" s="54"/>
      <c r="BRW11" s="49"/>
      <c r="BRX11" s="54"/>
      <c r="BRY11" s="49"/>
      <c r="BRZ11" s="54"/>
      <c r="BSA11" s="49"/>
      <c r="BSB11" s="54"/>
      <c r="BSC11" s="49"/>
      <c r="BSD11" s="54"/>
      <c r="BSE11" s="49"/>
      <c r="BSF11" s="54"/>
      <c r="BSG11" s="49"/>
      <c r="BSH11" s="54"/>
      <c r="BSI11" s="49"/>
      <c r="BSJ11" s="54"/>
      <c r="BSK11" s="49"/>
      <c r="BSL11" s="54"/>
      <c r="BSM11" s="49"/>
      <c r="BSN11" s="54"/>
      <c r="BSO11" s="49"/>
      <c r="BSP11" s="54"/>
      <c r="BSQ11" s="49"/>
      <c r="BSR11" s="54"/>
      <c r="BSS11" s="49"/>
      <c r="BST11" s="54"/>
      <c r="BSU11" s="49"/>
      <c r="BSV11" s="54"/>
      <c r="BSW11" s="49"/>
      <c r="BSX11" s="54"/>
      <c r="BSY11" s="49"/>
      <c r="BSZ11" s="54"/>
      <c r="BTA11" s="49"/>
      <c r="BTB11" s="54"/>
      <c r="BTC11" s="49"/>
      <c r="BTD11" s="54"/>
      <c r="BTE11" s="49"/>
      <c r="BTF11" s="54"/>
      <c r="BTG11" s="49"/>
      <c r="BTH11" s="54"/>
      <c r="BTI11" s="49"/>
      <c r="BTJ11" s="54"/>
      <c r="BTK11" s="49"/>
      <c r="BTL11" s="54"/>
      <c r="BTM11" s="49"/>
      <c r="BTN11" s="54"/>
      <c r="BTO11" s="49"/>
      <c r="BTP11" s="54"/>
      <c r="BTQ11" s="49"/>
      <c r="BTR11" s="54"/>
      <c r="BTS11" s="49"/>
      <c r="BTT11" s="54"/>
      <c r="BTU11" s="49"/>
      <c r="BTV11" s="54"/>
      <c r="BTW11" s="49"/>
      <c r="BTX11" s="54"/>
      <c r="BTY11" s="49"/>
      <c r="BTZ11" s="54"/>
      <c r="BUA11" s="49"/>
      <c r="BUB11" s="54"/>
      <c r="BUC11" s="49"/>
      <c r="BUD11" s="54"/>
      <c r="BUE11" s="49"/>
      <c r="BUF11" s="54"/>
      <c r="BUG11" s="49"/>
      <c r="BUH11" s="54"/>
      <c r="BUI11" s="49"/>
      <c r="BUJ11" s="54"/>
      <c r="BUK11" s="49"/>
      <c r="BUL11" s="54"/>
      <c r="BUM11" s="49"/>
      <c r="BUN11" s="54"/>
      <c r="BUO11" s="49"/>
      <c r="BUP11" s="54"/>
      <c r="BUQ11" s="49"/>
      <c r="BUR11" s="54"/>
      <c r="BUS11" s="49"/>
      <c r="BUT11" s="54"/>
      <c r="BUU11" s="49"/>
      <c r="BUV11" s="54"/>
      <c r="BUW11" s="49"/>
      <c r="BUX11" s="54"/>
      <c r="BUY11" s="49"/>
      <c r="BUZ11" s="54"/>
      <c r="BVA11" s="49"/>
      <c r="BVB11" s="54"/>
      <c r="BVC11" s="49"/>
      <c r="BVD11" s="54"/>
      <c r="BVE11" s="49"/>
      <c r="BVF11" s="54"/>
      <c r="BVG11" s="49"/>
      <c r="BVH11" s="54"/>
      <c r="BVI11" s="49"/>
      <c r="BVJ11" s="54"/>
      <c r="BVK11" s="49"/>
      <c r="BVL11" s="54"/>
      <c r="BVM11" s="49"/>
      <c r="BVN11" s="54"/>
      <c r="BVO11" s="49"/>
      <c r="BVP11" s="54"/>
      <c r="BVQ11" s="49"/>
      <c r="BVR11" s="54"/>
      <c r="BVS11" s="49"/>
      <c r="BVT11" s="54"/>
      <c r="BVU11" s="49"/>
      <c r="BVV11" s="54"/>
      <c r="BVW11" s="49"/>
      <c r="BVX11" s="54"/>
      <c r="BVY11" s="49"/>
      <c r="BVZ11" s="54"/>
      <c r="BWA11" s="49"/>
      <c r="BWB11" s="54"/>
      <c r="BWC11" s="49"/>
      <c r="BWD11" s="54"/>
      <c r="BWE11" s="49"/>
      <c r="BWF11" s="54"/>
      <c r="BWG11" s="49"/>
      <c r="BWH11" s="54"/>
      <c r="BWI11" s="49"/>
      <c r="BWJ11" s="54"/>
      <c r="BWK11" s="49"/>
      <c r="BWL11" s="54"/>
      <c r="BWM11" s="49"/>
      <c r="BWN11" s="54"/>
      <c r="BWO11" s="49"/>
      <c r="BWP11" s="54"/>
      <c r="BWQ11" s="49"/>
      <c r="BWR11" s="54"/>
      <c r="BWS11" s="49"/>
      <c r="BWT11" s="54"/>
      <c r="BWU11" s="49"/>
      <c r="BWV11" s="54"/>
      <c r="BWW11" s="49"/>
      <c r="BWX11" s="54"/>
      <c r="BWY11" s="49"/>
      <c r="BWZ11" s="54"/>
      <c r="BXA11" s="49"/>
      <c r="BXB11" s="54"/>
      <c r="BXC11" s="49"/>
      <c r="BXD11" s="54"/>
      <c r="BXE11" s="49"/>
      <c r="BXF11" s="54"/>
      <c r="BXG11" s="49"/>
      <c r="BXH11" s="54"/>
      <c r="BXI11" s="49"/>
      <c r="BXJ11" s="54"/>
      <c r="BXK11" s="49"/>
      <c r="BXL11" s="54"/>
      <c r="BXM11" s="49"/>
      <c r="BXN11" s="54"/>
      <c r="BXO11" s="49"/>
      <c r="BXP11" s="54"/>
      <c r="BXQ11" s="49"/>
      <c r="BXR11" s="54"/>
      <c r="BXS11" s="49"/>
      <c r="BXT11" s="54"/>
      <c r="BXU11" s="49"/>
      <c r="BXV11" s="54"/>
      <c r="BXW11" s="49"/>
      <c r="BXX11" s="54"/>
      <c r="BXY11" s="49"/>
      <c r="BXZ11" s="54"/>
      <c r="BYA11" s="49"/>
      <c r="BYB11" s="54"/>
      <c r="BYC11" s="49"/>
      <c r="BYD11" s="54"/>
      <c r="BYE11" s="49"/>
      <c r="BYF11" s="54"/>
      <c r="BYG11" s="49"/>
      <c r="BYH11" s="54"/>
      <c r="BYI11" s="49"/>
      <c r="BYJ11" s="54"/>
      <c r="BYK11" s="49"/>
      <c r="BYL11" s="54"/>
      <c r="BYM11" s="49"/>
      <c r="BYN11" s="54"/>
      <c r="BYO11" s="49"/>
      <c r="BYP11" s="54"/>
      <c r="BYQ11" s="49"/>
      <c r="BYR11" s="54"/>
      <c r="BYS11" s="49"/>
      <c r="BYT11" s="54"/>
      <c r="BYU11" s="49"/>
      <c r="BYV11" s="54"/>
      <c r="BYW11" s="49"/>
      <c r="BYX11" s="54"/>
      <c r="BYY11" s="49"/>
      <c r="BYZ11" s="54"/>
      <c r="BZA11" s="49"/>
      <c r="BZB11" s="54"/>
      <c r="BZC11" s="49"/>
      <c r="BZD11" s="54"/>
      <c r="BZE11" s="49"/>
      <c r="BZF11" s="54"/>
      <c r="BZG11" s="49"/>
      <c r="BZH11" s="54"/>
      <c r="BZI11" s="49"/>
      <c r="BZJ11" s="54"/>
      <c r="BZK11" s="49"/>
      <c r="BZL11" s="54"/>
      <c r="BZM11" s="49"/>
      <c r="BZN11" s="54"/>
      <c r="BZO11" s="49"/>
      <c r="BZP11" s="54"/>
      <c r="BZQ11" s="49"/>
      <c r="BZR11" s="54"/>
      <c r="BZS11" s="49"/>
      <c r="BZT11" s="54"/>
      <c r="BZU11" s="49"/>
      <c r="BZV11" s="54"/>
      <c r="BZW11" s="49"/>
      <c r="BZX11" s="54"/>
      <c r="BZY11" s="49"/>
      <c r="BZZ11" s="54"/>
      <c r="CAA11" s="49"/>
      <c r="CAB11" s="54"/>
      <c r="CAC11" s="49"/>
      <c r="CAD11" s="54"/>
      <c r="CAE11" s="49"/>
      <c r="CAF11" s="54"/>
      <c r="CAG11" s="49"/>
      <c r="CAH11" s="54"/>
      <c r="CAI11" s="49"/>
      <c r="CAJ11" s="54"/>
      <c r="CAK11" s="49"/>
      <c r="CAL11" s="54"/>
      <c r="CAM11" s="49"/>
      <c r="CAN11" s="54"/>
      <c r="CAO11" s="49"/>
      <c r="CAP11" s="54"/>
      <c r="CAQ11" s="49"/>
      <c r="CAR11" s="54"/>
      <c r="CAS11" s="49"/>
      <c r="CAT11" s="54"/>
      <c r="CAU11" s="49"/>
      <c r="CAV11" s="54"/>
      <c r="CAW11" s="49"/>
      <c r="CAX11" s="54"/>
      <c r="CAY11" s="49"/>
      <c r="CAZ11" s="54"/>
      <c r="CBA11" s="49"/>
      <c r="CBB11" s="54"/>
      <c r="CBC11" s="49"/>
      <c r="CBD11" s="54"/>
      <c r="CBE11" s="49"/>
      <c r="CBF11" s="54"/>
      <c r="CBG11" s="49"/>
      <c r="CBH11" s="54"/>
      <c r="CBI11" s="49"/>
      <c r="CBJ11" s="54"/>
      <c r="CBK11" s="49"/>
      <c r="CBL11" s="54"/>
      <c r="CBM11" s="49"/>
      <c r="CBN11" s="54"/>
      <c r="CBO11" s="49"/>
      <c r="CBP11" s="54"/>
      <c r="CBQ11" s="49"/>
      <c r="CBR11" s="54"/>
      <c r="CBS11" s="49"/>
      <c r="CBT11" s="54"/>
      <c r="CBU11" s="49"/>
      <c r="CBV11" s="54"/>
      <c r="CBW11" s="49"/>
      <c r="CBX11" s="54"/>
      <c r="CBY11" s="49"/>
      <c r="CBZ11" s="54"/>
      <c r="CCA11" s="49"/>
      <c r="CCB11" s="54"/>
      <c r="CCC11" s="49"/>
      <c r="CCD11" s="54"/>
      <c r="CCE11" s="49"/>
      <c r="CCF11" s="54"/>
      <c r="CCG11" s="49"/>
      <c r="CCH11" s="54"/>
      <c r="CCI11" s="49"/>
      <c r="CCJ11" s="54"/>
      <c r="CCK11" s="49"/>
      <c r="CCL11" s="54"/>
      <c r="CCM11" s="49"/>
      <c r="CCN11" s="54"/>
      <c r="CCO11" s="49"/>
      <c r="CCP11" s="54"/>
      <c r="CCQ11" s="49"/>
      <c r="CCR11" s="54"/>
      <c r="CCS11" s="49"/>
      <c r="CCT11" s="54"/>
      <c r="CCU11" s="49"/>
      <c r="CCV11" s="54"/>
      <c r="CCW11" s="49"/>
      <c r="CCX11" s="54"/>
      <c r="CCY11" s="49"/>
      <c r="CCZ11" s="54"/>
      <c r="CDA11" s="49"/>
      <c r="CDB11" s="54"/>
      <c r="CDC11" s="49"/>
      <c r="CDD11" s="54"/>
      <c r="CDE11" s="49"/>
      <c r="CDF11" s="54"/>
      <c r="CDG11" s="49"/>
      <c r="CDH11" s="54"/>
      <c r="CDI11" s="49"/>
      <c r="CDJ11" s="54"/>
      <c r="CDK11" s="49"/>
      <c r="CDL11" s="54"/>
      <c r="CDM11" s="49"/>
      <c r="CDN11" s="54"/>
      <c r="CDO11" s="49"/>
      <c r="CDP11" s="54"/>
      <c r="CDQ11" s="49"/>
      <c r="CDR11" s="54"/>
      <c r="CDS11" s="49"/>
      <c r="CDT11" s="54"/>
      <c r="CDU11" s="49"/>
      <c r="CDV11" s="54"/>
      <c r="CDW11" s="49"/>
      <c r="CDX11" s="54"/>
      <c r="CDY11" s="49"/>
      <c r="CDZ11" s="54"/>
      <c r="CEA11" s="49"/>
      <c r="CEB11" s="54"/>
      <c r="CEC11" s="49"/>
      <c r="CED11" s="54"/>
      <c r="CEE11" s="49"/>
      <c r="CEF11" s="54"/>
      <c r="CEG11" s="49"/>
      <c r="CEH11" s="54"/>
      <c r="CEI11" s="49"/>
      <c r="CEJ11" s="54"/>
      <c r="CEK11" s="49"/>
      <c r="CEL11" s="54"/>
      <c r="CEM11" s="49"/>
      <c r="CEN11" s="54"/>
      <c r="CEO11" s="49"/>
      <c r="CEP11" s="54"/>
      <c r="CEQ11" s="49"/>
      <c r="CER11" s="54"/>
      <c r="CES11" s="49"/>
      <c r="CET11" s="54"/>
      <c r="CEU11" s="49"/>
      <c r="CEV11" s="54"/>
      <c r="CEW11" s="49"/>
      <c r="CEX11" s="54"/>
      <c r="CEY11" s="49"/>
      <c r="CEZ11" s="54"/>
      <c r="CFA11" s="49"/>
      <c r="CFB11" s="54"/>
      <c r="CFC11" s="49"/>
      <c r="CFD11" s="54"/>
      <c r="CFE11" s="49"/>
      <c r="CFF11" s="54"/>
      <c r="CFG11" s="49"/>
      <c r="CFH11" s="54"/>
      <c r="CFI11" s="49"/>
      <c r="CFJ11" s="54"/>
      <c r="CFK11" s="49"/>
      <c r="CFL11" s="54"/>
      <c r="CFM11" s="49"/>
      <c r="CFN11" s="54"/>
      <c r="CFO11" s="49"/>
      <c r="CFP11" s="54"/>
      <c r="CFQ11" s="49"/>
      <c r="CFR11" s="54"/>
      <c r="CFS11" s="49"/>
      <c r="CFT11" s="54"/>
      <c r="CFU11" s="49"/>
      <c r="CFV11" s="54"/>
      <c r="CFW11" s="49"/>
      <c r="CFX11" s="54"/>
      <c r="CFY11" s="49"/>
      <c r="CFZ11" s="54"/>
      <c r="CGA11" s="49"/>
      <c r="CGB11" s="54"/>
      <c r="CGC11" s="49"/>
      <c r="CGD11" s="54"/>
      <c r="CGE11" s="49"/>
      <c r="CGF11" s="54"/>
      <c r="CGG11" s="49"/>
      <c r="CGH11" s="54"/>
      <c r="CGI11" s="49"/>
      <c r="CGJ11" s="54"/>
      <c r="CGK11" s="49"/>
      <c r="CGL11" s="54"/>
      <c r="CGM11" s="49"/>
      <c r="CGN11" s="54"/>
      <c r="CGO11" s="49"/>
      <c r="CGP11" s="54"/>
      <c r="CGQ11" s="49"/>
      <c r="CGR11" s="54"/>
      <c r="CGS11" s="49"/>
      <c r="CGT11" s="54"/>
      <c r="CGU11" s="49"/>
      <c r="CGV11" s="54"/>
      <c r="CGW11" s="49"/>
      <c r="CGX11" s="54"/>
      <c r="CGY11" s="49"/>
      <c r="CGZ11" s="54"/>
      <c r="CHA11" s="49"/>
      <c r="CHB11" s="54"/>
      <c r="CHC11" s="49"/>
      <c r="CHD11" s="54"/>
      <c r="CHE11" s="49"/>
      <c r="CHF11" s="54"/>
      <c r="CHG11" s="49"/>
      <c r="CHH11" s="54"/>
      <c r="CHI11" s="49"/>
      <c r="CHJ11" s="54"/>
      <c r="CHK11" s="49"/>
      <c r="CHL11" s="54"/>
      <c r="CHM11" s="49"/>
      <c r="CHN11" s="54"/>
      <c r="CHO11" s="49"/>
      <c r="CHP11" s="54"/>
      <c r="CHQ11" s="49"/>
      <c r="CHR11" s="54"/>
      <c r="CHS11" s="49"/>
      <c r="CHT11" s="54"/>
      <c r="CHU11" s="49"/>
      <c r="CHV11" s="54"/>
      <c r="CHW11" s="49"/>
      <c r="CHX11" s="54"/>
      <c r="CHY11" s="49"/>
      <c r="CHZ11" s="54"/>
      <c r="CIA11" s="49"/>
      <c r="CIB11" s="54"/>
      <c r="CIC11" s="49"/>
      <c r="CID11" s="54"/>
      <c r="CIE11" s="49"/>
      <c r="CIF11" s="54"/>
      <c r="CIG11" s="49"/>
      <c r="CIH11" s="54"/>
      <c r="CII11" s="49"/>
      <c r="CIJ11" s="54"/>
      <c r="CIK11" s="49"/>
      <c r="CIL11" s="54"/>
      <c r="CIM11" s="49"/>
      <c r="CIN11" s="54"/>
      <c r="CIO11" s="49"/>
      <c r="CIP11" s="54"/>
      <c r="CIQ11" s="49"/>
      <c r="CIR11" s="54"/>
      <c r="CIS11" s="49"/>
      <c r="CIT11" s="54"/>
      <c r="CIU11" s="49"/>
      <c r="CIV11" s="54"/>
      <c r="CIW11" s="49"/>
      <c r="CIX11" s="54"/>
      <c r="CIY11" s="49"/>
      <c r="CIZ11" s="54"/>
      <c r="CJA11" s="49"/>
      <c r="CJB11" s="54"/>
      <c r="CJC11" s="49"/>
      <c r="CJD11" s="54"/>
      <c r="CJE11" s="49"/>
      <c r="CJF11" s="54"/>
      <c r="CJG11" s="49"/>
      <c r="CJH11" s="54"/>
      <c r="CJI11" s="49"/>
      <c r="CJJ11" s="54"/>
      <c r="CJK11" s="49"/>
      <c r="CJL11" s="54"/>
      <c r="CJM11" s="49"/>
      <c r="CJN11" s="54"/>
      <c r="CJO11" s="49"/>
      <c r="CJP11" s="54"/>
      <c r="CJQ11" s="49"/>
      <c r="CJR11" s="54"/>
      <c r="CJS11" s="49"/>
      <c r="CJT11" s="54"/>
      <c r="CJU11" s="49"/>
      <c r="CJV11" s="54"/>
      <c r="CJW11" s="49"/>
      <c r="CJX11" s="54"/>
      <c r="CJY11" s="49"/>
      <c r="CJZ11" s="54"/>
      <c r="CKA11" s="49"/>
      <c r="CKB11" s="54"/>
      <c r="CKC11" s="49"/>
      <c r="CKD11" s="54"/>
      <c r="CKE11" s="49"/>
      <c r="CKF11" s="54"/>
      <c r="CKG11" s="49"/>
      <c r="CKH11" s="54"/>
      <c r="CKI11" s="49"/>
      <c r="CKJ11" s="54"/>
      <c r="CKK11" s="49"/>
      <c r="CKL11" s="54"/>
      <c r="CKM11" s="49"/>
      <c r="CKN11" s="54"/>
      <c r="CKO11" s="49"/>
      <c r="CKP11" s="54"/>
      <c r="CKQ11" s="49"/>
      <c r="CKR11" s="54"/>
      <c r="CKS11" s="49"/>
      <c r="CKT11" s="54"/>
      <c r="CKU11" s="49"/>
      <c r="CKV11" s="54"/>
      <c r="CKW11" s="49"/>
      <c r="CKX11" s="54"/>
      <c r="CKY11" s="49"/>
      <c r="CKZ11" s="54"/>
      <c r="CLA11" s="49"/>
      <c r="CLB11" s="54"/>
      <c r="CLC11" s="49"/>
      <c r="CLD11" s="54"/>
      <c r="CLE11" s="49"/>
      <c r="CLF11" s="54"/>
      <c r="CLG11" s="49"/>
      <c r="CLH11" s="54"/>
      <c r="CLI11" s="49"/>
      <c r="CLJ11" s="54"/>
      <c r="CLK11" s="49"/>
      <c r="CLL11" s="54"/>
      <c r="CLM11" s="49"/>
      <c r="CLN11" s="54"/>
      <c r="CLO11" s="49"/>
      <c r="CLP11" s="54"/>
      <c r="CLQ11" s="49"/>
      <c r="CLR11" s="54"/>
      <c r="CLS11" s="49"/>
      <c r="CLT11" s="54"/>
      <c r="CLU11" s="49"/>
      <c r="CLV11" s="54"/>
      <c r="CLW11" s="49"/>
      <c r="CLX11" s="54"/>
      <c r="CLY11" s="49"/>
      <c r="CLZ11" s="54"/>
      <c r="CMA11" s="49"/>
      <c r="CMB11" s="54"/>
      <c r="CMC11" s="49"/>
      <c r="CMD11" s="54"/>
      <c r="CME11" s="49"/>
      <c r="CMF11" s="54"/>
      <c r="CMG11" s="49"/>
      <c r="CMH11" s="54"/>
      <c r="CMI11" s="49"/>
      <c r="CMJ11" s="54"/>
      <c r="CMK11" s="49"/>
      <c r="CML11" s="54"/>
      <c r="CMM11" s="49"/>
      <c r="CMN11" s="54"/>
      <c r="CMO11" s="49"/>
      <c r="CMP11" s="54"/>
      <c r="CMQ11" s="49"/>
      <c r="CMR11" s="54"/>
      <c r="CMS11" s="49"/>
      <c r="CMT11" s="54"/>
      <c r="CMU11" s="49"/>
      <c r="CMV11" s="54"/>
      <c r="CMW11" s="49"/>
      <c r="CMX11" s="54"/>
      <c r="CMY11" s="49"/>
      <c r="CMZ11" s="54"/>
      <c r="CNA11" s="49"/>
      <c r="CNB11" s="54"/>
      <c r="CNC11" s="49"/>
      <c r="CND11" s="54"/>
      <c r="CNE11" s="49"/>
      <c r="CNF11" s="54"/>
      <c r="CNG11" s="49"/>
      <c r="CNH11" s="54"/>
      <c r="CNI11" s="49"/>
      <c r="CNJ11" s="54"/>
      <c r="CNK11" s="49"/>
      <c r="CNL11" s="54"/>
      <c r="CNM11" s="49"/>
      <c r="CNN11" s="54"/>
      <c r="CNO11" s="49"/>
      <c r="CNP11" s="54"/>
      <c r="CNQ11" s="49"/>
      <c r="CNR11" s="54"/>
      <c r="CNS11" s="49"/>
      <c r="CNT11" s="54"/>
      <c r="CNU11" s="49"/>
      <c r="CNV11" s="54"/>
      <c r="CNW11" s="49"/>
      <c r="CNX11" s="54"/>
      <c r="CNY11" s="49"/>
      <c r="CNZ11" s="54"/>
      <c r="COA11" s="49"/>
      <c r="COB11" s="54"/>
      <c r="COC11" s="49"/>
      <c r="COD11" s="54"/>
      <c r="COE11" s="49"/>
      <c r="COF11" s="54"/>
      <c r="COG11" s="49"/>
      <c r="COH11" s="54"/>
      <c r="COI11" s="49"/>
      <c r="COJ11" s="54"/>
      <c r="COK11" s="49"/>
      <c r="COL11" s="54"/>
      <c r="COM11" s="49"/>
      <c r="CON11" s="54"/>
      <c r="COO11" s="49"/>
      <c r="COP11" s="54"/>
      <c r="COQ11" s="49"/>
      <c r="COR11" s="54"/>
      <c r="COS11" s="49"/>
      <c r="COT11" s="54"/>
      <c r="COU11" s="49"/>
      <c r="COV11" s="54"/>
      <c r="COW11" s="49"/>
      <c r="COX11" s="54"/>
      <c r="COY11" s="49"/>
      <c r="COZ11" s="54"/>
      <c r="CPA11" s="49"/>
      <c r="CPB11" s="54"/>
      <c r="CPC11" s="49"/>
      <c r="CPD11" s="54"/>
      <c r="CPE11" s="49"/>
      <c r="CPF11" s="54"/>
      <c r="CPG11" s="49"/>
      <c r="CPH11" s="54"/>
      <c r="CPI11" s="49"/>
      <c r="CPJ11" s="54"/>
      <c r="CPK11" s="49"/>
      <c r="CPL11" s="54"/>
      <c r="CPM11" s="49"/>
      <c r="CPN11" s="54"/>
      <c r="CPO11" s="49"/>
      <c r="CPP11" s="54"/>
      <c r="CPQ11" s="49"/>
      <c r="CPR11" s="54"/>
      <c r="CPS11" s="49"/>
      <c r="CPT11" s="54"/>
      <c r="CPU11" s="49"/>
      <c r="CPV11" s="54"/>
      <c r="CPW11" s="49"/>
      <c r="CPX11" s="54"/>
      <c r="CPY11" s="49"/>
      <c r="CPZ11" s="54"/>
      <c r="CQA11" s="49"/>
      <c r="CQB11" s="54"/>
      <c r="CQC11" s="49"/>
      <c r="CQD11" s="54"/>
      <c r="CQE11" s="49"/>
      <c r="CQF11" s="54"/>
      <c r="CQG11" s="49"/>
      <c r="CQH11" s="54"/>
      <c r="CQI11" s="49"/>
      <c r="CQJ11" s="54"/>
      <c r="CQK11" s="49"/>
      <c r="CQL11" s="54"/>
      <c r="CQM11" s="49"/>
      <c r="CQN11" s="54"/>
      <c r="CQO11" s="49"/>
      <c r="CQP11" s="54"/>
      <c r="CQQ11" s="49"/>
      <c r="CQR11" s="54"/>
      <c r="CQS11" s="49"/>
      <c r="CQT11" s="54"/>
      <c r="CQU11" s="49"/>
      <c r="CQV11" s="54"/>
      <c r="CQW11" s="49"/>
      <c r="CQX11" s="54"/>
      <c r="CQY11" s="49"/>
      <c r="CQZ11" s="54"/>
      <c r="CRA11" s="49"/>
      <c r="CRB11" s="54"/>
      <c r="CRC11" s="49"/>
      <c r="CRD11" s="54"/>
      <c r="CRE11" s="49"/>
      <c r="CRF11" s="54"/>
      <c r="CRG11" s="49"/>
      <c r="CRH11" s="54"/>
      <c r="CRI11" s="49"/>
      <c r="CRJ11" s="54"/>
      <c r="CRK11" s="49"/>
      <c r="CRL11" s="54"/>
      <c r="CRM11" s="49"/>
      <c r="CRN11" s="54"/>
      <c r="CRO11" s="49"/>
      <c r="CRP11" s="54"/>
      <c r="CRQ11" s="49"/>
      <c r="CRR11" s="54"/>
      <c r="CRS11" s="49"/>
      <c r="CRT11" s="54"/>
      <c r="CRU11" s="49"/>
      <c r="CRV11" s="54"/>
      <c r="CRW11" s="49"/>
      <c r="CRX11" s="54"/>
      <c r="CRY11" s="49"/>
      <c r="CRZ11" s="54"/>
      <c r="CSA11" s="49"/>
      <c r="CSB11" s="54"/>
      <c r="CSC11" s="49"/>
      <c r="CSD11" s="54"/>
      <c r="CSE11" s="49"/>
      <c r="CSF11" s="54"/>
      <c r="CSG11" s="49"/>
      <c r="CSH11" s="54"/>
      <c r="CSI11" s="49"/>
      <c r="CSJ11" s="54"/>
      <c r="CSK11" s="49"/>
      <c r="CSL11" s="54"/>
      <c r="CSM11" s="49"/>
      <c r="CSN11" s="54"/>
      <c r="CSO11" s="49"/>
      <c r="CSP11" s="54"/>
      <c r="CSQ11" s="49"/>
      <c r="CSR11" s="54"/>
      <c r="CSS11" s="49"/>
      <c r="CST11" s="54"/>
      <c r="CSU11" s="49"/>
      <c r="CSV11" s="54"/>
      <c r="CSW11" s="49"/>
      <c r="CSX11" s="54"/>
      <c r="CSY11" s="49"/>
      <c r="CSZ11" s="54"/>
      <c r="CTA11" s="49"/>
      <c r="CTB11" s="54"/>
      <c r="CTC11" s="49"/>
      <c r="CTD11" s="54"/>
      <c r="CTE11" s="49"/>
      <c r="CTF11" s="54"/>
      <c r="CTG11" s="49"/>
      <c r="CTH11" s="54"/>
      <c r="CTI11" s="49"/>
      <c r="CTJ11" s="54"/>
      <c r="CTK11" s="49"/>
      <c r="CTL11" s="54"/>
      <c r="CTM11" s="49"/>
      <c r="CTN11" s="54"/>
      <c r="CTO11" s="49"/>
      <c r="CTP11" s="54"/>
      <c r="CTQ11" s="49"/>
      <c r="CTR11" s="54"/>
      <c r="CTS11" s="49"/>
      <c r="CTT11" s="54"/>
      <c r="CTU11" s="49"/>
      <c r="CTV11" s="54"/>
      <c r="CTW11" s="49"/>
      <c r="CTX11" s="54"/>
      <c r="CTY11" s="49"/>
      <c r="CTZ11" s="54"/>
      <c r="CUA11" s="49"/>
      <c r="CUB11" s="54"/>
      <c r="CUC11" s="49"/>
      <c r="CUD11" s="54"/>
      <c r="CUE11" s="49"/>
      <c r="CUF11" s="54"/>
      <c r="CUG11" s="49"/>
      <c r="CUH11" s="54"/>
      <c r="CUI11" s="49"/>
      <c r="CUJ11" s="54"/>
      <c r="CUK11" s="49"/>
      <c r="CUL11" s="54"/>
      <c r="CUM11" s="49"/>
      <c r="CUN11" s="54"/>
      <c r="CUO11" s="49"/>
      <c r="CUP11" s="54"/>
      <c r="CUQ11" s="49"/>
      <c r="CUR11" s="54"/>
      <c r="CUS11" s="49"/>
      <c r="CUT11" s="54"/>
      <c r="CUU11" s="49"/>
      <c r="CUV11" s="54"/>
      <c r="CUW11" s="49"/>
      <c r="CUX11" s="54"/>
      <c r="CUY11" s="49"/>
      <c r="CUZ11" s="54"/>
      <c r="CVA11" s="49"/>
      <c r="CVB11" s="54"/>
      <c r="CVC11" s="49"/>
      <c r="CVD11" s="54"/>
      <c r="CVE11" s="49"/>
      <c r="CVF11" s="54"/>
      <c r="CVG11" s="49"/>
      <c r="CVH11" s="54"/>
      <c r="CVI11" s="49"/>
      <c r="CVJ11" s="54"/>
      <c r="CVK11" s="49"/>
      <c r="CVL11" s="54"/>
      <c r="CVM11" s="49"/>
      <c r="CVN11" s="54"/>
      <c r="CVO11" s="49"/>
      <c r="CVP11" s="54"/>
      <c r="CVQ11" s="49"/>
      <c r="CVR11" s="54"/>
      <c r="CVS11" s="49"/>
      <c r="CVT11" s="54"/>
      <c r="CVU11" s="49"/>
      <c r="CVV11" s="54"/>
      <c r="CVW11" s="49"/>
      <c r="CVX11" s="54"/>
      <c r="CVY11" s="49"/>
      <c r="CVZ11" s="54"/>
      <c r="CWA11" s="49"/>
      <c r="CWB11" s="54"/>
      <c r="CWC11" s="49"/>
      <c r="CWD11" s="54"/>
      <c r="CWE11" s="49"/>
      <c r="CWF11" s="54"/>
      <c r="CWG11" s="49"/>
      <c r="CWH11" s="54"/>
      <c r="CWI11" s="49"/>
      <c r="CWJ11" s="54"/>
      <c r="CWK11" s="49"/>
      <c r="CWL11" s="54"/>
      <c r="CWM11" s="49"/>
      <c r="CWN11" s="54"/>
      <c r="CWO11" s="49"/>
      <c r="CWP11" s="54"/>
      <c r="CWQ11" s="49"/>
      <c r="CWR11" s="54"/>
      <c r="CWS11" s="49"/>
      <c r="CWT11" s="54"/>
      <c r="CWU11" s="49"/>
      <c r="CWV11" s="54"/>
      <c r="CWW11" s="49"/>
      <c r="CWX11" s="54"/>
      <c r="CWY11" s="49"/>
      <c r="CWZ11" s="54"/>
      <c r="CXA11" s="49"/>
      <c r="CXB11" s="54"/>
      <c r="CXC11" s="49"/>
      <c r="CXD11" s="54"/>
      <c r="CXE11" s="49"/>
      <c r="CXF11" s="54"/>
      <c r="CXG11" s="49"/>
      <c r="CXH11" s="54"/>
      <c r="CXI11" s="49"/>
      <c r="CXJ11" s="54"/>
      <c r="CXK11" s="49"/>
      <c r="CXL11" s="54"/>
      <c r="CXM11" s="49"/>
      <c r="CXN11" s="54"/>
      <c r="CXO11" s="49"/>
      <c r="CXP11" s="54"/>
      <c r="CXQ11" s="49"/>
      <c r="CXR11" s="54"/>
      <c r="CXS11" s="49"/>
      <c r="CXT11" s="54"/>
      <c r="CXU11" s="49"/>
      <c r="CXV11" s="54"/>
      <c r="CXW11" s="49"/>
      <c r="CXX11" s="54"/>
      <c r="CXY11" s="49"/>
      <c r="CXZ11" s="54"/>
      <c r="CYA11" s="49"/>
      <c r="CYB11" s="54"/>
      <c r="CYC11" s="49"/>
      <c r="CYD11" s="54"/>
      <c r="CYE11" s="49"/>
      <c r="CYF11" s="54"/>
      <c r="CYG11" s="49"/>
      <c r="CYH11" s="54"/>
      <c r="CYI11" s="49"/>
      <c r="CYJ11" s="54"/>
      <c r="CYK11" s="49"/>
      <c r="CYL11" s="54"/>
      <c r="CYM11" s="49"/>
      <c r="CYN11" s="54"/>
      <c r="CYO11" s="49"/>
      <c r="CYP11" s="54"/>
      <c r="CYQ11" s="49"/>
      <c r="CYR11" s="54"/>
      <c r="CYS11" s="49"/>
      <c r="CYT11" s="54"/>
      <c r="CYU11" s="49"/>
      <c r="CYV11" s="54"/>
      <c r="CYW11" s="49"/>
      <c r="CYX11" s="54"/>
      <c r="CYY11" s="49"/>
      <c r="CYZ11" s="54"/>
      <c r="CZA11" s="49"/>
      <c r="CZB11" s="54"/>
      <c r="CZC11" s="49"/>
      <c r="CZD11" s="54"/>
      <c r="CZE11" s="49"/>
      <c r="CZF11" s="54"/>
      <c r="CZG11" s="49"/>
      <c r="CZH11" s="54"/>
      <c r="CZI11" s="49"/>
      <c r="CZJ11" s="54"/>
      <c r="CZK11" s="49"/>
      <c r="CZL11" s="54"/>
      <c r="CZM11" s="49"/>
      <c r="CZN11" s="54"/>
      <c r="CZO11" s="49"/>
      <c r="CZP11" s="54"/>
      <c r="CZQ11" s="49"/>
      <c r="CZR11" s="54"/>
      <c r="CZS11" s="49"/>
      <c r="CZT11" s="54"/>
      <c r="CZU11" s="49"/>
      <c r="CZV11" s="54"/>
      <c r="CZW11" s="49"/>
      <c r="CZX11" s="54"/>
      <c r="CZY11" s="49"/>
      <c r="CZZ11" s="54"/>
      <c r="DAA11" s="49"/>
      <c r="DAB11" s="54"/>
      <c r="DAC11" s="49"/>
      <c r="DAD11" s="54"/>
      <c r="DAE11" s="49"/>
      <c r="DAF11" s="54"/>
      <c r="DAG11" s="49"/>
      <c r="DAH11" s="54"/>
      <c r="DAI11" s="49"/>
      <c r="DAJ11" s="54"/>
      <c r="DAK11" s="49"/>
      <c r="DAL11" s="54"/>
      <c r="DAM11" s="49"/>
      <c r="DAN11" s="54"/>
      <c r="DAO11" s="49"/>
      <c r="DAP11" s="54"/>
      <c r="DAQ11" s="49"/>
      <c r="DAR11" s="54"/>
      <c r="DAS11" s="49"/>
      <c r="DAT11" s="54"/>
      <c r="DAU11" s="49"/>
      <c r="DAV11" s="54"/>
      <c r="DAW11" s="49"/>
      <c r="DAX11" s="54"/>
      <c r="DAY11" s="49"/>
      <c r="DAZ11" s="54"/>
      <c r="DBA11" s="49"/>
      <c r="DBB11" s="54"/>
      <c r="DBC11" s="49"/>
      <c r="DBD11" s="54"/>
      <c r="DBE11" s="49"/>
      <c r="DBF11" s="54"/>
      <c r="DBG11" s="49"/>
      <c r="DBH11" s="54"/>
      <c r="DBI11" s="49"/>
      <c r="DBJ11" s="54"/>
      <c r="DBK11" s="49"/>
      <c r="DBL11" s="54"/>
      <c r="DBM11" s="49"/>
      <c r="DBN11" s="54"/>
      <c r="DBO11" s="49"/>
      <c r="DBP11" s="54"/>
      <c r="DBQ11" s="49"/>
      <c r="DBR11" s="54"/>
      <c r="DBS11" s="49"/>
      <c r="DBT11" s="54"/>
      <c r="DBU11" s="49"/>
      <c r="DBV11" s="54"/>
      <c r="DBW11" s="49"/>
      <c r="DBX11" s="54"/>
      <c r="DBY11" s="49"/>
      <c r="DBZ11" s="54"/>
      <c r="DCA11" s="49"/>
      <c r="DCB11" s="54"/>
      <c r="DCC11" s="49"/>
      <c r="DCD11" s="54"/>
      <c r="DCE11" s="49"/>
      <c r="DCF11" s="54"/>
      <c r="DCG11" s="49"/>
      <c r="DCH11" s="54"/>
      <c r="DCI11" s="49"/>
      <c r="DCJ11" s="54"/>
      <c r="DCK11" s="49"/>
      <c r="DCL11" s="54"/>
      <c r="DCM11" s="49"/>
      <c r="DCN11" s="54"/>
      <c r="DCO11" s="49"/>
      <c r="DCP11" s="54"/>
      <c r="DCQ11" s="49"/>
      <c r="DCR11" s="54"/>
      <c r="DCS11" s="49"/>
      <c r="DCT11" s="54"/>
      <c r="DCU11" s="49"/>
      <c r="DCV11" s="54"/>
      <c r="DCW11" s="49"/>
      <c r="DCX11" s="54"/>
      <c r="DCY11" s="49"/>
      <c r="DCZ11" s="54"/>
      <c r="DDA11" s="49"/>
      <c r="DDB11" s="54"/>
      <c r="DDC11" s="49"/>
      <c r="DDD11" s="54"/>
      <c r="DDE11" s="49"/>
      <c r="DDF11" s="54"/>
      <c r="DDG11" s="49"/>
      <c r="DDH11" s="54"/>
      <c r="DDI11" s="49"/>
      <c r="DDJ11" s="54"/>
      <c r="DDK11" s="49"/>
      <c r="DDL11" s="54"/>
      <c r="DDM11" s="49"/>
      <c r="DDN11" s="54"/>
      <c r="DDO11" s="49"/>
      <c r="DDP11" s="54"/>
      <c r="DDQ11" s="49"/>
      <c r="DDR11" s="54"/>
      <c r="DDS11" s="49"/>
      <c r="DDT11" s="54"/>
      <c r="DDU11" s="49"/>
      <c r="DDV11" s="54"/>
      <c r="DDW11" s="49"/>
      <c r="DDX11" s="54"/>
      <c r="DDY11" s="49"/>
      <c r="DDZ11" s="54"/>
      <c r="DEA11" s="49"/>
      <c r="DEB11" s="54"/>
      <c r="DEC11" s="49"/>
      <c r="DED11" s="54"/>
      <c r="DEE11" s="49"/>
      <c r="DEF11" s="54"/>
      <c r="DEG11" s="49"/>
      <c r="DEH11" s="54"/>
      <c r="DEI11" s="49"/>
      <c r="DEJ11" s="54"/>
      <c r="DEK11" s="49"/>
      <c r="DEL11" s="54"/>
      <c r="DEM11" s="49"/>
      <c r="DEN11" s="54"/>
      <c r="DEO11" s="49"/>
      <c r="DEP11" s="54"/>
      <c r="DEQ11" s="49"/>
      <c r="DER11" s="54"/>
      <c r="DES11" s="49"/>
      <c r="DET11" s="54"/>
      <c r="DEU11" s="49"/>
      <c r="DEV11" s="54"/>
      <c r="DEW11" s="49"/>
      <c r="DEX11" s="54"/>
      <c r="DEY11" s="49"/>
      <c r="DEZ11" s="54"/>
      <c r="DFA11" s="49"/>
      <c r="DFB11" s="54"/>
      <c r="DFC11" s="49"/>
      <c r="DFD11" s="54"/>
      <c r="DFE11" s="49"/>
      <c r="DFF11" s="54"/>
      <c r="DFG11" s="49"/>
      <c r="DFH11" s="54"/>
      <c r="DFI11" s="49"/>
      <c r="DFJ11" s="54"/>
      <c r="DFK11" s="49"/>
      <c r="DFL11" s="54"/>
      <c r="DFM11" s="49"/>
      <c r="DFN11" s="54"/>
      <c r="DFO11" s="49"/>
      <c r="DFP11" s="54"/>
      <c r="DFQ11" s="49"/>
      <c r="DFR11" s="54"/>
      <c r="DFS11" s="49"/>
      <c r="DFT11" s="54"/>
      <c r="DFU11" s="49"/>
      <c r="DFV11" s="54"/>
      <c r="DFW11" s="49"/>
      <c r="DFX11" s="54"/>
      <c r="DFY11" s="49"/>
      <c r="DFZ11" s="54"/>
      <c r="DGA11" s="49"/>
      <c r="DGB11" s="54"/>
      <c r="DGC11" s="49"/>
      <c r="DGD11" s="54"/>
      <c r="DGE11" s="49"/>
      <c r="DGF11" s="54"/>
      <c r="DGG11" s="49"/>
      <c r="DGH11" s="54"/>
      <c r="DGI11" s="49"/>
      <c r="DGJ11" s="54"/>
      <c r="DGK11" s="49"/>
      <c r="DGL11" s="54"/>
      <c r="DGM11" s="49"/>
      <c r="DGN11" s="54"/>
      <c r="DGO11" s="49"/>
      <c r="DGP11" s="54"/>
      <c r="DGQ11" s="49"/>
      <c r="DGR11" s="54"/>
      <c r="DGS11" s="49"/>
      <c r="DGT11" s="54"/>
      <c r="DGU11" s="49"/>
      <c r="DGV11" s="54"/>
      <c r="DGW11" s="49"/>
      <c r="DGX11" s="54"/>
      <c r="DGY11" s="49"/>
      <c r="DGZ11" s="54"/>
      <c r="DHA11" s="49"/>
      <c r="DHB11" s="54"/>
      <c r="DHC11" s="49"/>
      <c r="DHD11" s="54"/>
      <c r="DHE11" s="49"/>
      <c r="DHF11" s="54"/>
      <c r="DHG11" s="49"/>
      <c r="DHH11" s="54"/>
      <c r="DHI11" s="49"/>
      <c r="DHJ11" s="54"/>
      <c r="DHK11" s="49"/>
      <c r="DHL11" s="54"/>
      <c r="DHM11" s="49"/>
      <c r="DHN11" s="54"/>
      <c r="DHO11" s="49"/>
      <c r="DHP11" s="54"/>
      <c r="DHQ11" s="49"/>
      <c r="DHR11" s="54"/>
      <c r="DHS11" s="49"/>
      <c r="DHT11" s="54"/>
      <c r="DHU11" s="49"/>
      <c r="DHV11" s="54"/>
      <c r="DHW11" s="49"/>
      <c r="DHX11" s="54"/>
      <c r="DHY11" s="49"/>
      <c r="DHZ11" s="54"/>
      <c r="DIA11" s="49"/>
      <c r="DIB11" s="54"/>
      <c r="DIC11" s="49"/>
      <c r="DID11" s="54"/>
      <c r="DIE11" s="49"/>
      <c r="DIF11" s="54"/>
      <c r="DIG11" s="49"/>
      <c r="DIH11" s="54"/>
      <c r="DII11" s="49"/>
      <c r="DIJ11" s="54"/>
      <c r="DIK11" s="49"/>
      <c r="DIL11" s="54"/>
      <c r="DIM11" s="49"/>
      <c r="DIN11" s="54"/>
      <c r="DIO11" s="49"/>
      <c r="DIP11" s="54"/>
      <c r="DIQ11" s="49"/>
      <c r="DIR11" s="54"/>
      <c r="DIS11" s="49"/>
      <c r="DIT11" s="54"/>
      <c r="DIU11" s="49"/>
      <c r="DIV11" s="54"/>
      <c r="DIW11" s="49"/>
      <c r="DIX11" s="54"/>
      <c r="DIY11" s="49"/>
      <c r="DIZ11" s="54"/>
      <c r="DJA11" s="49"/>
      <c r="DJB11" s="54"/>
      <c r="DJC11" s="49"/>
      <c r="DJD11" s="54"/>
      <c r="DJE11" s="49"/>
      <c r="DJF11" s="54"/>
      <c r="DJG11" s="49"/>
      <c r="DJH11" s="54"/>
      <c r="DJI11" s="49"/>
      <c r="DJJ11" s="54"/>
      <c r="DJK11" s="49"/>
      <c r="DJL11" s="54"/>
      <c r="DJM11" s="49"/>
      <c r="DJN11" s="54"/>
      <c r="DJO11" s="49"/>
      <c r="DJP11" s="54"/>
      <c r="DJQ11" s="49"/>
      <c r="DJR11" s="54"/>
      <c r="DJS11" s="49"/>
      <c r="DJT11" s="54"/>
      <c r="DJU11" s="49"/>
      <c r="DJV11" s="54"/>
      <c r="DJW11" s="49"/>
      <c r="DJX11" s="54"/>
      <c r="DJY11" s="49"/>
      <c r="DJZ11" s="54"/>
      <c r="DKA11" s="49"/>
      <c r="DKB11" s="54"/>
      <c r="DKC11" s="49"/>
      <c r="DKD11" s="54"/>
      <c r="DKE11" s="49"/>
      <c r="DKF11" s="54"/>
      <c r="DKG11" s="49"/>
      <c r="DKH11" s="54"/>
      <c r="DKI11" s="49"/>
      <c r="DKJ11" s="54"/>
      <c r="DKK11" s="49"/>
      <c r="DKL11" s="54"/>
      <c r="DKM11" s="49"/>
      <c r="DKN11" s="54"/>
      <c r="DKO11" s="49"/>
      <c r="DKP11" s="54"/>
      <c r="DKQ11" s="49"/>
      <c r="DKR11" s="54"/>
      <c r="DKS11" s="49"/>
      <c r="DKT11" s="54"/>
      <c r="DKU11" s="49"/>
      <c r="DKV11" s="54"/>
      <c r="DKW11" s="49"/>
      <c r="DKX11" s="54"/>
      <c r="DKY11" s="49"/>
      <c r="DKZ11" s="54"/>
      <c r="DLA11" s="49"/>
      <c r="DLB11" s="54"/>
      <c r="DLC11" s="49"/>
      <c r="DLD11" s="54"/>
      <c r="DLE11" s="49"/>
      <c r="DLF11" s="54"/>
      <c r="DLG11" s="49"/>
      <c r="DLH11" s="54"/>
      <c r="DLI11" s="49"/>
      <c r="DLJ11" s="54"/>
      <c r="DLK11" s="49"/>
      <c r="DLL11" s="54"/>
      <c r="DLM11" s="49"/>
      <c r="DLN11" s="54"/>
      <c r="DLO11" s="49"/>
      <c r="DLP11" s="54"/>
      <c r="DLQ11" s="49"/>
      <c r="DLR11" s="54"/>
      <c r="DLS11" s="49"/>
      <c r="DLT11" s="54"/>
      <c r="DLU11" s="49"/>
      <c r="DLV11" s="54"/>
      <c r="DLW11" s="49"/>
      <c r="DLX11" s="54"/>
      <c r="DLY11" s="49"/>
      <c r="DLZ11" s="54"/>
      <c r="DMA11" s="49"/>
      <c r="DMB11" s="54"/>
      <c r="DMC11" s="49"/>
      <c r="DMD11" s="54"/>
      <c r="DME11" s="49"/>
      <c r="DMF11" s="54"/>
      <c r="DMG11" s="49"/>
      <c r="DMH11" s="54"/>
      <c r="DMI11" s="49"/>
      <c r="DMJ11" s="54"/>
      <c r="DMK11" s="49"/>
      <c r="DML11" s="54"/>
      <c r="DMM11" s="49"/>
      <c r="DMN11" s="54"/>
      <c r="DMO11" s="49"/>
      <c r="DMP11" s="54"/>
      <c r="DMQ11" s="49"/>
      <c r="DMR11" s="54"/>
      <c r="DMS11" s="49"/>
      <c r="DMT11" s="54"/>
      <c r="DMU11" s="49"/>
      <c r="DMV11" s="54"/>
      <c r="DMW11" s="49"/>
      <c r="DMX11" s="54"/>
      <c r="DMY11" s="49"/>
      <c r="DMZ11" s="54"/>
      <c r="DNA11" s="49"/>
      <c r="DNB11" s="54"/>
      <c r="DNC11" s="49"/>
      <c r="DND11" s="54"/>
      <c r="DNE11" s="49"/>
      <c r="DNF11" s="54"/>
      <c r="DNG11" s="49"/>
      <c r="DNH11" s="54"/>
      <c r="DNI11" s="49"/>
      <c r="DNJ11" s="54"/>
      <c r="DNK11" s="49"/>
      <c r="DNL11" s="54"/>
      <c r="DNM11" s="49"/>
      <c r="DNN11" s="54"/>
      <c r="DNO11" s="49"/>
      <c r="DNP11" s="54"/>
      <c r="DNQ11" s="49"/>
      <c r="DNR11" s="54"/>
      <c r="DNS11" s="49"/>
      <c r="DNT11" s="54"/>
      <c r="DNU11" s="49"/>
      <c r="DNV11" s="54"/>
      <c r="DNW11" s="49"/>
      <c r="DNX11" s="54"/>
      <c r="DNY11" s="49"/>
      <c r="DNZ11" s="54"/>
      <c r="DOA11" s="49"/>
      <c r="DOB11" s="54"/>
      <c r="DOC11" s="49"/>
      <c r="DOD11" s="54"/>
      <c r="DOE11" s="49"/>
      <c r="DOF11" s="54"/>
      <c r="DOG11" s="49"/>
      <c r="DOH11" s="54"/>
      <c r="DOI11" s="49"/>
      <c r="DOJ11" s="54"/>
      <c r="DOK11" s="49"/>
      <c r="DOL11" s="54"/>
      <c r="DOM11" s="49"/>
      <c r="DON11" s="54"/>
      <c r="DOO11" s="49"/>
      <c r="DOP11" s="54"/>
      <c r="DOQ11" s="49"/>
      <c r="DOR11" s="54"/>
      <c r="DOS11" s="49"/>
      <c r="DOT11" s="54"/>
      <c r="DOU11" s="49"/>
      <c r="DOV11" s="54"/>
      <c r="DOW11" s="49"/>
      <c r="DOX11" s="54"/>
      <c r="DOY11" s="49"/>
      <c r="DOZ11" s="54"/>
      <c r="DPA11" s="49"/>
      <c r="DPB11" s="54"/>
      <c r="DPC11" s="49"/>
      <c r="DPD11" s="54"/>
      <c r="DPE11" s="49"/>
      <c r="DPF11" s="54"/>
      <c r="DPG11" s="49"/>
      <c r="DPH11" s="54"/>
      <c r="DPI11" s="49"/>
      <c r="DPJ11" s="54"/>
      <c r="DPK11" s="49"/>
      <c r="DPL11" s="54"/>
      <c r="DPM11" s="49"/>
      <c r="DPN11" s="54"/>
      <c r="DPO11" s="49"/>
      <c r="DPP11" s="54"/>
      <c r="DPQ11" s="49"/>
      <c r="DPR11" s="54"/>
      <c r="DPS11" s="49"/>
      <c r="DPT11" s="54"/>
      <c r="DPU11" s="49"/>
      <c r="DPV11" s="54"/>
      <c r="DPW11" s="49"/>
      <c r="DPX11" s="54"/>
      <c r="DPY11" s="49"/>
      <c r="DPZ11" s="54"/>
      <c r="DQA11" s="49"/>
      <c r="DQB11" s="54"/>
      <c r="DQC11" s="49"/>
      <c r="DQD11" s="54"/>
      <c r="DQE11" s="49"/>
      <c r="DQF11" s="54"/>
      <c r="DQG11" s="49"/>
      <c r="DQH11" s="54"/>
      <c r="DQI11" s="49"/>
      <c r="DQJ11" s="54"/>
      <c r="DQK11" s="49"/>
      <c r="DQL11" s="54"/>
      <c r="DQM11" s="49"/>
      <c r="DQN11" s="54"/>
      <c r="DQO11" s="49"/>
      <c r="DQP11" s="54"/>
      <c r="DQQ11" s="49"/>
      <c r="DQR11" s="54"/>
      <c r="DQS11" s="49"/>
      <c r="DQT11" s="54"/>
      <c r="DQU11" s="49"/>
      <c r="DQV11" s="54"/>
      <c r="DQW11" s="49"/>
      <c r="DQX11" s="54"/>
      <c r="DQY11" s="49"/>
      <c r="DQZ11" s="54"/>
      <c r="DRA11" s="49"/>
      <c r="DRB11" s="54"/>
      <c r="DRC11" s="49"/>
      <c r="DRD11" s="54"/>
      <c r="DRE11" s="49"/>
      <c r="DRF11" s="54"/>
      <c r="DRG11" s="49"/>
      <c r="DRH11" s="54"/>
      <c r="DRI11" s="49"/>
      <c r="DRJ11" s="54"/>
      <c r="DRK11" s="49"/>
      <c r="DRL11" s="54"/>
      <c r="DRM11" s="49"/>
      <c r="DRN11" s="54"/>
      <c r="DRO11" s="49"/>
      <c r="DRP11" s="54"/>
      <c r="DRQ11" s="49"/>
      <c r="DRR11" s="54"/>
      <c r="DRS11" s="49"/>
      <c r="DRT11" s="54"/>
      <c r="DRU11" s="49"/>
      <c r="DRV11" s="54"/>
      <c r="DRW11" s="49"/>
      <c r="DRX11" s="54"/>
      <c r="DRY11" s="49"/>
      <c r="DRZ11" s="54"/>
      <c r="DSA11" s="49"/>
      <c r="DSB11" s="54"/>
      <c r="DSC11" s="49"/>
      <c r="DSD11" s="54"/>
      <c r="DSE11" s="49"/>
      <c r="DSF11" s="54"/>
      <c r="DSG11" s="49"/>
      <c r="DSH11" s="54"/>
      <c r="DSI11" s="49"/>
      <c r="DSJ11" s="54"/>
      <c r="DSK11" s="49"/>
      <c r="DSL11" s="54"/>
      <c r="DSM11" s="49"/>
      <c r="DSN11" s="54"/>
      <c r="DSO11" s="49"/>
      <c r="DSP11" s="54"/>
      <c r="DSQ11" s="49"/>
      <c r="DSR11" s="54"/>
      <c r="DSS11" s="49"/>
      <c r="DST11" s="54"/>
      <c r="DSU11" s="49"/>
      <c r="DSV11" s="54"/>
      <c r="DSW11" s="49"/>
      <c r="DSX11" s="54"/>
      <c r="DSY11" s="49"/>
      <c r="DSZ11" s="54"/>
      <c r="DTA11" s="49"/>
      <c r="DTB11" s="54"/>
      <c r="DTC11" s="49"/>
      <c r="DTD11" s="54"/>
      <c r="DTE11" s="49"/>
      <c r="DTF11" s="54"/>
      <c r="DTG11" s="49"/>
      <c r="DTH11" s="54"/>
      <c r="DTI11" s="49"/>
      <c r="DTJ11" s="54"/>
      <c r="DTK11" s="49"/>
      <c r="DTL11" s="54"/>
      <c r="DTM11" s="49"/>
      <c r="DTN11" s="54"/>
      <c r="DTO11" s="49"/>
      <c r="DTP11" s="54"/>
      <c r="DTQ11" s="49"/>
      <c r="DTR11" s="54"/>
      <c r="DTS11" s="49"/>
      <c r="DTT11" s="54"/>
      <c r="DTU11" s="49"/>
      <c r="DTV11" s="54"/>
      <c r="DTW11" s="49"/>
      <c r="DTX11" s="54"/>
      <c r="DTY11" s="49"/>
      <c r="DTZ11" s="54"/>
      <c r="DUA11" s="49"/>
      <c r="DUB11" s="54"/>
      <c r="DUC11" s="49"/>
      <c r="DUD11" s="54"/>
      <c r="DUE11" s="49"/>
      <c r="DUF11" s="54"/>
      <c r="DUG11" s="49"/>
      <c r="DUH11" s="54"/>
      <c r="DUI11" s="49"/>
      <c r="DUJ11" s="54"/>
      <c r="DUK11" s="49"/>
      <c r="DUL11" s="54"/>
      <c r="DUM11" s="49"/>
      <c r="DUN11" s="54"/>
      <c r="DUO11" s="49"/>
      <c r="DUP11" s="54"/>
      <c r="DUQ11" s="49"/>
      <c r="DUR11" s="54"/>
      <c r="DUS11" s="49"/>
      <c r="DUT11" s="54"/>
      <c r="DUU11" s="49"/>
      <c r="DUV11" s="54"/>
      <c r="DUW11" s="49"/>
      <c r="DUX11" s="54"/>
      <c r="DUY11" s="49"/>
      <c r="DUZ11" s="54"/>
      <c r="DVA11" s="49"/>
      <c r="DVB11" s="54"/>
      <c r="DVC11" s="49"/>
      <c r="DVD11" s="54"/>
      <c r="DVE11" s="49"/>
      <c r="DVF11" s="54"/>
      <c r="DVG11" s="49"/>
      <c r="DVH11" s="54"/>
      <c r="DVI11" s="49"/>
      <c r="DVJ11" s="54"/>
      <c r="DVK11" s="49"/>
      <c r="DVL11" s="54"/>
      <c r="DVM11" s="49"/>
      <c r="DVN11" s="54"/>
      <c r="DVO11" s="49"/>
      <c r="DVP11" s="54"/>
      <c r="DVQ11" s="49"/>
      <c r="DVR11" s="54"/>
      <c r="DVS11" s="49"/>
      <c r="DVT11" s="54"/>
      <c r="DVU11" s="49"/>
      <c r="DVV11" s="54"/>
      <c r="DVW11" s="49"/>
      <c r="DVX11" s="54"/>
      <c r="DVY11" s="49"/>
      <c r="DVZ11" s="54"/>
      <c r="DWA11" s="49"/>
      <c r="DWB11" s="54"/>
      <c r="DWC11" s="49"/>
      <c r="DWD11" s="54"/>
      <c r="DWE11" s="49"/>
      <c r="DWF11" s="54"/>
      <c r="DWG11" s="49"/>
      <c r="DWH11" s="54"/>
      <c r="DWI11" s="49"/>
      <c r="DWJ11" s="54"/>
      <c r="DWK11" s="49"/>
      <c r="DWL11" s="54"/>
      <c r="DWM11" s="49"/>
      <c r="DWN11" s="54"/>
      <c r="DWO11" s="49"/>
      <c r="DWP11" s="54"/>
      <c r="DWQ11" s="49"/>
      <c r="DWR11" s="54"/>
      <c r="DWS11" s="49"/>
      <c r="DWT11" s="54"/>
      <c r="DWU11" s="49"/>
      <c r="DWV11" s="54"/>
      <c r="DWW11" s="49"/>
      <c r="DWX11" s="54"/>
      <c r="DWY11" s="49"/>
      <c r="DWZ11" s="54"/>
      <c r="DXA11" s="49"/>
      <c r="DXB11" s="54"/>
      <c r="DXC11" s="49"/>
      <c r="DXD11" s="54"/>
      <c r="DXE11" s="49"/>
      <c r="DXF11" s="54"/>
      <c r="DXG11" s="49"/>
      <c r="DXH11" s="54"/>
      <c r="DXI11" s="49"/>
      <c r="DXJ11" s="54"/>
      <c r="DXK11" s="49"/>
      <c r="DXL11" s="54"/>
      <c r="DXM11" s="49"/>
      <c r="DXN11" s="54"/>
      <c r="DXO11" s="49"/>
      <c r="DXP11" s="54"/>
      <c r="DXQ11" s="49"/>
      <c r="DXR11" s="54"/>
      <c r="DXS11" s="49"/>
      <c r="DXT11" s="54"/>
      <c r="DXU11" s="49"/>
      <c r="DXV11" s="54"/>
      <c r="DXW11" s="49"/>
      <c r="DXX11" s="54"/>
      <c r="DXY11" s="49"/>
      <c r="DXZ11" s="54"/>
      <c r="DYA11" s="49"/>
      <c r="DYB11" s="54"/>
      <c r="DYC11" s="49"/>
      <c r="DYD11" s="54"/>
      <c r="DYE11" s="49"/>
      <c r="DYF11" s="54"/>
      <c r="DYG11" s="49"/>
      <c r="DYH11" s="54"/>
      <c r="DYI11" s="49"/>
      <c r="DYJ11" s="54"/>
      <c r="DYK11" s="49"/>
      <c r="DYL11" s="54"/>
      <c r="DYM11" s="49"/>
      <c r="DYN11" s="54"/>
      <c r="DYO11" s="49"/>
      <c r="DYP11" s="54"/>
      <c r="DYQ11" s="49"/>
      <c r="DYR11" s="54"/>
      <c r="DYS11" s="49"/>
      <c r="DYT11" s="54"/>
      <c r="DYU11" s="49"/>
      <c r="DYV11" s="54"/>
      <c r="DYW11" s="49"/>
      <c r="DYX11" s="54"/>
      <c r="DYY11" s="49"/>
      <c r="DYZ11" s="54"/>
      <c r="DZA11" s="49"/>
      <c r="DZB11" s="54"/>
      <c r="DZC11" s="49"/>
      <c r="DZD11" s="54"/>
      <c r="DZE11" s="49"/>
      <c r="DZF11" s="54"/>
      <c r="DZG11" s="49"/>
      <c r="DZH11" s="54"/>
      <c r="DZI11" s="49"/>
      <c r="DZJ11" s="54"/>
      <c r="DZK11" s="49"/>
      <c r="DZL11" s="54"/>
      <c r="DZM11" s="49"/>
      <c r="DZN11" s="54"/>
      <c r="DZO11" s="49"/>
      <c r="DZP11" s="54"/>
      <c r="DZQ11" s="49"/>
      <c r="DZR11" s="54"/>
      <c r="DZS11" s="49"/>
      <c r="DZT11" s="54"/>
      <c r="DZU11" s="49"/>
      <c r="DZV11" s="54"/>
      <c r="DZW11" s="49"/>
      <c r="DZX11" s="54"/>
      <c r="DZY11" s="49"/>
      <c r="DZZ11" s="54"/>
      <c r="EAA11" s="49"/>
      <c r="EAB11" s="54"/>
      <c r="EAC11" s="49"/>
      <c r="EAD11" s="54"/>
      <c r="EAE11" s="49"/>
      <c r="EAF11" s="54"/>
      <c r="EAG11" s="49"/>
      <c r="EAH11" s="54"/>
      <c r="EAI11" s="49"/>
      <c r="EAJ11" s="54"/>
      <c r="EAK11" s="49"/>
      <c r="EAL11" s="54"/>
      <c r="EAM11" s="49"/>
      <c r="EAN11" s="54"/>
      <c r="EAO11" s="49"/>
      <c r="EAP11" s="54"/>
      <c r="EAQ11" s="49"/>
      <c r="EAR11" s="54"/>
      <c r="EAS11" s="49"/>
      <c r="EAT11" s="54"/>
      <c r="EAU11" s="49"/>
      <c r="EAV11" s="54"/>
      <c r="EAW11" s="49"/>
      <c r="EAX11" s="54"/>
      <c r="EAY11" s="49"/>
      <c r="EAZ11" s="54"/>
      <c r="EBA11" s="49"/>
      <c r="EBB11" s="54"/>
      <c r="EBC11" s="49"/>
      <c r="EBD11" s="54"/>
      <c r="EBE11" s="49"/>
      <c r="EBF11" s="54"/>
      <c r="EBG11" s="49"/>
      <c r="EBH11" s="54"/>
      <c r="EBI11" s="49"/>
      <c r="EBJ11" s="54"/>
      <c r="EBK11" s="49"/>
      <c r="EBL11" s="54"/>
      <c r="EBM11" s="49"/>
      <c r="EBN11" s="54"/>
      <c r="EBO11" s="49"/>
      <c r="EBP11" s="54"/>
      <c r="EBQ11" s="49"/>
      <c r="EBR11" s="54"/>
      <c r="EBS11" s="49"/>
      <c r="EBT11" s="54"/>
      <c r="EBU11" s="49"/>
      <c r="EBV11" s="54"/>
      <c r="EBW11" s="49"/>
      <c r="EBX11" s="54"/>
      <c r="EBY11" s="49"/>
      <c r="EBZ11" s="54"/>
      <c r="ECA11" s="49"/>
      <c r="ECB11" s="54"/>
      <c r="ECC11" s="49"/>
      <c r="ECD11" s="54"/>
      <c r="ECE11" s="49"/>
      <c r="ECF11" s="54"/>
      <c r="ECG11" s="49"/>
      <c r="ECH11" s="54"/>
      <c r="ECI11" s="49"/>
      <c r="ECJ11" s="54"/>
      <c r="ECK11" s="49"/>
      <c r="ECL11" s="54"/>
      <c r="ECM11" s="49"/>
      <c r="ECN11" s="54"/>
      <c r="ECO11" s="49"/>
      <c r="ECP11" s="54"/>
      <c r="ECQ11" s="49"/>
      <c r="ECR11" s="54"/>
      <c r="ECS11" s="49"/>
      <c r="ECT11" s="54"/>
      <c r="ECU11" s="49"/>
      <c r="ECV11" s="54"/>
      <c r="ECW11" s="49"/>
      <c r="ECX11" s="54"/>
      <c r="ECY11" s="49"/>
      <c r="ECZ11" s="54"/>
      <c r="EDA11" s="49"/>
      <c r="EDB11" s="54"/>
      <c r="EDC11" s="49"/>
      <c r="EDD11" s="54"/>
      <c r="EDE11" s="49"/>
      <c r="EDF11" s="54"/>
      <c r="EDG11" s="49"/>
      <c r="EDH11" s="54"/>
      <c r="EDI11" s="49"/>
      <c r="EDJ11" s="54"/>
      <c r="EDK11" s="49"/>
      <c r="EDL11" s="54"/>
      <c r="EDM11" s="49"/>
      <c r="EDN11" s="54"/>
      <c r="EDO11" s="49"/>
      <c r="EDP11" s="54"/>
      <c r="EDQ11" s="49"/>
      <c r="EDR11" s="54"/>
      <c r="EDS11" s="49"/>
      <c r="EDT11" s="54"/>
      <c r="EDU11" s="49"/>
      <c r="EDV11" s="54"/>
      <c r="EDW11" s="49"/>
      <c r="EDX11" s="54"/>
      <c r="EDY11" s="49"/>
      <c r="EDZ11" s="54"/>
      <c r="EEA11" s="49"/>
      <c r="EEB11" s="54"/>
      <c r="EEC11" s="49"/>
      <c r="EED11" s="54"/>
      <c r="EEE11" s="49"/>
      <c r="EEF11" s="54"/>
      <c r="EEG11" s="49"/>
      <c r="EEH11" s="54"/>
      <c r="EEI11" s="49"/>
      <c r="EEJ11" s="54"/>
      <c r="EEK11" s="49"/>
      <c r="EEL11" s="54"/>
      <c r="EEM11" s="49"/>
      <c r="EEN11" s="54"/>
      <c r="EEO11" s="49"/>
      <c r="EEP11" s="54"/>
      <c r="EEQ11" s="49"/>
      <c r="EER11" s="54"/>
      <c r="EES11" s="49"/>
      <c r="EET11" s="54"/>
      <c r="EEU11" s="49"/>
      <c r="EEV11" s="54"/>
      <c r="EEW11" s="49"/>
      <c r="EEX11" s="54"/>
      <c r="EEY11" s="49"/>
      <c r="EEZ11" s="54"/>
      <c r="EFA11" s="49"/>
      <c r="EFB11" s="54"/>
      <c r="EFC11" s="49"/>
      <c r="EFD11" s="54"/>
      <c r="EFE11" s="49"/>
      <c r="EFF11" s="54"/>
      <c r="EFG11" s="49"/>
      <c r="EFH11" s="54"/>
      <c r="EFI11" s="49"/>
      <c r="EFJ11" s="54"/>
      <c r="EFK11" s="49"/>
      <c r="EFL11" s="54"/>
      <c r="EFM11" s="49"/>
      <c r="EFN11" s="54"/>
      <c r="EFO11" s="49"/>
      <c r="EFP11" s="54"/>
      <c r="EFQ11" s="49"/>
      <c r="EFR11" s="54"/>
      <c r="EFS11" s="49"/>
      <c r="EFT11" s="54"/>
      <c r="EFU11" s="49"/>
      <c r="EFV11" s="54"/>
      <c r="EFW11" s="49"/>
      <c r="EFX11" s="54"/>
      <c r="EFY11" s="49"/>
      <c r="EFZ11" s="54"/>
      <c r="EGA11" s="49"/>
      <c r="EGB11" s="54"/>
      <c r="EGC11" s="49"/>
      <c r="EGD11" s="54"/>
      <c r="EGE11" s="49"/>
      <c r="EGF11" s="54"/>
      <c r="EGG11" s="49"/>
      <c r="EGH11" s="54"/>
      <c r="EGI11" s="49"/>
      <c r="EGJ11" s="54"/>
      <c r="EGK11" s="49"/>
      <c r="EGL11" s="54"/>
      <c r="EGM11" s="49"/>
      <c r="EGN11" s="54"/>
      <c r="EGO11" s="49"/>
      <c r="EGP11" s="54"/>
      <c r="EGQ11" s="49"/>
      <c r="EGR11" s="54"/>
      <c r="EGS11" s="49"/>
      <c r="EGT11" s="54"/>
      <c r="EGU11" s="49"/>
      <c r="EGV11" s="54"/>
      <c r="EGW11" s="49"/>
      <c r="EGX11" s="54"/>
      <c r="EGY11" s="49"/>
      <c r="EGZ11" s="54"/>
      <c r="EHA11" s="49"/>
      <c r="EHB11" s="54"/>
      <c r="EHC11" s="49"/>
      <c r="EHD11" s="54"/>
      <c r="EHE11" s="49"/>
      <c r="EHF11" s="54"/>
      <c r="EHG11" s="49"/>
      <c r="EHH11" s="54"/>
      <c r="EHI11" s="49"/>
      <c r="EHJ11" s="54"/>
      <c r="EHK11" s="49"/>
      <c r="EHL11" s="54"/>
      <c r="EHM11" s="49"/>
      <c r="EHN11" s="54"/>
      <c r="EHO11" s="49"/>
      <c r="EHP11" s="54"/>
      <c r="EHQ11" s="49"/>
      <c r="EHR11" s="54"/>
      <c r="EHS11" s="49"/>
      <c r="EHT11" s="54"/>
      <c r="EHU11" s="49"/>
      <c r="EHV11" s="54"/>
      <c r="EHW11" s="49"/>
      <c r="EHX11" s="54"/>
      <c r="EHY11" s="49"/>
      <c r="EHZ11" s="54"/>
      <c r="EIA11" s="49"/>
      <c r="EIB11" s="54"/>
      <c r="EIC11" s="49"/>
      <c r="EID11" s="54"/>
      <c r="EIE11" s="49"/>
      <c r="EIF11" s="54"/>
      <c r="EIG11" s="49"/>
      <c r="EIH11" s="54"/>
      <c r="EII11" s="49"/>
      <c r="EIJ11" s="54"/>
      <c r="EIK11" s="49"/>
      <c r="EIL11" s="54"/>
      <c r="EIM11" s="49"/>
      <c r="EIN11" s="54"/>
      <c r="EIO11" s="49"/>
      <c r="EIP11" s="54"/>
      <c r="EIQ11" s="49"/>
      <c r="EIR11" s="54"/>
      <c r="EIS11" s="49"/>
      <c r="EIT11" s="54"/>
      <c r="EIU11" s="49"/>
      <c r="EIV11" s="54"/>
      <c r="EIW11" s="49"/>
      <c r="EIX11" s="54"/>
      <c r="EIY11" s="49"/>
      <c r="EIZ11" s="54"/>
      <c r="EJA11" s="49"/>
      <c r="EJB11" s="54"/>
      <c r="EJC11" s="49"/>
      <c r="EJD11" s="54"/>
      <c r="EJE11" s="49"/>
      <c r="EJF11" s="54"/>
      <c r="EJG11" s="49"/>
      <c r="EJH11" s="54"/>
      <c r="EJI11" s="49"/>
      <c r="EJJ11" s="54"/>
      <c r="EJK11" s="49"/>
      <c r="EJL11" s="54"/>
      <c r="EJM11" s="49"/>
      <c r="EJN11" s="54"/>
      <c r="EJO11" s="49"/>
      <c r="EJP11" s="54"/>
      <c r="EJQ11" s="49"/>
      <c r="EJR11" s="54"/>
      <c r="EJS11" s="49"/>
      <c r="EJT11" s="54"/>
      <c r="EJU11" s="49"/>
      <c r="EJV11" s="54"/>
      <c r="EJW11" s="49"/>
      <c r="EJX11" s="54"/>
      <c r="EJY11" s="49"/>
      <c r="EJZ11" s="54"/>
      <c r="EKA11" s="49"/>
      <c r="EKB11" s="54"/>
      <c r="EKC11" s="49"/>
      <c r="EKD11" s="54"/>
      <c r="EKE11" s="49"/>
      <c r="EKF11" s="54"/>
      <c r="EKG11" s="49"/>
      <c r="EKH11" s="54"/>
      <c r="EKI11" s="49"/>
      <c r="EKJ11" s="54"/>
      <c r="EKK11" s="49"/>
      <c r="EKL11" s="54"/>
      <c r="EKM11" s="49"/>
      <c r="EKN11" s="54"/>
      <c r="EKO11" s="49"/>
      <c r="EKP11" s="54"/>
      <c r="EKQ11" s="49"/>
      <c r="EKR11" s="54"/>
      <c r="EKS11" s="49"/>
      <c r="EKT11" s="54"/>
      <c r="EKU11" s="49"/>
      <c r="EKV11" s="54"/>
      <c r="EKW11" s="49"/>
      <c r="EKX11" s="54"/>
      <c r="EKY11" s="49"/>
      <c r="EKZ11" s="54"/>
      <c r="ELA11" s="49"/>
      <c r="ELB11" s="54"/>
      <c r="ELC11" s="49"/>
      <c r="ELD11" s="54"/>
      <c r="ELE11" s="49"/>
      <c r="ELF11" s="54"/>
      <c r="ELG11" s="49"/>
      <c r="ELH11" s="54"/>
      <c r="ELI11" s="49"/>
      <c r="ELJ11" s="54"/>
      <c r="ELK11" s="49"/>
      <c r="ELL11" s="54"/>
      <c r="ELM11" s="49"/>
      <c r="ELN11" s="54"/>
      <c r="ELO11" s="49"/>
      <c r="ELP11" s="54"/>
      <c r="ELQ11" s="49"/>
      <c r="ELR11" s="54"/>
      <c r="ELS11" s="49"/>
      <c r="ELT11" s="54"/>
      <c r="ELU11" s="49"/>
      <c r="ELV11" s="54"/>
      <c r="ELW11" s="49"/>
      <c r="ELX11" s="54"/>
      <c r="ELY11" s="49"/>
      <c r="ELZ11" s="54"/>
      <c r="EMA11" s="49"/>
      <c r="EMB11" s="54"/>
      <c r="EMC11" s="49"/>
      <c r="EMD11" s="54"/>
      <c r="EME11" s="49"/>
      <c r="EMF11" s="54"/>
      <c r="EMG11" s="49"/>
      <c r="EMH11" s="54"/>
      <c r="EMI11" s="49"/>
      <c r="EMJ11" s="54"/>
      <c r="EMK11" s="49"/>
      <c r="EML11" s="54"/>
      <c r="EMM11" s="49"/>
      <c r="EMN11" s="54"/>
      <c r="EMO11" s="49"/>
      <c r="EMP11" s="54"/>
      <c r="EMQ11" s="49"/>
      <c r="EMR11" s="54"/>
      <c r="EMS11" s="49"/>
      <c r="EMT11" s="54"/>
      <c r="EMU11" s="49"/>
      <c r="EMV11" s="54"/>
      <c r="EMW11" s="49"/>
      <c r="EMX11" s="54"/>
      <c r="EMY11" s="49"/>
      <c r="EMZ11" s="54"/>
      <c r="ENA11" s="49"/>
      <c r="ENB11" s="54"/>
      <c r="ENC11" s="49"/>
      <c r="END11" s="54"/>
      <c r="ENE11" s="49"/>
      <c r="ENF11" s="54"/>
      <c r="ENG11" s="49"/>
      <c r="ENH11" s="54"/>
      <c r="ENI11" s="49"/>
      <c r="ENJ11" s="54"/>
      <c r="ENK11" s="49"/>
      <c r="ENL11" s="54"/>
      <c r="ENM11" s="49"/>
      <c r="ENN11" s="54"/>
      <c r="ENO11" s="49"/>
      <c r="ENP11" s="54"/>
      <c r="ENQ11" s="49"/>
      <c r="ENR11" s="54"/>
      <c r="ENS11" s="49"/>
      <c r="ENT11" s="54"/>
      <c r="ENU11" s="49"/>
      <c r="ENV11" s="54"/>
      <c r="ENW11" s="49"/>
      <c r="ENX11" s="54"/>
      <c r="ENY11" s="49"/>
      <c r="ENZ11" s="54"/>
      <c r="EOA11" s="49"/>
      <c r="EOB11" s="54"/>
      <c r="EOC11" s="49"/>
      <c r="EOD11" s="54"/>
      <c r="EOE11" s="49"/>
      <c r="EOF11" s="54"/>
      <c r="EOG11" s="49"/>
      <c r="EOH11" s="54"/>
      <c r="EOI11" s="49"/>
      <c r="EOJ11" s="54"/>
      <c r="EOK11" s="49"/>
      <c r="EOL11" s="54"/>
      <c r="EOM11" s="49"/>
      <c r="EON11" s="54"/>
      <c r="EOO11" s="49"/>
      <c r="EOP11" s="54"/>
      <c r="EOQ11" s="49"/>
      <c r="EOR11" s="54"/>
      <c r="EOS11" s="49"/>
      <c r="EOT11" s="54"/>
      <c r="EOU11" s="49"/>
      <c r="EOV11" s="54"/>
      <c r="EOW11" s="49"/>
      <c r="EOX11" s="54"/>
      <c r="EOY11" s="49"/>
      <c r="EOZ11" s="54"/>
      <c r="EPA11" s="49"/>
      <c r="EPB11" s="54"/>
      <c r="EPC11" s="49"/>
      <c r="EPD11" s="54"/>
      <c r="EPE11" s="49"/>
      <c r="EPF11" s="54"/>
      <c r="EPG11" s="49"/>
      <c r="EPH11" s="54"/>
      <c r="EPI11" s="49"/>
      <c r="EPJ11" s="54"/>
      <c r="EPK11" s="49"/>
      <c r="EPL11" s="54"/>
      <c r="EPM11" s="49"/>
      <c r="EPN11" s="54"/>
      <c r="EPO11" s="49"/>
      <c r="EPP11" s="54"/>
      <c r="EPQ11" s="49"/>
      <c r="EPR11" s="54"/>
      <c r="EPS11" s="49"/>
      <c r="EPT11" s="54"/>
      <c r="EPU11" s="49"/>
      <c r="EPV11" s="54"/>
      <c r="EPW11" s="49"/>
      <c r="EPX11" s="54"/>
      <c r="EPY11" s="49"/>
      <c r="EPZ11" s="54"/>
      <c r="EQA11" s="49"/>
      <c r="EQB11" s="54"/>
      <c r="EQC11" s="49"/>
      <c r="EQD11" s="54"/>
      <c r="EQE11" s="49"/>
      <c r="EQF11" s="54"/>
      <c r="EQG11" s="49"/>
      <c r="EQH11" s="54"/>
      <c r="EQI11" s="49"/>
      <c r="EQJ11" s="54"/>
      <c r="EQK11" s="49"/>
      <c r="EQL11" s="54"/>
      <c r="EQM11" s="49"/>
      <c r="EQN11" s="54"/>
      <c r="EQO11" s="49"/>
      <c r="EQP11" s="54"/>
      <c r="EQQ11" s="49"/>
      <c r="EQR11" s="54"/>
      <c r="EQS11" s="49"/>
      <c r="EQT11" s="54"/>
      <c r="EQU11" s="49"/>
      <c r="EQV11" s="54"/>
      <c r="EQW11" s="49"/>
      <c r="EQX11" s="54"/>
      <c r="EQY11" s="49"/>
      <c r="EQZ11" s="54"/>
      <c r="ERA11" s="49"/>
      <c r="ERB11" s="54"/>
      <c r="ERC11" s="49"/>
      <c r="ERD11" s="54"/>
      <c r="ERE11" s="49"/>
      <c r="ERF11" s="54"/>
      <c r="ERG11" s="49"/>
      <c r="ERH11" s="54"/>
      <c r="ERI11" s="49"/>
      <c r="ERJ11" s="54"/>
      <c r="ERK11" s="49"/>
      <c r="ERL11" s="54"/>
      <c r="ERM11" s="49"/>
      <c r="ERN11" s="54"/>
      <c r="ERO11" s="49"/>
      <c r="ERP11" s="54"/>
      <c r="ERQ11" s="49"/>
      <c r="ERR11" s="54"/>
      <c r="ERS11" s="49"/>
      <c r="ERT11" s="54"/>
      <c r="ERU11" s="49"/>
      <c r="ERV11" s="54"/>
      <c r="ERW11" s="49"/>
      <c r="ERX11" s="54"/>
      <c r="ERY11" s="49"/>
      <c r="ERZ11" s="54"/>
      <c r="ESA11" s="49"/>
      <c r="ESB11" s="54"/>
      <c r="ESC11" s="49"/>
      <c r="ESD11" s="54"/>
      <c r="ESE11" s="49"/>
      <c r="ESF11" s="54"/>
      <c r="ESG11" s="49"/>
      <c r="ESH11" s="54"/>
      <c r="ESI11" s="49"/>
      <c r="ESJ11" s="54"/>
      <c r="ESK11" s="49"/>
      <c r="ESL11" s="54"/>
      <c r="ESM11" s="49"/>
      <c r="ESN11" s="54"/>
      <c r="ESO11" s="49"/>
      <c r="ESP11" s="54"/>
      <c r="ESQ11" s="49"/>
      <c r="ESR11" s="54"/>
      <c r="ESS11" s="49"/>
      <c r="EST11" s="54"/>
      <c r="ESU11" s="49"/>
      <c r="ESV11" s="54"/>
      <c r="ESW11" s="49"/>
      <c r="ESX11" s="54"/>
      <c r="ESY11" s="49"/>
      <c r="ESZ11" s="54"/>
      <c r="ETA11" s="49"/>
      <c r="ETB11" s="54"/>
      <c r="ETC11" s="49"/>
      <c r="ETD11" s="54"/>
      <c r="ETE11" s="49"/>
      <c r="ETF11" s="54"/>
      <c r="ETG11" s="49"/>
      <c r="ETH11" s="54"/>
      <c r="ETI11" s="49"/>
      <c r="ETJ11" s="54"/>
      <c r="ETK11" s="49"/>
      <c r="ETL11" s="54"/>
      <c r="ETM11" s="49"/>
      <c r="ETN11" s="54"/>
      <c r="ETO11" s="49"/>
      <c r="ETP11" s="54"/>
      <c r="ETQ11" s="49"/>
      <c r="ETR11" s="54"/>
      <c r="ETS11" s="49"/>
      <c r="ETT11" s="54"/>
      <c r="ETU11" s="49"/>
      <c r="ETV11" s="54"/>
      <c r="ETW11" s="49"/>
      <c r="ETX11" s="54"/>
      <c r="ETY11" s="49"/>
      <c r="ETZ11" s="54"/>
      <c r="EUA11" s="49"/>
      <c r="EUB11" s="54"/>
      <c r="EUC11" s="49"/>
      <c r="EUD11" s="54"/>
      <c r="EUE11" s="49"/>
      <c r="EUF11" s="54"/>
      <c r="EUG11" s="49"/>
      <c r="EUH11" s="54"/>
      <c r="EUI11" s="49"/>
      <c r="EUJ11" s="54"/>
      <c r="EUK11" s="49"/>
      <c r="EUL11" s="54"/>
      <c r="EUM11" s="49"/>
      <c r="EUN11" s="54"/>
      <c r="EUO11" s="49"/>
      <c r="EUP11" s="54"/>
      <c r="EUQ11" s="49"/>
      <c r="EUR11" s="54"/>
      <c r="EUS11" s="49"/>
      <c r="EUT11" s="54"/>
      <c r="EUU11" s="49"/>
      <c r="EUV11" s="54"/>
      <c r="EUW11" s="49"/>
      <c r="EUX11" s="54"/>
      <c r="EUY11" s="49"/>
      <c r="EUZ11" s="54"/>
      <c r="EVA11" s="49"/>
      <c r="EVB11" s="54"/>
      <c r="EVC11" s="49"/>
      <c r="EVD11" s="54"/>
      <c r="EVE11" s="49"/>
      <c r="EVF11" s="54"/>
      <c r="EVG11" s="49"/>
      <c r="EVH11" s="54"/>
      <c r="EVI11" s="49"/>
      <c r="EVJ11" s="54"/>
      <c r="EVK11" s="49"/>
      <c r="EVL11" s="54"/>
      <c r="EVM11" s="49"/>
      <c r="EVN11" s="54"/>
      <c r="EVO11" s="49"/>
      <c r="EVP11" s="54"/>
      <c r="EVQ11" s="49"/>
      <c r="EVR11" s="54"/>
      <c r="EVS11" s="49"/>
      <c r="EVT11" s="54"/>
      <c r="EVU11" s="49"/>
      <c r="EVV11" s="54"/>
      <c r="EVW11" s="49"/>
      <c r="EVX11" s="54"/>
      <c r="EVY11" s="49"/>
      <c r="EVZ11" s="54"/>
      <c r="EWA11" s="49"/>
      <c r="EWB11" s="54"/>
      <c r="EWC11" s="49"/>
      <c r="EWD11" s="54"/>
      <c r="EWE11" s="49"/>
      <c r="EWF11" s="54"/>
      <c r="EWG11" s="49"/>
      <c r="EWH11" s="54"/>
      <c r="EWI11" s="49"/>
      <c r="EWJ11" s="54"/>
      <c r="EWK11" s="49"/>
      <c r="EWL11" s="54"/>
      <c r="EWM11" s="49"/>
      <c r="EWN11" s="54"/>
      <c r="EWO11" s="49"/>
      <c r="EWP11" s="54"/>
      <c r="EWQ11" s="49"/>
      <c r="EWR11" s="54"/>
      <c r="EWS11" s="49"/>
      <c r="EWT11" s="54"/>
      <c r="EWU11" s="49"/>
      <c r="EWV11" s="54"/>
      <c r="EWW11" s="49"/>
      <c r="EWX11" s="54"/>
      <c r="EWY11" s="49"/>
      <c r="EWZ11" s="54"/>
      <c r="EXA11" s="49"/>
      <c r="EXB11" s="54"/>
      <c r="EXC11" s="49"/>
      <c r="EXD11" s="54"/>
      <c r="EXE11" s="49"/>
      <c r="EXF11" s="54"/>
      <c r="EXG11" s="49"/>
      <c r="EXH11" s="54"/>
      <c r="EXI11" s="49"/>
      <c r="EXJ11" s="54"/>
      <c r="EXK11" s="49"/>
      <c r="EXL11" s="54"/>
      <c r="EXM11" s="49"/>
      <c r="EXN11" s="54"/>
      <c r="EXO11" s="49"/>
      <c r="EXP11" s="54"/>
      <c r="EXQ11" s="49"/>
      <c r="EXR11" s="54"/>
      <c r="EXS11" s="49"/>
      <c r="EXT11" s="54"/>
      <c r="EXU11" s="49"/>
      <c r="EXV11" s="54"/>
      <c r="EXW11" s="49"/>
      <c r="EXX11" s="54"/>
      <c r="EXY11" s="49"/>
      <c r="EXZ11" s="54"/>
      <c r="EYA11" s="49"/>
      <c r="EYB11" s="54"/>
      <c r="EYC11" s="49"/>
      <c r="EYD11" s="54"/>
      <c r="EYE11" s="49"/>
      <c r="EYF11" s="54"/>
      <c r="EYG11" s="49"/>
      <c r="EYH11" s="54"/>
      <c r="EYI11" s="49"/>
      <c r="EYJ11" s="54"/>
      <c r="EYK11" s="49"/>
      <c r="EYL11" s="54"/>
      <c r="EYM11" s="49"/>
      <c r="EYN11" s="54"/>
      <c r="EYO11" s="49"/>
      <c r="EYP11" s="54"/>
      <c r="EYQ11" s="49"/>
      <c r="EYR11" s="54"/>
      <c r="EYS11" s="49"/>
      <c r="EYT11" s="54"/>
      <c r="EYU11" s="49"/>
      <c r="EYV11" s="54"/>
      <c r="EYW11" s="49"/>
      <c r="EYX11" s="54"/>
      <c r="EYY11" s="49"/>
      <c r="EYZ11" s="54"/>
      <c r="EZA11" s="49"/>
      <c r="EZB11" s="54"/>
      <c r="EZC11" s="49"/>
      <c r="EZD11" s="54"/>
      <c r="EZE11" s="49"/>
      <c r="EZF11" s="54"/>
      <c r="EZG11" s="49"/>
      <c r="EZH11" s="54"/>
      <c r="EZI11" s="49"/>
      <c r="EZJ11" s="54"/>
      <c r="EZK11" s="49"/>
      <c r="EZL11" s="54"/>
      <c r="EZM11" s="49"/>
      <c r="EZN11" s="54"/>
      <c r="EZO11" s="49"/>
      <c r="EZP11" s="54"/>
      <c r="EZQ11" s="49"/>
      <c r="EZR11" s="54"/>
      <c r="EZS11" s="49"/>
      <c r="EZT11" s="54"/>
      <c r="EZU11" s="49"/>
      <c r="EZV11" s="54"/>
      <c r="EZW11" s="49"/>
      <c r="EZX11" s="54"/>
      <c r="EZY11" s="49"/>
      <c r="EZZ11" s="54"/>
      <c r="FAA11" s="49"/>
      <c r="FAB11" s="54"/>
      <c r="FAC11" s="49"/>
      <c r="FAD11" s="54"/>
      <c r="FAE11" s="49"/>
      <c r="FAF11" s="54"/>
      <c r="FAG11" s="49"/>
      <c r="FAH11" s="54"/>
      <c r="FAI11" s="49"/>
      <c r="FAJ11" s="54"/>
      <c r="FAK11" s="49"/>
      <c r="FAL11" s="54"/>
      <c r="FAM11" s="49"/>
      <c r="FAN11" s="54"/>
      <c r="FAO11" s="49"/>
      <c r="FAP11" s="54"/>
      <c r="FAQ11" s="49"/>
      <c r="FAR11" s="54"/>
      <c r="FAS11" s="49"/>
      <c r="FAT11" s="54"/>
      <c r="FAU11" s="49"/>
      <c r="FAV11" s="54"/>
      <c r="FAW11" s="49"/>
      <c r="FAX11" s="54"/>
      <c r="FAY11" s="49"/>
      <c r="FAZ11" s="54"/>
      <c r="FBA11" s="49"/>
      <c r="FBB11" s="54"/>
      <c r="FBC11" s="49"/>
      <c r="FBD11" s="54"/>
      <c r="FBE11" s="49"/>
      <c r="FBF11" s="54"/>
      <c r="FBG11" s="49"/>
      <c r="FBH11" s="54"/>
      <c r="FBI11" s="49"/>
      <c r="FBJ11" s="54"/>
      <c r="FBK11" s="49"/>
      <c r="FBL11" s="54"/>
      <c r="FBM11" s="49"/>
      <c r="FBN11" s="54"/>
      <c r="FBO11" s="49"/>
      <c r="FBP11" s="54"/>
      <c r="FBQ11" s="49"/>
      <c r="FBR11" s="54"/>
      <c r="FBS11" s="49"/>
      <c r="FBT11" s="54"/>
      <c r="FBU11" s="49"/>
      <c r="FBV11" s="54"/>
      <c r="FBW11" s="49"/>
      <c r="FBX11" s="54"/>
      <c r="FBY11" s="49"/>
      <c r="FBZ11" s="54"/>
      <c r="FCA11" s="49"/>
      <c r="FCB11" s="54"/>
      <c r="FCC11" s="49"/>
      <c r="FCD11" s="54"/>
      <c r="FCE11" s="49"/>
      <c r="FCF11" s="54"/>
      <c r="FCG11" s="49"/>
      <c r="FCH11" s="54"/>
      <c r="FCI11" s="49"/>
      <c r="FCJ11" s="54"/>
      <c r="FCK11" s="49"/>
      <c r="FCL11" s="54"/>
      <c r="FCM11" s="49"/>
      <c r="FCN11" s="54"/>
      <c r="FCO11" s="49"/>
      <c r="FCP11" s="54"/>
      <c r="FCQ11" s="49"/>
      <c r="FCR11" s="54"/>
      <c r="FCS11" s="49"/>
      <c r="FCT11" s="54"/>
      <c r="FCU11" s="49"/>
      <c r="FCV11" s="54"/>
      <c r="FCW11" s="49"/>
      <c r="FCX11" s="54"/>
      <c r="FCY11" s="49"/>
      <c r="FCZ11" s="54"/>
      <c r="FDA11" s="49"/>
      <c r="FDB11" s="54"/>
      <c r="FDC11" s="49"/>
      <c r="FDD11" s="54"/>
      <c r="FDE11" s="49"/>
      <c r="FDF11" s="54"/>
      <c r="FDG11" s="49"/>
      <c r="FDH11" s="54"/>
      <c r="FDI11" s="49"/>
      <c r="FDJ11" s="54"/>
      <c r="FDK11" s="49"/>
      <c r="FDL11" s="54"/>
      <c r="FDM11" s="49"/>
      <c r="FDN11" s="54"/>
      <c r="FDO11" s="49"/>
      <c r="FDP11" s="54"/>
      <c r="FDQ11" s="49"/>
      <c r="FDR11" s="54"/>
      <c r="FDS11" s="49"/>
      <c r="FDT11" s="54"/>
      <c r="FDU11" s="49"/>
      <c r="FDV11" s="54"/>
      <c r="FDW11" s="49"/>
      <c r="FDX11" s="54"/>
      <c r="FDY11" s="49"/>
      <c r="FDZ11" s="54"/>
      <c r="FEA11" s="49"/>
      <c r="FEB11" s="54"/>
      <c r="FEC11" s="49"/>
      <c r="FED11" s="54"/>
      <c r="FEE11" s="49"/>
      <c r="FEF11" s="54"/>
      <c r="FEG11" s="49"/>
      <c r="FEH11" s="54"/>
      <c r="FEI11" s="49"/>
      <c r="FEJ11" s="54"/>
      <c r="FEK11" s="49"/>
      <c r="FEL11" s="54"/>
      <c r="FEM11" s="49"/>
      <c r="FEN11" s="54"/>
      <c r="FEO11" s="49"/>
      <c r="FEP11" s="54"/>
      <c r="FEQ11" s="49"/>
      <c r="FER11" s="54"/>
      <c r="FES11" s="49"/>
      <c r="FET11" s="54"/>
      <c r="FEU11" s="49"/>
      <c r="FEV11" s="54"/>
      <c r="FEW11" s="49"/>
      <c r="FEX11" s="54"/>
      <c r="FEY11" s="49"/>
      <c r="FEZ11" s="54"/>
      <c r="FFA11" s="49"/>
      <c r="FFB11" s="54"/>
      <c r="FFC11" s="49"/>
      <c r="FFD11" s="54"/>
      <c r="FFE11" s="49"/>
      <c r="FFF11" s="54"/>
      <c r="FFG11" s="49"/>
      <c r="FFH11" s="54"/>
      <c r="FFI11" s="49"/>
      <c r="FFJ11" s="54"/>
      <c r="FFK11" s="49"/>
      <c r="FFL11" s="54"/>
      <c r="FFM11" s="49"/>
      <c r="FFN11" s="54"/>
      <c r="FFO11" s="49"/>
      <c r="FFP11" s="54"/>
      <c r="FFQ11" s="49"/>
      <c r="FFR11" s="54"/>
      <c r="FFS11" s="49"/>
      <c r="FFT11" s="54"/>
      <c r="FFU11" s="49"/>
      <c r="FFV11" s="54"/>
      <c r="FFW11" s="49"/>
      <c r="FFX11" s="54"/>
      <c r="FFY11" s="49"/>
      <c r="FFZ11" s="54"/>
      <c r="FGA11" s="49"/>
      <c r="FGB11" s="54"/>
      <c r="FGC11" s="49"/>
      <c r="FGD11" s="54"/>
      <c r="FGE11" s="49"/>
      <c r="FGF11" s="54"/>
      <c r="FGG11" s="49"/>
      <c r="FGH11" s="54"/>
      <c r="FGI11" s="49"/>
      <c r="FGJ11" s="54"/>
      <c r="FGK11" s="49"/>
      <c r="FGL11" s="54"/>
      <c r="FGM11" s="49"/>
      <c r="FGN11" s="54"/>
      <c r="FGO11" s="49"/>
      <c r="FGP11" s="54"/>
      <c r="FGQ11" s="49"/>
      <c r="FGR11" s="54"/>
      <c r="FGS11" s="49"/>
      <c r="FGT11" s="54"/>
      <c r="FGU11" s="49"/>
      <c r="FGV11" s="54"/>
      <c r="FGW11" s="49"/>
      <c r="FGX11" s="54"/>
      <c r="FGY11" s="49"/>
      <c r="FGZ11" s="54"/>
      <c r="FHA11" s="49"/>
      <c r="FHB11" s="54"/>
      <c r="FHC11" s="49"/>
      <c r="FHD11" s="54"/>
      <c r="FHE11" s="49"/>
      <c r="FHF11" s="54"/>
      <c r="FHG11" s="49"/>
      <c r="FHH11" s="54"/>
      <c r="FHI11" s="49"/>
      <c r="FHJ11" s="54"/>
      <c r="FHK11" s="49"/>
      <c r="FHL11" s="54"/>
      <c r="FHM11" s="49"/>
      <c r="FHN11" s="54"/>
      <c r="FHO11" s="49"/>
      <c r="FHP11" s="54"/>
      <c r="FHQ11" s="49"/>
      <c r="FHR11" s="54"/>
      <c r="FHS11" s="49"/>
      <c r="FHT11" s="54"/>
      <c r="FHU11" s="49"/>
      <c r="FHV11" s="54"/>
      <c r="FHW11" s="49"/>
      <c r="FHX11" s="54"/>
      <c r="FHY11" s="49"/>
      <c r="FHZ11" s="54"/>
      <c r="FIA11" s="49"/>
      <c r="FIB11" s="54"/>
      <c r="FIC11" s="49"/>
      <c r="FID11" s="54"/>
      <c r="FIE11" s="49"/>
      <c r="FIF11" s="54"/>
      <c r="FIG11" s="49"/>
      <c r="FIH11" s="54"/>
      <c r="FII11" s="49"/>
      <c r="FIJ11" s="54"/>
      <c r="FIK11" s="49"/>
      <c r="FIL11" s="54"/>
      <c r="FIM11" s="49"/>
      <c r="FIN11" s="54"/>
      <c r="FIO11" s="49"/>
      <c r="FIP11" s="54"/>
      <c r="FIQ11" s="49"/>
      <c r="FIR11" s="54"/>
      <c r="FIS11" s="49"/>
      <c r="FIT11" s="54"/>
      <c r="FIU11" s="49"/>
      <c r="FIV11" s="54"/>
      <c r="FIW11" s="49"/>
      <c r="FIX11" s="54"/>
      <c r="FIY11" s="49"/>
      <c r="FIZ11" s="54"/>
      <c r="FJA11" s="49"/>
      <c r="FJB11" s="54"/>
      <c r="FJC11" s="49"/>
      <c r="FJD11" s="54"/>
      <c r="FJE11" s="49"/>
      <c r="FJF11" s="54"/>
      <c r="FJG11" s="49"/>
      <c r="FJH11" s="54"/>
      <c r="FJI11" s="49"/>
      <c r="FJJ11" s="54"/>
      <c r="FJK11" s="49"/>
      <c r="FJL11" s="54"/>
      <c r="FJM11" s="49"/>
      <c r="FJN11" s="54"/>
      <c r="FJO11" s="49"/>
      <c r="FJP11" s="54"/>
      <c r="FJQ11" s="49"/>
      <c r="FJR11" s="54"/>
      <c r="FJS11" s="49"/>
      <c r="FJT11" s="54"/>
      <c r="FJU11" s="49"/>
      <c r="FJV11" s="54"/>
      <c r="FJW11" s="49"/>
      <c r="FJX11" s="54"/>
      <c r="FJY11" s="49"/>
      <c r="FJZ11" s="54"/>
      <c r="FKA11" s="49"/>
      <c r="FKB11" s="54"/>
      <c r="FKC11" s="49"/>
      <c r="FKD11" s="54"/>
      <c r="FKE11" s="49"/>
      <c r="FKF11" s="54"/>
      <c r="FKG11" s="49"/>
      <c r="FKH11" s="54"/>
      <c r="FKI11" s="49"/>
      <c r="FKJ11" s="54"/>
      <c r="FKK11" s="49"/>
      <c r="FKL11" s="54"/>
      <c r="FKM11" s="49"/>
      <c r="FKN11" s="54"/>
      <c r="FKO11" s="49"/>
      <c r="FKP11" s="54"/>
      <c r="FKQ11" s="49"/>
      <c r="FKR11" s="54"/>
      <c r="FKS11" s="49"/>
      <c r="FKT11" s="54"/>
      <c r="FKU11" s="49"/>
      <c r="FKV11" s="54"/>
      <c r="FKW11" s="49"/>
      <c r="FKX11" s="54"/>
      <c r="FKY11" s="49"/>
      <c r="FKZ11" s="54"/>
      <c r="FLA11" s="49"/>
      <c r="FLB11" s="54"/>
      <c r="FLC11" s="49"/>
      <c r="FLD11" s="54"/>
      <c r="FLE11" s="49"/>
      <c r="FLF11" s="54"/>
      <c r="FLG11" s="49"/>
      <c r="FLH11" s="54"/>
      <c r="FLI11" s="49"/>
      <c r="FLJ11" s="54"/>
      <c r="FLK11" s="49"/>
      <c r="FLL11" s="54"/>
      <c r="FLM11" s="49"/>
      <c r="FLN11" s="54"/>
      <c r="FLO11" s="49"/>
      <c r="FLP11" s="54"/>
      <c r="FLQ11" s="49"/>
      <c r="FLR11" s="54"/>
      <c r="FLS11" s="49"/>
      <c r="FLT11" s="54"/>
      <c r="FLU11" s="49"/>
      <c r="FLV11" s="54"/>
      <c r="FLW11" s="49"/>
      <c r="FLX11" s="54"/>
      <c r="FLY11" s="49"/>
      <c r="FLZ11" s="54"/>
      <c r="FMA11" s="49"/>
      <c r="FMB11" s="54"/>
      <c r="FMC11" s="49"/>
      <c r="FMD11" s="54"/>
      <c r="FME11" s="49"/>
      <c r="FMF11" s="54"/>
      <c r="FMG11" s="49"/>
      <c r="FMH11" s="54"/>
      <c r="FMI11" s="49"/>
      <c r="FMJ11" s="54"/>
      <c r="FMK11" s="49"/>
      <c r="FML11" s="54"/>
      <c r="FMM11" s="49"/>
      <c r="FMN11" s="54"/>
      <c r="FMO11" s="49"/>
      <c r="FMP11" s="54"/>
      <c r="FMQ11" s="49"/>
      <c r="FMR11" s="54"/>
      <c r="FMS11" s="49"/>
      <c r="FMT11" s="54"/>
      <c r="FMU11" s="49"/>
      <c r="FMV11" s="54"/>
      <c r="FMW11" s="49"/>
      <c r="FMX11" s="54"/>
      <c r="FMY11" s="49"/>
      <c r="FMZ11" s="54"/>
      <c r="FNA11" s="49"/>
      <c r="FNB11" s="54"/>
      <c r="FNC11" s="49"/>
      <c r="FND11" s="54"/>
      <c r="FNE11" s="49"/>
      <c r="FNF11" s="54"/>
      <c r="FNG11" s="49"/>
      <c r="FNH11" s="54"/>
      <c r="FNI11" s="49"/>
      <c r="FNJ11" s="54"/>
      <c r="FNK11" s="49"/>
      <c r="FNL11" s="54"/>
      <c r="FNM11" s="49"/>
      <c r="FNN11" s="54"/>
      <c r="FNO11" s="49"/>
      <c r="FNP11" s="54"/>
      <c r="FNQ11" s="49"/>
      <c r="FNR11" s="54"/>
      <c r="FNS11" s="49"/>
      <c r="FNT11" s="54"/>
      <c r="FNU11" s="49"/>
      <c r="FNV11" s="54"/>
      <c r="FNW11" s="49"/>
      <c r="FNX11" s="54"/>
      <c r="FNY11" s="49"/>
      <c r="FNZ11" s="54"/>
      <c r="FOA11" s="49"/>
      <c r="FOB11" s="54"/>
      <c r="FOC11" s="49"/>
      <c r="FOD11" s="54"/>
      <c r="FOE11" s="49"/>
      <c r="FOF11" s="54"/>
      <c r="FOG11" s="49"/>
      <c r="FOH11" s="54"/>
      <c r="FOI11" s="49"/>
      <c r="FOJ11" s="54"/>
      <c r="FOK11" s="49"/>
      <c r="FOL11" s="54"/>
      <c r="FOM11" s="49"/>
      <c r="FON11" s="54"/>
      <c r="FOO11" s="49"/>
      <c r="FOP11" s="54"/>
      <c r="FOQ11" s="49"/>
      <c r="FOR11" s="54"/>
      <c r="FOS11" s="49"/>
      <c r="FOT11" s="54"/>
      <c r="FOU11" s="49"/>
      <c r="FOV11" s="54"/>
      <c r="FOW11" s="49"/>
      <c r="FOX11" s="54"/>
      <c r="FOY11" s="49"/>
      <c r="FOZ11" s="54"/>
      <c r="FPA11" s="49"/>
      <c r="FPB11" s="54"/>
      <c r="FPC11" s="49"/>
      <c r="FPD11" s="54"/>
      <c r="FPE11" s="49"/>
      <c r="FPF11" s="54"/>
      <c r="FPG11" s="49"/>
      <c r="FPH11" s="54"/>
      <c r="FPI11" s="49"/>
      <c r="FPJ11" s="54"/>
      <c r="FPK11" s="49"/>
      <c r="FPL11" s="54"/>
      <c r="FPM11" s="49"/>
      <c r="FPN11" s="54"/>
      <c r="FPO11" s="49"/>
      <c r="FPP11" s="54"/>
      <c r="FPQ11" s="49"/>
      <c r="FPR11" s="54"/>
      <c r="FPS11" s="49"/>
      <c r="FPT11" s="54"/>
      <c r="FPU11" s="49"/>
      <c r="FPV11" s="54"/>
      <c r="FPW11" s="49"/>
      <c r="FPX11" s="54"/>
      <c r="FPY11" s="49"/>
      <c r="FPZ11" s="54"/>
      <c r="FQA11" s="49"/>
      <c r="FQB11" s="54"/>
      <c r="FQC11" s="49"/>
      <c r="FQD11" s="54"/>
      <c r="FQE11" s="49"/>
      <c r="FQF11" s="54"/>
      <c r="FQG11" s="49"/>
      <c r="FQH11" s="54"/>
      <c r="FQI11" s="49"/>
      <c r="FQJ11" s="54"/>
      <c r="FQK11" s="49"/>
      <c r="FQL11" s="54"/>
      <c r="FQM11" s="49"/>
      <c r="FQN11" s="54"/>
      <c r="FQO11" s="49"/>
      <c r="FQP11" s="54"/>
      <c r="FQQ11" s="49"/>
      <c r="FQR11" s="54"/>
      <c r="FQS11" s="49"/>
      <c r="FQT11" s="54"/>
      <c r="FQU11" s="49"/>
      <c r="FQV11" s="54"/>
      <c r="FQW11" s="49"/>
      <c r="FQX11" s="54"/>
      <c r="FQY11" s="49"/>
      <c r="FQZ11" s="54"/>
      <c r="FRA11" s="49"/>
      <c r="FRB11" s="54"/>
      <c r="FRC11" s="49"/>
      <c r="FRD11" s="54"/>
      <c r="FRE11" s="49"/>
      <c r="FRF11" s="54"/>
      <c r="FRG11" s="49"/>
      <c r="FRH11" s="54"/>
      <c r="FRI11" s="49"/>
      <c r="FRJ11" s="54"/>
      <c r="FRK11" s="49"/>
      <c r="FRL11" s="54"/>
      <c r="FRM11" s="49"/>
      <c r="FRN11" s="54"/>
      <c r="FRO11" s="49"/>
      <c r="FRP11" s="54"/>
      <c r="FRQ11" s="49"/>
      <c r="FRR11" s="54"/>
      <c r="FRS11" s="49"/>
      <c r="FRT11" s="54"/>
      <c r="FRU11" s="49"/>
      <c r="FRV11" s="54"/>
      <c r="FRW11" s="49"/>
      <c r="FRX11" s="54"/>
      <c r="FRY11" s="49"/>
      <c r="FRZ11" s="54"/>
      <c r="FSA11" s="49"/>
      <c r="FSB11" s="54"/>
      <c r="FSC11" s="49"/>
      <c r="FSD11" s="54"/>
      <c r="FSE11" s="49"/>
      <c r="FSF11" s="54"/>
      <c r="FSG11" s="49"/>
      <c r="FSH11" s="54"/>
      <c r="FSI11" s="49"/>
      <c r="FSJ11" s="54"/>
      <c r="FSK11" s="49"/>
      <c r="FSL11" s="54"/>
      <c r="FSM11" s="49"/>
      <c r="FSN11" s="54"/>
      <c r="FSO11" s="49"/>
      <c r="FSP11" s="54"/>
      <c r="FSQ11" s="49"/>
      <c r="FSR11" s="54"/>
      <c r="FSS11" s="49"/>
      <c r="FST11" s="54"/>
      <c r="FSU11" s="49"/>
      <c r="FSV11" s="54"/>
      <c r="FSW11" s="49"/>
      <c r="FSX11" s="54"/>
      <c r="FSY11" s="49"/>
      <c r="FSZ11" s="54"/>
      <c r="FTA11" s="49"/>
      <c r="FTB11" s="54"/>
      <c r="FTC11" s="49"/>
      <c r="FTD11" s="54"/>
      <c r="FTE11" s="49"/>
      <c r="FTF11" s="54"/>
      <c r="FTG11" s="49"/>
      <c r="FTH11" s="54"/>
      <c r="FTI11" s="49"/>
      <c r="FTJ11" s="54"/>
      <c r="FTK11" s="49"/>
      <c r="FTL11" s="54"/>
      <c r="FTM11" s="49"/>
      <c r="FTN11" s="54"/>
      <c r="FTO11" s="49"/>
      <c r="FTP11" s="54"/>
      <c r="FTQ11" s="49"/>
      <c r="FTR11" s="54"/>
      <c r="FTS11" s="49"/>
      <c r="FTT11" s="54"/>
      <c r="FTU11" s="49"/>
      <c r="FTV11" s="54"/>
      <c r="FTW11" s="49"/>
      <c r="FTX11" s="54"/>
      <c r="FTY11" s="49"/>
      <c r="FTZ11" s="54"/>
      <c r="FUA11" s="49"/>
      <c r="FUB11" s="54"/>
      <c r="FUC11" s="49"/>
      <c r="FUD11" s="54"/>
      <c r="FUE11" s="49"/>
      <c r="FUF11" s="54"/>
      <c r="FUG11" s="49"/>
      <c r="FUH11" s="54"/>
      <c r="FUI11" s="49"/>
      <c r="FUJ11" s="54"/>
      <c r="FUK11" s="49"/>
      <c r="FUL11" s="54"/>
      <c r="FUM11" s="49"/>
      <c r="FUN11" s="54"/>
      <c r="FUO11" s="49"/>
      <c r="FUP11" s="54"/>
      <c r="FUQ11" s="49"/>
      <c r="FUR11" s="54"/>
      <c r="FUS11" s="49"/>
      <c r="FUT11" s="54"/>
      <c r="FUU11" s="49"/>
      <c r="FUV11" s="54"/>
      <c r="FUW11" s="49"/>
      <c r="FUX11" s="54"/>
      <c r="FUY11" s="49"/>
      <c r="FUZ11" s="54"/>
      <c r="FVA11" s="49"/>
      <c r="FVB11" s="54"/>
      <c r="FVC11" s="49"/>
      <c r="FVD11" s="54"/>
      <c r="FVE11" s="49"/>
      <c r="FVF11" s="54"/>
      <c r="FVG11" s="49"/>
      <c r="FVH11" s="54"/>
      <c r="FVI11" s="49"/>
      <c r="FVJ11" s="54"/>
      <c r="FVK11" s="49"/>
      <c r="FVL11" s="54"/>
      <c r="FVM11" s="49"/>
      <c r="FVN11" s="54"/>
      <c r="FVO11" s="49"/>
      <c r="FVP11" s="54"/>
      <c r="FVQ11" s="49"/>
      <c r="FVR11" s="54"/>
      <c r="FVS11" s="49"/>
      <c r="FVT11" s="54"/>
      <c r="FVU11" s="49"/>
      <c r="FVV11" s="54"/>
      <c r="FVW11" s="49"/>
      <c r="FVX11" s="54"/>
      <c r="FVY11" s="49"/>
      <c r="FVZ11" s="54"/>
      <c r="FWA11" s="49"/>
      <c r="FWB11" s="54"/>
      <c r="FWC11" s="49"/>
      <c r="FWD11" s="54"/>
      <c r="FWE11" s="49"/>
      <c r="FWF11" s="54"/>
      <c r="FWG11" s="49"/>
      <c r="FWH11" s="54"/>
      <c r="FWI11" s="49"/>
      <c r="FWJ11" s="54"/>
      <c r="FWK11" s="49"/>
      <c r="FWL11" s="54"/>
      <c r="FWM11" s="49"/>
      <c r="FWN11" s="54"/>
      <c r="FWO11" s="49"/>
      <c r="FWP11" s="54"/>
      <c r="FWQ11" s="49"/>
      <c r="FWR11" s="54"/>
      <c r="FWS11" s="49"/>
      <c r="FWT11" s="54"/>
      <c r="FWU11" s="49"/>
      <c r="FWV11" s="54"/>
      <c r="FWW11" s="49"/>
      <c r="FWX11" s="54"/>
      <c r="FWY11" s="49"/>
      <c r="FWZ11" s="54"/>
      <c r="FXA11" s="49"/>
      <c r="FXB11" s="54"/>
      <c r="FXC11" s="49"/>
      <c r="FXD11" s="54"/>
      <c r="FXE11" s="49"/>
      <c r="FXF11" s="54"/>
      <c r="FXG11" s="49"/>
      <c r="FXH11" s="54"/>
      <c r="FXI11" s="49"/>
      <c r="FXJ11" s="54"/>
      <c r="FXK11" s="49"/>
      <c r="FXL11" s="54"/>
      <c r="FXM11" s="49"/>
      <c r="FXN11" s="54"/>
      <c r="FXO11" s="49"/>
      <c r="FXP11" s="54"/>
      <c r="FXQ11" s="49"/>
      <c r="FXR11" s="54"/>
      <c r="FXS11" s="49"/>
      <c r="FXT11" s="54"/>
      <c r="FXU11" s="49"/>
      <c r="FXV11" s="54"/>
      <c r="FXW11" s="49"/>
      <c r="FXX11" s="54"/>
      <c r="FXY11" s="49"/>
      <c r="FXZ11" s="54"/>
      <c r="FYA11" s="49"/>
      <c r="FYB11" s="54"/>
      <c r="FYC11" s="49"/>
      <c r="FYD11" s="54"/>
      <c r="FYE11" s="49"/>
      <c r="FYF11" s="54"/>
      <c r="FYG11" s="49"/>
      <c r="FYH11" s="54"/>
      <c r="FYI11" s="49"/>
      <c r="FYJ11" s="54"/>
      <c r="FYK11" s="49"/>
      <c r="FYL11" s="54"/>
      <c r="FYM11" s="49"/>
      <c r="FYN11" s="54"/>
      <c r="FYO11" s="49"/>
      <c r="FYP11" s="54"/>
      <c r="FYQ11" s="49"/>
      <c r="FYR11" s="54"/>
      <c r="FYS11" s="49"/>
      <c r="FYT11" s="54"/>
      <c r="FYU11" s="49"/>
      <c r="FYV11" s="54"/>
      <c r="FYW11" s="49"/>
      <c r="FYX11" s="54"/>
      <c r="FYY11" s="49"/>
      <c r="FYZ11" s="54"/>
      <c r="FZA11" s="49"/>
      <c r="FZB11" s="54"/>
      <c r="FZC11" s="49"/>
      <c r="FZD11" s="54"/>
      <c r="FZE11" s="49"/>
      <c r="FZF11" s="54"/>
      <c r="FZG11" s="49"/>
      <c r="FZH11" s="54"/>
      <c r="FZI11" s="49"/>
      <c r="FZJ11" s="54"/>
      <c r="FZK11" s="49"/>
      <c r="FZL11" s="54"/>
      <c r="FZM11" s="49"/>
      <c r="FZN11" s="54"/>
      <c r="FZO11" s="49"/>
      <c r="FZP11" s="54"/>
      <c r="FZQ11" s="49"/>
      <c r="FZR11" s="54"/>
      <c r="FZS11" s="49"/>
      <c r="FZT11" s="54"/>
      <c r="FZU11" s="49"/>
      <c r="FZV11" s="54"/>
      <c r="FZW11" s="49"/>
      <c r="FZX11" s="54"/>
      <c r="FZY11" s="49"/>
      <c r="FZZ11" s="54"/>
      <c r="GAA11" s="49"/>
      <c r="GAB11" s="54"/>
      <c r="GAC11" s="49"/>
      <c r="GAD11" s="54"/>
      <c r="GAE11" s="49"/>
      <c r="GAF11" s="54"/>
      <c r="GAG11" s="49"/>
      <c r="GAH11" s="54"/>
      <c r="GAI11" s="49"/>
      <c r="GAJ11" s="54"/>
      <c r="GAK11" s="49"/>
      <c r="GAL11" s="54"/>
      <c r="GAM11" s="49"/>
      <c r="GAN11" s="54"/>
      <c r="GAO11" s="49"/>
      <c r="GAP11" s="54"/>
      <c r="GAQ11" s="49"/>
      <c r="GAR11" s="54"/>
      <c r="GAS11" s="49"/>
      <c r="GAT11" s="54"/>
      <c r="GAU11" s="49"/>
      <c r="GAV11" s="54"/>
      <c r="GAW11" s="49"/>
      <c r="GAX11" s="54"/>
      <c r="GAY11" s="49"/>
      <c r="GAZ11" s="54"/>
      <c r="GBA11" s="49"/>
      <c r="GBB11" s="54"/>
      <c r="GBC11" s="49"/>
      <c r="GBD11" s="54"/>
      <c r="GBE11" s="49"/>
      <c r="GBF11" s="54"/>
      <c r="GBG11" s="49"/>
      <c r="GBH11" s="54"/>
      <c r="GBI11" s="49"/>
      <c r="GBJ11" s="54"/>
      <c r="GBK11" s="49"/>
      <c r="GBL11" s="54"/>
      <c r="GBM11" s="49"/>
      <c r="GBN11" s="54"/>
      <c r="GBO11" s="49"/>
      <c r="GBP11" s="54"/>
      <c r="GBQ11" s="49"/>
      <c r="GBR11" s="54"/>
      <c r="GBS11" s="49"/>
      <c r="GBT11" s="54"/>
      <c r="GBU11" s="49"/>
      <c r="GBV11" s="54"/>
      <c r="GBW11" s="49"/>
      <c r="GBX11" s="54"/>
      <c r="GBY11" s="49"/>
      <c r="GBZ11" s="54"/>
      <c r="GCA11" s="49"/>
      <c r="GCB11" s="54"/>
      <c r="GCC11" s="49"/>
      <c r="GCD11" s="54"/>
      <c r="GCE11" s="49"/>
      <c r="GCF11" s="54"/>
      <c r="GCG11" s="49"/>
      <c r="GCH11" s="54"/>
      <c r="GCI11" s="49"/>
      <c r="GCJ11" s="54"/>
      <c r="GCK11" s="49"/>
      <c r="GCL11" s="54"/>
      <c r="GCM11" s="49"/>
      <c r="GCN11" s="54"/>
      <c r="GCO11" s="49"/>
      <c r="GCP11" s="54"/>
      <c r="GCQ11" s="49"/>
      <c r="GCR11" s="54"/>
      <c r="GCS11" s="49"/>
      <c r="GCT11" s="54"/>
      <c r="GCU11" s="49"/>
      <c r="GCV11" s="54"/>
      <c r="GCW11" s="49"/>
      <c r="GCX11" s="54"/>
      <c r="GCY11" s="49"/>
      <c r="GCZ11" s="54"/>
      <c r="GDA11" s="49"/>
      <c r="GDB11" s="54"/>
      <c r="GDC11" s="49"/>
      <c r="GDD11" s="54"/>
      <c r="GDE11" s="49"/>
      <c r="GDF11" s="54"/>
      <c r="GDG11" s="49"/>
      <c r="GDH11" s="54"/>
      <c r="GDI11" s="49"/>
      <c r="GDJ11" s="54"/>
      <c r="GDK11" s="49"/>
      <c r="GDL11" s="54"/>
      <c r="GDM11" s="49"/>
      <c r="GDN11" s="54"/>
      <c r="GDO11" s="49"/>
      <c r="GDP11" s="54"/>
      <c r="GDQ11" s="49"/>
      <c r="GDR11" s="54"/>
      <c r="GDS11" s="49"/>
      <c r="GDT11" s="54"/>
      <c r="GDU11" s="49"/>
      <c r="GDV11" s="54"/>
      <c r="GDW11" s="49"/>
      <c r="GDX11" s="54"/>
      <c r="GDY11" s="49"/>
      <c r="GDZ11" s="54"/>
      <c r="GEA11" s="49"/>
      <c r="GEB11" s="54"/>
      <c r="GEC11" s="49"/>
      <c r="GED11" s="54"/>
      <c r="GEE11" s="49"/>
      <c r="GEF11" s="54"/>
      <c r="GEG11" s="49"/>
      <c r="GEH11" s="54"/>
      <c r="GEI11" s="49"/>
      <c r="GEJ11" s="54"/>
      <c r="GEK11" s="49"/>
      <c r="GEL11" s="54"/>
      <c r="GEM11" s="49"/>
      <c r="GEN11" s="54"/>
      <c r="GEO11" s="49"/>
      <c r="GEP11" s="54"/>
      <c r="GEQ11" s="49"/>
      <c r="GER11" s="54"/>
      <c r="GES11" s="49"/>
      <c r="GET11" s="54"/>
      <c r="GEU11" s="49"/>
      <c r="GEV11" s="54"/>
      <c r="GEW11" s="49"/>
      <c r="GEX11" s="54"/>
      <c r="GEY11" s="49"/>
      <c r="GEZ11" s="54"/>
      <c r="GFA11" s="49"/>
      <c r="GFB11" s="54"/>
      <c r="GFC11" s="49"/>
      <c r="GFD11" s="54"/>
      <c r="GFE11" s="49"/>
      <c r="GFF11" s="54"/>
      <c r="GFG11" s="49"/>
      <c r="GFH11" s="54"/>
      <c r="GFI11" s="49"/>
      <c r="GFJ11" s="54"/>
      <c r="GFK11" s="49"/>
      <c r="GFL11" s="54"/>
      <c r="GFM11" s="49"/>
      <c r="GFN11" s="54"/>
      <c r="GFO11" s="49"/>
      <c r="GFP11" s="54"/>
      <c r="GFQ11" s="49"/>
      <c r="GFR11" s="54"/>
      <c r="GFS11" s="49"/>
      <c r="GFT11" s="54"/>
      <c r="GFU11" s="49"/>
      <c r="GFV11" s="54"/>
      <c r="GFW11" s="49"/>
      <c r="GFX11" s="54"/>
      <c r="GFY11" s="49"/>
      <c r="GFZ11" s="54"/>
      <c r="GGA11" s="49"/>
      <c r="GGB11" s="54"/>
      <c r="GGC11" s="49"/>
      <c r="GGD11" s="54"/>
      <c r="GGE11" s="49"/>
      <c r="GGF11" s="54"/>
      <c r="GGG11" s="49"/>
      <c r="GGH11" s="54"/>
      <c r="GGI11" s="49"/>
      <c r="GGJ11" s="54"/>
      <c r="GGK11" s="49"/>
      <c r="GGL11" s="54"/>
      <c r="GGM11" s="49"/>
      <c r="GGN11" s="54"/>
      <c r="GGO11" s="49"/>
      <c r="GGP11" s="54"/>
      <c r="GGQ11" s="49"/>
      <c r="GGR11" s="54"/>
      <c r="GGS11" s="49"/>
      <c r="GGT11" s="54"/>
      <c r="GGU11" s="49"/>
      <c r="GGV11" s="54"/>
      <c r="GGW11" s="49"/>
      <c r="GGX11" s="54"/>
      <c r="GGY11" s="49"/>
      <c r="GGZ11" s="54"/>
      <c r="GHA11" s="49"/>
      <c r="GHB11" s="54"/>
      <c r="GHC11" s="49"/>
      <c r="GHD11" s="54"/>
      <c r="GHE11" s="49"/>
      <c r="GHF11" s="54"/>
      <c r="GHG11" s="49"/>
      <c r="GHH11" s="54"/>
      <c r="GHI11" s="49"/>
      <c r="GHJ11" s="54"/>
      <c r="GHK11" s="49"/>
      <c r="GHL11" s="54"/>
      <c r="GHM11" s="49"/>
      <c r="GHN11" s="54"/>
      <c r="GHO11" s="49"/>
      <c r="GHP11" s="54"/>
      <c r="GHQ11" s="49"/>
      <c r="GHR11" s="54"/>
      <c r="GHS11" s="49"/>
      <c r="GHT11" s="54"/>
      <c r="GHU11" s="49"/>
      <c r="GHV11" s="54"/>
      <c r="GHW11" s="49"/>
      <c r="GHX11" s="54"/>
      <c r="GHY11" s="49"/>
      <c r="GHZ11" s="54"/>
      <c r="GIA11" s="49"/>
      <c r="GIB11" s="54"/>
      <c r="GIC11" s="49"/>
      <c r="GID11" s="54"/>
      <c r="GIE11" s="49"/>
      <c r="GIF11" s="54"/>
      <c r="GIG11" s="49"/>
      <c r="GIH11" s="54"/>
      <c r="GII11" s="49"/>
      <c r="GIJ11" s="54"/>
      <c r="GIK11" s="49"/>
      <c r="GIL11" s="54"/>
      <c r="GIM11" s="49"/>
      <c r="GIN11" s="54"/>
      <c r="GIO11" s="49"/>
      <c r="GIP11" s="54"/>
      <c r="GIQ11" s="49"/>
      <c r="GIR11" s="54"/>
      <c r="GIS11" s="49"/>
      <c r="GIT11" s="54"/>
      <c r="GIU11" s="49"/>
      <c r="GIV11" s="54"/>
      <c r="GIW11" s="49"/>
      <c r="GIX11" s="54"/>
      <c r="GIY11" s="49"/>
      <c r="GIZ11" s="54"/>
      <c r="GJA11" s="49"/>
      <c r="GJB11" s="54"/>
      <c r="GJC11" s="49"/>
      <c r="GJD11" s="54"/>
      <c r="GJE11" s="49"/>
      <c r="GJF11" s="54"/>
      <c r="GJG11" s="49"/>
      <c r="GJH11" s="54"/>
      <c r="GJI11" s="49"/>
      <c r="GJJ11" s="54"/>
      <c r="GJK11" s="49"/>
      <c r="GJL11" s="54"/>
      <c r="GJM11" s="49"/>
      <c r="GJN11" s="54"/>
      <c r="GJO11" s="49"/>
      <c r="GJP11" s="54"/>
      <c r="GJQ11" s="49"/>
      <c r="GJR11" s="54"/>
      <c r="GJS11" s="49"/>
      <c r="GJT11" s="54"/>
      <c r="GJU11" s="49"/>
      <c r="GJV11" s="54"/>
      <c r="GJW11" s="49"/>
      <c r="GJX11" s="54"/>
      <c r="GJY11" s="49"/>
      <c r="GJZ11" s="54"/>
      <c r="GKA11" s="49"/>
      <c r="GKB11" s="54"/>
      <c r="GKC11" s="49"/>
      <c r="GKD11" s="54"/>
      <c r="GKE11" s="49"/>
      <c r="GKF11" s="54"/>
      <c r="GKG11" s="49"/>
      <c r="GKH11" s="54"/>
      <c r="GKI11" s="49"/>
      <c r="GKJ11" s="54"/>
      <c r="GKK11" s="49"/>
      <c r="GKL11" s="54"/>
      <c r="GKM11" s="49"/>
      <c r="GKN11" s="54"/>
      <c r="GKO11" s="49"/>
      <c r="GKP11" s="54"/>
      <c r="GKQ11" s="49"/>
      <c r="GKR11" s="54"/>
      <c r="GKS11" s="49"/>
      <c r="GKT11" s="54"/>
      <c r="GKU11" s="49"/>
      <c r="GKV11" s="54"/>
      <c r="GKW11" s="49"/>
      <c r="GKX11" s="54"/>
      <c r="GKY11" s="49"/>
      <c r="GKZ11" s="54"/>
      <c r="GLA11" s="49"/>
      <c r="GLB11" s="54"/>
      <c r="GLC11" s="49"/>
      <c r="GLD11" s="54"/>
      <c r="GLE11" s="49"/>
      <c r="GLF11" s="54"/>
      <c r="GLG11" s="49"/>
      <c r="GLH11" s="54"/>
      <c r="GLI11" s="49"/>
      <c r="GLJ11" s="54"/>
      <c r="GLK11" s="49"/>
      <c r="GLL11" s="54"/>
      <c r="GLM11" s="49"/>
      <c r="GLN11" s="54"/>
      <c r="GLO11" s="49"/>
      <c r="GLP11" s="54"/>
      <c r="GLQ11" s="49"/>
      <c r="GLR11" s="54"/>
      <c r="GLS11" s="49"/>
      <c r="GLT11" s="54"/>
      <c r="GLU11" s="49"/>
      <c r="GLV11" s="54"/>
      <c r="GLW11" s="49"/>
      <c r="GLX11" s="54"/>
      <c r="GLY11" s="49"/>
      <c r="GLZ11" s="54"/>
      <c r="GMA11" s="49"/>
      <c r="GMB11" s="54"/>
      <c r="GMC11" s="49"/>
      <c r="GMD11" s="54"/>
      <c r="GME11" s="49"/>
      <c r="GMF11" s="54"/>
      <c r="GMG11" s="49"/>
      <c r="GMH11" s="54"/>
      <c r="GMI11" s="49"/>
      <c r="GMJ11" s="54"/>
      <c r="GMK11" s="49"/>
      <c r="GML11" s="54"/>
      <c r="GMM11" s="49"/>
      <c r="GMN11" s="54"/>
      <c r="GMO11" s="49"/>
      <c r="GMP11" s="54"/>
      <c r="GMQ11" s="49"/>
      <c r="GMR11" s="54"/>
      <c r="GMS11" s="49"/>
      <c r="GMT11" s="54"/>
      <c r="GMU11" s="49"/>
      <c r="GMV11" s="54"/>
      <c r="GMW11" s="49"/>
      <c r="GMX11" s="54"/>
      <c r="GMY11" s="49"/>
      <c r="GMZ11" s="54"/>
      <c r="GNA11" s="49"/>
      <c r="GNB11" s="54"/>
      <c r="GNC11" s="49"/>
      <c r="GND11" s="54"/>
      <c r="GNE11" s="49"/>
      <c r="GNF11" s="54"/>
      <c r="GNG11" s="49"/>
      <c r="GNH11" s="54"/>
      <c r="GNI11" s="49"/>
      <c r="GNJ11" s="54"/>
      <c r="GNK11" s="49"/>
      <c r="GNL11" s="54"/>
      <c r="GNM11" s="49"/>
      <c r="GNN11" s="54"/>
      <c r="GNO11" s="49"/>
      <c r="GNP11" s="54"/>
      <c r="GNQ11" s="49"/>
      <c r="GNR11" s="54"/>
      <c r="GNS11" s="49"/>
      <c r="GNT11" s="54"/>
      <c r="GNU11" s="49"/>
      <c r="GNV11" s="54"/>
      <c r="GNW11" s="49"/>
      <c r="GNX11" s="54"/>
      <c r="GNY11" s="49"/>
      <c r="GNZ11" s="54"/>
      <c r="GOA11" s="49"/>
      <c r="GOB11" s="54"/>
      <c r="GOC11" s="49"/>
      <c r="GOD11" s="54"/>
      <c r="GOE11" s="49"/>
      <c r="GOF11" s="54"/>
      <c r="GOG11" s="49"/>
      <c r="GOH11" s="54"/>
      <c r="GOI11" s="49"/>
      <c r="GOJ11" s="54"/>
      <c r="GOK11" s="49"/>
      <c r="GOL11" s="54"/>
      <c r="GOM11" s="49"/>
      <c r="GON11" s="54"/>
      <c r="GOO11" s="49"/>
      <c r="GOP11" s="54"/>
      <c r="GOQ11" s="49"/>
      <c r="GOR11" s="54"/>
      <c r="GOS11" s="49"/>
      <c r="GOT11" s="54"/>
      <c r="GOU11" s="49"/>
      <c r="GOV11" s="54"/>
      <c r="GOW11" s="49"/>
      <c r="GOX11" s="54"/>
      <c r="GOY11" s="49"/>
      <c r="GOZ11" s="54"/>
      <c r="GPA11" s="49"/>
      <c r="GPB11" s="54"/>
      <c r="GPC11" s="49"/>
      <c r="GPD11" s="54"/>
      <c r="GPE11" s="49"/>
      <c r="GPF11" s="54"/>
      <c r="GPG11" s="49"/>
      <c r="GPH11" s="54"/>
      <c r="GPI11" s="49"/>
      <c r="GPJ11" s="54"/>
      <c r="GPK11" s="49"/>
      <c r="GPL11" s="54"/>
      <c r="GPM11" s="49"/>
      <c r="GPN11" s="54"/>
      <c r="GPO11" s="49"/>
      <c r="GPP11" s="54"/>
      <c r="GPQ11" s="49"/>
      <c r="GPR11" s="54"/>
      <c r="GPS11" s="49"/>
      <c r="GPT11" s="54"/>
      <c r="GPU11" s="49"/>
      <c r="GPV11" s="54"/>
      <c r="GPW11" s="49"/>
      <c r="GPX11" s="54"/>
      <c r="GPY11" s="49"/>
      <c r="GPZ11" s="54"/>
      <c r="GQA11" s="49"/>
      <c r="GQB11" s="54"/>
      <c r="GQC11" s="49"/>
      <c r="GQD11" s="54"/>
      <c r="GQE11" s="49"/>
      <c r="GQF11" s="54"/>
      <c r="GQG11" s="49"/>
      <c r="GQH11" s="54"/>
      <c r="GQI11" s="49"/>
      <c r="GQJ11" s="54"/>
      <c r="GQK11" s="49"/>
      <c r="GQL11" s="54"/>
      <c r="GQM11" s="49"/>
      <c r="GQN11" s="54"/>
      <c r="GQO11" s="49"/>
      <c r="GQP11" s="54"/>
      <c r="GQQ11" s="49"/>
      <c r="GQR11" s="54"/>
      <c r="GQS11" s="49"/>
      <c r="GQT11" s="54"/>
      <c r="GQU11" s="49"/>
      <c r="GQV11" s="54"/>
      <c r="GQW11" s="49"/>
      <c r="GQX11" s="54"/>
      <c r="GQY11" s="49"/>
      <c r="GQZ11" s="54"/>
      <c r="GRA11" s="49"/>
      <c r="GRB11" s="54"/>
      <c r="GRC11" s="49"/>
      <c r="GRD11" s="54"/>
      <c r="GRE11" s="49"/>
      <c r="GRF11" s="54"/>
      <c r="GRG11" s="49"/>
      <c r="GRH11" s="54"/>
      <c r="GRI11" s="49"/>
      <c r="GRJ11" s="54"/>
      <c r="GRK11" s="49"/>
      <c r="GRL11" s="54"/>
      <c r="GRM11" s="49"/>
      <c r="GRN11" s="54"/>
      <c r="GRO11" s="49"/>
      <c r="GRP11" s="54"/>
      <c r="GRQ11" s="49"/>
      <c r="GRR11" s="54"/>
      <c r="GRS11" s="49"/>
      <c r="GRT11" s="54"/>
      <c r="GRU11" s="49"/>
      <c r="GRV11" s="54"/>
      <c r="GRW11" s="49"/>
      <c r="GRX11" s="54"/>
      <c r="GRY11" s="49"/>
      <c r="GRZ11" s="54"/>
      <c r="GSA11" s="49"/>
      <c r="GSB11" s="54"/>
      <c r="GSC11" s="49"/>
      <c r="GSD11" s="54"/>
      <c r="GSE11" s="49"/>
      <c r="GSF11" s="54"/>
      <c r="GSG11" s="49"/>
      <c r="GSH11" s="54"/>
      <c r="GSI11" s="49"/>
      <c r="GSJ11" s="54"/>
      <c r="GSK11" s="49"/>
      <c r="GSL11" s="54"/>
      <c r="GSM11" s="49"/>
      <c r="GSN11" s="54"/>
      <c r="GSO11" s="49"/>
      <c r="GSP11" s="54"/>
      <c r="GSQ11" s="49"/>
      <c r="GSR11" s="54"/>
      <c r="GSS11" s="49"/>
      <c r="GST11" s="54"/>
      <c r="GSU11" s="49"/>
      <c r="GSV11" s="54"/>
      <c r="GSW11" s="49"/>
      <c r="GSX11" s="54"/>
      <c r="GSY11" s="49"/>
      <c r="GSZ11" s="54"/>
      <c r="GTA11" s="49"/>
      <c r="GTB11" s="54"/>
      <c r="GTC11" s="49"/>
      <c r="GTD11" s="54"/>
      <c r="GTE11" s="49"/>
      <c r="GTF11" s="54"/>
      <c r="GTG11" s="49"/>
      <c r="GTH11" s="54"/>
      <c r="GTI11" s="49"/>
      <c r="GTJ11" s="54"/>
      <c r="GTK11" s="49"/>
      <c r="GTL11" s="54"/>
      <c r="GTM11" s="49"/>
      <c r="GTN11" s="54"/>
      <c r="GTO11" s="49"/>
      <c r="GTP11" s="54"/>
      <c r="GTQ11" s="49"/>
      <c r="GTR11" s="54"/>
      <c r="GTS11" s="49"/>
      <c r="GTT11" s="54"/>
      <c r="GTU11" s="49"/>
      <c r="GTV11" s="54"/>
      <c r="GTW11" s="49"/>
      <c r="GTX11" s="54"/>
      <c r="GTY11" s="49"/>
      <c r="GTZ11" s="54"/>
      <c r="GUA11" s="49"/>
      <c r="GUB11" s="54"/>
      <c r="GUC11" s="49"/>
      <c r="GUD11" s="54"/>
      <c r="GUE11" s="49"/>
      <c r="GUF11" s="54"/>
      <c r="GUG11" s="49"/>
      <c r="GUH11" s="54"/>
      <c r="GUI11" s="49"/>
      <c r="GUJ11" s="54"/>
      <c r="GUK11" s="49"/>
      <c r="GUL11" s="54"/>
      <c r="GUM11" s="49"/>
      <c r="GUN11" s="54"/>
      <c r="GUO11" s="49"/>
      <c r="GUP11" s="54"/>
      <c r="GUQ11" s="49"/>
      <c r="GUR11" s="54"/>
      <c r="GUS11" s="49"/>
      <c r="GUT11" s="54"/>
      <c r="GUU11" s="49"/>
      <c r="GUV11" s="54"/>
      <c r="GUW11" s="49"/>
      <c r="GUX11" s="54"/>
      <c r="GUY11" s="49"/>
      <c r="GUZ11" s="54"/>
      <c r="GVA11" s="49"/>
      <c r="GVB11" s="54"/>
      <c r="GVC11" s="49"/>
      <c r="GVD11" s="54"/>
      <c r="GVE11" s="49"/>
      <c r="GVF11" s="54"/>
      <c r="GVG11" s="49"/>
      <c r="GVH11" s="54"/>
      <c r="GVI11" s="49"/>
      <c r="GVJ11" s="54"/>
      <c r="GVK11" s="49"/>
      <c r="GVL11" s="54"/>
      <c r="GVM11" s="49"/>
      <c r="GVN11" s="54"/>
      <c r="GVO11" s="49"/>
      <c r="GVP11" s="54"/>
      <c r="GVQ11" s="49"/>
      <c r="GVR11" s="54"/>
      <c r="GVS11" s="49"/>
      <c r="GVT11" s="54"/>
      <c r="GVU11" s="49"/>
      <c r="GVV11" s="54"/>
      <c r="GVW11" s="49"/>
      <c r="GVX11" s="54"/>
      <c r="GVY11" s="49"/>
      <c r="GVZ11" s="54"/>
      <c r="GWA11" s="49"/>
      <c r="GWB11" s="54"/>
      <c r="GWC11" s="49"/>
      <c r="GWD11" s="54"/>
      <c r="GWE11" s="49"/>
      <c r="GWF11" s="54"/>
      <c r="GWG11" s="49"/>
      <c r="GWH11" s="54"/>
      <c r="GWI11" s="49"/>
      <c r="GWJ11" s="54"/>
      <c r="GWK11" s="49"/>
      <c r="GWL11" s="54"/>
      <c r="GWM11" s="49"/>
      <c r="GWN11" s="54"/>
      <c r="GWO11" s="49"/>
      <c r="GWP11" s="54"/>
      <c r="GWQ11" s="49"/>
      <c r="GWR11" s="54"/>
      <c r="GWS11" s="49"/>
      <c r="GWT11" s="54"/>
      <c r="GWU11" s="49"/>
      <c r="GWV11" s="54"/>
      <c r="GWW11" s="49"/>
      <c r="GWX11" s="54"/>
      <c r="GWY11" s="49"/>
      <c r="GWZ11" s="54"/>
      <c r="GXA11" s="49"/>
      <c r="GXB11" s="54"/>
      <c r="GXC11" s="49"/>
      <c r="GXD11" s="54"/>
      <c r="GXE11" s="49"/>
      <c r="GXF11" s="54"/>
      <c r="GXG11" s="49"/>
      <c r="GXH11" s="54"/>
      <c r="GXI11" s="49"/>
      <c r="GXJ11" s="54"/>
      <c r="GXK11" s="49"/>
      <c r="GXL11" s="54"/>
      <c r="GXM11" s="49"/>
      <c r="GXN11" s="54"/>
      <c r="GXO11" s="49"/>
      <c r="GXP11" s="54"/>
      <c r="GXQ11" s="49"/>
      <c r="GXR11" s="54"/>
      <c r="GXS11" s="49"/>
      <c r="GXT11" s="54"/>
      <c r="GXU11" s="49"/>
      <c r="GXV11" s="54"/>
      <c r="GXW11" s="49"/>
      <c r="GXX11" s="54"/>
      <c r="GXY11" s="49"/>
      <c r="GXZ11" s="54"/>
      <c r="GYA11" s="49"/>
      <c r="GYB11" s="54"/>
      <c r="GYC11" s="49"/>
      <c r="GYD11" s="54"/>
      <c r="GYE11" s="49"/>
      <c r="GYF11" s="54"/>
      <c r="GYG11" s="49"/>
      <c r="GYH11" s="54"/>
      <c r="GYI11" s="49"/>
      <c r="GYJ11" s="54"/>
      <c r="GYK11" s="49"/>
      <c r="GYL11" s="54"/>
      <c r="GYM11" s="49"/>
      <c r="GYN11" s="54"/>
      <c r="GYO11" s="49"/>
      <c r="GYP11" s="54"/>
      <c r="GYQ11" s="49"/>
      <c r="GYR11" s="54"/>
      <c r="GYS11" s="49"/>
      <c r="GYT11" s="54"/>
      <c r="GYU11" s="49"/>
      <c r="GYV11" s="54"/>
      <c r="GYW11" s="49"/>
      <c r="GYX11" s="54"/>
      <c r="GYY11" s="49"/>
      <c r="GYZ11" s="54"/>
      <c r="GZA11" s="49"/>
      <c r="GZB11" s="54"/>
      <c r="GZC11" s="49"/>
      <c r="GZD11" s="54"/>
      <c r="GZE11" s="49"/>
      <c r="GZF11" s="54"/>
      <c r="GZG11" s="49"/>
      <c r="GZH11" s="54"/>
      <c r="GZI11" s="49"/>
      <c r="GZJ11" s="54"/>
      <c r="GZK11" s="49"/>
      <c r="GZL11" s="54"/>
      <c r="GZM11" s="49"/>
      <c r="GZN11" s="54"/>
      <c r="GZO11" s="49"/>
      <c r="GZP11" s="54"/>
      <c r="GZQ11" s="49"/>
      <c r="GZR11" s="54"/>
      <c r="GZS11" s="49"/>
      <c r="GZT11" s="54"/>
      <c r="GZU11" s="49"/>
      <c r="GZV11" s="54"/>
      <c r="GZW11" s="49"/>
      <c r="GZX11" s="54"/>
      <c r="GZY11" s="49"/>
      <c r="GZZ11" s="54"/>
      <c r="HAA11" s="49"/>
      <c r="HAB11" s="54"/>
      <c r="HAC11" s="49"/>
      <c r="HAD11" s="54"/>
      <c r="HAE11" s="49"/>
      <c r="HAF11" s="54"/>
      <c r="HAG11" s="49"/>
      <c r="HAH11" s="54"/>
      <c r="HAI11" s="49"/>
      <c r="HAJ11" s="54"/>
      <c r="HAK11" s="49"/>
      <c r="HAL11" s="54"/>
      <c r="HAM11" s="49"/>
      <c r="HAN11" s="54"/>
      <c r="HAO11" s="49"/>
      <c r="HAP11" s="54"/>
      <c r="HAQ11" s="49"/>
      <c r="HAR11" s="54"/>
      <c r="HAS11" s="49"/>
      <c r="HAT11" s="54"/>
      <c r="HAU11" s="49"/>
      <c r="HAV11" s="54"/>
      <c r="HAW11" s="49"/>
      <c r="HAX11" s="54"/>
      <c r="HAY11" s="49"/>
      <c r="HAZ11" s="54"/>
      <c r="HBA11" s="49"/>
      <c r="HBB11" s="54"/>
      <c r="HBC11" s="49"/>
      <c r="HBD11" s="54"/>
      <c r="HBE11" s="49"/>
      <c r="HBF11" s="54"/>
      <c r="HBG11" s="49"/>
      <c r="HBH11" s="54"/>
      <c r="HBI11" s="49"/>
      <c r="HBJ11" s="54"/>
      <c r="HBK11" s="49"/>
      <c r="HBL11" s="54"/>
      <c r="HBM11" s="49"/>
      <c r="HBN11" s="54"/>
      <c r="HBO11" s="49"/>
      <c r="HBP11" s="54"/>
      <c r="HBQ11" s="49"/>
      <c r="HBR11" s="54"/>
      <c r="HBS11" s="49"/>
      <c r="HBT11" s="54"/>
      <c r="HBU11" s="49"/>
      <c r="HBV11" s="54"/>
      <c r="HBW11" s="49"/>
      <c r="HBX11" s="54"/>
      <c r="HBY11" s="49"/>
      <c r="HBZ11" s="54"/>
      <c r="HCA11" s="49"/>
      <c r="HCB11" s="54"/>
      <c r="HCC11" s="49"/>
      <c r="HCD11" s="54"/>
      <c r="HCE11" s="49"/>
      <c r="HCF11" s="54"/>
      <c r="HCG11" s="49"/>
      <c r="HCH11" s="54"/>
      <c r="HCI11" s="49"/>
      <c r="HCJ11" s="54"/>
      <c r="HCK11" s="49"/>
      <c r="HCL11" s="54"/>
      <c r="HCM11" s="49"/>
      <c r="HCN11" s="54"/>
      <c r="HCO11" s="49"/>
      <c r="HCP11" s="54"/>
      <c r="HCQ11" s="49"/>
      <c r="HCR11" s="54"/>
      <c r="HCS11" s="49"/>
      <c r="HCT11" s="54"/>
      <c r="HCU11" s="49"/>
      <c r="HCV11" s="54"/>
      <c r="HCW11" s="49"/>
      <c r="HCX11" s="54"/>
      <c r="HCY11" s="49"/>
      <c r="HCZ11" s="54"/>
      <c r="HDA11" s="49"/>
      <c r="HDB11" s="54"/>
      <c r="HDC11" s="49"/>
      <c r="HDD11" s="54"/>
      <c r="HDE11" s="49"/>
      <c r="HDF11" s="54"/>
      <c r="HDG11" s="49"/>
      <c r="HDH11" s="54"/>
      <c r="HDI11" s="49"/>
      <c r="HDJ11" s="54"/>
      <c r="HDK11" s="49"/>
      <c r="HDL11" s="54"/>
      <c r="HDM11" s="49"/>
      <c r="HDN11" s="54"/>
      <c r="HDO11" s="49"/>
      <c r="HDP11" s="54"/>
      <c r="HDQ11" s="49"/>
      <c r="HDR11" s="54"/>
      <c r="HDS11" s="49"/>
      <c r="HDT11" s="54"/>
      <c r="HDU11" s="49"/>
      <c r="HDV11" s="54"/>
      <c r="HDW11" s="49"/>
      <c r="HDX11" s="54"/>
      <c r="HDY11" s="49"/>
      <c r="HDZ11" s="54"/>
      <c r="HEA11" s="49"/>
      <c r="HEB11" s="54"/>
      <c r="HEC11" s="49"/>
      <c r="HED11" s="54"/>
      <c r="HEE11" s="49"/>
      <c r="HEF11" s="54"/>
      <c r="HEG11" s="49"/>
      <c r="HEH11" s="54"/>
      <c r="HEI11" s="49"/>
      <c r="HEJ11" s="54"/>
      <c r="HEK11" s="49"/>
      <c r="HEL11" s="54"/>
      <c r="HEM11" s="49"/>
      <c r="HEN11" s="54"/>
      <c r="HEO11" s="49"/>
      <c r="HEP11" s="54"/>
      <c r="HEQ11" s="49"/>
      <c r="HER11" s="54"/>
      <c r="HES11" s="49"/>
      <c r="HET11" s="54"/>
      <c r="HEU11" s="49"/>
      <c r="HEV11" s="54"/>
      <c r="HEW11" s="49"/>
      <c r="HEX11" s="54"/>
      <c r="HEY11" s="49"/>
      <c r="HEZ11" s="54"/>
      <c r="HFA11" s="49"/>
      <c r="HFB11" s="54"/>
      <c r="HFC11" s="49"/>
      <c r="HFD11" s="54"/>
      <c r="HFE11" s="49"/>
      <c r="HFF11" s="54"/>
      <c r="HFG11" s="49"/>
      <c r="HFH11" s="54"/>
      <c r="HFI11" s="49"/>
      <c r="HFJ11" s="54"/>
      <c r="HFK11" s="49"/>
      <c r="HFL11" s="54"/>
      <c r="HFM11" s="49"/>
      <c r="HFN11" s="54"/>
      <c r="HFO11" s="49"/>
      <c r="HFP11" s="54"/>
      <c r="HFQ11" s="49"/>
      <c r="HFR11" s="54"/>
      <c r="HFS11" s="49"/>
      <c r="HFT11" s="54"/>
      <c r="HFU11" s="49"/>
      <c r="HFV11" s="54"/>
      <c r="HFW11" s="49"/>
      <c r="HFX11" s="54"/>
      <c r="HFY11" s="49"/>
      <c r="HFZ11" s="54"/>
      <c r="HGA11" s="49"/>
      <c r="HGB11" s="54"/>
      <c r="HGC11" s="49"/>
      <c r="HGD11" s="54"/>
      <c r="HGE11" s="49"/>
      <c r="HGF11" s="54"/>
      <c r="HGG11" s="49"/>
      <c r="HGH11" s="54"/>
      <c r="HGI11" s="49"/>
      <c r="HGJ11" s="54"/>
      <c r="HGK11" s="49"/>
      <c r="HGL11" s="54"/>
      <c r="HGM11" s="49"/>
      <c r="HGN11" s="54"/>
      <c r="HGO11" s="49"/>
      <c r="HGP11" s="54"/>
      <c r="HGQ11" s="49"/>
      <c r="HGR11" s="54"/>
      <c r="HGS11" s="49"/>
      <c r="HGT11" s="54"/>
      <c r="HGU11" s="49"/>
      <c r="HGV11" s="54"/>
      <c r="HGW11" s="49"/>
      <c r="HGX11" s="54"/>
      <c r="HGY11" s="49"/>
      <c r="HGZ11" s="54"/>
      <c r="HHA11" s="49"/>
      <c r="HHB11" s="54"/>
      <c r="HHC11" s="49"/>
      <c r="HHD11" s="54"/>
      <c r="HHE11" s="49"/>
      <c r="HHF11" s="54"/>
      <c r="HHG11" s="49"/>
      <c r="HHH11" s="54"/>
      <c r="HHI11" s="49"/>
      <c r="HHJ11" s="54"/>
      <c r="HHK11" s="49"/>
      <c r="HHL11" s="54"/>
      <c r="HHM11" s="49"/>
      <c r="HHN11" s="54"/>
      <c r="HHO11" s="49"/>
      <c r="HHP11" s="54"/>
      <c r="HHQ11" s="49"/>
      <c r="HHR11" s="54"/>
      <c r="HHS11" s="49"/>
      <c r="HHT11" s="54"/>
      <c r="HHU11" s="49"/>
      <c r="HHV11" s="54"/>
      <c r="HHW11" s="49"/>
      <c r="HHX11" s="54"/>
      <c r="HHY11" s="49"/>
      <c r="HHZ11" s="54"/>
      <c r="HIA11" s="49"/>
      <c r="HIB11" s="54"/>
      <c r="HIC11" s="49"/>
      <c r="HID11" s="54"/>
      <c r="HIE11" s="49"/>
      <c r="HIF11" s="54"/>
      <c r="HIG11" s="49"/>
      <c r="HIH11" s="54"/>
      <c r="HII11" s="49"/>
      <c r="HIJ11" s="54"/>
      <c r="HIK11" s="49"/>
      <c r="HIL11" s="54"/>
      <c r="HIM11" s="49"/>
      <c r="HIN11" s="54"/>
      <c r="HIO11" s="49"/>
      <c r="HIP11" s="54"/>
      <c r="HIQ11" s="49"/>
      <c r="HIR11" s="54"/>
      <c r="HIS11" s="49"/>
      <c r="HIT11" s="54"/>
      <c r="HIU11" s="49"/>
      <c r="HIV11" s="54"/>
      <c r="HIW11" s="49"/>
      <c r="HIX11" s="54"/>
      <c r="HIY11" s="49"/>
      <c r="HIZ11" s="54"/>
      <c r="HJA11" s="49"/>
      <c r="HJB11" s="54"/>
      <c r="HJC11" s="49"/>
      <c r="HJD11" s="54"/>
      <c r="HJE11" s="49"/>
      <c r="HJF11" s="54"/>
      <c r="HJG11" s="49"/>
      <c r="HJH11" s="54"/>
      <c r="HJI11" s="49"/>
      <c r="HJJ11" s="54"/>
      <c r="HJK11" s="49"/>
      <c r="HJL11" s="54"/>
      <c r="HJM11" s="49"/>
      <c r="HJN11" s="54"/>
      <c r="HJO11" s="49"/>
      <c r="HJP11" s="54"/>
      <c r="HJQ11" s="49"/>
      <c r="HJR11" s="54"/>
      <c r="HJS11" s="49"/>
      <c r="HJT11" s="54"/>
      <c r="HJU11" s="49"/>
      <c r="HJV11" s="54"/>
      <c r="HJW11" s="49"/>
      <c r="HJX11" s="54"/>
      <c r="HJY11" s="49"/>
      <c r="HJZ11" s="54"/>
      <c r="HKA11" s="49"/>
      <c r="HKB11" s="54"/>
      <c r="HKC11" s="49"/>
      <c r="HKD11" s="54"/>
      <c r="HKE11" s="49"/>
      <c r="HKF11" s="54"/>
      <c r="HKG11" s="49"/>
      <c r="HKH11" s="54"/>
      <c r="HKI11" s="49"/>
      <c r="HKJ11" s="54"/>
      <c r="HKK11" s="49"/>
      <c r="HKL11" s="54"/>
      <c r="HKM11" s="49"/>
      <c r="HKN11" s="54"/>
      <c r="HKO11" s="49"/>
      <c r="HKP11" s="54"/>
      <c r="HKQ11" s="49"/>
      <c r="HKR11" s="54"/>
      <c r="HKS11" s="49"/>
      <c r="HKT11" s="54"/>
      <c r="HKU11" s="49"/>
      <c r="HKV11" s="54"/>
      <c r="HKW11" s="49"/>
      <c r="HKX11" s="54"/>
      <c r="HKY11" s="49"/>
      <c r="HKZ11" s="54"/>
      <c r="HLA11" s="49"/>
      <c r="HLB11" s="54"/>
      <c r="HLC11" s="49"/>
      <c r="HLD11" s="54"/>
      <c r="HLE11" s="49"/>
      <c r="HLF11" s="54"/>
      <c r="HLG11" s="49"/>
      <c r="HLH11" s="54"/>
      <c r="HLI11" s="49"/>
      <c r="HLJ11" s="54"/>
      <c r="HLK11" s="49"/>
      <c r="HLL11" s="54"/>
      <c r="HLM11" s="49"/>
      <c r="HLN11" s="54"/>
      <c r="HLO11" s="49"/>
      <c r="HLP11" s="54"/>
      <c r="HLQ11" s="49"/>
      <c r="HLR11" s="54"/>
      <c r="HLS11" s="49"/>
      <c r="HLT11" s="54"/>
      <c r="HLU11" s="49"/>
      <c r="HLV11" s="54"/>
      <c r="HLW11" s="49"/>
      <c r="HLX11" s="54"/>
      <c r="HLY11" s="49"/>
      <c r="HLZ11" s="54"/>
      <c r="HMA11" s="49"/>
      <c r="HMB11" s="54"/>
      <c r="HMC11" s="49"/>
      <c r="HMD11" s="54"/>
      <c r="HME11" s="49"/>
      <c r="HMF11" s="54"/>
      <c r="HMG11" s="49"/>
      <c r="HMH11" s="54"/>
      <c r="HMI11" s="49"/>
      <c r="HMJ11" s="54"/>
      <c r="HMK11" s="49"/>
      <c r="HML11" s="54"/>
      <c r="HMM11" s="49"/>
      <c r="HMN11" s="54"/>
      <c r="HMO11" s="49"/>
      <c r="HMP11" s="54"/>
      <c r="HMQ11" s="49"/>
      <c r="HMR11" s="54"/>
      <c r="HMS11" s="49"/>
      <c r="HMT11" s="54"/>
      <c r="HMU11" s="49"/>
      <c r="HMV11" s="54"/>
      <c r="HMW11" s="49"/>
      <c r="HMX11" s="54"/>
      <c r="HMY11" s="49"/>
      <c r="HMZ11" s="54"/>
      <c r="HNA11" s="49"/>
      <c r="HNB11" s="54"/>
      <c r="HNC11" s="49"/>
      <c r="HND11" s="54"/>
      <c r="HNE11" s="49"/>
      <c r="HNF11" s="54"/>
      <c r="HNG11" s="49"/>
      <c r="HNH11" s="54"/>
      <c r="HNI11" s="49"/>
      <c r="HNJ11" s="54"/>
      <c r="HNK11" s="49"/>
      <c r="HNL11" s="54"/>
      <c r="HNM11" s="49"/>
      <c r="HNN11" s="54"/>
      <c r="HNO11" s="49"/>
      <c r="HNP11" s="54"/>
      <c r="HNQ11" s="49"/>
      <c r="HNR11" s="54"/>
      <c r="HNS11" s="49"/>
      <c r="HNT11" s="54"/>
      <c r="HNU11" s="49"/>
      <c r="HNV11" s="54"/>
      <c r="HNW11" s="49"/>
      <c r="HNX11" s="54"/>
      <c r="HNY11" s="49"/>
      <c r="HNZ11" s="54"/>
      <c r="HOA11" s="49"/>
      <c r="HOB11" s="54"/>
      <c r="HOC11" s="49"/>
      <c r="HOD11" s="54"/>
      <c r="HOE11" s="49"/>
      <c r="HOF11" s="54"/>
      <c r="HOG11" s="49"/>
      <c r="HOH11" s="54"/>
      <c r="HOI11" s="49"/>
      <c r="HOJ11" s="54"/>
      <c r="HOK11" s="49"/>
      <c r="HOL11" s="54"/>
      <c r="HOM11" s="49"/>
      <c r="HON11" s="54"/>
      <c r="HOO11" s="49"/>
      <c r="HOP11" s="54"/>
      <c r="HOQ11" s="49"/>
      <c r="HOR11" s="54"/>
      <c r="HOS11" s="49"/>
      <c r="HOT11" s="54"/>
      <c r="HOU11" s="49"/>
      <c r="HOV11" s="54"/>
      <c r="HOW11" s="49"/>
      <c r="HOX11" s="54"/>
      <c r="HOY11" s="49"/>
      <c r="HOZ11" s="54"/>
      <c r="HPA11" s="49"/>
      <c r="HPB11" s="54"/>
      <c r="HPC11" s="49"/>
      <c r="HPD11" s="54"/>
      <c r="HPE11" s="49"/>
      <c r="HPF11" s="54"/>
      <c r="HPG11" s="49"/>
      <c r="HPH11" s="54"/>
      <c r="HPI11" s="49"/>
      <c r="HPJ11" s="54"/>
      <c r="HPK11" s="49"/>
      <c r="HPL11" s="54"/>
      <c r="HPM11" s="49"/>
      <c r="HPN11" s="54"/>
      <c r="HPO11" s="49"/>
      <c r="HPP11" s="54"/>
      <c r="HPQ11" s="49"/>
      <c r="HPR11" s="54"/>
      <c r="HPS11" s="49"/>
      <c r="HPT11" s="54"/>
      <c r="HPU11" s="49"/>
      <c r="HPV11" s="54"/>
      <c r="HPW11" s="49"/>
      <c r="HPX11" s="54"/>
      <c r="HPY11" s="49"/>
      <c r="HPZ11" s="54"/>
      <c r="HQA11" s="49"/>
      <c r="HQB11" s="54"/>
      <c r="HQC11" s="49"/>
      <c r="HQD11" s="54"/>
      <c r="HQE11" s="49"/>
      <c r="HQF11" s="54"/>
      <c r="HQG11" s="49"/>
      <c r="HQH11" s="54"/>
      <c r="HQI11" s="49"/>
      <c r="HQJ11" s="54"/>
      <c r="HQK11" s="49"/>
      <c r="HQL11" s="54"/>
      <c r="HQM11" s="49"/>
      <c r="HQN11" s="54"/>
      <c r="HQO11" s="49"/>
      <c r="HQP11" s="54"/>
      <c r="HQQ11" s="49"/>
      <c r="HQR11" s="54"/>
      <c r="HQS11" s="49"/>
      <c r="HQT11" s="54"/>
      <c r="HQU11" s="49"/>
      <c r="HQV11" s="54"/>
      <c r="HQW11" s="49"/>
      <c r="HQX11" s="54"/>
      <c r="HQY11" s="49"/>
      <c r="HQZ11" s="54"/>
      <c r="HRA11" s="49"/>
      <c r="HRB11" s="54"/>
      <c r="HRC11" s="49"/>
      <c r="HRD11" s="54"/>
      <c r="HRE11" s="49"/>
      <c r="HRF11" s="54"/>
      <c r="HRG11" s="49"/>
      <c r="HRH11" s="54"/>
      <c r="HRI11" s="49"/>
      <c r="HRJ11" s="54"/>
      <c r="HRK11" s="49"/>
      <c r="HRL11" s="54"/>
      <c r="HRM11" s="49"/>
      <c r="HRN11" s="54"/>
      <c r="HRO11" s="49"/>
      <c r="HRP11" s="54"/>
      <c r="HRQ11" s="49"/>
      <c r="HRR11" s="54"/>
      <c r="HRS11" s="49"/>
      <c r="HRT11" s="54"/>
      <c r="HRU11" s="49"/>
      <c r="HRV11" s="54"/>
      <c r="HRW11" s="49"/>
      <c r="HRX11" s="54"/>
      <c r="HRY11" s="49"/>
      <c r="HRZ11" s="54"/>
      <c r="HSA11" s="49"/>
      <c r="HSB11" s="54"/>
      <c r="HSC11" s="49"/>
      <c r="HSD11" s="54"/>
      <c r="HSE11" s="49"/>
      <c r="HSF11" s="54"/>
      <c r="HSG11" s="49"/>
      <c r="HSH11" s="54"/>
      <c r="HSI11" s="49"/>
      <c r="HSJ11" s="54"/>
      <c r="HSK11" s="49"/>
      <c r="HSL11" s="54"/>
      <c r="HSM11" s="49"/>
      <c r="HSN11" s="54"/>
      <c r="HSO11" s="49"/>
      <c r="HSP11" s="54"/>
      <c r="HSQ11" s="49"/>
      <c r="HSR11" s="54"/>
      <c r="HSS11" s="49"/>
      <c r="HST11" s="54"/>
      <c r="HSU11" s="49"/>
      <c r="HSV11" s="54"/>
      <c r="HSW11" s="49"/>
      <c r="HSX11" s="54"/>
      <c r="HSY11" s="49"/>
      <c r="HSZ11" s="54"/>
      <c r="HTA11" s="49"/>
      <c r="HTB11" s="54"/>
      <c r="HTC11" s="49"/>
      <c r="HTD11" s="54"/>
      <c r="HTE11" s="49"/>
      <c r="HTF11" s="54"/>
      <c r="HTG11" s="49"/>
      <c r="HTH11" s="54"/>
      <c r="HTI11" s="49"/>
      <c r="HTJ11" s="54"/>
      <c r="HTK11" s="49"/>
      <c r="HTL11" s="54"/>
      <c r="HTM11" s="49"/>
      <c r="HTN11" s="54"/>
      <c r="HTO11" s="49"/>
      <c r="HTP11" s="54"/>
      <c r="HTQ11" s="49"/>
      <c r="HTR11" s="54"/>
      <c r="HTS11" s="49"/>
      <c r="HTT11" s="54"/>
      <c r="HTU11" s="49"/>
      <c r="HTV11" s="54"/>
      <c r="HTW11" s="49"/>
      <c r="HTX11" s="54"/>
      <c r="HTY11" s="49"/>
      <c r="HTZ11" s="54"/>
      <c r="HUA11" s="49"/>
      <c r="HUB11" s="54"/>
      <c r="HUC11" s="49"/>
      <c r="HUD11" s="54"/>
      <c r="HUE11" s="49"/>
      <c r="HUF11" s="54"/>
      <c r="HUG11" s="49"/>
      <c r="HUH11" s="54"/>
      <c r="HUI11" s="49"/>
      <c r="HUJ11" s="54"/>
      <c r="HUK11" s="49"/>
      <c r="HUL11" s="54"/>
      <c r="HUM11" s="49"/>
      <c r="HUN11" s="54"/>
      <c r="HUO11" s="49"/>
      <c r="HUP11" s="54"/>
      <c r="HUQ11" s="49"/>
      <c r="HUR11" s="54"/>
      <c r="HUS11" s="49"/>
      <c r="HUT11" s="54"/>
      <c r="HUU11" s="49"/>
      <c r="HUV11" s="54"/>
      <c r="HUW11" s="49"/>
      <c r="HUX11" s="54"/>
      <c r="HUY11" s="49"/>
      <c r="HUZ11" s="54"/>
      <c r="HVA11" s="49"/>
      <c r="HVB11" s="54"/>
      <c r="HVC11" s="49"/>
      <c r="HVD11" s="54"/>
      <c r="HVE11" s="49"/>
      <c r="HVF11" s="54"/>
      <c r="HVG11" s="49"/>
      <c r="HVH11" s="54"/>
      <c r="HVI11" s="49"/>
      <c r="HVJ11" s="54"/>
      <c r="HVK11" s="49"/>
      <c r="HVL11" s="54"/>
      <c r="HVM11" s="49"/>
      <c r="HVN11" s="54"/>
      <c r="HVO11" s="49"/>
      <c r="HVP11" s="54"/>
      <c r="HVQ11" s="49"/>
      <c r="HVR11" s="54"/>
      <c r="HVS11" s="49"/>
      <c r="HVT11" s="54"/>
      <c r="HVU11" s="49"/>
      <c r="HVV11" s="54"/>
      <c r="HVW11" s="49"/>
      <c r="HVX11" s="54"/>
      <c r="HVY11" s="49"/>
      <c r="HVZ11" s="54"/>
      <c r="HWA11" s="49"/>
      <c r="HWB11" s="54"/>
      <c r="HWC11" s="49"/>
      <c r="HWD11" s="54"/>
      <c r="HWE11" s="49"/>
      <c r="HWF11" s="54"/>
      <c r="HWG11" s="49"/>
      <c r="HWH11" s="54"/>
      <c r="HWI11" s="49"/>
      <c r="HWJ11" s="54"/>
      <c r="HWK11" s="49"/>
      <c r="HWL11" s="54"/>
      <c r="HWM11" s="49"/>
      <c r="HWN11" s="54"/>
      <c r="HWO11" s="49"/>
      <c r="HWP11" s="54"/>
      <c r="HWQ11" s="49"/>
      <c r="HWR11" s="54"/>
      <c r="HWS11" s="49"/>
      <c r="HWT11" s="54"/>
      <c r="HWU11" s="49"/>
      <c r="HWV11" s="54"/>
      <c r="HWW11" s="49"/>
      <c r="HWX11" s="54"/>
      <c r="HWY11" s="49"/>
      <c r="HWZ11" s="54"/>
      <c r="HXA11" s="49"/>
      <c r="HXB11" s="54"/>
      <c r="HXC11" s="49"/>
      <c r="HXD11" s="54"/>
      <c r="HXE11" s="49"/>
      <c r="HXF11" s="54"/>
      <c r="HXG11" s="49"/>
      <c r="HXH11" s="54"/>
      <c r="HXI11" s="49"/>
      <c r="HXJ11" s="54"/>
      <c r="HXK11" s="49"/>
      <c r="HXL11" s="54"/>
      <c r="HXM11" s="49"/>
      <c r="HXN11" s="54"/>
      <c r="HXO11" s="49"/>
      <c r="HXP11" s="54"/>
      <c r="HXQ11" s="49"/>
      <c r="HXR11" s="54"/>
      <c r="HXS11" s="49"/>
      <c r="HXT11" s="54"/>
      <c r="HXU11" s="49"/>
      <c r="HXV11" s="54"/>
      <c r="HXW11" s="49"/>
      <c r="HXX11" s="54"/>
      <c r="HXY11" s="49"/>
      <c r="HXZ11" s="54"/>
      <c r="HYA11" s="49"/>
      <c r="HYB11" s="54"/>
      <c r="HYC11" s="49"/>
      <c r="HYD11" s="54"/>
      <c r="HYE11" s="49"/>
      <c r="HYF11" s="54"/>
      <c r="HYG11" s="49"/>
      <c r="HYH11" s="54"/>
      <c r="HYI11" s="49"/>
      <c r="HYJ11" s="54"/>
      <c r="HYK11" s="49"/>
      <c r="HYL11" s="54"/>
      <c r="HYM11" s="49"/>
      <c r="HYN11" s="54"/>
      <c r="HYO11" s="49"/>
      <c r="HYP11" s="54"/>
      <c r="HYQ11" s="49"/>
      <c r="HYR11" s="54"/>
      <c r="HYS11" s="49"/>
      <c r="HYT11" s="54"/>
      <c r="HYU11" s="49"/>
      <c r="HYV11" s="54"/>
      <c r="HYW11" s="49"/>
      <c r="HYX11" s="54"/>
      <c r="HYY11" s="49"/>
      <c r="HYZ11" s="54"/>
      <c r="HZA11" s="49"/>
      <c r="HZB11" s="54"/>
      <c r="HZC11" s="49"/>
      <c r="HZD11" s="54"/>
      <c r="HZE11" s="49"/>
      <c r="HZF11" s="54"/>
      <c r="HZG11" s="49"/>
      <c r="HZH11" s="54"/>
      <c r="HZI11" s="49"/>
      <c r="HZJ11" s="54"/>
      <c r="HZK11" s="49"/>
      <c r="HZL11" s="54"/>
      <c r="HZM11" s="49"/>
      <c r="HZN11" s="54"/>
      <c r="HZO11" s="49"/>
      <c r="HZP11" s="54"/>
      <c r="HZQ11" s="49"/>
      <c r="HZR11" s="54"/>
      <c r="HZS11" s="49"/>
      <c r="HZT11" s="54"/>
      <c r="HZU11" s="49"/>
      <c r="HZV11" s="54"/>
      <c r="HZW11" s="49"/>
      <c r="HZX11" s="54"/>
      <c r="HZY11" s="49"/>
      <c r="HZZ11" s="54"/>
      <c r="IAA11" s="49"/>
      <c r="IAB11" s="54"/>
      <c r="IAC11" s="49"/>
      <c r="IAD11" s="54"/>
      <c r="IAE11" s="49"/>
      <c r="IAF11" s="54"/>
      <c r="IAG11" s="49"/>
      <c r="IAH11" s="54"/>
      <c r="IAI11" s="49"/>
      <c r="IAJ11" s="54"/>
      <c r="IAK11" s="49"/>
      <c r="IAL11" s="54"/>
      <c r="IAM11" s="49"/>
      <c r="IAN11" s="54"/>
      <c r="IAO11" s="49"/>
      <c r="IAP11" s="54"/>
      <c r="IAQ11" s="49"/>
      <c r="IAR11" s="54"/>
      <c r="IAS11" s="49"/>
      <c r="IAT11" s="54"/>
      <c r="IAU11" s="49"/>
      <c r="IAV11" s="54"/>
      <c r="IAW11" s="49"/>
      <c r="IAX11" s="54"/>
      <c r="IAY11" s="49"/>
      <c r="IAZ11" s="54"/>
      <c r="IBA11" s="49"/>
      <c r="IBB11" s="54"/>
      <c r="IBC11" s="49"/>
      <c r="IBD11" s="54"/>
      <c r="IBE11" s="49"/>
      <c r="IBF11" s="54"/>
      <c r="IBG11" s="49"/>
      <c r="IBH11" s="54"/>
      <c r="IBI11" s="49"/>
      <c r="IBJ11" s="54"/>
      <c r="IBK11" s="49"/>
      <c r="IBL11" s="54"/>
      <c r="IBM11" s="49"/>
      <c r="IBN11" s="54"/>
      <c r="IBO11" s="49"/>
      <c r="IBP11" s="54"/>
      <c r="IBQ11" s="49"/>
      <c r="IBR11" s="54"/>
      <c r="IBS11" s="49"/>
      <c r="IBT11" s="54"/>
      <c r="IBU11" s="49"/>
      <c r="IBV11" s="54"/>
      <c r="IBW11" s="49"/>
      <c r="IBX11" s="54"/>
      <c r="IBY11" s="49"/>
      <c r="IBZ11" s="54"/>
      <c r="ICA11" s="49"/>
      <c r="ICB11" s="54"/>
      <c r="ICC11" s="49"/>
      <c r="ICD11" s="54"/>
      <c r="ICE11" s="49"/>
      <c r="ICF11" s="54"/>
      <c r="ICG11" s="49"/>
      <c r="ICH11" s="54"/>
      <c r="ICI11" s="49"/>
      <c r="ICJ11" s="54"/>
      <c r="ICK11" s="49"/>
      <c r="ICL11" s="54"/>
      <c r="ICM11" s="49"/>
      <c r="ICN11" s="54"/>
      <c r="ICO11" s="49"/>
      <c r="ICP11" s="54"/>
      <c r="ICQ11" s="49"/>
      <c r="ICR11" s="54"/>
      <c r="ICS11" s="49"/>
      <c r="ICT11" s="54"/>
      <c r="ICU11" s="49"/>
      <c r="ICV11" s="54"/>
      <c r="ICW11" s="49"/>
      <c r="ICX11" s="54"/>
      <c r="ICY11" s="49"/>
      <c r="ICZ11" s="54"/>
      <c r="IDA11" s="49"/>
      <c r="IDB11" s="54"/>
      <c r="IDC11" s="49"/>
      <c r="IDD11" s="54"/>
      <c r="IDE11" s="49"/>
      <c r="IDF11" s="54"/>
      <c r="IDG11" s="49"/>
      <c r="IDH11" s="54"/>
      <c r="IDI11" s="49"/>
      <c r="IDJ11" s="54"/>
      <c r="IDK11" s="49"/>
      <c r="IDL11" s="54"/>
      <c r="IDM11" s="49"/>
      <c r="IDN11" s="54"/>
      <c r="IDO11" s="49"/>
      <c r="IDP11" s="54"/>
      <c r="IDQ11" s="49"/>
      <c r="IDR11" s="54"/>
      <c r="IDS11" s="49"/>
      <c r="IDT11" s="54"/>
      <c r="IDU11" s="49"/>
      <c r="IDV11" s="54"/>
      <c r="IDW11" s="49"/>
      <c r="IDX11" s="54"/>
      <c r="IDY11" s="49"/>
      <c r="IDZ11" s="54"/>
      <c r="IEA11" s="49"/>
      <c r="IEB11" s="54"/>
      <c r="IEC11" s="49"/>
      <c r="IED11" s="54"/>
      <c r="IEE11" s="49"/>
      <c r="IEF11" s="54"/>
      <c r="IEG11" s="49"/>
      <c r="IEH11" s="54"/>
      <c r="IEI11" s="49"/>
      <c r="IEJ11" s="54"/>
      <c r="IEK11" s="49"/>
      <c r="IEL11" s="54"/>
      <c r="IEM11" s="49"/>
      <c r="IEN11" s="54"/>
      <c r="IEO11" s="49"/>
      <c r="IEP11" s="54"/>
      <c r="IEQ11" s="49"/>
      <c r="IER11" s="54"/>
      <c r="IES11" s="49"/>
      <c r="IET11" s="54"/>
      <c r="IEU11" s="49"/>
      <c r="IEV11" s="54"/>
      <c r="IEW11" s="49"/>
      <c r="IEX11" s="54"/>
      <c r="IEY11" s="49"/>
      <c r="IEZ11" s="54"/>
      <c r="IFA11" s="49"/>
      <c r="IFB11" s="54"/>
      <c r="IFC11" s="49"/>
      <c r="IFD11" s="54"/>
      <c r="IFE11" s="49"/>
      <c r="IFF11" s="54"/>
      <c r="IFG11" s="49"/>
      <c r="IFH11" s="54"/>
      <c r="IFI11" s="49"/>
      <c r="IFJ11" s="54"/>
      <c r="IFK11" s="49"/>
      <c r="IFL11" s="54"/>
      <c r="IFM11" s="49"/>
      <c r="IFN11" s="54"/>
      <c r="IFO11" s="49"/>
      <c r="IFP11" s="54"/>
      <c r="IFQ11" s="49"/>
      <c r="IFR11" s="54"/>
      <c r="IFS11" s="49"/>
      <c r="IFT11" s="54"/>
      <c r="IFU11" s="49"/>
      <c r="IFV11" s="54"/>
      <c r="IFW11" s="49"/>
      <c r="IFX11" s="54"/>
      <c r="IFY11" s="49"/>
      <c r="IFZ11" s="54"/>
      <c r="IGA11" s="49"/>
      <c r="IGB11" s="54"/>
      <c r="IGC11" s="49"/>
      <c r="IGD11" s="54"/>
      <c r="IGE11" s="49"/>
      <c r="IGF11" s="54"/>
      <c r="IGG11" s="49"/>
      <c r="IGH11" s="54"/>
      <c r="IGI11" s="49"/>
      <c r="IGJ11" s="54"/>
      <c r="IGK11" s="49"/>
      <c r="IGL11" s="54"/>
      <c r="IGM11" s="49"/>
      <c r="IGN11" s="54"/>
      <c r="IGO11" s="49"/>
      <c r="IGP11" s="54"/>
      <c r="IGQ11" s="49"/>
      <c r="IGR11" s="54"/>
      <c r="IGS11" s="49"/>
      <c r="IGT11" s="54"/>
      <c r="IGU11" s="49"/>
      <c r="IGV11" s="54"/>
      <c r="IGW11" s="49"/>
      <c r="IGX11" s="54"/>
      <c r="IGY11" s="49"/>
      <c r="IGZ11" s="54"/>
      <c r="IHA11" s="49"/>
      <c r="IHB11" s="54"/>
      <c r="IHC11" s="49"/>
      <c r="IHD11" s="54"/>
      <c r="IHE11" s="49"/>
      <c r="IHF11" s="54"/>
      <c r="IHG11" s="49"/>
      <c r="IHH11" s="54"/>
      <c r="IHI11" s="49"/>
      <c r="IHJ11" s="54"/>
      <c r="IHK11" s="49"/>
      <c r="IHL11" s="54"/>
      <c r="IHM11" s="49"/>
      <c r="IHN11" s="54"/>
      <c r="IHO11" s="49"/>
      <c r="IHP11" s="54"/>
      <c r="IHQ11" s="49"/>
      <c r="IHR11" s="54"/>
      <c r="IHS11" s="49"/>
      <c r="IHT11" s="54"/>
      <c r="IHU11" s="49"/>
      <c r="IHV11" s="54"/>
      <c r="IHW11" s="49"/>
      <c r="IHX11" s="54"/>
      <c r="IHY11" s="49"/>
      <c r="IHZ11" s="54"/>
      <c r="IIA11" s="49"/>
      <c r="IIB11" s="54"/>
      <c r="IIC11" s="49"/>
      <c r="IID11" s="54"/>
      <c r="IIE11" s="49"/>
      <c r="IIF11" s="54"/>
      <c r="IIG11" s="49"/>
      <c r="IIH11" s="54"/>
      <c r="III11" s="49"/>
      <c r="IIJ11" s="54"/>
      <c r="IIK11" s="49"/>
      <c r="IIL11" s="54"/>
      <c r="IIM11" s="49"/>
      <c r="IIN11" s="54"/>
      <c r="IIO11" s="49"/>
      <c r="IIP11" s="54"/>
      <c r="IIQ11" s="49"/>
      <c r="IIR11" s="54"/>
      <c r="IIS11" s="49"/>
      <c r="IIT11" s="54"/>
      <c r="IIU11" s="49"/>
      <c r="IIV11" s="54"/>
      <c r="IIW11" s="49"/>
      <c r="IIX11" s="54"/>
      <c r="IIY11" s="49"/>
      <c r="IIZ11" s="54"/>
      <c r="IJA11" s="49"/>
      <c r="IJB11" s="54"/>
      <c r="IJC11" s="49"/>
      <c r="IJD11" s="54"/>
      <c r="IJE11" s="49"/>
      <c r="IJF11" s="54"/>
      <c r="IJG11" s="49"/>
      <c r="IJH11" s="54"/>
      <c r="IJI11" s="49"/>
      <c r="IJJ11" s="54"/>
      <c r="IJK11" s="49"/>
      <c r="IJL11" s="54"/>
      <c r="IJM11" s="49"/>
      <c r="IJN11" s="54"/>
      <c r="IJO11" s="49"/>
      <c r="IJP11" s="54"/>
      <c r="IJQ11" s="49"/>
      <c r="IJR11" s="54"/>
      <c r="IJS11" s="49"/>
      <c r="IJT11" s="54"/>
      <c r="IJU11" s="49"/>
      <c r="IJV11" s="54"/>
      <c r="IJW11" s="49"/>
      <c r="IJX11" s="54"/>
      <c r="IJY11" s="49"/>
      <c r="IJZ11" s="54"/>
      <c r="IKA11" s="49"/>
      <c r="IKB11" s="54"/>
      <c r="IKC11" s="49"/>
      <c r="IKD11" s="54"/>
      <c r="IKE11" s="49"/>
      <c r="IKF11" s="54"/>
      <c r="IKG11" s="49"/>
      <c r="IKH11" s="54"/>
      <c r="IKI11" s="49"/>
      <c r="IKJ11" s="54"/>
      <c r="IKK11" s="49"/>
      <c r="IKL11" s="54"/>
      <c r="IKM11" s="49"/>
      <c r="IKN11" s="54"/>
      <c r="IKO11" s="49"/>
      <c r="IKP11" s="54"/>
      <c r="IKQ11" s="49"/>
      <c r="IKR11" s="54"/>
      <c r="IKS11" s="49"/>
      <c r="IKT11" s="54"/>
      <c r="IKU11" s="49"/>
      <c r="IKV11" s="54"/>
      <c r="IKW11" s="49"/>
      <c r="IKX11" s="54"/>
      <c r="IKY11" s="49"/>
      <c r="IKZ11" s="54"/>
      <c r="ILA11" s="49"/>
      <c r="ILB11" s="54"/>
      <c r="ILC11" s="49"/>
      <c r="ILD11" s="54"/>
      <c r="ILE11" s="49"/>
      <c r="ILF11" s="54"/>
      <c r="ILG11" s="49"/>
      <c r="ILH11" s="54"/>
      <c r="ILI11" s="49"/>
      <c r="ILJ11" s="54"/>
      <c r="ILK11" s="49"/>
      <c r="ILL11" s="54"/>
      <c r="ILM11" s="49"/>
      <c r="ILN11" s="54"/>
      <c r="ILO11" s="49"/>
      <c r="ILP11" s="54"/>
      <c r="ILQ11" s="49"/>
      <c r="ILR11" s="54"/>
      <c r="ILS11" s="49"/>
      <c r="ILT11" s="54"/>
      <c r="ILU11" s="49"/>
      <c r="ILV11" s="54"/>
      <c r="ILW11" s="49"/>
      <c r="ILX11" s="54"/>
      <c r="ILY11" s="49"/>
      <c r="ILZ11" s="54"/>
      <c r="IMA11" s="49"/>
      <c r="IMB11" s="54"/>
      <c r="IMC11" s="49"/>
      <c r="IMD11" s="54"/>
      <c r="IME11" s="49"/>
      <c r="IMF11" s="54"/>
      <c r="IMG11" s="49"/>
      <c r="IMH11" s="54"/>
      <c r="IMI11" s="49"/>
      <c r="IMJ11" s="54"/>
      <c r="IMK11" s="49"/>
      <c r="IML11" s="54"/>
      <c r="IMM11" s="49"/>
      <c r="IMN11" s="54"/>
      <c r="IMO11" s="49"/>
      <c r="IMP11" s="54"/>
      <c r="IMQ11" s="49"/>
      <c r="IMR11" s="54"/>
      <c r="IMS11" s="49"/>
      <c r="IMT11" s="54"/>
      <c r="IMU11" s="49"/>
      <c r="IMV11" s="54"/>
      <c r="IMW11" s="49"/>
      <c r="IMX11" s="54"/>
      <c r="IMY11" s="49"/>
      <c r="IMZ11" s="54"/>
      <c r="INA11" s="49"/>
      <c r="INB11" s="54"/>
      <c r="INC11" s="49"/>
      <c r="IND11" s="54"/>
      <c r="INE11" s="49"/>
      <c r="INF11" s="54"/>
      <c r="ING11" s="49"/>
      <c r="INH11" s="54"/>
      <c r="INI11" s="49"/>
      <c r="INJ11" s="54"/>
      <c r="INK11" s="49"/>
      <c r="INL11" s="54"/>
      <c r="INM11" s="49"/>
      <c r="INN11" s="54"/>
      <c r="INO11" s="49"/>
      <c r="INP11" s="54"/>
      <c r="INQ11" s="49"/>
      <c r="INR11" s="54"/>
      <c r="INS11" s="49"/>
      <c r="INT11" s="54"/>
      <c r="INU11" s="49"/>
      <c r="INV11" s="54"/>
      <c r="INW11" s="49"/>
      <c r="INX11" s="54"/>
      <c r="INY11" s="49"/>
      <c r="INZ11" s="54"/>
      <c r="IOA11" s="49"/>
      <c r="IOB11" s="54"/>
      <c r="IOC11" s="49"/>
      <c r="IOD11" s="54"/>
      <c r="IOE11" s="49"/>
      <c r="IOF11" s="54"/>
      <c r="IOG11" s="49"/>
      <c r="IOH11" s="54"/>
      <c r="IOI11" s="49"/>
      <c r="IOJ11" s="54"/>
      <c r="IOK11" s="49"/>
      <c r="IOL11" s="54"/>
      <c r="IOM11" s="49"/>
      <c r="ION11" s="54"/>
      <c r="IOO11" s="49"/>
      <c r="IOP11" s="54"/>
      <c r="IOQ11" s="49"/>
      <c r="IOR11" s="54"/>
      <c r="IOS11" s="49"/>
      <c r="IOT11" s="54"/>
      <c r="IOU11" s="49"/>
      <c r="IOV11" s="54"/>
      <c r="IOW11" s="49"/>
      <c r="IOX11" s="54"/>
      <c r="IOY11" s="49"/>
      <c r="IOZ11" s="54"/>
      <c r="IPA11" s="49"/>
      <c r="IPB11" s="54"/>
      <c r="IPC11" s="49"/>
      <c r="IPD11" s="54"/>
      <c r="IPE11" s="49"/>
      <c r="IPF11" s="54"/>
      <c r="IPG11" s="49"/>
      <c r="IPH11" s="54"/>
      <c r="IPI11" s="49"/>
      <c r="IPJ11" s="54"/>
      <c r="IPK11" s="49"/>
      <c r="IPL11" s="54"/>
      <c r="IPM11" s="49"/>
      <c r="IPN11" s="54"/>
      <c r="IPO11" s="49"/>
      <c r="IPP11" s="54"/>
      <c r="IPQ11" s="49"/>
      <c r="IPR11" s="54"/>
      <c r="IPS11" s="49"/>
      <c r="IPT11" s="54"/>
      <c r="IPU11" s="49"/>
      <c r="IPV11" s="54"/>
      <c r="IPW11" s="49"/>
      <c r="IPX11" s="54"/>
      <c r="IPY11" s="49"/>
      <c r="IPZ11" s="54"/>
      <c r="IQA11" s="49"/>
      <c r="IQB11" s="54"/>
      <c r="IQC11" s="49"/>
      <c r="IQD11" s="54"/>
      <c r="IQE11" s="49"/>
      <c r="IQF11" s="54"/>
      <c r="IQG11" s="49"/>
      <c r="IQH11" s="54"/>
      <c r="IQI11" s="49"/>
      <c r="IQJ11" s="54"/>
      <c r="IQK11" s="49"/>
      <c r="IQL11" s="54"/>
      <c r="IQM11" s="49"/>
      <c r="IQN11" s="54"/>
      <c r="IQO11" s="49"/>
      <c r="IQP11" s="54"/>
      <c r="IQQ11" s="49"/>
      <c r="IQR11" s="54"/>
      <c r="IQS11" s="49"/>
      <c r="IQT11" s="54"/>
      <c r="IQU11" s="49"/>
      <c r="IQV11" s="54"/>
      <c r="IQW11" s="49"/>
      <c r="IQX11" s="54"/>
      <c r="IQY11" s="49"/>
      <c r="IQZ11" s="54"/>
      <c r="IRA11" s="49"/>
      <c r="IRB11" s="54"/>
      <c r="IRC11" s="49"/>
      <c r="IRD11" s="54"/>
      <c r="IRE11" s="49"/>
      <c r="IRF11" s="54"/>
      <c r="IRG11" s="49"/>
      <c r="IRH11" s="54"/>
      <c r="IRI11" s="49"/>
      <c r="IRJ11" s="54"/>
      <c r="IRK11" s="49"/>
      <c r="IRL11" s="54"/>
      <c r="IRM11" s="49"/>
      <c r="IRN11" s="54"/>
      <c r="IRO11" s="49"/>
      <c r="IRP11" s="54"/>
      <c r="IRQ11" s="49"/>
      <c r="IRR11" s="54"/>
      <c r="IRS11" s="49"/>
      <c r="IRT11" s="54"/>
      <c r="IRU11" s="49"/>
      <c r="IRV11" s="54"/>
      <c r="IRW11" s="49"/>
      <c r="IRX11" s="54"/>
      <c r="IRY11" s="49"/>
      <c r="IRZ11" s="54"/>
      <c r="ISA11" s="49"/>
      <c r="ISB11" s="54"/>
      <c r="ISC11" s="49"/>
      <c r="ISD11" s="54"/>
      <c r="ISE11" s="49"/>
      <c r="ISF11" s="54"/>
      <c r="ISG11" s="49"/>
      <c r="ISH11" s="54"/>
      <c r="ISI11" s="49"/>
      <c r="ISJ11" s="54"/>
      <c r="ISK11" s="49"/>
      <c r="ISL11" s="54"/>
      <c r="ISM11" s="49"/>
      <c r="ISN11" s="54"/>
      <c r="ISO11" s="49"/>
      <c r="ISP11" s="54"/>
      <c r="ISQ11" s="49"/>
      <c r="ISR11" s="54"/>
      <c r="ISS11" s="49"/>
      <c r="IST11" s="54"/>
      <c r="ISU11" s="49"/>
      <c r="ISV11" s="54"/>
      <c r="ISW11" s="49"/>
      <c r="ISX11" s="54"/>
      <c r="ISY11" s="49"/>
      <c r="ISZ11" s="54"/>
      <c r="ITA11" s="49"/>
      <c r="ITB11" s="54"/>
      <c r="ITC11" s="49"/>
      <c r="ITD11" s="54"/>
      <c r="ITE11" s="49"/>
      <c r="ITF11" s="54"/>
      <c r="ITG11" s="49"/>
      <c r="ITH11" s="54"/>
      <c r="ITI11" s="49"/>
      <c r="ITJ11" s="54"/>
      <c r="ITK11" s="49"/>
      <c r="ITL11" s="54"/>
      <c r="ITM11" s="49"/>
      <c r="ITN11" s="54"/>
      <c r="ITO11" s="49"/>
      <c r="ITP11" s="54"/>
      <c r="ITQ11" s="49"/>
      <c r="ITR11" s="54"/>
      <c r="ITS11" s="49"/>
      <c r="ITT11" s="54"/>
      <c r="ITU11" s="49"/>
      <c r="ITV11" s="54"/>
      <c r="ITW11" s="49"/>
      <c r="ITX11" s="54"/>
      <c r="ITY11" s="49"/>
      <c r="ITZ11" s="54"/>
      <c r="IUA11" s="49"/>
      <c r="IUB11" s="54"/>
      <c r="IUC11" s="49"/>
      <c r="IUD11" s="54"/>
      <c r="IUE11" s="49"/>
      <c r="IUF11" s="54"/>
      <c r="IUG11" s="49"/>
      <c r="IUH11" s="54"/>
      <c r="IUI11" s="49"/>
      <c r="IUJ11" s="54"/>
      <c r="IUK11" s="49"/>
      <c r="IUL11" s="54"/>
      <c r="IUM11" s="49"/>
      <c r="IUN11" s="54"/>
      <c r="IUO11" s="49"/>
      <c r="IUP11" s="54"/>
      <c r="IUQ11" s="49"/>
      <c r="IUR11" s="54"/>
      <c r="IUS11" s="49"/>
      <c r="IUT11" s="54"/>
      <c r="IUU11" s="49"/>
      <c r="IUV11" s="54"/>
      <c r="IUW11" s="49"/>
      <c r="IUX11" s="54"/>
      <c r="IUY11" s="49"/>
      <c r="IUZ11" s="54"/>
      <c r="IVA11" s="49"/>
      <c r="IVB11" s="54"/>
      <c r="IVC11" s="49"/>
      <c r="IVD11" s="54"/>
      <c r="IVE11" s="49"/>
      <c r="IVF11" s="54"/>
      <c r="IVG11" s="49"/>
      <c r="IVH11" s="54"/>
      <c r="IVI11" s="49"/>
      <c r="IVJ11" s="54"/>
      <c r="IVK11" s="49"/>
      <c r="IVL11" s="54"/>
      <c r="IVM11" s="49"/>
      <c r="IVN11" s="54"/>
      <c r="IVO11" s="49"/>
      <c r="IVP11" s="54"/>
      <c r="IVQ11" s="49"/>
      <c r="IVR11" s="54"/>
      <c r="IVS11" s="49"/>
      <c r="IVT11" s="54"/>
      <c r="IVU11" s="49"/>
      <c r="IVV11" s="54"/>
      <c r="IVW11" s="49"/>
      <c r="IVX11" s="54"/>
      <c r="IVY11" s="49"/>
      <c r="IVZ11" s="54"/>
      <c r="IWA11" s="49"/>
      <c r="IWB11" s="54"/>
      <c r="IWC11" s="49"/>
      <c r="IWD11" s="54"/>
      <c r="IWE11" s="49"/>
      <c r="IWF11" s="54"/>
      <c r="IWG11" s="49"/>
      <c r="IWH11" s="54"/>
      <c r="IWI11" s="49"/>
      <c r="IWJ11" s="54"/>
      <c r="IWK11" s="49"/>
      <c r="IWL11" s="54"/>
      <c r="IWM11" s="49"/>
      <c r="IWN11" s="54"/>
      <c r="IWO11" s="49"/>
      <c r="IWP11" s="54"/>
      <c r="IWQ11" s="49"/>
      <c r="IWR11" s="54"/>
      <c r="IWS11" s="49"/>
      <c r="IWT11" s="54"/>
      <c r="IWU11" s="49"/>
      <c r="IWV11" s="54"/>
      <c r="IWW11" s="49"/>
      <c r="IWX11" s="54"/>
      <c r="IWY11" s="49"/>
      <c r="IWZ11" s="54"/>
      <c r="IXA11" s="49"/>
      <c r="IXB11" s="54"/>
      <c r="IXC11" s="49"/>
      <c r="IXD11" s="54"/>
      <c r="IXE11" s="49"/>
      <c r="IXF11" s="54"/>
      <c r="IXG11" s="49"/>
      <c r="IXH11" s="54"/>
      <c r="IXI11" s="49"/>
      <c r="IXJ11" s="54"/>
      <c r="IXK11" s="49"/>
      <c r="IXL11" s="54"/>
      <c r="IXM11" s="49"/>
      <c r="IXN11" s="54"/>
      <c r="IXO11" s="49"/>
      <c r="IXP11" s="54"/>
      <c r="IXQ11" s="49"/>
      <c r="IXR11" s="54"/>
      <c r="IXS11" s="49"/>
      <c r="IXT11" s="54"/>
      <c r="IXU11" s="49"/>
      <c r="IXV11" s="54"/>
      <c r="IXW11" s="49"/>
      <c r="IXX11" s="54"/>
      <c r="IXY11" s="49"/>
      <c r="IXZ11" s="54"/>
      <c r="IYA11" s="49"/>
      <c r="IYB11" s="54"/>
      <c r="IYC11" s="49"/>
      <c r="IYD11" s="54"/>
      <c r="IYE11" s="49"/>
      <c r="IYF11" s="54"/>
      <c r="IYG11" s="49"/>
      <c r="IYH11" s="54"/>
      <c r="IYI11" s="49"/>
      <c r="IYJ11" s="54"/>
      <c r="IYK11" s="49"/>
      <c r="IYL11" s="54"/>
      <c r="IYM11" s="49"/>
      <c r="IYN11" s="54"/>
      <c r="IYO11" s="49"/>
      <c r="IYP11" s="54"/>
      <c r="IYQ11" s="49"/>
      <c r="IYR11" s="54"/>
      <c r="IYS11" s="49"/>
      <c r="IYT11" s="54"/>
      <c r="IYU11" s="49"/>
      <c r="IYV11" s="54"/>
      <c r="IYW11" s="49"/>
      <c r="IYX11" s="54"/>
      <c r="IYY11" s="49"/>
      <c r="IYZ11" s="54"/>
      <c r="IZA11" s="49"/>
      <c r="IZB11" s="54"/>
      <c r="IZC11" s="49"/>
      <c r="IZD11" s="54"/>
      <c r="IZE11" s="49"/>
      <c r="IZF11" s="54"/>
      <c r="IZG11" s="49"/>
      <c r="IZH11" s="54"/>
      <c r="IZI11" s="49"/>
      <c r="IZJ11" s="54"/>
      <c r="IZK11" s="49"/>
      <c r="IZL11" s="54"/>
      <c r="IZM11" s="49"/>
      <c r="IZN11" s="54"/>
      <c r="IZO11" s="49"/>
      <c r="IZP11" s="54"/>
      <c r="IZQ11" s="49"/>
      <c r="IZR11" s="54"/>
      <c r="IZS11" s="49"/>
      <c r="IZT11" s="54"/>
      <c r="IZU11" s="49"/>
      <c r="IZV11" s="54"/>
      <c r="IZW11" s="49"/>
      <c r="IZX11" s="54"/>
      <c r="IZY11" s="49"/>
      <c r="IZZ11" s="54"/>
      <c r="JAA11" s="49"/>
      <c r="JAB11" s="54"/>
      <c r="JAC11" s="49"/>
      <c r="JAD11" s="54"/>
      <c r="JAE11" s="49"/>
      <c r="JAF11" s="54"/>
      <c r="JAG11" s="49"/>
      <c r="JAH11" s="54"/>
      <c r="JAI11" s="49"/>
      <c r="JAJ11" s="54"/>
      <c r="JAK11" s="49"/>
      <c r="JAL11" s="54"/>
      <c r="JAM11" s="49"/>
      <c r="JAN11" s="54"/>
      <c r="JAO11" s="49"/>
      <c r="JAP11" s="54"/>
      <c r="JAQ11" s="49"/>
      <c r="JAR11" s="54"/>
      <c r="JAS11" s="49"/>
      <c r="JAT11" s="54"/>
      <c r="JAU11" s="49"/>
      <c r="JAV11" s="54"/>
      <c r="JAW11" s="49"/>
      <c r="JAX11" s="54"/>
      <c r="JAY11" s="49"/>
      <c r="JAZ11" s="54"/>
      <c r="JBA11" s="49"/>
      <c r="JBB11" s="54"/>
      <c r="JBC11" s="49"/>
      <c r="JBD11" s="54"/>
      <c r="JBE11" s="49"/>
      <c r="JBF11" s="54"/>
      <c r="JBG11" s="49"/>
      <c r="JBH11" s="54"/>
      <c r="JBI11" s="49"/>
      <c r="JBJ11" s="54"/>
      <c r="JBK11" s="49"/>
      <c r="JBL11" s="54"/>
      <c r="JBM11" s="49"/>
      <c r="JBN11" s="54"/>
      <c r="JBO11" s="49"/>
      <c r="JBP11" s="54"/>
      <c r="JBQ11" s="49"/>
      <c r="JBR11" s="54"/>
      <c r="JBS11" s="49"/>
      <c r="JBT11" s="54"/>
      <c r="JBU11" s="49"/>
      <c r="JBV11" s="54"/>
      <c r="JBW11" s="49"/>
      <c r="JBX11" s="54"/>
      <c r="JBY11" s="49"/>
      <c r="JBZ11" s="54"/>
      <c r="JCA11" s="49"/>
      <c r="JCB11" s="54"/>
      <c r="JCC11" s="49"/>
      <c r="JCD11" s="54"/>
      <c r="JCE11" s="49"/>
      <c r="JCF11" s="54"/>
      <c r="JCG11" s="49"/>
      <c r="JCH11" s="54"/>
      <c r="JCI11" s="49"/>
      <c r="JCJ11" s="54"/>
      <c r="JCK11" s="49"/>
      <c r="JCL11" s="54"/>
      <c r="JCM11" s="49"/>
      <c r="JCN11" s="54"/>
      <c r="JCO11" s="49"/>
      <c r="JCP11" s="54"/>
      <c r="JCQ11" s="49"/>
      <c r="JCR11" s="54"/>
      <c r="JCS11" s="49"/>
      <c r="JCT11" s="54"/>
      <c r="JCU11" s="49"/>
      <c r="JCV11" s="54"/>
      <c r="JCW11" s="49"/>
      <c r="JCX11" s="54"/>
      <c r="JCY11" s="49"/>
      <c r="JCZ11" s="54"/>
      <c r="JDA11" s="49"/>
      <c r="JDB11" s="54"/>
      <c r="JDC11" s="49"/>
      <c r="JDD11" s="54"/>
      <c r="JDE11" s="49"/>
      <c r="JDF11" s="54"/>
      <c r="JDG11" s="49"/>
      <c r="JDH11" s="54"/>
      <c r="JDI11" s="49"/>
      <c r="JDJ11" s="54"/>
      <c r="JDK11" s="49"/>
      <c r="JDL11" s="54"/>
      <c r="JDM11" s="49"/>
      <c r="JDN11" s="54"/>
      <c r="JDO11" s="49"/>
      <c r="JDP11" s="54"/>
      <c r="JDQ11" s="49"/>
      <c r="JDR11" s="54"/>
      <c r="JDS11" s="49"/>
      <c r="JDT11" s="54"/>
      <c r="JDU11" s="49"/>
      <c r="JDV11" s="54"/>
      <c r="JDW11" s="49"/>
      <c r="JDX11" s="54"/>
      <c r="JDY11" s="49"/>
      <c r="JDZ11" s="54"/>
      <c r="JEA11" s="49"/>
      <c r="JEB11" s="54"/>
      <c r="JEC11" s="49"/>
      <c r="JED11" s="54"/>
      <c r="JEE11" s="49"/>
      <c r="JEF11" s="54"/>
      <c r="JEG11" s="49"/>
      <c r="JEH11" s="54"/>
      <c r="JEI11" s="49"/>
      <c r="JEJ11" s="54"/>
      <c r="JEK11" s="49"/>
      <c r="JEL11" s="54"/>
      <c r="JEM11" s="49"/>
      <c r="JEN11" s="54"/>
      <c r="JEO11" s="49"/>
      <c r="JEP11" s="54"/>
      <c r="JEQ11" s="49"/>
      <c r="JER11" s="54"/>
      <c r="JES11" s="49"/>
      <c r="JET11" s="54"/>
      <c r="JEU11" s="49"/>
      <c r="JEV11" s="54"/>
      <c r="JEW11" s="49"/>
      <c r="JEX11" s="54"/>
      <c r="JEY11" s="49"/>
      <c r="JEZ11" s="54"/>
      <c r="JFA11" s="49"/>
      <c r="JFB11" s="54"/>
      <c r="JFC11" s="49"/>
      <c r="JFD11" s="54"/>
      <c r="JFE11" s="49"/>
      <c r="JFF11" s="54"/>
      <c r="JFG11" s="49"/>
      <c r="JFH11" s="54"/>
      <c r="JFI11" s="49"/>
      <c r="JFJ11" s="54"/>
      <c r="JFK11" s="49"/>
      <c r="JFL11" s="54"/>
      <c r="JFM11" s="49"/>
      <c r="JFN11" s="54"/>
      <c r="JFO11" s="49"/>
      <c r="JFP11" s="54"/>
      <c r="JFQ11" s="49"/>
      <c r="JFR11" s="54"/>
      <c r="JFS11" s="49"/>
      <c r="JFT11" s="54"/>
      <c r="JFU11" s="49"/>
      <c r="JFV11" s="54"/>
      <c r="JFW11" s="49"/>
      <c r="JFX11" s="54"/>
      <c r="JFY11" s="49"/>
      <c r="JFZ11" s="54"/>
      <c r="JGA11" s="49"/>
      <c r="JGB11" s="54"/>
      <c r="JGC11" s="49"/>
      <c r="JGD11" s="54"/>
      <c r="JGE11" s="49"/>
      <c r="JGF11" s="54"/>
      <c r="JGG11" s="49"/>
      <c r="JGH11" s="54"/>
      <c r="JGI11" s="49"/>
      <c r="JGJ11" s="54"/>
      <c r="JGK11" s="49"/>
      <c r="JGL11" s="54"/>
      <c r="JGM11" s="49"/>
      <c r="JGN11" s="54"/>
      <c r="JGO11" s="49"/>
      <c r="JGP11" s="54"/>
      <c r="JGQ11" s="49"/>
      <c r="JGR11" s="54"/>
      <c r="JGS11" s="49"/>
      <c r="JGT11" s="54"/>
      <c r="JGU11" s="49"/>
      <c r="JGV11" s="54"/>
      <c r="JGW11" s="49"/>
      <c r="JGX11" s="54"/>
      <c r="JGY11" s="49"/>
      <c r="JGZ11" s="54"/>
      <c r="JHA11" s="49"/>
      <c r="JHB11" s="54"/>
      <c r="JHC11" s="49"/>
      <c r="JHD11" s="54"/>
      <c r="JHE11" s="49"/>
      <c r="JHF11" s="54"/>
      <c r="JHG11" s="49"/>
      <c r="JHH11" s="54"/>
      <c r="JHI11" s="49"/>
      <c r="JHJ11" s="54"/>
      <c r="JHK11" s="49"/>
      <c r="JHL11" s="54"/>
      <c r="JHM11" s="49"/>
      <c r="JHN11" s="54"/>
      <c r="JHO11" s="49"/>
      <c r="JHP11" s="54"/>
      <c r="JHQ11" s="49"/>
      <c r="JHR11" s="54"/>
      <c r="JHS11" s="49"/>
      <c r="JHT11" s="54"/>
      <c r="JHU11" s="49"/>
      <c r="JHV11" s="54"/>
      <c r="JHW11" s="49"/>
      <c r="JHX11" s="54"/>
      <c r="JHY11" s="49"/>
      <c r="JHZ11" s="54"/>
      <c r="JIA11" s="49"/>
      <c r="JIB11" s="54"/>
      <c r="JIC11" s="49"/>
      <c r="JID11" s="54"/>
      <c r="JIE11" s="49"/>
      <c r="JIF11" s="54"/>
      <c r="JIG11" s="49"/>
      <c r="JIH11" s="54"/>
      <c r="JII11" s="49"/>
      <c r="JIJ11" s="54"/>
      <c r="JIK11" s="49"/>
      <c r="JIL11" s="54"/>
      <c r="JIM11" s="49"/>
      <c r="JIN11" s="54"/>
      <c r="JIO11" s="49"/>
      <c r="JIP11" s="54"/>
      <c r="JIQ11" s="49"/>
      <c r="JIR11" s="54"/>
      <c r="JIS11" s="49"/>
      <c r="JIT11" s="54"/>
      <c r="JIU11" s="49"/>
      <c r="JIV11" s="54"/>
      <c r="JIW11" s="49"/>
      <c r="JIX11" s="54"/>
      <c r="JIY11" s="49"/>
      <c r="JIZ11" s="54"/>
      <c r="JJA11" s="49"/>
      <c r="JJB11" s="54"/>
      <c r="JJC11" s="49"/>
      <c r="JJD11" s="54"/>
      <c r="JJE11" s="49"/>
      <c r="JJF11" s="54"/>
      <c r="JJG11" s="49"/>
      <c r="JJH11" s="54"/>
      <c r="JJI11" s="49"/>
      <c r="JJJ11" s="54"/>
      <c r="JJK11" s="49"/>
      <c r="JJL11" s="54"/>
      <c r="JJM11" s="49"/>
      <c r="JJN11" s="54"/>
      <c r="JJO11" s="49"/>
      <c r="JJP11" s="54"/>
      <c r="JJQ11" s="49"/>
      <c r="JJR11" s="54"/>
      <c r="JJS11" s="49"/>
      <c r="JJT11" s="54"/>
      <c r="JJU11" s="49"/>
      <c r="JJV11" s="54"/>
      <c r="JJW11" s="49"/>
      <c r="JJX11" s="54"/>
      <c r="JJY11" s="49"/>
      <c r="JJZ11" s="54"/>
      <c r="JKA11" s="49"/>
      <c r="JKB11" s="54"/>
      <c r="JKC11" s="49"/>
      <c r="JKD11" s="54"/>
      <c r="JKE11" s="49"/>
      <c r="JKF11" s="54"/>
      <c r="JKG11" s="49"/>
      <c r="JKH11" s="54"/>
      <c r="JKI11" s="49"/>
      <c r="JKJ11" s="54"/>
      <c r="JKK11" s="49"/>
      <c r="JKL11" s="54"/>
      <c r="JKM11" s="49"/>
      <c r="JKN11" s="54"/>
      <c r="JKO11" s="49"/>
      <c r="JKP11" s="54"/>
      <c r="JKQ11" s="49"/>
      <c r="JKR11" s="54"/>
      <c r="JKS11" s="49"/>
      <c r="JKT11" s="54"/>
      <c r="JKU11" s="49"/>
      <c r="JKV11" s="54"/>
      <c r="JKW11" s="49"/>
      <c r="JKX11" s="54"/>
      <c r="JKY11" s="49"/>
      <c r="JKZ11" s="54"/>
      <c r="JLA11" s="49"/>
      <c r="JLB11" s="54"/>
      <c r="JLC11" s="49"/>
      <c r="JLD11" s="54"/>
      <c r="JLE11" s="49"/>
      <c r="JLF11" s="54"/>
      <c r="JLG11" s="49"/>
      <c r="JLH11" s="54"/>
      <c r="JLI11" s="49"/>
      <c r="JLJ11" s="54"/>
      <c r="JLK11" s="49"/>
      <c r="JLL11" s="54"/>
      <c r="JLM11" s="49"/>
      <c r="JLN11" s="54"/>
      <c r="JLO11" s="49"/>
      <c r="JLP11" s="54"/>
      <c r="JLQ11" s="49"/>
      <c r="JLR11" s="54"/>
      <c r="JLS11" s="49"/>
      <c r="JLT11" s="54"/>
      <c r="JLU11" s="49"/>
      <c r="JLV11" s="54"/>
      <c r="JLW11" s="49"/>
      <c r="JLX11" s="54"/>
      <c r="JLY11" s="49"/>
      <c r="JLZ11" s="54"/>
      <c r="JMA11" s="49"/>
      <c r="JMB11" s="54"/>
      <c r="JMC11" s="49"/>
      <c r="JMD11" s="54"/>
      <c r="JME11" s="49"/>
      <c r="JMF11" s="54"/>
      <c r="JMG11" s="49"/>
      <c r="JMH11" s="54"/>
      <c r="JMI11" s="49"/>
      <c r="JMJ11" s="54"/>
      <c r="JMK11" s="49"/>
      <c r="JML11" s="54"/>
      <c r="JMM11" s="49"/>
      <c r="JMN11" s="54"/>
      <c r="JMO11" s="49"/>
      <c r="JMP11" s="54"/>
      <c r="JMQ11" s="49"/>
      <c r="JMR11" s="54"/>
      <c r="JMS11" s="49"/>
      <c r="JMT11" s="54"/>
      <c r="JMU11" s="49"/>
      <c r="JMV11" s="54"/>
      <c r="JMW11" s="49"/>
      <c r="JMX11" s="54"/>
      <c r="JMY11" s="49"/>
      <c r="JMZ11" s="54"/>
      <c r="JNA11" s="49"/>
      <c r="JNB11" s="54"/>
      <c r="JNC11" s="49"/>
      <c r="JND11" s="54"/>
      <c r="JNE11" s="49"/>
      <c r="JNF11" s="54"/>
      <c r="JNG11" s="49"/>
      <c r="JNH11" s="54"/>
      <c r="JNI11" s="49"/>
      <c r="JNJ11" s="54"/>
      <c r="JNK11" s="49"/>
      <c r="JNL11" s="54"/>
      <c r="JNM11" s="49"/>
      <c r="JNN11" s="54"/>
      <c r="JNO11" s="49"/>
      <c r="JNP11" s="54"/>
      <c r="JNQ11" s="49"/>
      <c r="JNR11" s="54"/>
      <c r="JNS11" s="49"/>
      <c r="JNT11" s="54"/>
      <c r="JNU11" s="49"/>
      <c r="JNV11" s="54"/>
      <c r="JNW11" s="49"/>
      <c r="JNX11" s="54"/>
      <c r="JNY11" s="49"/>
      <c r="JNZ11" s="54"/>
      <c r="JOA11" s="49"/>
      <c r="JOB11" s="54"/>
      <c r="JOC11" s="49"/>
      <c r="JOD11" s="54"/>
      <c r="JOE11" s="49"/>
      <c r="JOF11" s="54"/>
      <c r="JOG11" s="49"/>
      <c r="JOH11" s="54"/>
      <c r="JOI11" s="49"/>
      <c r="JOJ11" s="54"/>
      <c r="JOK11" s="49"/>
      <c r="JOL11" s="54"/>
      <c r="JOM11" s="49"/>
      <c r="JON11" s="54"/>
      <c r="JOO11" s="49"/>
      <c r="JOP11" s="54"/>
      <c r="JOQ11" s="49"/>
      <c r="JOR11" s="54"/>
      <c r="JOS11" s="49"/>
      <c r="JOT11" s="54"/>
      <c r="JOU11" s="49"/>
      <c r="JOV11" s="54"/>
      <c r="JOW11" s="49"/>
      <c r="JOX11" s="54"/>
      <c r="JOY11" s="49"/>
      <c r="JOZ11" s="54"/>
      <c r="JPA11" s="49"/>
      <c r="JPB11" s="54"/>
      <c r="JPC11" s="49"/>
      <c r="JPD11" s="54"/>
      <c r="JPE11" s="49"/>
      <c r="JPF11" s="54"/>
      <c r="JPG11" s="49"/>
      <c r="JPH11" s="54"/>
      <c r="JPI11" s="49"/>
      <c r="JPJ11" s="54"/>
      <c r="JPK11" s="49"/>
      <c r="JPL11" s="54"/>
      <c r="JPM11" s="49"/>
      <c r="JPN11" s="54"/>
      <c r="JPO11" s="49"/>
      <c r="JPP11" s="54"/>
      <c r="JPQ11" s="49"/>
      <c r="JPR11" s="54"/>
      <c r="JPS11" s="49"/>
      <c r="JPT11" s="54"/>
      <c r="JPU11" s="49"/>
      <c r="JPV11" s="54"/>
      <c r="JPW11" s="49"/>
      <c r="JPX11" s="54"/>
      <c r="JPY11" s="49"/>
      <c r="JPZ11" s="54"/>
      <c r="JQA11" s="49"/>
      <c r="JQB11" s="54"/>
      <c r="JQC11" s="49"/>
      <c r="JQD11" s="54"/>
      <c r="JQE11" s="49"/>
      <c r="JQF11" s="54"/>
      <c r="JQG11" s="49"/>
      <c r="JQH11" s="54"/>
      <c r="JQI11" s="49"/>
      <c r="JQJ11" s="54"/>
      <c r="JQK11" s="49"/>
      <c r="JQL11" s="54"/>
      <c r="JQM11" s="49"/>
      <c r="JQN11" s="54"/>
      <c r="JQO11" s="49"/>
      <c r="JQP11" s="54"/>
      <c r="JQQ11" s="49"/>
      <c r="JQR11" s="54"/>
      <c r="JQS11" s="49"/>
      <c r="JQT11" s="54"/>
      <c r="JQU11" s="49"/>
      <c r="JQV11" s="54"/>
      <c r="JQW11" s="49"/>
      <c r="JQX11" s="54"/>
      <c r="JQY11" s="49"/>
      <c r="JQZ11" s="54"/>
      <c r="JRA11" s="49"/>
      <c r="JRB11" s="54"/>
      <c r="JRC11" s="49"/>
      <c r="JRD11" s="54"/>
      <c r="JRE11" s="49"/>
      <c r="JRF11" s="54"/>
      <c r="JRG11" s="49"/>
      <c r="JRH11" s="54"/>
      <c r="JRI11" s="49"/>
      <c r="JRJ11" s="54"/>
      <c r="JRK11" s="49"/>
      <c r="JRL11" s="54"/>
      <c r="JRM11" s="49"/>
      <c r="JRN11" s="54"/>
      <c r="JRO11" s="49"/>
      <c r="JRP11" s="54"/>
      <c r="JRQ11" s="49"/>
      <c r="JRR11" s="54"/>
      <c r="JRS11" s="49"/>
      <c r="JRT11" s="54"/>
      <c r="JRU11" s="49"/>
      <c r="JRV11" s="54"/>
      <c r="JRW11" s="49"/>
      <c r="JRX11" s="54"/>
      <c r="JRY11" s="49"/>
      <c r="JRZ11" s="54"/>
      <c r="JSA11" s="49"/>
      <c r="JSB11" s="54"/>
      <c r="JSC11" s="49"/>
      <c r="JSD11" s="54"/>
      <c r="JSE11" s="49"/>
      <c r="JSF11" s="54"/>
      <c r="JSG11" s="49"/>
      <c r="JSH11" s="54"/>
      <c r="JSI11" s="49"/>
      <c r="JSJ11" s="54"/>
      <c r="JSK11" s="49"/>
      <c r="JSL11" s="54"/>
      <c r="JSM11" s="49"/>
      <c r="JSN11" s="54"/>
      <c r="JSO11" s="49"/>
      <c r="JSP11" s="54"/>
      <c r="JSQ11" s="49"/>
      <c r="JSR11" s="54"/>
      <c r="JSS11" s="49"/>
      <c r="JST11" s="54"/>
      <c r="JSU11" s="49"/>
      <c r="JSV11" s="54"/>
      <c r="JSW11" s="49"/>
      <c r="JSX11" s="54"/>
      <c r="JSY11" s="49"/>
      <c r="JSZ11" s="54"/>
      <c r="JTA11" s="49"/>
      <c r="JTB11" s="54"/>
      <c r="JTC11" s="49"/>
      <c r="JTD11" s="54"/>
      <c r="JTE11" s="49"/>
      <c r="JTF11" s="54"/>
      <c r="JTG11" s="49"/>
      <c r="JTH11" s="54"/>
      <c r="JTI11" s="49"/>
      <c r="JTJ11" s="54"/>
      <c r="JTK11" s="49"/>
      <c r="JTL11" s="54"/>
      <c r="JTM11" s="49"/>
      <c r="JTN11" s="54"/>
      <c r="JTO11" s="49"/>
      <c r="JTP11" s="54"/>
      <c r="JTQ11" s="49"/>
      <c r="JTR11" s="54"/>
      <c r="JTS11" s="49"/>
      <c r="JTT11" s="54"/>
      <c r="JTU11" s="49"/>
      <c r="JTV11" s="54"/>
      <c r="JTW11" s="49"/>
      <c r="JTX11" s="54"/>
      <c r="JTY11" s="49"/>
      <c r="JTZ11" s="54"/>
      <c r="JUA11" s="49"/>
      <c r="JUB11" s="54"/>
      <c r="JUC11" s="49"/>
      <c r="JUD11" s="54"/>
      <c r="JUE11" s="49"/>
      <c r="JUF11" s="54"/>
      <c r="JUG11" s="49"/>
      <c r="JUH11" s="54"/>
      <c r="JUI11" s="49"/>
      <c r="JUJ11" s="54"/>
      <c r="JUK11" s="49"/>
      <c r="JUL11" s="54"/>
      <c r="JUM11" s="49"/>
      <c r="JUN11" s="54"/>
      <c r="JUO11" s="49"/>
      <c r="JUP11" s="54"/>
      <c r="JUQ11" s="49"/>
      <c r="JUR11" s="54"/>
      <c r="JUS11" s="49"/>
      <c r="JUT11" s="54"/>
      <c r="JUU11" s="49"/>
      <c r="JUV11" s="54"/>
      <c r="JUW11" s="49"/>
      <c r="JUX11" s="54"/>
      <c r="JUY11" s="49"/>
      <c r="JUZ11" s="54"/>
      <c r="JVA11" s="49"/>
      <c r="JVB11" s="54"/>
      <c r="JVC11" s="49"/>
      <c r="JVD11" s="54"/>
      <c r="JVE11" s="49"/>
      <c r="JVF11" s="54"/>
      <c r="JVG11" s="49"/>
      <c r="JVH11" s="54"/>
      <c r="JVI11" s="49"/>
      <c r="JVJ11" s="54"/>
      <c r="JVK11" s="49"/>
      <c r="JVL11" s="54"/>
      <c r="JVM11" s="49"/>
      <c r="JVN11" s="54"/>
      <c r="JVO11" s="49"/>
      <c r="JVP11" s="54"/>
      <c r="JVQ11" s="49"/>
      <c r="JVR11" s="54"/>
      <c r="JVS11" s="49"/>
      <c r="JVT11" s="54"/>
      <c r="JVU11" s="49"/>
      <c r="JVV11" s="54"/>
      <c r="JVW11" s="49"/>
      <c r="JVX11" s="54"/>
      <c r="JVY11" s="49"/>
      <c r="JVZ11" s="54"/>
      <c r="JWA11" s="49"/>
      <c r="JWB11" s="54"/>
      <c r="JWC11" s="49"/>
      <c r="JWD11" s="54"/>
      <c r="JWE11" s="49"/>
      <c r="JWF11" s="54"/>
      <c r="JWG11" s="49"/>
      <c r="JWH11" s="54"/>
      <c r="JWI11" s="49"/>
      <c r="JWJ11" s="54"/>
      <c r="JWK11" s="49"/>
      <c r="JWL11" s="54"/>
      <c r="JWM11" s="49"/>
      <c r="JWN11" s="54"/>
      <c r="JWO11" s="49"/>
      <c r="JWP11" s="54"/>
      <c r="JWQ11" s="49"/>
      <c r="JWR11" s="54"/>
      <c r="JWS11" s="49"/>
      <c r="JWT11" s="54"/>
      <c r="JWU11" s="49"/>
      <c r="JWV11" s="54"/>
      <c r="JWW11" s="49"/>
      <c r="JWX11" s="54"/>
      <c r="JWY11" s="49"/>
      <c r="JWZ11" s="54"/>
      <c r="JXA11" s="49"/>
      <c r="JXB11" s="54"/>
      <c r="JXC11" s="49"/>
      <c r="JXD11" s="54"/>
      <c r="JXE11" s="49"/>
      <c r="JXF11" s="54"/>
      <c r="JXG11" s="49"/>
      <c r="JXH11" s="54"/>
      <c r="JXI11" s="49"/>
      <c r="JXJ11" s="54"/>
      <c r="JXK11" s="49"/>
      <c r="JXL11" s="54"/>
      <c r="JXM11" s="49"/>
      <c r="JXN11" s="54"/>
      <c r="JXO11" s="49"/>
      <c r="JXP11" s="54"/>
      <c r="JXQ11" s="49"/>
      <c r="JXR11" s="54"/>
      <c r="JXS11" s="49"/>
      <c r="JXT11" s="54"/>
      <c r="JXU11" s="49"/>
      <c r="JXV11" s="54"/>
      <c r="JXW11" s="49"/>
      <c r="JXX11" s="54"/>
      <c r="JXY11" s="49"/>
      <c r="JXZ11" s="54"/>
      <c r="JYA11" s="49"/>
      <c r="JYB11" s="54"/>
      <c r="JYC11" s="49"/>
      <c r="JYD11" s="54"/>
      <c r="JYE11" s="49"/>
      <c r="JYF11" s="54"/>
      <c r="JYG11" s="49"/>
      <c r="JYH11" s="54"/>
      <c r="JYI11" s="49"/>
      <c r="JYJ11" s="54"/>
      <c r="JYK11" s="49"/>
      <c r="JYL11" s="54"/>
      <c r="JYM11" s="49"/>
      <c r="JYN11" s="54"/>
      <c r="JYO11" s="49"/>
      <c r="JYP11" s="54"/>
      <c r="JYQ11" s="49"/>
      <c r="JYR11" s="54"/>
      <c r="JYS11" s="49"/>
      <c r="JYT11" s="54"/>
      <c r="JYU11" s="49"/>
      <c r="JYV11" s="54"/>
      <c r="JYW11" s="49"/>
      <c r="JYX11" s="54"/>
      <c r="JYY11" s="49"/>
      <c r="JYZ11" s="54"/>
      <c r="JZA11" s="49"/>
      <c r="JZB11" s="54"/>
      <c r="JZC11" s="49"/>
      <c r="JZD11" s="54"/>
      <c r="JZE11" s="49"/>
      <c r="JZF11" s="54"/>
      <c r="JZG11" s="49"/>
      <c r="JZH11" s="54"/>
      <c r="JZI11" s="49"/>
      <c r="JZJ11" s="54"/>
      <c r="JZK11" s="49"/>
      <c r="JZL11" s="54"/>
      <c r="JZM11" s="49"/>
      <c r="JZN11" s="54"/>
      <c r="JZO11" s="49"/>
      <c r="JZP11" s="54"/>
      <c r="JZQ11" s="49"/>
      <c r="JZR11" s="54"/>
      <c r="JZS11" s="49"/>
      <c r="JZT11" s="54"/>
      <c r="JZU11" s="49"/>
      <c r="JZV11" s="54"/>
      <c r="JZW11" s="49"/>
      <c r="JZX11" s="54"/>
      <c r="JZY11" s="49"/>
      <c r="JZZ11" s="54"/>
      <c r="KAA11" s="49"/>
      <c r="KAB11" s="54"/>
      <c r="KAC11" s="49"/>
      <c r="KAD11" s="54"/>
      <c r="KAE11" s="49"/>
      <c r="KAF11" s="54"/>
      <c r="KAG11" s="49"/>
      <c r="KAH11" s="54"/>
      <c r="KAI11" s="49"/>
      <c r="KAJ11" s="54"/>
      <c r="KAK11" s="49"/>
      <c r="KAL11" s="54"/>
      <c r="KAM11" s="49"/>
      <c r="KAN11" s="54"/>
      <c r="KAO11" s="49"/>
      <c r="KAP11" s="54"/>
      <c r="KAQ11" s="49"/>
      <c r="KAR11" s="54"/>
      <c r="KAS11" s="49"/>
      <c r="KAT11" s="54"/>
      <c r="KAU11" s="49"/>
      <c r="KAV11" s="54"/>
      <c r="KAW11" s="49"/>
      <c r="KAX11" s="54"/>
      <c r="KAY11" s="49"/>
      <c r="KAZ11" s="54"/>
      <c r="KBA11" s="49"/>
      <c r="KBB11" s="54"/>
      <c r="KBC11" s="49"/>
      <c r="KBD11" s="54"/>
      <c r="KBE11" s="49"/>
      <c r="KBF11" s="54"/>
      <c r="KBG11" s="49"/>
      <c r="KBH11" s="54"/>
      <c r="KBI11" s="49"/>
      <c r="KBJ11" s="54"/>
      <c r="KBK11" s="49"/>
      <c r="KBL11" s="54"/>
      <c r="KBM11" s="49"/>
      <c r="KBN11" s="54"/>
      <c r="KBO11" s="49"/>
      <c r="KBP11" s="54"/>
      <c r="KBQ11" s="49"/>
      <c r="KBR11" s="54"/>
      <c r="KBS11" s="49"/>
      <c r="KBT11" s="54"/>
      <c r="KBU11" s="49"/>
      <c r="KBV11" s="54"/>
      <c r="KBW11" s="49"/>
      <c r="KBX11" s="54"/>
      <c r="KBY11" s="49"/>
      <c r="KBZ11" s="54"/>
      <c r="KCA11" s="49"/>
      <c r="KCB11" s="54"/>
      <c r="KCC11" s="49"/>
      <c r="KCD11" s="54"/>
      <c r="KCE11" s="49"/>
      <c r="KCF11" s="54"/>
      <c r="KCG11" s="49"/>
      <c r="KCH11" s="54"/>
      <c r="KCI11" s="49"/>
      <c r="KCJ11" s="54"/>
      <c r="KCK11" s="49"/>
      <c r="KCL11" s="54"/>
      <c r="KCM11" s="49"/>
      <c r="KCN11" s="54"/>
      <c r="KCO11" s="49"/>
      <c r="KCP11" s="54"/>
      <c r="KCQ11" s="49"/>
      <c r="KCR11" s="54"/>
      <c r="KCS11" s="49"/>
      <c r="KCT11" s="54"/>
      <c r="KCU11" s="49"/>
      <c r="KCV11" s="54"/>
      <c r="KCW11" s="49"/>
      <c r="KCX11" s="54"/>
      <c r="KCY11" s="49"/>
      <c r="KCZ11" s="54"/>
      <c r="KDA11" s="49"/>
      <c r="KDB11" s="54"/>
      <c r="KDC11" s="49"/>
      <c r="KDD11" s="54"/>
      <c r="KDE11" s="49"/>
      <c r="KDF11" s="54"/>
      <c r="KDG11" s="49"/>
      <c r="KDH11" s="54"/>
      <c r="KDI11" s="49"/>
      <c r="KDJ11" s="54"/>
      <c r="KDK11" s="49"/>
      <c r="KDL11" s="54"/>
      <c r="KDM11" s="49"/>
      <c r="KDN11" s="54"/>
      <c r="KDO11" s="49"/>
      <c r="KDP11" s="54"/>
      <c r="KDQ11" s="49"/>
      <c r="KDR11" s="54"/>
      <c r="KDS11" s="49"/>
      <c r="KDT11" s="54"/>
      <c r="KDU11" s="49"/>
      <c r="KDV11" s="54"/>
      <c r="KDW11" s="49"/>
      <c r="KDX11" s="54"/>
      <c r="KDY11" s="49"/>
      <c r="KDZ11" s="54"/>
      <c r="KEA11" s="49"/>
      <c r="KEB11" s="54"/>
      <c r="KEC11" s="49"/>
      <c r="KED11" s="54"/>
      <c r="KEE11" s="49"/>
      <c r="KEF11" s="54"/>
      <c r="KEG11" s="49"/>
      <c r="KEH11" s="54"/>
      <c r="KEI11" s="49"/>
      <c r="KEJ11" s="54"/>
      <c r="KEK11" s="49"/>
      <c r="KEL11" s="54"/>
      <c r="KEM11" s="49"/>
      <c r="KEN11" s="54"/>
      <c r="KEO11" s="49"/>
      <c r="KEP11" s="54"/>
      <c r="KEQ11" s="49"/>
      <c r="KER11" s="54"/>
      <c r="KES11" s="49"/>
      <c r="KET11" s="54"/>
      <c r="KEU11" s="49"/>
      <c r="KEV11" s="54"/>
      <c r="KEW11" s="49"/>
      <c r="KEX11" s="54"/>
      <c r="KEY11" s="49"/>
      <c r="KEZ11" s="54"/>
      <c r="KFA11" s="49"/>
      <c r="KFB11" s="54"/>
      <c r="KFC11" s="49"/>
      <c r="KFD11" s="54"/>
      <c r="KFE11" s="49"/>
      <c r="KFF11" s="54"/>
      <c r="KFG11" s="49"/>
      <c r="KFH11" s="54"/>
      <c r="KFI11" s="49"/>
      <c r="KFJ11" s="54"/>
      <c r="KFK11" s="49"/>
      <c r="KFL11" s="54"/>
      <c r="KFM11" s="49"/>
      <c r="KFN11" s="54"/>
      <c r="KFO11" s="49"/>
      <c r="KFP11" s="54"/>
      <c r="KFQ11" s="49"/>
      <c r="KFR11" s="54"/>
      <c r="KFS11" s="49"/>
      <c r="KFT11" s="54"/>
      <c r="KFU11" s="49"/>
      <c r="KFV11" s="54"/>
      <c r="KFW11" s="49"/>
      <c r="KFX11" s="54"/>
      <c r="KFY11" s="49"/>
      <c r="KFZ11" s="54"/>
      <c r="KGA11" s="49"/>
      <c r="KGB11" s="54"/>
      <c r="KGC11" s="49"/>
      <c r="KGD11" s="54"/>
      <c r="KGE11" s="49"/>
      <c r="KGF11" s="54"/>
      <c r="KGG11" s="49"/>
      <c r="KGH11" s="54"/>
      <c r="KGI11" s="49"/>
      <c r="KGJ11" s="54"/>
      <c r="KGK11" s="49"/>
      <c r="KGL11" s="54"/>
      <c r="KGM11" s="49"/>
      <c r="KGN11" s="54"/>
      <c r="KGO11" s="49"/>
      <c r="KGP11" s="54"/>
      <c r="KGQ11" s="49"/>
      <c r="KGR11" s="54"/>
      <c r="KGS11" s="49"/>
      <c r="KGT11" s="54"/>
      <c r="KGU11" s="49"/>
      <c r="KGV11" s="54"/>
      <c r="KGW11" s="49"/>
      <c r="KGX11" s="54"/>
      <c r="KGY11" s="49"/>
      <c r="KGZ11" s="54"/>
      <c r="KHA11" s="49"/>
      <c r="KHB11" s="54"/>
      <c r="KHC11" s="49"/>
      <c r="KHD11" s="54"/>
      <c r="KHE11" s="49"/>
      <c r="KHF11" s="54"/>
      <c r="KHG11" s="49"/>
      <c r="KHH11" s="54"/>
      <c r="KHI11" s="49"/>
      <c r="KHJ11" s="54"/>
      <c r="KHK11" s="49"/>
      <c r="KHL11" s="54"/>
      <c r="KHM11" s="49"/>
      <c r="KHN11" s="54"/>
      <c r="KHO11" s="49"/>
      <c r="KHP11" s="54"/>
      <c r="KHQ11" s="49"/>
      <c r="KHR11" s="54"/>
      <c r="KHS11" s="49"/>
      <c r="KHT11" s="54"/>
      <c r="KHU11" s="49"/>
      <c r="KHV11" s="54"/>
      <c r="KHW11" s="49"/>
      <c r="KHX11" s="54"/>
      <c r="KHY11" s="49"/>
      <c r="KHZ11" s="54"/>
      <c r="KIA11" s="49"/>
      <c r="KIB11" s="54"/>
      <c r="KIC11" s="49"/>
      <c r="KID11" s="54"/>
      <c r="KIE11" s="49"/>
      <c r="KIF11" s="54"/>
      <c r="KIG11" s="49"/>
      <c r="KIH11" s="54"/>
      <c r="KII11" s="49"/>
      <c r="KIJ11" s="54"/>
      <c r="KIK11" s="49"/>
      <c r="KIL11" s="54"/>
      <c r="KIM11" s="49"/>
      <c r="KIN11" s="54"/>
      <c r="KIO11" s="49"/>
      <c r="KIP11" s="54"/>
      <c r="KIQ11" s="49"/>
      <c r="KIR11" s="54"/>
      <c r="KIS11" s="49"/>
      <c r="KIT11" s="54"/>
      <c r="KIU11" s="49"/>
      <c r="KIV11" s="54"/>
      <c r="KIW11" s="49"/>
      <c r="KIX11" s="54"/>
      <c r="KIY11" s="49"/>
      <c r="KIZ11" s="54"/>
      <c r="KJA11" s="49"/>
      <c r="KJB11" s="54"/>
      <c r="KJC11" s="49"/>
      <c r="KJD11" s="54"/>
      <c r="KJE11" s="49"/>
      <c r="KJF11" s="54"/>
      <c r="KJG11" s="49"/>
      <c r="KJH11" s="54"/>
      <c r="KJI11" s="49"/>
      <c r="KJJ11" s="54"/>
      <c r="KJK11" s="49"/>
      <c r="KJL11" s="54"/>
      <c r="KJM11" s="49"/>
      <c r="KJN11" s="54"/>
      <c r="KJO11" s="49"/>
      <c r="KJP11" s="54"/>
      <c r="KJQ11" s="49"/>
      <c r="KJR11" s="54"/>
      <c r="KJS11" s="49"/>
      <c r="KJT11" s="54"/>
      <c r="KJU11" s="49"/>
      <c r="KJV11" s="54"/>
      <c r="KJW11" s="49"/>
      <c r="KJX11" s="54"/>
      <c r="KJY11" s="49"/>
      <c r="KJZ11" s="54"/>
      <c r="KKA11" s="49"/>
      <c r="KKB11" s="54"/>
      <c r="KKC11" s="49"/>
      <c r="KKD11" s="54"/>
      <c r="KKE11" s="49"/>
      <c r="KKF11" s="54"/>
      <c r="KKG11" s="49"/>
      <c r="KKH11" s="54"/>
      <c r="KKI11" s="49"/>
      <c r="KKJ11" s="54"/>
      <c r="KKK11" s="49"/>
      <c r="KKL11" s="54"/>
      <c r="KKM11" s="49"/>
      <c r="KKN11" s="54"/>
      <c r="KKO11" s="49"/>
      <c r="KKP11" s="54"/>
      <c r="KKQ11" s="49"/>
      <c r="KKR11" s="54"/>
      <c r="KKS11" s="49"/>
      <c r="KKT11" s="54"/>
      <c r="KKU11" s="49"/>
      <c r="KKV11" s="54"/>
      <c r="KKW11" s="49"/>
      <c r="KKX11" s="54"/>
      <c r="KKY11" s="49"/>
      <c r="KKZ11" s="54"/>
      <c r="KLA11" s="49"/>
      <c r="KLB11" s="54"/>
      <c r="KLC11" s="49"/>
      <c r="KLD11" s="54"/>
      <c r="KLE11" s="49"/>
      <c r="KLF11" s="54"/>
      <c r="KLG11" s="49"/>
      <c r="KLH11" s="54"/>
      <c r="KLI11" s="49"/>
      <c r="KLJ11" s="54"/>
      <c r="KLK11" s="49"/>
      <c r="KLL11" s="54"/>
      <c r="KLM11" s="49"/>
      <c r="KLN11" s="54"/>
      <c r="KLO11" s="49"/>
      <c r="KLP11" s="54"/>
      <c r="KLQ11" s="49"/>
      <c r="KLR11" s="54"/>
      <c r="KLS11" s="49"/>
      <c r="KLT11" s="54"/>
      <c r="KLU11" s="49"/>
      <c r="KLV11" s="54"/>
      <c r="KLW11" s="49"/>
      <c r="KLX11" s="54"/>
      <c r="KLY11" s="49"/>
      <c r="KLZ11" s="54"/>
      <c r="KMA11" s="49"/>
      <c r="KMB11" s="54"/>
      <c r="KMC11" s="49"/>
      <c r="KMD11" s="54"/>
      <c r="KME11" s="49"/>
      <c r="KMF11" s="54"/>
      <c r="KMG11" s="49"/>
      <c r="KMH11" s="54"/>
      <c r="KMI11" s="49"/>
      <c r="KMJ11" s="54"/>
      <c r="KMK11" s="49"/>
      <c r="KML11" s="54"/>
      <c r="KMM11" s="49"/>
      <c r="KMN11" s="54"/>
      <c r="KMO11" s="49"/>
      <c r="KMP11" s="54"/>
      <c r="KMQ11" s="49"/>
      <c r="KMR11" s="54"/>
      <c r="KMS11" s="49"/>
      <c r="KMT11" s="54"/>
      <c r="KMU11" s="49"/>
      <c r="KMV11" s="54"/>
      <c r="KMW11" s="49"/>
      <c r="KMX11" s="54"/>
      <c r="KMY11" s="49"/>
      <c r="KMZ11" s="54"/>
      <c r="KNA11" s="49"/>
      <c r="KNB11" s="54"/>
      <c r="KNC11" s="49"/>
      <c r="KND11" s="54"/>
      <c r="KNE11" s="49"/>
      <c r="KNF11" s="54"/>
      <c r="KNG11" s="49"/>
      <c r="KNH11" s="54"/>
      <c r="KNI11" s="49"/>
      <c r="KNJ11" s="54"/>
      <c r="KNK11" s="49"/>
      <c r="KNL11" s="54"/>
      <c r="KNM11" s="49"/>
      <c r="KNN11" s="54"/>
      <c r="KNO11" s="49"/>
      <c r="KNP11" s="54"/>
      <c r="KNQ11" s="49"/>
      <c r="KNR11" s="54"/>
      <c r="KNS11" s="49"/>
      <c r="KNT11" s="54"/>
      <c r="KNU11" s="49"/>
      <c r="KNV11" s="54"/>
      <c r="KNW11" s="49"/>
      <c r="KNX11" s="54"/>
      <c r="KNY11" s="49"/>
      <c r="KNZ11" s="54"/>
      <c r="KOA11" s="49"/>
      <c r="KOB11" s="54"/>
      <c r="KOC11" s="49"/>
      <c r="KOD11" s="54"/>
      <c r="KOE11" s="49"/>
      <c r="KOF11" s="54"/>
      <c r="KOG11" s="49"/>
      <c r="KOH11" s="54"/>
      <c r="KOI11" s="49"/>
      <c r="KOJ11" s="54"/>
      <c r="KOK11" s="49"/>
      <c r="KOL11" s="54"/>
      <c r="KOM11" s="49"/>
      <c r="KON11" s="54"/>
      <c r="KOO11" s="49"/>
      <c r="KOP11" s="54"/>
      <c r="KOQ11" s="49"/>
      <c r="KOR11" s="54"/>
      <c r="KOS11" s="49"/>
      <c r="KOT11" s="54"/>
      <c r="KOU11" s="49"/>
      <c r="KOV11" s="54"/>
      <c r="KOW11" s="49"/>
      <c r="KOX11" s="54"/>
      <c r="KOY11" s="49"/>
      <c r="KOZ11" s="54"/>
      <c r="KPA11" s="49"/>
      <c r="KPB11" s="54"/>
      <c r="KPC11" s="49"/>
      <c r="KPD11" s="54"/>
      <c r="KPE11" s="49"/>
      <c r="KPF11" s="54"/>
      <c r="KPG11" s="49"/>
      <c r="KPH11" s="54"/>
      <c r="KPI11" s="49"/>
      <c r="KPJ11" s="54"/>
      <c r="KPK11" s="49"/>
      <c r="KPL11" s="54"/>
      <c r="KPM11" s="49"/>
      <c r="KPN11" s="54"/>
      <c r="KPO11" s="49"/>
      <c r="KPP11" s="54"/>
      <c r="KPQ11" s="49"/>
      <c r="KPR11" s="54"/>
      <c r="KPS11" s="49"/>
      <c r="KPT11" s="54"/>
      <c r="KPU11" s="49"/>
      <c r="KPV11" s="54"/>
      <c r="KPW11" s="49"/>
      <c r="KPX11" s="54"/>
      <c r="KPY11" s="49"/>
      <c r="KPZ11" s="54"/>
      <c r="KQA11" s="49"/>
      <c r="KQB11" s="54"/>
      <c r="KQC11" s="49"/>
      <c r="KQD11" s="54"/>
      <c r="KQE11" s="49"/>
      <c r="KQF11" s="54"/>
      <c r="KQG11" s="49"/>
      <c r="KQH11" s="54"/>
      <c r="KQI11" s="49"/>
      <c r="KQJ11" s="54"/>
      <c r="KQK11" s="49"/>
      <c r="KQL11" s="54"/>
      <c r="KQM11" s="49"/>
      <c r="KQN11" s="54"/>
      <c r="KQO11" s="49"/>
      <c r="KQP11" s="54"/>
      <c r="KQQ11" s="49"/>
      <c r="KQR11" s="54"/>
      <c r="KQS11" s="49"/>
      <c r="KQT11" s="54"/>
      <c r="KQU11" s="49"/>
      <c r="KQV11" s="54"/>
      <c r="KQW11" s="49"/>
      <c r="KQX11" s="54"/>
      <c r="KQY11" s="49"/>
      <c r="KQZ11" s="54"/>
      <c r="KRA11" s="49"/>
      <c r="KRB11" s="54"/>
      <c r="KRC11" s="49"/>
      <c r="KRD11" s="54"/>
      <c r="KRE11" s="49"/>
      <c r="KRF11" s="54"/>
      <c r="KRG11" s="49"/>
      <c r="KRH11" s="54"/>
      <c r="KRI11" s="49"/>
      <c r="KRJ11" s="54"/>
      <c r="KRK11" s="49"/>
      <c r="KRL11" s="54"/>
      <c r="KRM11" s="49"/>
      <c r="KRN11" s="54"/>
      <c r="KRO11" s="49"/>
      <c r="KRP11" s="54"/>
      <c r="KRQ11" s="49"/>
      <c r="KRR11" s="54"/>
      <c r="KRS11" s="49"/>
      <c r="KRT11" s="54"/>
      <c r="KRU11" s="49"/>
      <c r="KRV11" s="54"/>
      <c r="KRW11" s="49"/>
      <c r="KRX11" s="54"/>
      <c r="KRY11" s="49"/>
      <c r="KRZ11" s="54"/>
      <c r="KSA11" s="49"/>
      <c r="KSB11" s="54"/>
      <c r="KSC11" s="49"/>
      <c r="KSD11" s="54"/>
      <c r="KSE11" s="49"/>
      <c r="KSF11" s="54"/>
      <c r="KSG11" s="49"/>
      <c r="KSH11" s="54"/>
      <c r="KSI11" s="49"/>
      <c r="KSJ11" s="54"/>
      <c r="KSK11" s="49"/>
      <c r="KSL11" s="54"/>
      <c r="KSM11" s="49"/>
      <c r="KSN11" s="54"/>
      <c r="KSO11" s="49"/>
      <c r="KSP11" s="54"/>
      <c r="KSQ11" s="49"/>
      <c r="KSR11" s="54"/>
      <c r="KSS11" s="49"/>
      <c r="KST11" s="54"/>
      <c r="KSU11" s="49"/>
      <c r="KSV11" s="54"/>
      <c r="KSW11" s="49"/>
      <c r="KSX11" s="54"/>
      <c r="KSY11" s="49"/>
      <c r="KSZ11" s="54"/>
      <c r="KTA11" s="49"/>
      <c r="KTB11" s="54"/>
      <c r="KTC11" s="49"/>
      <c r="KTD11" s="54"/>
      <c r="KTE11" s="49"/>
      <c r="KTF11" s="54"/>
      <c r="KTG11" s="49"/>
      <c r="KTH11" s="54"/>
      <c r="KTI11" s="49"/>
      <c r="KTJ11" s="54"/>
      <c r="KTK11" s="49"/>
      <c r="KTL11" s="54"/>
      <c r="KTM11" s="49"/>
      <c r="KTN11" s="54"/>
      <c r="KTO11" s="49"/>
      <c r="KTP11" s="54"/>
      <c r="KTQ11" s="49"/>
      <c r="KTR11" s="54"/>
      <c r="KTS11" s="49"/>
      <c r="KTT11" s="54"/>
      <c r="KTU11" s="49"/>
      <c r="KTV11" s="54"/>
      <c r="KTW11" s="49"/>
      <c r="KTX11" s="54"/>
      <c r="KTY11" s="49"/>
      <c r="KTZ11" s="54"/>
      <c r="KUA11" s="49"/>
      <c r="KUB11" s="54"/>
      <c r="KUC11" s="49"/>
      <c r="KUD11" s="54"/>
      <c r="KUE11" s="49"/>
      <c r="KUF11" s="54"/>
      <c r="KUG11" s="49"/>
      <c r="KUH11" s="54"/>
      <c r="KUI11" s="49"/>
      <c r="KUJ11" s="54"/>
      <c r="KUK11" s="49"/>
      <c r="KUL11" s="54"/>
      <c r="KUM11" s="49"/>
      <c r="KUN11" s="54"/>
      <c r="KUO11" s="49"/>
      <c r="KUP11" s="54"/>
      <c r="KUQ11" s="49"/>
      <c r="KUR11" s="54"/>
      <c r="KUS11" s="49"/>
      <c r="KUT11" s="54"/>
      <c r="KUU11" s="49"/>
      <c r="KUV11" s="54"/>
      <c r="KUW11" s="49"/>
      <c r="KUX11" s="54"/>
      <c r="KUY11" s="49"/>
      <c r="KUZ11" s="54"/>
      <c r="KVA11" s="49"/>
      <c r="KVB11" s="54"/>
      <c r="KVC11" s="49"/>
      <c r="KVD11" s="54"/>
      <c r="KVE11" s="49"/>
      <c r="KVF11" s="54"/>
      <c r="KVG11" s="49"/>
      <c r="KVH11" s="54"/>
      <c r="KVI11" s="49"/>
      <c r="KVJ11" s="54"/>
      <c r="KVK11" s="49"/>
      <c r="KVL11" s="54"/>
      <c r="KVM11" s="49"/>
      <c r="KVN11" s="54"/>
      <c r="KVO11" s="49"/>
      <c r="KVP11" s="54"/>
      <c r="KVQ11" s="49"/>
      <c r="KVR11" s="54"/>
      <c r="KVS11" s="49"/>
      <c r="KVT11" s="54"/>
      <c r="KVU11" s="49"/>
      <c r="KVV11" s="54"/>
      <c r="KVW11" s="49"/>
      <c r="KVX11" s="54"/>
      <c r="KVY11" s="49"/>
      <c r="KVZ11" s="54"/>
      <c r="KWA11" s="49"/>
      <c r="KWB11" s="54"/>
      <c r="KWC11" s="49"/>
      <c r="KWD11" s="54"/>
      <c r="KWE11" s="49"/>
      <c r="KWF11" s="54"/>
      <c r="KWG11" s="49"/>
      <c r="KWH11" s="54"/>
      <c r="KWI11" s="49"/>
      <c r="KWJ11" s="54"/>
      <c r="KWK11" s="49"/>
      <c r="KWL11" s="54"/>
      <c r="KWM11" s="49"/>
      <c r="KWN11" s="54"/>
      <c r="KWO11" s="49"/>
      <c r="KWP11" s="54"/>
      <c r="KWQ11" s="49"/>
      <c r="KWR11" s="54"/>
      <c r="KWS11" s="49"/>
      <c r="KWT11" s="54"/>
      <c r="KWU11" s="49"/>
      <c r="KWV11" s="54"/>
      <c r="KWW11" s="49"/>
      <c r="KWX11" s="54"/>
      <c r="KWY11" s="49"/>
      <c r="KWZ11" s="54"/>
      <c r="KXA11" s="49"/>
      <c r="KXB11" s="54"/>
      <c r="KXC11" s="49"/>
      <c r="KXD11" s="54"/>
      <c r="KXE11" s="49"/>
      <c r="KXF11" s="54"/>
      <c r="KXG11" s="49"/>
      <c r="KXH11" s="54"/>
      <c r="KXI11" s="49"/>
      <c r="KXJ11" s="54"/>
      <c r="KXK11" s="49"/>
      <c r="KXL11" s="54"/>
      <c r="KXM11" s="49"/>
      <c r="KXN11" s="54"/>
      <c r="KXO11" s="49"/>
      <c r="KXP11" s="54"/>
      <c r="KXQ11" s="49"/>
      <c r="KXR11" s="54"/>
      <c r="KXS11" s="49"/>
      <c r="KXT11" s="54"/>
      <c r="KXU11" s="49"/>
      <c r="KXV11" s="54"/>
      <c r="KXW11" s="49"/>
      <c r="KXX11" s="54"/>
      <c r="KXY11" s="49"/>
      <c r="KXZ11" s="54"/>
      <c r="KYA11" s="49"/>
      <c r="KYB11" s="54"/>
      <c r="KYC11" s="49"/>
      <c r="KYD11" s="54"/>
      <c r="KYE11" s="49"/>
      <c r="KYF11" s="54"/>
      <c r="KYG11" s="49"/>
      <c r="KYH11" s="54"/>
      <c r="KYI11" s="49"/>
      <c r="KYJ11" s="54"/>
      <c r="KYK11" s="49"/>
      <c r="KYL11" s="54"/>
      <c r="KYM11" s="49"/>
      <c r="KYN11" s="54"/>
      <c r="KYO11" s="49"/>
      <c r="KYP11" s="54"/>
      <c r="KYQ11" s="49"/>
      <c r="KYR11" s="54"/>
      <c r="KYS11" s="49"/>
      <c r="KYT11" s="54"/>
      <c r="KYU11" s="49"/>
      <c r="KYV11" s="54"/>
      <c r="KYW11" s="49"/>
      <c r="KYX11" s="54"/>
      <c r="KYY11" s="49"/>
      <c r="KYZ11" s="54"/>
      <c r="KZA11" s="49"/>
      <c r="KZB11" s="54"/>
      <c r="KZC11" s="49"/>
      <c r="KZD11" s="54"/>
      <c r="KZE11" s="49"/>
      <c r="KZF11" s="54"/>
      <c r="KZG11" s="49"/>
      <c r="KZH11" s="54"/>
      <c r="KZI11" s="49"/>
      <c r="KZJ11" s="54"/>
      <c r="KZK11" s="49"/>
      <c r="KZL11" s="54"/>
      <c r="KZM11" s="49"/>
      <c r="KZN11" s="54"/>
      <c r="KZO11" s="49"/>
      <c r="KZP11" s="54"/>
      <c r="KZQ11" s="49"/>
      <c r="KZR11" s="54"/>
      <c r="KZS11" s="49"/>
      <c r="KZT11" s="54"/>
      <c r="KZU11" s="49"/>
      <c r="KZV11" s="54"/>
      <c r="KZW11" s="49"/>
      <c r="KZX11" s="54"/>
      <c r="KZY11" s="49"/>
      <c r="KZZ11" s="54"/>
      <c r="LAA11" s="49"/>
      <c r="LAB11" s="54"/>
      <c r="LAC11" s="49"/>
      <c r="LAD11" s="54"/>
      <c r="LAE11" s="49"/>
      <c r="LAF11" s="54"/>
      <c r="LAG11" s="49"/>
      <c r="LAH11" s="54"/>
      <c r="LAI11" s="49"/>
      <c r="LAJ11" s="54"/>
      <c r="LAK11" s="49"/>
      <c r="LAL11" s="54"/>
      <c r="LAM11" s="49"/>
      <c r="LAN11" s="54"/>
      <c r="LAO11" s="49"/>
      <c r="LAP11" s="54"/>
      <c r="LAQ11" s="49"/>
      <c r="LAR11" s="54"/>
      <c r="LAS11" s="49"/>
      <c r="LAT11" s="54"/>
      <c r="LAU11" s="49"/>
      <c r="LAV11" s="54"/>
      <c r="LAW11" s="49"/>
      <c r="LAX11" s="54"/>
      <c r="LAY11" s="49"/>
      <c r="LAZ11" s="54"/>
      <c r="LBA11" s="49"/>
      <c r="LBB11" s="54"/>
      <c r="LBC11" s="49"/>
      <c r="LBD11" s="54"/>
      <c r="LBE11" s="49"/>
      <c r="LBF11" s="54"/>
      <c r="LBG11" s="49"/>
      <c r="LBH11" s="54"/>
      <c r="LBI11" s="49"/>
      <c r="LBJ11" s="54"/>
      <c r="LBK11" s="49"/>
      <c r="LBL11" s="54"/>
      <c r="LBM11" s="49"/>
      <c r="LBN11" s="54"/>
      <c r="LBO11" s="49"/>
      <c r="LBP11" s="54"/>
      <c r="LBQ11" s="49"/>
      <c r="LBR11" s="54"/>
      <c r="LBS11" s="49"/>
      <c r="LBT11" s="54"/>
      <c r="LBU11" s="49"/>
      <c r="LBV11" s="54"/>
      <c r="LBW11" s="49"/>
      <c r="LBX11" s="54"/>
      <c r="LBY11" s="49"/>
      <c r="LBZ11" s="54"/>
      <c r="LCA11" s="49"/>
      <c r="LCB11" s="54"/>
      <c r="LCC11" s="49"/>
      <c r="LCD11" s="54"/>
      <c r="LCE11" s="49"/>
      <c r="LCF11" s="54"/>
      <c r="LCG11" s="49"/>
      <c r="LCH11" s="54"/>
      <c r="LCI11" s="49"/>
      <c r="LCJ11" s="54"/>
      <c r="LCK11" s="49"/>
      <c r="LCL11" s="54"/>
      <c r="LCM11" s="49"/>
      <c r="LCN11" s="54"/>
      <c r="LCO11" s="49"/>
      <c r="LCP11" s="54"/>
      <c r="LCQ11" s="49"/>
      <c r="LCR11" s="54"/>
      <c r="LCS11" s="49"/>
      <c r="LCT11" s="54"/>
      <c r="LCU11" s="49"/>
      <c r="LCV11" s="54"/>
      <c r="LCW11" s="49"/>
      <c r="LCX11" s="54"/>
      <c r="LCY11" s="49"/>
      <c r="LCZ11" s="54"/>
      <c r="LDA11" s="49"/>
      <c r="LDB11" s="54"/>
      <c r="LDC11" s="49"/>
      <c r="LDD11" s="54"/>
      <c r="LDE11" s="49"/>
      <c r="LDF11" s="54"/>
      <c r="LDG11" s="49"/>
      <c r="LDH11" s="54"/>
      <c r="LDI11" s="49"/>
      <c r="LDJ11" s="54"/>
      <c r="LDK11" s="49"/>
      <c r="LDL11" s="54"/>
      <c r="LDM11" s="49"/>
      <c r="LDN11" s="54"/>
      <c r="LDO11" s="49"/>
      <c r="LDP11" s="54"/>
      <c r="LDQ11" s="49"/>
      <c r="LDR11" s="54"/>
      <c r="LDS11" s="49"/>
      <c r="LDT11" s="54"/>
      <c r="LDU11" s="49"/>
      <c r="LDV11" s="54"/>
      <c r="LDW11" s="49"/>
      <c r="LDX11" s="54"/>
      <c r="LDY11" s="49"/>
      <c r="LDZ11" s="54"/>
      <c r="LEA11" s="49"/>
      <c r="LEB11" s="54"/>
      <c r="LEC11" s="49"/>
      <c r="LED11" s="54"/>
      <c r="LEE11" s="49"/>
      <c r="LEF11" s="54"/>
      <c r="LEG11" s="49"/>
      <c r="LEH11" s="54"/>
      <c r="LEI11" s="49"/>
      <c r="LEJ11" s="54"/>
      <c r="LEK11" s="49"/>
      <c r="LEL11" s="54"/>
      <c r="LEM11" s="49"/>
      <c r="LEN11" s="54"/>
      <c r="LEO11" s="49"/>
      <c r="LEP11" s="54"/>
      <c r="LEQ11" s="49"/>
      <c r="LER11" s="54"/>
      <c r="LES11" s="49"/>
      <c r="LET11" s="54"/>
      <c r="LEU11" s="49"/>
      <c r="LEV11" s="54"/>
      <c r="LEW11" s="49"/>
      <c r="LEX11" s="54"/>
      <c r="LEY11" s="49"/>
      <c r="LEZ11" s="54"/>
      <c r="LFA11" s="49"/>
      <c r="LFB11" s="54"/>
      <c r="LFC11" s="49"/>
      <c r="LFD11" s="54"/>
      <c r="LFE11" s="49"/>
      <c r="LFF11" s="54"/>
      <c r="LFG11" s="49"/>
      <c r="LFH11" s="54"/>
      <c r="LFI11" s="49"/>
      <c r="LFJ11" s="54"/>
      <c r="LFK11" s="49"/>
      <c r="LFL11" s="54"/>
      <c r="LFM11" s="49"/>
      <c r="LFN11" s="54"/>
      <c r="LFO11" s="49"/>
      <c r="LFP11" s="54"/>
      <c r="LFQ11" s="49"/>
      <c r="LFR11" s="54"/>
      <c r="LFS11" s="49"/>
      <c r="LFT11" s="54"/>
      <c r="LFU11" s="49"/>
      <c r="LFV11" s="54"/>
      <c r="LFW11" s="49"/>
      <c r="LFX11" s="54"/>
      <c r="LFY11" s="49"/>
      <c r="LFZ11" s="54"/>
      <c r="LGA11" s="49"/>
      <c r="LGB11" s="54"/>
      <c r="LGC11" s="49"/>
      <c r="LGD11" s="54"/>
      <c r="LGE11" s="49"/>
      <c r="LGF11" s="54"/>
      <c r="LGG11" s="49"/>
      <c r="LGH11" s="54"/>
      <c r="LGI11" s="49"/>
      <c r="LGJ11" s="54"/>
      <c r="LGK11" s="49"/>
      <c r="LGL11" s="54"/>
      <c r="LGM11" s="49"/>
      <c r="LGN11" s="54"/>
      <c r="LGO11" s="49"/>
      <c r="LGP11" s="54"/>
      <c r="LGQ11" s="49"/>
      <c r="LGR11" s="54"/>
      <c r="LGS11" s="49"/>
      <c r="LGT11" s="54"/>
      <c r="LGU11" s="49"/>
      <c r="LGV11" s="54"/>
      <c r="LGW11" s="49"/>
      <c r="LGX11" s="54"/>
      <c r="LGY11" s="49"/>
      <c r="LGZ11" s="54"/>
      <c r="LHA11" s="49"/>
      <c r="LHB11" s="54"/>
      <c r="LHC11" s="49"/>
      <c r="LHD11" s="54"/>
      <c r="LHE11" s="49"/>
      <c r="LHF11" s="54"/>
      <c r="LHG11" s="49"/>
      <c r="LHH11" s="54"/>
      <c r="LHI11" s="49"/>
      <c r="LHJ11" s="54"/>
      <c r="LHK11" s="49"/>
      <c r="LHL11" s="54"/>
      <c r="LHM11" s="49"/>
      <c r="LHN11" s="54"/>
      <c r="LHO11" s="49"/>
      <c r="LHP11" s="54"/>
      <c r="LHQ11" s="49"/>
      <c r="LHR11" s="54"/>
      <c r="LHS11" s="49"/>
      <c r="LHT11" s="54"/>
      <c r="LHU11" s="49"/>
      <c r="LHV11" s="54"/>
      <c r="LHW11" s="49"/>
      <c r="LHX11" s="54"/>
      <c r="LHY11" s="49"/>
      <c r="LHZ11" s="54"/>
      <c r="LIA11" s="49"/>
      <c r="LIB11" s="54"/>
      <c r="LIC11" s="49"/>
      <c r="LID11" s="54"/>
      <c r="LIE11" s="49"/>
      <c r="LIF11" s="54"/>
      <c r="LIG11" s="49"/>
      <c r="LIH11" s="54"/>
      <c r="LII11" s="49"/>
      <c r="LIJ11" s="54"/>
      <c r="LIK11" s="49"/>
      <c r="LIL11" s="54"/>
      <c r="LIM11" s="49"/>
      <c r="LIN11" s="54"/>
      <c r="LIO11" s="49"/>
      <c r="LIP11" s="54"/>
      <c r="LIQ11" s="49"/>
      <c r="LIR11" s="54"/>
      <c r="LIS11" s="49"/>
      <c r="LIT11" s="54"/>
      <c r="LIU11" s="49"/>
      <c r="LIV11" s="54"/>
      <c r="LIW11" s="49"/>
      <c r="LIX11" s="54"/>
      <c r="LIY11" s="49"/>
      <c r="LIZ11" s="54"/>
      <c r="LJA11" s="49"/>
      <c r="LJB11" s="54"/>
      <c r="LJC11" s="49"/>
      <c r="LJD11" s="54"/>
      <c r="LJE11" s="49"/>
      <c r="LJF11" s="54"/>
      <c r="LJG11" s="49"/>
      <c r="LJH11" s="54"/>
      <c r="LJI11" s="49"/>
      <c r="LJJ11" s="54"/>
      <c r="LJK11" s="49"/>
      <c r="LJL11" s="54"/>
      <c r="LJM11" s="49"/>
      <c r="LJN11" s="54"/>
      <c r="LJO11" s="49"/>
      <c r="LJP11" s="54"/>
      <c r="LJQ11" s="49"/>
      <c r="LJR11" s="54"/>
      <c r="LJS11" s="49"/>
      <c r="LJT11" s="54"/>
      <c r="LJU11" s="49"/>
      <c r="LJV11" s="54"/>
      <c r="LJW11" s="49"/>
      <c r="LJX11" s="54"/>
      <c r="LJY11" s="49"/>
      <c r="LJZ11" s="54"/>
      <c r="LKA11" s="49"/>
      <c r="LKB11" s="54"/>
      <c r="LKC11" s="49"/>
      <c r="LKD11" s="54"/>
      <c r="LKE11" s="49"/>
      <c r="LKF11" s="54"/>
      <c r="LKG11" s="49"/>
      <c r="LKH11" s="54"/>
      <c r="LKI11" s="49"/>
      <c r="LKJ11" s="54"/>
      <c r="LKK11" s="49"/>
      <c r="LKL11" s="54"/>
      <c r="LKM11" s="49"/>
      <c r="LKN11" s="54"/>
      <c r="LKO11" s="49"/>
      <c r="LKP11" s="54"/>
      <c r="LKQ11" s="49"/>
      <c r="LKR11" s="54"/>
      <c r="LKS11" s="49"/>
      <c r="LKT11" s="54"/>
      <c r="LKU11" s="49"/>
      <c r="LKV11" s="54"/>
      <c r="LKW11" s="49"/>
      <c r="LKX11" s="54"/>
      <c r="LKY11" s="49"/>
      <c r="LKZ11" s="54"/>
      <c r="LLA11" s="49"/>
      <c r="LLB11" s="54"/>
      <c r="LLC11" s="49"/>
      <c r="LLD11" s="54"/>
      <c r="LLE11" s="49"/>
      <c r="LLF11" s="54"/>
      <c r="LLG11" s="49"/>
      <c r="LLH11" s="54"/>
      <c r="LLI11" s="49"/>
      <c r="LLJ11" s="54"/>
      <c r="LLK11" s="49"/>
      <c r="LLL11" s="54"/>
      <c r="LLM11" s="49"/>
      <c r="LLN11" s="54"/>
      <c r="LLO11" s="49"/>
      <c r="LLP11" s="54"/>
      <c r="LLQ11" s="49"/>
      <c r="LLR11" s="54"/>
      <c r="LLS11" s="49"/>
      <c r="LLT11" s="54"/>
      <c r="LLU11" s="49"/>
      <c r="LLV11" s="54"/>
      <c r="LLW11" s="49"/>
      <c r="LLX11" s="54"/>
      <c r="LLY11" s="49"/>
      <c r="LLZ11" s="54"/>
      <c r="LMA11" s="49"/>
      <c r="LMB11" s="54"/>
      <c r="LMC11" s="49"/>
      <c r="LMD11" s="54"/>
      <c r="LME11" s="49"/>
      <c r="LMF11" s="54"/>
      <c r="LMG11" s="49"/>
      <c r="LMH11" s="54"/>
      <c r="LMI11" s="49"/>
      <c r="LMJ11" s="54"/>
      <c r="LMK11" s="49"/>
      <c r="LML11" s="54"/>
      <c r="LMM11" s="49"/>
      <c r="LMN11" s="54"/>
      <c r="LMO11" s="49"/>
      <c r="LMP11" s="54"/>
      <c r="LMQ11" s="49"/>
      <c r="LMR11" s="54"/>
      <c r="LMS11" s="49"/>
      <c r="LMT11" s="54"/>
      <c r="LMU11" s="49"/>
      <c r="LMV11" s="54"/>
      <c r="LMW11" s="49"/>
      <c r="LMX11" s="54"/>
      <c r="LMY11" s="49"/>
      <c r="LMZ11" s="54"/>
      <c r="LNA11" s="49"/>
      <c r="LNB11" s="54"/>
      <c r="LNC11" s="49"/>
      <c r="LND11" s="54"/>
      <c r="LNE11" s="49"/>
      <c r="LNF11" s="54"/>
      <c r="LNG11" s="49"/>
      <c r="LNH11" s="54"/>
      <c r="LNI11" s="49"/>
      <c r="LNJ11" s="54"/>
      <c r="LNK11" s="49"/>
      <c r="LNL11" s="54"/>
      <c r="LNM11" s="49"/>
      <c r="LNN11" s="54"/>
      <c r="LNO11" s="49"/>
      <c r="LNP11" s="54"/>
      <c r="LNQ11" s="49"/>
      <c r="LNR11" s="54"/>
      <c r="LNS11" s="49"/>
      <c r="LNT11" s="54"/>
      <c r="LNU11" s="49"/>
      <c r="LNV11" s="54"/>
      <c r="LNW11" s="49"/>
      <c r="LNX11" s="54"/>
      <c r="LNY11" s="49"/>
      <c r="LNZ11" s="54"/>
      <c r="LOA11" s="49"/>
      <c r="LOB11" s="54"/>
      <c r="LOC11" s="49"/>
      <c r="LOD11" s="54"/>
      <c r="LOE11" s="49"/>
      <c r="LOF11" s="54"/>
      <c r="LOG11" s="49"/>
      <c r="LOH11" s="54"/>
      <c r="LOI11" s="49"/>
      <c r="LOJ11" s="54"/>
      <c r="LOK11" s="49"/>
      <c r="LOL11" s="54"/>
      <c r="LOM11" s="49"/>
      <c r="LON11" s="54"/>
      <c r="LOO11" s="49"/>
      <c r="LOP11" s="54"/>
      <c r="LOQ11" s="49"/>
      <c r="LOR11" s="54"/>
      <c r="LOS11" s="49"/>
      <c r="LOT11" s="54"/>
      <c r="LOU11" s="49"/>
      <c r="LOV11" s="54"/>
      <c r="LOW11" s="49"/>
      <c r="LOX11" s="54"/>
      <c r="LOY11" s="49"/>
      <c r="LOZ11" s="54"/>
      <c r="LPA11" s="49"/>
      <c r="LPB11" s="54"/>
      <c r="LPC11" s="49"/>
      <c r="LPD11" s="54"/>
      <c r="LPE11" s="49"/>
      <c r="LPF11" s="54"/>
      <c r="LPG11" s="49"/>
      <c r="LPH11" s="54"/>
      <c r="LPI11" s="49"/>
      <c r="LPJ11" s="54"/>
      <c r="LPK11" s="49"/>
      <c r="LPL11" s="54"/>
      <c r="LPM11" s="49"/>
      <c r="LPN11" s="54"/>
      <c r="LPO11" s="49"/>
      <c r="LPP11" s="54"/>
      <c r="LPQ11" s="49"/>
      <c r="LPR11" s="54"/>
      <c r="LPS11" s="49"/>
      <c r="LPT11" s="54"/>
      <c r="LPU11" s="49"/>
      <c r="LPV11" s="54"/>
      <c r="LPW11" s="49"/>
      <c r="LPX11" s="54"/>
      <c r="LPY11" s="49"/>
      <c r="LPZ11" s="54"/>
      <c r="LQA11" s="49"/>
      <c r="LQB11" s="54"/>
      <c r="LQC11" s="49"/>
      <c r="LQD11" s="54"/>
      <c r="LQE11" s="49"/>
      <c r="LQF11" s="54"/>
      <c r="LQG11" s="49"/>
      <c r="LQH11" s="54"/>
      <c r="LQI11" s="49"/>
      <c r="LQJ11" s="54"/>
      <c r="LQK11" s="49"/>
      <c r="LQL11" s="54"/>
      <c r="LQM11" s="49"/>
      <c r="LQN11" s="54"/>
      <c r="LQO11" s="49"/>
      <c r="LQP11" s="54"/>
      <c r="LQQ11" s="49"/>
      <c r="LQR11" s="54"/>
      <c r="LQS11" s="49"/>
      <c r="LQT11" s="54"/>
      <c r="LQU11" s="49"/>
      <c r="LQV11" s="54"/>
      <c r="LQW11" s="49"/>
      <c r="LQX11" s="54"/>
      <c r="LQY11" s="49"/>
      <c r="LQZ11" s="54"/>
      <c r="LRA11" s="49"/>
      <c r="LRB11" s="54"/>
      <c r="LRC11" s="49"/>
      <c r="LRD11" s="54"/>
      <c r="LRE11" s="49"/>
      <c r="LRF11" s="54"/>
      <c r="LRG11" s="49"/>
      <c r="LRH11" s="54"/>
      <c r="LRI11" s="49"/>
      <c r="LRJ11" s="54"/>
      <c r="LRK11" s="49"/>
      <c r="LRL11" s="54"/>
      <c r="LRM11" s="49"/>
      <c r="LRN11" s="54"/>
      <c r="LRO11" s="49"/>
      <c r="LRP11" s="54"/>
      <c r="LRQ11" s="49"/>
      <c r="LRR11" s="54"/>
      <c r="LRS11" s="49"/>
      <c r="LRT11" s="54"/>
      <c r="LRU11" s="49"/>
      <c r="LRV11" s="54"/>
      <c r="LRW11" s="49"/>
      <c r="LRX11" s="54"/>
      <c r="LRY11" s="49"/>
      <c r="LRZ11" s="54"/>
      <c r="LSA11" s="49"/>
      <c r="LSB11" s="54"/>
      <c r="LSC11" s="49"/>
      <c r="LSD11" s="54"/>
      <c r="LSE11" s="49"/>
      <c r="LSF11" s="54"/>
      <c r="LSG11" s="49"/>
      <c r="LSH11" s="54"/>
      <c r="LSI11" s="49"/>
      <c r="LSJ11" s="54"/>
      <c r="LSK11" s="49"/>
      <c r="LSL11" s="54"/>
      <c r="LSM11" s="49"/>
      <c r="LSN11" s="54"/>
      <c r="LSO11" s="49"/>
      <c r="LSP11" s="54"/>
      <c r="LSQ11" s="49"/>
      <c r="LSR11" s="54"/>
      <c r="LSS11" s="49"/>
      <c r="LST11" s="54"/>
      <c r="LSU11" s="49"/>
      <c r="LSV11" s="54"/>
      <c r="LSW11" s="49"/>
      <c r="LSX11" s="54"/>
      <c r="LSY11" s="49"/>
      <c r="LSZ11" s="54"/>
      <c r="LTA11" s="49"/>
      <c r="LTB11" s="54"/>
      <c r="LTC11" s="49"/>
      <c r="LTD11" s="54"/>
      <c r="LTE11" s="49"/>
      <c r="LTF11" s="54"/>
      <c r="LTG11" s="49"/>
      <c r="LTH11" s="54"/>
      <c r="LTI11" s="49"/>
      <c r="LTJ11" s="54"/>
      <c r="LTK11" s="49"/>
      <c r="LTL11" s="54"/>
      <c r="LTM11" s="49"/>
      <c r="LTN11" s="54"/>
      <c r="LTO11" s="49"/>
      <c r="LTP11" s="54"/>
      <c r="LTQ11" s="49"/>
      <c r="LTR11" s="54"/>
      <c r="LTS11" s="49"/>
      <c r="LTT11" s="54"/>
      <c r="LTU11" s="49"/>
      <c r="LTV11" s="54"/>
      <c r="LTW11" s="49"/>
      <c r="LTX11" s="54"/>
      <c r="LTY11" s="49"/>
      <c r="LTZ11" s="54"/>
      <c r="LUA11" s="49"/>
      <c r="LUB11" s="54"/>
      <c r="LUC11" s="49"/>
      <c r="LUD11" s="54"/>
      <c r="LUE11" s="49"/>
      <c r="LUF11" s="54"/>
      <c r="LUG11" s="49"/>
      <c r="LUH11" s="54"/>
      <c r="LUI11" s="49"/>
      <c r="LUJ11" s="54"/>
      <c r="LUK11" s="49"/>
      <c r="LUL11" s="54"/>
      <c r="LUM11" s="49"/>
      <c r="LUN11" s="54"/>
      <c r="LUO11" s="49"/>
      <c r="LUP11" s="54"/>
      <c r="LUQ11" s="49"/>
      <c r="LUR11" s="54"/>
      <c r="LUS11" s="49"/>
      <c r="LUT11" s="54"/>
      <c r="LUU11" s="49"/>
      <c r="LUV11" s="54"/>
      <c r="LUW11" s="49"/>
      <c r="LUX11" s="54"/>
      <c r="LUY11" s="49"/>
      <c r="LUZ11" s="54"/>
      <c r="LVA11" s="49"/>
      <c r="LVB11" s="54"/>
      <c r="LVC11" s="49"/>
      <c r="LVD11" s="54"/>
      <c r="LVE11" s="49"/>
      <c r="LVF11" s="54"/>
      <c r="LVG11" s="49"/>
      <c r="LVH11" s="54"/>
      <c r="LVI11" s="49"/>
      <c r="LVJ11" s="54"/>
      <c r="LVK11" s="49"/>
      <c r="LVL11" s="54"/>
      <c r="LVM11" s="49"/>
      <c r="LVN11" s="54"/>
      <c r="LVO11" s="49"/>
      <c r="LVP11" s="54"/>
      <c r="LVQ11" s="49"/>
      <c r="LVR11" s="54"/>
      <c r="LVS11" s="49"/>
      <c r="LVT11" s="54"/>
      <c r="LVU11" s="49"/>
      <c r="LVV11" s="54"/>
      <c r="LVW11" s="49"/>
      <c r="LVX11" s="54"/>
      <c r="LVY11" s="49"/>
      <c r="LVZ11" s="54"/>
      <c r="LWA11" s="49"/>
      <c r="LWB11" s="54"/>
      <c r="LWC11" s="49"/>
      <c r="LWD11" s="54"/>
      <c r="LWE11" s="49"/>
      <c r="LWF11" s="54"/>
      <c r="LWG11" s="49"/>
      <c r="LWH11" s="54"/>
      <c r="LWI11" s="49"/>
      <c r="LWJ11" s="54"/>
      <c r="LWK11" s="49"/>
      <c r="LWL11" s="54"/>
      <c r="LWM11" s="49"/>
      <c r="LWN11" s="54"/>
      <c r="LWO11" s="49"/>
      <c r="LWP11" s="54"/>
      <c r="LWQ11" s="49"/>
      <c r="LWR11" s="54"/>
      <c r="LWS11" s="49"/>
      <c r="LWT11" s="54"/>
      <c r="LWU11" s="49"/>
      <c r="LWV11" s="54"/>
      <c r="LWW11" s="49"/>
      <c r="LWX11" s="54"/>
      <c r="LWY11" s="49"/>
      <c r="LWZ11" s="54"/>
      <c r="LXA11" s="49"/>
      <c r="LXB11" s="54"/>
      <c r="LXC11" s="49"/>
      <c r="LXD11" s="54"/>
      <c r="LXE11" s="49"/>
      <c r="LXF11" s="54"/>
      <c r="LXG11" s="49"/>
      <c r="LXH11" s="54"/>
      <c r="LXI11" s="49"/>
      <c r="LXJ11" s="54"/>
      <c r="LXK11" s="49"/>
      <c r="LXL11" s="54"/>
      <c r="LXM11" s="49"/>
      <c r="LXN11" s="54"/>
      <c r="LXO11" s="49"/>
      <c r="LXP11" s="54"/>
      <c r="LXQ11" s="49"/>
      <c r="LXR11" s="54"/>
      <c r="LXS11" s="49"/>
      <c r="LXT11" s="54"/>
      <c r="LXU11" s="49"/>
      <c r="LXV11" s="54"/>
      <c r="LXW11" s="49"/>
      <c r="LXX11" s="54"/>
      <c r="LXY11" s="49"/>
      <c r="LXZ11" s="54"/>
      <c r="LYA11" s="49"/>
      <c r="LYB11" s="54"/>
      <c r="LYC11" s="49"/>
      <c r="LYD11" s="54"/>
      <c r="LYE11" s="49"/>
      <c r="LYF11" s="54"/>
      <c r="LYG11" s="49"/>
      <c r="LYH11" s="54"/>
      <c r="LYI11" s="49"/>
      <c r="LYJ11" s="54"/>
      <c r="LYK11" s="49"/>
      <c r="LYL11" s="54"/>
      <c r="LYM11" s="49"/>
      <c r="LYN11" s="54"/>
      <c r="LYO11" s="49"/>
      <c r="LYP11" s="54"/>
      <c r="LYQ11" s="49"/>
      <c r="LYR11" s="54"/>
      <c r="LYS11" s="49"/>
      <c r="LYT11" s="54"/>
      <c r="LYU11" s="49"/>
      <c r="LYV11" s="54"/>
      <c r="LYW11" s="49"/>
      <c r="LYX11" s="54"/>
      <c r="LYY11" s="49"/>
      <c r="LYZ11" s="54"/>
      <c r="LZA11" s="49"/>
      <c r="LZB11" s="54"/>
      <c r="LZC11" s="49"/>
      <c r="LZD11" s="54"/>
      <c r="LZE11" s="49"/>
      <c r="LZF11" s="54"/>
      <c r="LZG11" s="49"/>
      <c r="LZH11" s="54"/>
      <c r="LZI11" s="49"/>
      <c r="LZJ11" s="54"/>
      <c r="LZK11" s="49"/>
      <c r="LZL11" s="54"/>
      <c r="LZM11" s="49"/>
      <c r="LZN11" s="54"/>
      <c r="LZO11" s="49"/>
      <c r="LZP11" s="54"/>
      <c r="LZQ11" s="49"/>
      <c r="LZR11" s="54"/>
      <c r="LZS11" s="49"/>
      <c r="LZT11" s="54"/>
      <c r="LZU11" s="49"/>
      <c r="LZV11" s="54"/>
      <c r="LZW11" s="49"/>
      <c r="LZX11" s="54"/>
      <c r="LZY11" s="49"/>
      <c r="LZZ11" s="54"/>
      <c r="MAA11" s="49"/>
      <c r="MAB11" s="54"/>
      <c r="MAC11" s="49"/>
      <c r="MAD11" s="54"/>
      <c r="MAE11" s="49"/>
      <c r="MAF11" s="54"/>
      <c r="MAG11" s="49"/>
      <c r="MAH11" s="54"/>
      <c r="MAI11" s="49"/>
      <c r="MAJ11" s="54"/>
      <c r="MAK11" s="49"/>
      <c r="MAL11" s="54"/>
      <c r="MAM11" s="49"/>
      <c r="MAN11" s="54"/>
      <c r="MAO11" s="49"/>
      <c r="MAP11" s="54"/>
      <c r="MAQ11" s="49"/>
      <c r="MAR11" s="54"/>
      <c r="MAS11" s="49"/>
      <c r="MAT11" s="54"/>
      <c r="MAU11" s="49"/>
      <c r="MAV11" s="54"/>
      <c r="MAW11" s="49"/>
      <c r="MAX11" s="54"/>
      <c r="MAY11" s="49"/>
      <c r="MAZ11" s="54"/>
      <c r="MBA11" s="49"/>
      <c r="MBB11" s="54"/>
      <c r="MBC11" s="49"/>
      <c r="MBD11" s="54"/>
      <c r="MBE11" s="49"/>
      <c r="MBF11" s="54"/>
      <c r="MBG11" s="49"/>
      <c r="MBH11" s="54"/>
      <c r="MBI11" s="49"/>
      <c r="MBJ11" s="54"/>
      <c r="MBK11" s="49"/>
      <c r="MBL11" s="54"/>
      <c r="MBM11" s="49"/>
      <c r="MBN11" s="54"/>
      <c r="MBO11" s="49"/>
      <c r="MBP11" s="54"/>
      <c r="MBQ11" s="49"/>
      <c r="MBR11" s="54"/>
      <c r="MBS11" s="49"/>
      <c r="MBT11" s="54"/>
      <c r="MBU11" s="49"/>
      <c r="MBV11" s="54"/>
      <c r="MBW11" s="49"/>
      <c r="MBX11" s="54"/>
      <c r="MBY11" s="49"/>
      <c r="MBZ11" s="54"/>
      <c r="MCA11" s="49"/>
      <c r="MCB11" s="54"/>
      <c r="MCC11" s="49"/>
      <c r="MCD11" s="54"/>
      <c r="MCE11" s="49"/>
      <c r="MCF11" s="54"/>
      <c r="MCG11" s="49"/>
      <c r="MCH11" s="54"/>
      <c r="MCI11" s="49"/>
      <c r="MCJ11" s="54"/>
      <c r="MCK11" s="49"/>
      <c r="MCL11" s="54"/>
      <c r="MCM11" s="49"/>
      <c r="MCN11" s="54"/>
      <c r="MCO11" s="49"/>
      <c r="MCP11" s="54"/>
      <c r="MCQ11" s="49"/>
      <c r="MCR11" s="54"/>
      <c r="MCS11" s="49"/>
      <c r="MCT11" s="54"/>
      <c r="MCU11" s="49"/>
      <c r="MCV11" s="54"/>
      <c r="MCW11" s="49"/>
      <c r="MCX11" s="54"/>
      <c r="MCY11" s="49"/>
      <c r="MCZ11" s="54"/>
      <c r="MDA11" s="49"/>
      <c r="MDB11" s="54"/>
      <c r="MDC11" s="49"/>
      <c r="MDD11" s="54"/>
      <c r="MDE11" s="49"/>
      <c r="MDF11" s="54"/>
      <c r="MDG11" s="49"/>
      <c r="MDH11" s="54"/>
      <c r="MDI11" s="49"/>
      <c r="MDJ11" s="54"/>
      <c r="MDK11" s="49"/>
      <c r="MDL11" s="54"/>
      <c r="MDM11" s="49"/>
      <c r="MDN11" s="54"/>
      <c r="MDO11" s="49"/>
      <c r="MDP11" s="54"/>
      <c r="MDQ11" s="49"/>
      <c r="MDR11" s="54"/>
      <c r="MDS11" s="49"/>
      <c r="MDT11" s="54"/>
      <c r="MDU11" s="49"/>
      <c r="MDV11" s="54"/>
      <c r="MDW11" s="49"/>
      <c r="MDX11" s="54"/>
      <c r="MDY11" s="49"/>
      <c r="MDZ11" s="54"/>
      <c r="MEA11" s="49"/>
      <c r="MEB11" s="54"/>
      <c r="MEC11" s="49"/>
      <c r="MED11" s="54"/>
      <c r="MEE11" s="49"/>
      <c r="MEF11" s="54"/>
      <c r="MEG11" s="49"/>
      <c r="MEH11" s="54"/>
      <c r="MEI11" s="49"/>
      <c r="MEJ11" s="54"/>
      <c r="MEK11" s="49"/>
      <c r="MEL11" s="54"/>
      <c r="MEM11" s="49"/>
      <c r="MEN11" s="54"/>
      <c r="MEO11" s="49"/>
      <c r="MEP11" s="54"/>
      <c r="MEQ11" s="49"/>
      <c r="MER11" s="54"/>
      <c r="MES11" s="49"/>
      <c r="MET11" s="54"/>
      <c r="MEU11" s="49"/>
      <c r="MEV11" s="54"/>
      <c r="MEW11" s="49"/>
      <c r="MEX11" s="54"/>
      <c r="MEY11" s="49"/>
      <c r="MEZ11" s="54"/>
      <c r="MFA11" s="49"/>
      <c r="MFB11" s="54"/>
      <c r="MFC11" s="49"/>
      <c r="MFD11" s="54"/>
      <c r="MFE11" s="49"/>
      <c r="MFF11" s="54"/>
      <c r="MFG11" s="49"/>
      <c r="MFH11" s="54"/>
      <c r="MFI11" s="49"/>
      <c r="MFJ11" s="54"/>
      <c r="MFK11" s="49"/>
      <c r="MFL11" s="54"/>
      <c r="MFM11" s="49"/>
      <c r="MFN11" s="54"/>
      <c r="MFO11" s="49"/>
      <c r="MFP11" s="54"/>
      <c r="MFQ11" s="49"/>
      <c r="MFR11" s="54"/>
      <c r="MFS11" s="49"/>
      <c r="MFT11" s="54"/>
      <c r="MFU11" s="49"/>
      <c r="MFV11" s="54"/>
      <c r="MFW11" s="49"/>
      <c r="MFX11" s="54"/>
      <c r="MFY11" s="49"/>
      <c r="MFZ11" s="54"/>
      <c r="MGA11" s="49"/>
      <c r="MGB11" s="54"/>
      <c r="MGC11" s="49"/>
      <c r="MGD11" s="54"/>
      <c r="MGE11" s="49"/>
      <c r="MGF11" s="54"/>
      <c r="MGG11" s="49"/>
      <c r="MGH11" s="54"/>
      <c r="MGI11" s="49"/>
      <c r="MGJ11" s="54"/>
      <c r="MGK11" s="49"/>
      <c r="MGL11" s="54"/>
      <c r="MGM11" s="49"/>
      <c r="MGN11" s="54"/>
      <c r="MGO11" s="49"/>
      <c r="MGP11" s="54"/>
      <c r="MGQ11" s="49"/>
      <c r="MGR11" s="54"/>
      <c r="MGS11" s="49"/>
      <c r="MGT11" s="54"/>
      <c r="MGU11" s="49"/>
      <c r="MGV11" s="54"/>
      <c r="MGW11" s="49"/>
      <c r="MGX11" s="54"/>
      <c r="MGY11" s="49"/>
      <c r="MGZ11" s="54"/>
      <c r="MHA11" s="49"/>
      <c r="MHB11" s="54"/>
      <c r="MHC11" s="49"/>
      <c r="MHD11" s="54"/>
      <c r="MHE11" s="49"/>
      <c r="MHF11" s="54"/>
      <c r="MHG11" s="49"/>
      <c r="MHH11" s="54"/>
      <c r="MHI11" s="49"/>
      <c r="MHJ11" s="54"/>
      <c r="MHK11" s="49"/>
      <c r="MHL11" s="54"/>
      <c r="MHM11" s="49"/>
      <c r="MHN11" s="54"/>
      <c r="MHO11" s="49"/>
      <c r="MHP11" s="54"/>
      <c r="MHQ11" s="49"/>
      <c r="MHR11" s="54"/>
      <c r="MHS11" s="49"/>
      <c r="MHT11" s="54"/>
      <c r="MHU11" s="49"/>
      <c r="MHV11" s="54"/>
      <c r="MHW11" s="49"/>
      <c r="MHX11" s="54"/>
      <c r="MHY11" s="49"/>
      <c r="MHZ11" s="54"/>
      <c r="MIA11" s="49"/>
      <c r="MIB11" s="54"/>
      <c r="MIC11" s="49"/>
      <c r="MID11" s="54"/>
      <c r="MIE11" s="49"/>
      <c r="MIF11" s="54"/>
      <c r="MIG11" s="49"/>
      <c r="MIH11" s="54"/>
      <c r="MII11" s="49"/>
      <c r="MIJ11" s="54"/>
      <c r="MIK11" s="49"/>
      <c r="MIL11" s="54"/>
      <c r="MIM11" s="49"/>
      <c r="MIN11" s="54"/>
      <c r="MIO11" s="49"/>
      <c r="MIP11" s="54"/>
      <c r="MIQ11" s="49"/>
      <c r="MIR11" s="54"/>
      <c r="MIS11" s="49"/>
      <c r="MIT11" s="54"/>
      <c r="MIU11" s="49"/>
      <c r="MIV11" s="54"/>
      <c r="MIW11" s="49"/>
      <c r="MIX11" s="54"/>
      <c r="MIY11" s="49"/>
      <c r="MIZ11" s="54"/>
      <c r="MJA11" s="49"/>
      <c r="MJB11" s="54"/>
      <c r="MJC11" s="49"/>
      <c r="MJD11" s="54"/>
      <c r="MJE11" s="49"/>
      <c r="MJF11" s="54"/>
      <c r="MJG11" s="49"/>
      <c r="MJH11" s="54"/>
      <c r="MJI11" s="49"/>
      <c r="MJJ11" s="54"/>
      <c r="MJK11" s="49"/>
      <c r="MJL11" s="54"/>
      <c r="MJM11" s="49"/>
      <c r="MJN11" s="54"/>
      <c r="MJO11" s="49"/>
      <c r="MJP11" s="54"/>
      <c r="MJQ11" s="49"/>
      <c r="MJR11" s="54"/>
      <c r="MJS11" s="49"/>
      <c r="MJT11" s="54"/>
      <c r="MJU11" s="49"/>
      <c r="MJV11" s="54"/>
      <c r="MJW11" s="49"/>
      <c r="MJX11" s="54"/>
      <c r="MJY11" s="49"/>
      <c r="MJZ11" s="54"/>
      <c r="MKA11" s="49"/>
      <c r="MKB11" s="54"/>
      <c r="MKC11" s="49"/>
      <c r="MKD11" s="54"/>
      <c r="MKE11" s="49"/>
      <c r="MKF11" s="54"/>
      <c r="MKG11" s="49"/>
      <c r="MKH11" s="54"/>
      <c r="MKI11" s="49"/>
      <c r="MKJ11" s="54"/>
      <c r="MKK11" s="49"/>
      <c r="MKL11" s="54"/>
      <c r="MKM11" s="49"/>
      <c r="MKN11" s="54"/>
      <c r="MKO11" s="49"/>
      <c r="MKP11" s="54"/>
      <c r="MKQ11" s="49"/>
      <c r="MKR11" s="54"/>
      <c r="MKS11" s="49"/>
      <c r="MKT11" s="54"/>
      <c r="MKU11" s="49"/>
      <c r="MKV11" s="54"/>
      <c r="MKW11" s="49"/>
      <c r="MKX11" s="54"/>
      <c r="MKY11" s="49"/>
      <c r="MKZ11" s="54"/>
      <c r="MLA11" s="49"/>
      <c r="MLB11" s="54"/>
      <c r="MLC11" s="49"/>
      <c r="MLD11" s="54"/>
      <c r="MLE11" s="49"/>
      <c r="MLF11" s="54"/>
      <c r="MLG11" s="49"/>
      <c r="MLH11" s="54"/>
      <c r="MLI11" s="49"/>
      <c r="MLJ11" s="54"/>
      <c r="MLK11" s="49"/>
      <c r="MLL11" s="54"/>
      <c r="MLM11" s="49"/>
      <c r="MLN11" s="54"/>
      <c r="MLO11" s="49"/>
      <c r="MLP11" s="54"/>
      <c r="MLQ11" s="49"/>
      <c r="MLR11" s="54"/>
      <c r="MLS11" s="49"/>
      <c r="MLT11" s="54"/>
      <c r="MLU11" s="49"/>
      <c r="MLV11" s="54"/>
      <c r="MLW11" s="49"/>
      <c r="MLX11" s="54"/>
      <c r="MLY11" s="49"/>
      <c r="MLZ11" s="54"/>
      <c r="MMA11" s="49"/>
      <c r="MMB11" s="54"/>
      <c r="MMC11" s="49"/>
      <c r="MMD11" s="54"/>
      <c r="MME11" s="49"/>
      <c r="MMF11" s="54"/>
      <c r="MMG11" s="49"/>
      <c r="MMH11" s="54"/>
      <c r="MMI11" s="49"/>
      <c r="MMJ11" s="54"/>
      <c r="MMK11" s="49"/>
      <c r="MML11" s="54"/>
      <c r="MMM11" s="49"/>
      <c r="MMN11" s="54"/>
      <c r="MMO11" s="49"/>
      <c r="MMP11" s="54"/>
      <c r="MMQ11" s="49"/>
      <c r="MMR11" s="54"/>
      <c r="MMS11" s="49"/>
      <c r="MMT11" s="54"/>
      <c r="MMU11" s="49"/>
      <c r="MMV11" s="54"/>
      <c r="MMW11" s="49"/>
      <c r="MMX11" s="54"/>
      <c r="MMY11" s="49"/>
      <c r="MMZ11" s="54"/>
      <c r="MNA11" s="49"/>
      <c r="MNB11" s="54"/>
      <c r="MNC11" s="49"/>
      <c r="MND11" s="54"/>
      <c r="MNE11" s="49"/>
      <c r="MNF11" s="54"/>
      <c r="MNG11" s="49"/>
      <c r="MNH11" s="54"/>
      <c r="MNI11" s="49"/>
      <c r="MNJ11" s="54"/>
      <c r="MNK11" s="49"/>
      <c r="MNL11" s="54"/>
      <c r="MNM11" s="49"/>
      <c r="MNN11" s="54"/>
      <c r="MNO11" s="49"/>
      <c r="MNP11" s="54"/>
      <c r="MNQ11" s="49"/>
      <c r="MNR11" s="54"/>
      <c r="MNS11" s="49"/>
      <c r="MNT11" s="54"/>
      <c r="MNU11" s="49"/>
      <c r="MNV11" s="54"/>
      <c r="MNW11" s="49"/>
      <c r="MNX11" s="54"/>
      <c r="MNY11" s="49"/>
      <c r="MNZ11" s="54"/>
      <c r="MOA11" s="49"/>
      <c r="MOB11" s="54"/>
      <c r="MOC11" s="49"/>
      <c r="MOD11" s="54"/>
      <c r="MOE11" s="49"/>
      <c r="MOF11" s="54"/>
      <c r="MOG11" s="49"/>
      <c r="MOH11" s="54"/>
      <c r="MOI11" s="49"/>
      <c r="MOJ11" s="54"/>
      <c r="MOK11" s="49"/>
      <c r="MOL11" s="54"/>
      <c r="MOM11" s="49"/>
      <c r="MON11" s="54"/>
      <c r="MOO11" s="49"/>
      <c r="MOP11" s="54"/>
      <c r="MOQ11" s="49"/>
      <c r="MOR11" s="54"/>
      <c r="MOS11" s="49"/>
      <c r="MOT11" s="54"/>
      <c r="MOU11" s="49"/>
      <c r="MOV11" s="54"/>
      <c r="MOW11" s="49"/>
      <c r="MOX11" s="54"/>
      <c r="MOY11" s="49"/>
      <c r="MOZ11" s="54"/>
      <c r="MPA11" s="49"/>
      <c r="MPB11" s="54"/>
      <c r="MPC11" s="49"/>
      <c r="MPD11" s="54"/>
      <c r="MPE11" s="49"/>
      <c r="MPF11" s="54"/>
      <c r="MPG11" s="49"/>
      <c r="MPH11" s="54"/>
      <c r="MPI11" s="49"/>
      <c r="MPJ11" s="54"/>
      <c r="MPK11" s="49"/>
      <c r="MPL11" s="54"/>
      <c r="MPM11" s="49"/>
      <c r="MPN11" s="54"/>
      <c r="MPO11" s="49"/>
      <c r="MPP11" s="54"/>
      <c r="MPQ11" s="49"/>
      <c r="MPR11" s="54"/>
      <c r="MPS11" s="49"/>
      <c r="MPT11" s="54"/>
      <c r="MPU11" s="49"/>
      <c r="MPV11" s="54"/>
      <c r="MPW11" s="49"/>
      <c r="MPX11" s="54"/>
      <c r="MPY11" s="49"/>
      <c r="MPZ11" s="54"/>
      <c r="MQA11" s="49"/>
      <c r="MQB11" s="54"/>
      <c r="MQC11" s="49"/>
      <c r="MQD11" s="54"/>
      <c r="MQE11" s="49"/>
      <c r="MQF11" s="54"/>
      <c r="MQG11" s="49"/>
      <c r="MQH11" s="54"/>
      <c r="MQI11" s="49"/>
      <c r="MQJ11" s="54"/>
      <c r="MQK11" s="49"/>
      <c r="MQL11" s="54"/>
      <c r="MQM11" s="49"/>
      <c r="MQN11" s="54"/>
      <c r="MQO11" s="49"/>
      <c r="MQP11" s="54"/>
      <c r="MQQ11" s="49"/>
      <c r="MQR11" s="54"/>
      <c r="MQS11" s="49"/>
      <c r="MQT11" s="54"/>
      <c r="MQU11" s="49"/>
      <c r="MQV11" s="54"/>
      <c r="MQW11" s="49"/>
      <c r="MQX11" s="54"/>
      <c r="MQY11" s="49"/>
      <c r="MQZ11" s="54"/>
      <c r="MRA11" s="49"/>
      <c r="MRB11" s="54"/>
      <c r="MRC11" s="49"/>
      <c r="MRD11" s="54"/>
      <c r="MRE11" s="49"/>
      <c r="MRF11" s="54"/>
      <c r="MRG11" s="49"/>
      <c r="MRH11" s="54"/>
      <c r="MRI11" s="49"/>
      <c r="MRJ11" s="54"/>
      <c r="MRK11" s="49"/>
      <c r="MRL11" s="54"/>
      <c r="MRM11" s="49"/>
      <c r="MRN11" s="54"/>
      <c r="MRO11" s="49"/>
      <c r="MRP11" s="54"/>
      <c r="MRQ11" s="49"/>
      <c r="MRR11" s="54"/>
      <c r="MRS11" s="49"/>
      <c r="MRT11" s="54"/>
      <c r="MRU11" s="49"/>
      <c r="MRV11" s="54"/>
      <c r="MRW11" s="49"/>
      <c r="MRX11" s="54"/>
      <c r="MRY11" s="49"/>
      <c r="MRZ11" s="54"/>
      <c r="MSA11" s="49"/>
      <c r="MSB11" s="54"/>
      <c r="MSC11" s="49"/>
      <c r="MSD11" s="54"/>
      <c r="MSE11" s="49"/>
      <c r="MSF11" s="54"/>
      <c r="MSG11" s="49"/>
      <c r="MSH11" s="54"/>
      <c r="MSI11" s="49"/>
      <c r="MSJ11" s="54"/>
      <c r="MSK11" s="49"/>
      <c r="MSL11" s="54"/>
      <c r="MSM11" s="49"/>
      <c r="MSN11" s="54"/>
      <c r="MSO11" s="49"/>
      <c r="MSP11" s="54"/>
      <c r="MSQ11" s="49"/>
      <c r="MSR11" s="54"/>
      <c r="MSS11" s="49"/>
      <c r="MST11" s="54"/>
      <c r="MSU11" s="49"/>
      <c r="MSV11" s="54"/>
      <c r="MSW11" s="49"/>
      <c r="MSX11" s="54"/>
      <c r="MSY11" s="49"/>
      <c r="MSZ11" s="54"/>
      <c r="MTA11" s="49"/>
      <c r="MTB11" s="54"/>
      <c r="MTC11" s="49"/>
      <c r="MTD11" s="54"/>
      <c r="MTE11" s="49"/>
      <c r="MTF11" s="54"/>
      <c r="MTG11" s="49"/>
      <c r="MTH11" s="54"/>
      <c r="MTI11" s="49"/>
      <c r="MTJ11" s="54"/>
      <c r="MTK11" s="49"/>
      <c r="MTL11" s="54"/>
      <c r="MTM11" s="49"/>
      <c r="MTN11" s="54"/>
      <c r="MTO11" s="49"/>
      <c r="MTP11" s="54"/>
      <c r="MTQ11" s="49"/>
      <c r="MTR11" s="54"/>
      <c r="MTS11" s="49"/>
      <c r="MTT11" s="54"/>
      <c r="MTU11" s="49"/>
      <c r="MTV11" s="54"/>
      <c r="MTW11" s="49"/>
      <c r="MTX11" s="54"/>
      <c r="MTY11" s="49"/>
      <c r="MTZ11" s="54"/>
      <c r="MUA11" s="49"/>
      <c r="MUB11" s="54"/>
      <c r="MUC11" s="49"/>
      <c r="MUD11" s="54"/>
      <c r="MUE11" s="49"/>
      <c r="MUF11" s="54"/>
      <c r="MUG11" s="49"/>
      <c r="MUH11" s="54"/>
      <c r="MUI11" s="49"/>
      <c r="MUJ11" s="54"/>
      <c r="MUK11" s="49"/>
      <c r="MUL11" s="54"/>
      <c r="MUM11" s="49"/>
      <c r="MUN11" s="54"/>
      <c r="MUO11" s="49"/>
      <c r="MUP11" s="54"/>
      <c r="MUQ11" s="49"/>
      <c r="MUR11" s="54"/>
      <c r="MUS11" s="49"/>
      <c r="MUT11" s="54"/>
      <c r="MUU11" s="49"/>
      <c r="MUV11" s="54"/>
      <c r="MUW11" s="49"/>
      <c r="MUX11" s="54"/>
      <c r="MUY11" s="49"/>
      <c r="MUZ11" s="54"/>
      <c r="MVA11" s="49"/>
      <c r="MVB11" s="54"/>
      <c r="MVC11" s="49"/>
      <c r="MVD11" s="54"/>
      <c r="MVE11" s="49"/>
      <c r="MVF11" s="54"/>
      <c r="MVG11" s="49"/>
      <c r="MVH11" s="54"/>
      <c r="MVI11" s="49"/>
      <c r="MVJ11" s="54"/>
      <c r="MVK11" s="49"/>
      <c r="MVL11" s="54"/>
      <c r="MVM11" s="49"/>
      <c r="MVN11" s="54"/>
      <c r="MVO11" s="49"/>
      <c r="MVP11" s="54"/>
      <c r="MVQ11" s="49"/>
      <c r="MVR11" s="54"/>
      <c r="MVS11" s="49"/>
      <c r="MVT11" s="54"/>
      <c r="MVU11" s="49"/>
      <c r="MVV11" s="54"/>
      <c r="MVW11" s="49"/>
      <c r="MVX11" s="54"/>
      <c r="MVY11" s="49"/>
      <c r="MVZ11" s="54"/>
      <c r="MWA11" s="49"/>
      <c r="MWB11" s="54"/>
      <c r="MWC11" s="49"/>
      <c r="MWD11" s="54"/>
      <c r="MWE11" s="49"/>
      <c r="MWF11" s="54"/>
      <c r="MWG11" s="49"/>
      <c r="MWH11" s="54"/>
      <c r="MWI11" s="49"/>
      <c r="MWJ11" s="54"/>
      <c r="MWK11" s="49"/>
      <c r="MWL11" s="54"/>
      <c r="MWM11" s="49"/>
      <c r="MWN11" s="54"/>
      <c r="MWO11" s="49"/>
      <c r="MWP11" s="54"/>
      <c r="MWQ11" s="49"/>
      <c r="MWR11" s="54"/>
      <c r="MWS11" s="49"/>
      <c r="MWT11" s="54"/>
      <c r="MWU11" s="49"/>
      <c r="MWV11" s="54"/>
      <c r="MWW11" s="49"/>
      <c r="MWX11" s="54"/>
      <c r="MWY11" s="49"/>
      <c r="MWZ11" s="54"/>
      <c r="MXA11" s="49"/>
      <c r="MXB11" s="54"/>
      <c r="MXC11" s="49"/>
      <c r="MXD11" s="54"/>
      <c r="MXE11" s="49"/>
      <c r="MXF11" s="54"/>
      <c r="MXG11" s="49"/>
      <c r="MXH11" s="54"/>
      <c r="MXI11" s="49"/>
      <c r="MXJ11" s="54"/>
      <c r="MXK11" s="49"/>
      <c r="MXL11" s="54"/>
      <c r="MXM11" s="49"/>
      <c r="MXN11" s="54"/>
      <c r="MXO11" s="49"/>
      <c r="MXP11" s="54"/>
      <c r="MXQ11" s="49"/>
      <c r="MXR11" s="54"/>
      <c r="MXS11" s="49"/>
      <c r="MXT11" s="54"/>
      <c r="MXU11" s="49"/>
      <c r="MXV11" s="54"/>
      <c r="MXW11" s="49"/>
      <c r="MXX11" s="54"/>
      <c r="MXY11" s="49"/>
      <c r="MXZ11" s="54"/>
      <c r="MYA11" s="49"/>
      <c r="MYB11" s="54"/>
      <c r="MYC11" s="49"/>
      <c r="MYD11" s="54"/>
      <c r="MYE11" s="49"/>
      <c r="MYF11" s="54"/>
      <c r="MYG11" s="49"/>
      <c r="MYH11" s="54"/>
      <c r="MYI11" s="49"/>
      <c r="MYJ11" s="54"/>
      <c r="MYK11" s="49"/>
      <c r="MYL11" s="54"/>
      <c r="MYM11" s="49"/>
      <c r="MYN11" s="54"/>
      <c r="MYO11" s="49"/>
      <c r="MYP11" s="54"/>
      <c r="MYQ11" s="49"/>
      <c r="MYR11" s="54"/>
      <c r="MYS11" s="49"/>
      <c r="MYT11" s="54"/>
      <c r="MYU11" s="49"/>
      <c r="MYV11" s="54"/>
      <c r="MYW11" s="49"/>
      <c r="MYX11" s="54"/>
      <c r="MYY11" s="49"/>
      <c r="MYZ11" s="54"/>
      <c r="MZA11" s="49"/>
      <c r="MZB11" s="54"/>
      <c r="MZC11" s="49"/>
      <c r="MZD11" s="54"/>
      <c r="MZE11" s="49"/>
      <c r="MZF11" s="54"/>
      <c r="MZG11" s="49"/>
      <c r="MZH11" s="54"/>
      <c r="MZI11" s="49"/>
      <c r="MZJ11" s="54"/>
      <c r="MZK11" s="49"/>
      <c r="MZL11" s="54"/>
      <c r="MZM11" s="49"/>
      <c r="MZN11" s="54"/>
      <c r="MZO11" s="49"/>
      <c r="MZP11" s="54"/>
      <c r="MZQ11" s="49"/>
      <c r="MZR11" s="54"/>
      <c r="MZS11" s="49"/>
      <c r="MZT11" s="54"/>
      <c r="MZU11" s="49"/>
      <c r="MZV11" s="54"/>
      <c r="MZW11" s="49"/>
      <c r="MZX11" s="54"/>
      <c r="MZY11" s="49"/>
      <c r="MZZ11" s="54"/>
      <c r="NAA11" s="49"/>
      <c r="NAB11" s="54"/>
      <c r="NAC11" s="49"/>
      <c r="NAD11" s="54"/>
      <c r="NAE11" s="49"/>
      <c r="NAF11" s="54"/>
      <c r="NAG11" s="49"/>
      <c r="NAH11" s="54"/>
      <c r="NAI11" s="49"/>
      <c r="NAJ11" s="54"/>
      <c r="NAK11" s="49"/>
      <c r="NAL11" s="54"/>
      <c r="NAM11" s="49"/>
      <c r="NAN11" s="54"/>
      <c r="NAO11" s="49"/>
      <c r="NAP11" s="54"/>
      <c r="NAQ11" s="49"/>
      <c r="NAR11" s="54"/>
      <c r="NAS11" s="49"/>
      <c r="NAT11" s="54"/>
      <c r="NAU11" s="49"/>
      <c r="NAV11" s="54"/>
      <c r="NAW11" s="49"/>
      <c r="NAX11" s="54"/>
      <c r="NAY11" s="49"/>
      <c r="NAZ11" s="54"/>
      <c r="NBA11" s="49"/>
      <c r="NBB11" s="54"/>
      <c r="NBC11" s="49"/>
      <c r="NBD11" s="54"/>
      <c r="NBE11" s="49"/>
      <c r="NBF11" s="54"/>
      <c r="NBG11" s="49"/>
      <c r="NBH11" s="54"/>
      <c r="NBI11" s="49"/>
      <c r="NBJ11" s="54"/>
      <c r="NBK11" s="49"/>
      <c r="NBL11" s="54"/>
      <c r="NBM11" s="49"/>
      <c r="NBN11" s="54"/>
      <c r="NBO11" s="49"/>
      <c r="NBP11" s="54"/>
      <c r="NBQ11" s="49"/>
      <c r="NBR11" s="54"/>
      <c r="NBS11" s="49"/>
      <c r="NBT11" s="54"/>
      <c r="NBU11" s="49"/>
      <c r="NBV11" s="54"/>
      <c r="NBW11" s="49"/>
      <c r="NBX11" s="54"/>
      <c r="NBY11" s="49"/>
      <c r="NBZ11" s="54"/>
      <c r="NCA11" s="49"/>
      <c r="NCB11" s="54"/>
      <c r="NCC11" s="49"/>
      <c r="NCD11" s="54"/>
      <c r="NCE11" s="49"/>
      <c r="NCF11" s="54"/>
      <c r="NCG11" s="49"/>
      <c r="NCH11" s="54"/>
      <c r="NCI11" s="49"/>
      <c r="NCJ11" s="54"/>
      <c r="NCK11" s="49"/>
      <c r="NCL11" s="54"/>
      <c r="NCM11" s="49"/>
      <c r="NCN11" s="54"/>
      <c r="NCO11" s="49"/>
      <c r="NCP11" s="54"/>
      <c r="NCQ11" s="49"/>
      <c r="NCR11" s="54"/>
      <c r="NCS11" s="49"/>
      <c r="NCT11" s="54"/>
      <c r="NCU11" s="49"/>
      <c r="NCV11" s="54"/>
      <c r="NCW11" s="49"/>
      <c r="NCX11" s="54"/>
      <c r="NCY11" s="49"/>
      <c r="NCZ11" s="54"/>
      <c r="NDA11" s="49"/>
      <c r="NDB11" s="54"/>
      <c r="NDC11" s="49"/>
      <c r="NDD11" s="54"/>
      <c r="NDE11" s="49"/>
      <c r="NDF11" s="54"/>
      <c r="NDG11" s="49"/>
      <c r="NDH11" s="54"/>
      <c r="NDI11" s="49"/>
      <c r="NDJ11" s="54"/>
      <c r="NDK11" s="49"/>
      <c r="NDL11" s="54"/>
      <c r="NDM11" s="49"/>
      <c r="NDN11" s="54"/>
      <c r="NDO11" s="49"/>
      <c r="NDP11" s="54"/>
      <c r="NDQ11" s="49"/>
      <c r="NDR11" s="54"/>
      <c r="NDS11" s="49"/>
      <c r="NDT11" s="54"/>
      <c r="NDU11" s="49"/>
      <c r="NDV11" s="54"/>
      <c r="NDW11" s="49"/>
      <c r="NDX11" s="54"/>
      <c r="NDY11" s="49"/>
      <c r="NDZ11" s="54"/>
      <c r="NEA11" s="49"/>
      <c r="NEB11" s="54"/>
      <c r="NEC11" s="49"/>
      <c r="NED11" s="54"/>
      <c r="NEE11" s="49"/>
      <c r="NEF11" s="54"/>
      <c r="NEG11" s="49"/>
      <c r="NEH11" s="54"/>
      <c r="NEI11" s="49"/>
      <c r="NEJ11" s="54"/>
      <c r="NEK11" s="49"/>
      <c r="NEL11" s="54"/>
      <c r="NEM11" s="49"/>
      <c r="NEN11" s="54"/>
      <c r="NEO11" s="49"/>
      <c r="NEP11" s="54"/>
      <c r="NEQ11" s="49"/>
      <c r="NER11" s="54"/>
      <c r="NES11" s="49"/>
      <c r="NET11" s="54"/>
      <c r="NEU11" s="49"/>
      <c r="NEV11" s="54"/>
      <c r="NEW11" s="49"/>
      <c r="NEX11" s="54"/>
      <c r="NEY11" s="49"/>
      <c r="NEZ11" s="54"/>
      <c r="NFA11" s="49"/>
      <c r="NFB11" s="54"/>
      <c r="NFC11" s="49"/>
      <c r="NFD11" s="54"/>
      <c r="NFE11" s="49"/>
      <c r="NFF11" s="54"/>
      <c r="NFG11" s="49"/>
      <c r="NFH11" s="54"/>
      <c r="NFI11" s="49"/>
      <c r="NFJ11" s="54"/>
      <c r="NFK11" s="49"/>
      <c r="NFL11" s="54"/>
      <c r="NFM11" s="49"/>
      <c r="NFN11" s="54"/>
      <c r="NFO11" s="49"/>
      <c r="NFP11" s="54"/>
      <c r="NFQ11" s="49"/>
      <c r="NFR11" s="54"/>
      <c r="NFS11" s="49"/>
      <c r="NFT11" s="54"/>
      <c r="NFU11" s="49"/>
      <c r="NFV11" s="54"/>
      <c r="NFW11" s="49"/>
      <c r="NFX11" s="54"/>
      <c r="NFY11" s="49"/>
      <c r="NFZ11" s="54"/>
      <c r="NGA11" s="49"/>
      <c r="NGB11" s="54"/>
      <c r="NGC11" s="49"/>
      <c r="NGD11" s="54"/>
      <c r="NGE11" s="49"/>
      <c r="NGF11" s="54"/>
      <c r="NGG11" s="49"/>
      <c r="NGH11" s="54"/>
      <c r="NGI11" s="49"/>
      <c r="NGJ11" s="54"/>
      <c r="NGK11" s="49"/>
      <c r="NGL11" s="54"/>
      <c r="NGM11" s="49"/>
      <c r="NGN11" s="54"/>
      <c r="NGO11" s="49"/>
      <c r="NGP11" s="54"/>
      <c r="NGQ11" s="49"/>
      <c r="NGR11" s="54"/>
      <c r="NGS11" s="49"/>
      <c r="NGT11" s="54"/>
      <c r="NGU11" s="49"/>
      <c r="NGV11" s="54"/>
      <c r="NGW11" s="49"/>
      <c r="NGX11" s="54"/>
      <c r="NGY11" s="49"/>
      <c r="NGZ11" s="54"/>
      <c r="NHA11" s="49"/>
      <c r="NHB11" s="54"/>
      <c r="NHC11" s="49"/>
      <c r="NHD11" s="54"/>
      <c r="NHE11" s="49"/>
      <c r="NHF11" s="54"/>
      <c r="NHG11" s="49"/>
      <c r="NHH11" s="54"/>
      <c r="NHI11" s="49"/>
      <c r="NHJ11" s="54"/>
      <c r="NHK11" s="49"/>
      <c r="NHL11" s="54"/>
      <c r="NHM11" s="49"/>
      <c r="NHN11" s="54"/>
      <c r="NHO11" s="49"/>
      <c r="NHP11" s="54"/>
      <c r="NHQ11" s="49"/>
      <c r="NHR11" s="54"/>
      <c r="NHS11" s="49"/>
      <c r="NHT11" s="54"/>
      <c r="NHU11" s="49"/>
      <c r="NHV11" s="54"/>
      <c r="NHW11" s="49"/>
      <c r="NHX11" s="54"/>
      <c r="NHY11" s="49"/>
      <c r="NHZ11" s="54"/>
      <c r="NIA11" s="49"/>
      <c r="NIB11" s="54"/>
      <c r="NIC11" s="49"/>
      <c r="NID11" s="54"/>
      <c r="NIE11" s="49"/>
      <c r="NIF11" s="54"/>
      <c r="NIG11" s="49"/>
      <c r="NIH11" s="54"/>
      <c r="NII11" s="49"/>
      <c r="NIJ11" s="54"/>
      <c r="NIK11" s="49"/>
      <c r="NIL11" s="54"/>
      <c r="NIM11" s="49"/>
      <c r="NIN11" s="54"/>
      <c r="NIO11" s="49"/>
      <c r="NIP11" s="54"/>
      <c r="NIQ11" s="49"/>
      <c r="NIR11" s="54"/>
      <c r="NIS11" s="49"/>
      <c r="NIT11" s="54"/>
      <c r="NIU11" s="49"/>
      <c r="NIV11" s="54"/>
      <c r="NIW11" s="49"/>
      <c r="NIX11" s="54"/>
      <c r="NIY11" s="49"/>
      <c r="NIZ11" s="54"/>
      <c r="NJA11" s="49"/>
      <c r="NJB11" s="54"/>
      <c r="NJC11" s="49"/>
      <c r="NJD11" s="54"/>
      <c r="NJE11" s="49"/>
      <c r="NJF11" s="54"/>
      <c r="NJG11" s="49"/>
      <c r="NJH11" s="54"/>
      <c r="NJI11" s="49"/>
      <c r="NJJ11" s="54"/>
      <c r="NJK11" s="49"/>
      <c r="NJL11" s="54"/>
      <c r="NJM11" s="49"/>
      <c r="NJN11" s="54"/>
      <c r="NJO11" s="49"/>
      <c r="NJP11" s="54"/>
      <c r="NJQ11" s="49"/>
      <c r="NJR11" s="54"/>
      <c r="NJS11" s="49"/>
      <c r="NJT11" s="54"/>
      <c r="NJU11" s="49"/>
      <c r="NJV11" s="54"/>
      <c r="NJW11" s="49"/>
      <c r="NJX11" s="54"/>
      <c r="NJY11" s="49"/>
      <c r="NJZ11" s="54"/>
      <c r="NKA11" s="49"/>
      <c r="NKB11" s="54"/>
      <c r="NKC11" s="49"/>
      <c r="NKD11" s="54"/>
      <c r="NKE11" s="49"/>
      <c r="NKF11" s="54"/>
      <c r="NKG11" s="49"/>
      <c r="NKH11" s="54"/>
      <c r="NKI11" s="49"/>
      <c r="NKJ11" s="54"/>
      <c r="NKK11" s="49"/>
      <c r="NKL11" s="54"/>
      <c r="NKM11" s="49"/>
      <c r="NKN11" s="54"/>
      <c r="NKO11" s="49"/>
      <c r="NKP11" s="54"/>
      <c r="NKQ11" s="49"/>
      <c r="NKR11" s="54"/>
      <c r="NKS11" s="49"/>
      <c r="NKT11" s="54"/>
      <c r="NKU11" s="49"/>
      <c r="NKV11" s="54"/>
      <c r="NKW11" s="49"/>
      <c r="NKX11" s="54"/>
      <c r="NKY11" s="49"/>
      <c r="NKZ11" s="54"/>
      <c r="NLA11" s="49"/>
      <c r="NLB11" s="54"/>
      <c r="NLC11" s="49"/>
      <c r="NLD11" s="54"/>
      <c r="NLE11" s="49"/>
      <c r="NLF11" s="54"/>
      <c r="NLG11" s="49"/>
      <c r="NLH11" s="54"/>
      <c r="NLI11" s="49"/>
      <c r="NLJ11" s="54"/>
      <c r="NLK11" s="49"/>
      <c r="NLL11" s="54"/>
      <c r="NLM11" s="49"/>
      <c r="NLN11" s="54"/>
      <c r="NLO11" s="49"/>
      <c r="NLP11" s="54"/>
      <c r="NLQ11" s="49"/>
      <c r="NLR11" s="54"/>
      <c r="NLS11" s="49"/>
      <c r="NLT11" s="54"/>
      <c r="NLU11" s="49"/>
      <c r="NLV11" s="54"/>
      <c r="NLW11" s="49"/>
      <c r="NLX11" s="54"/>
      <c r="NLY11" s="49"/>
      <c r="NLZ11" s="54"/>
      <c r="NMA11" s="49"/>
      <c r="NMB11" s="54"/>
      <c r="NMC11" s="49"/>
      <c r="NMD11" s="54"/>
      <c r="NME11" s="49"/>
      <c r="NMF11" s="54"/>
      <c r="NMG11" s="49"/>
      <c r="NMH11" s="54"/>
      <c r="NMI11" s="49"/>
      <c r="NMJ11" s="54"/>
      <c r="NMK11" s="49"/>
      <c r="NML11" s="54"/>
      <c r="NMM11" s="49"/>
      <c r="NMN11" s="54"/>
      <c r="NMO11" s="49"/>
      <c r="NMP11" s="54"/>
      <c r="NMQ11" s="49"/>
      <c r="NMR11" s="54"/>
      <c r="NMS11" s="49"/>
      <c r="NMT11" s="54"/>
      <c r="NMU11" s="49"/>
      <c r="NMV11" s="54"/>
      <c r="NMW11" s="49"/>
      <c r="NMX11" s="54"/>
      <c r="NMY11" s="49"/>
      <c r="NMZ11" s="54"/>
      <c r="NNA11" s="49"/>
      <c r="NNB11" s="54"/>
      <c r="NNC11" s="49"/>
      <c r="NND11" s="54"/>
      <c r="NNE11" s="49"/>
      <c r="NNF11" s="54"/>
      <c r="NNG11" s="49"/>
      <c r="NNH11" s="54"/>
      <c r="NNI11" s="49"/>
      <c r="NNJ11" s="54"/>
      <c r="NNK11" s="49"/>
      <c r="NNL11" s="54"/>
      <c r="NNM11" s="49"/>
      <c r="NNN11" s="54"/>
      <c r="NNO11" s="49"/>
      <c r="NNP11" s="54"/>
      <c r="NNQ11" s="49"/>
      <c r="NNR11" s="54"/>
      <c r="NNS11" s="49"/>
      <c r="NNT11" s="54"/>
      <c r="NNU11" s="49"/>
      <c r="NNV11" s="54"/>
      <c r="NNW11" s="49"/>
      <c r="NNX11" s="54"/>
      <c r="NNY11" s="49"/>
      <c r="NNZ11" s="54"/>
      <c r="NOA11" s="49"/>
      <c r="NOB11" s="54"/>
      <c r="NOC11" s="49"/>
      <c r="NOD11" s="54"/>
      <c r="NOE11" s="49"/>
      <c r="NOF11" s="54"/>
      <c r="NOG11" s="49"/>
      <c r="NOH11" s="54"/>
      <c r="NOI11" s="49"/>
      <c r="NOJ11" s="54"/>
      <c r="NOK11" s="49"/>
      <c r="NOL11" s="54"/>
      <c r="NOM11" s="49"/>
      <c r="NON11" s="54"/>
      <c r="NOO11" s="49"/>
      <c r="NOP11" s="54"/>
      <c r="NOQ11" s="49"/>
      <c r="NOR11" s="54"/>
      <c r="NOS11" s="49"/>
      <c r="NOT11" s="54"/>
      <c r="NOU11" s="49"/>
      <c r="NOV11" s="54"/>
      <c r="NOW11" s="49"/>
      <c r="NOX11" s="54"/>
      <c r="NOY11" s="49"/>
      <c r="NOZ11" s="54"/>
      <c r="NPA11" s="49"/>
      <c r="NPB11" s="54"/>
      <c r="NPC11" s="49"/>
      <c r="NPD11" s="54"/>
      <c r="NPE11" s="49"/>
      <c r="NPF11" s="54"/>
      <c r="NPG11" s="49"/>
      <c r="NPH11" s="54"/>
      <c r="NPI11" s="49"/>
      <c r="NPJ11" s="54"/>
      <c r="NPK11" s="49"/>
      <c r="NPL11" s="54"/>
      <c r="NPM11" s="49"/>
      <c r="NPN11" s="54"/>
      <c r="NPO11" s="49"/>
      <c r="NPP11" s="54"/>
      <c r="NPQ11" s="49"/>
      <c r="NPR11" s="54"/>
      <c r="NPS11" s="49"/>
      <c r="NPT11" s="54"/>
      <c r="NPU11" s="49"/>
      <c r="NPV11" s="54"/>
      <c r="NPW11" s="49"/>
      <c r="NPX11" s="54"/>
      <c r="NPY11" s="49"/>
      <c r="NPZ11" s="54"/>
      <c r="NQA11" s="49"/>
      <c r="NQB11" s="54"/>
      <c r="NQC11" s="49"/>
      <c r="NQD11" s="54"/>
      <c r="NQE11" s="49"/>
      <c r="NQF11" s="54"/>
      <c r="NQG11" s="49"/>
      <c r="NQH11" s="54"/>
      <c r="NQI11" s="49"/>
      <c r="NQJ11" s="54"/>
      <c r="NQK11" s="49"/>
      <c r="NQL11" s="54"/>
      <c r="NQM11" s="49"/>
      <c r="NQN11" s="54"/>
      <c r="NQO11" s="49"/>
      <c r="NQP11" s="54"/>
      <c r="NQQ11" s="49"/>
      <c r="NQR11" s="54"/>
      <c r="NQS11" s="49"/>
      <c r="NQT11" s="54"/>
      <c r="NQU11" s="49"/>
      <c r="NQV11" s="54"/>
      <c r="NQW11" s="49"/>
      <c r="NQX11" s="54"/>
      <c r="NQY11" s="49"/>
      <c r="NQZ11" s="54"/>
      <c r="NRA11" s="49"/>
      <c r="NRB11" s="54"/>
      <c r="NRC11" s="49"/>
      <c r="NRD11" s="54"/>
      <c r="NRE11" s="49"/>
      <c r="NRF11" s="54"/>
      <c r="NRG11" s="49"/>
      <c r="NRH11" s="54"/>
      <c r="NRI11" s="49"/>
      <c r="NRJ11" s="54"/>
      <c r="NRK11" s="49"/>
      <c r="NRL11" s="54"/>
      <c r="NRM11" s="49"/>
      <c r="NRN11" s="54"/>
      <c r="NRO11" s="49"/>
      <c r="NRP11" s="54"/>
      <c r="NRQ11" s="49"/>
      <c r="NRR11" s="54"/>
      <c r="NRS11" s="49"/>
      <c r="NRT11" s="54"/>
      <c r="NRU11" s="49"/>
      <c r="NRV11" s="54"/>
      <c r="NRW11" s="49"/>
      <c r="NRX11" s="54"/>
      <c r="NRY11" s="49"/>
      <c r="NRZ11" s="54"/>
      <c r="NSA11" s="49"/>
      <c r="NSB11" s="54"/>
      <c r="NSC11" s="49"/>
      <c r="NSD11" s="54"/>
      <c r="NSE11" s="49"/>
      <c r="NSF11" s="54"/>
      <c r="NSG11" s="49"/>
      <c r="NSH11" s="54"/>
      <c r="NSI11" s="49"/>
      <c r="NSJ11" s="54"/>
      <c r="NSK11" s="49"/>
      <c r="NSL11" s="54"/>
      <c r="NSM11" s="49"/>
      <c r="NSN11" s="54"/>
      <c r="NSO11" s="49"/>
      <c r="NSP11" s="54"/>
      <c r="NSQ11" s="49"/>
      <c r="NSR11" s="54"/>
      <c r="NSS11" s="49"/>
      <c r="NST11" s="54"/>
      <c r="NSU11" s="49"/>
      <c r="NSV11" s="54"/>
      <c r="NSW11" s="49"/>
      <c r="NSX11" s="54"/>
      <c r="NSY11" s="49"/>
      <c r="NSZ11" s="54"/>
      <c r="NTA11" s="49"/>
      <c r="NTB11" s="54"/>
      <c r="NTC11" s="49"/>
      <c r="NTD11" s="54"/>
      <c r="NTE11" s="49"/>
      <c r="NTF11" s="54"/>
      <c r="NTG11" s="49"/>
      <c r="NTH11" s="54"/>
      <c r="NTI11" s="49"/>
      <c r="NTJ11" s="54"/>
      <c r="NTK11" s="49"/>
      <c r="NTL11" s="54"/>
      <c r="NTM11" s="49"/>
      <c r="NTN11" s="54"/>
      <c r="NTO11" s="49"/>
      <c r="NTP11" s="54"/>
      <c r="NTQ11" s="49"/>
      <c r="NTR11" s="54"/>
      <c r="NTS11" s="49"/>
      <c r="NTT11" s="54"/>
      <c r="NTU11" s="49"/>
      <c r="NTV11" s="54"/>
      <c r="NTW11" s="49"/>
      <c r="NTX11" s="54"/>
      <c r="NTY11" s="49"/>
      <c r="NTZ11" s="54"/>
      <c r="NUA11" s="49"/>
      <c r="NUB11" s="54"/>
      <c r="NUC11" s="49"/>
      <c r="NUD11" s="54"/>
      <c r="NUE11" s="49"/>
      <c r="NUF11" s="54"/>
      <c r="NUG11" s="49"/>
      <c r="NUH11" s="54"/>
      <c r="NUI11" s="49"/>
      <c r="NUJ11" s="54"/>
      <c r="NUK11" s="49"/>
      <c r="NUL11" s="54"/>
      <c r="NUM11" s="49"/>
      <c r="NUN11" s="54"/>
      <c r="NUO11" s="49"/>
      <c r="NUP11" s="54"/>
      <c r="NUQ11" s="49"/>
      <c r="NUR11" s="54"/>
      <c r="NUS11" s="49"/>
      <c r="NUT11" s="54"/>
      <c r="NUU11" s="49"/>
      <c r="NUV11" s="54"/>
      <c r="NUW11" s="49"/>
      <c r="NUX11" s="54"/>
      <c r="NUY11" s="49"/>
      <c r="NUZ11" s="54"/>
      <c r="NVA11" s="49"/>
      <c r="NVB11" s="54"/>
      <c r="NVC11" s="49"/>
      <c r="NVD11" s="54"/>
      <c r="NVE11" s="49"/>
      <c r="NVF11" s="54"/>
      <c r="NVG11" s="49"/>
      <c r="NVH11" s="54"/>
      <c r="NVI11" s="49"/>
      <c r="NVJ11" s="54"/>
      <c r="NVK11" s="49"/>
      <c r="NVL11" s="54"/>
      <c r="NVM11" s="49"/>
      <c r="NVN11" s="54"/>
      <c r="NVO11" s="49"/>
      <c r="NVP11" s="54"/>
      <c r="NVQ11" s="49"/>
      <c r="NVR11" s="54"/>
      <c r="NVS11" s="49"/>
      <c r="NVT11" s="54"/>
      <c r="NVU11" s="49"/>
      <c r="NVV11" s="54"/>
      <c r="NVW11" s="49"/>
      <c r="NVX11" s="54"/>
      <c r="NVY11" s="49"/>
      <c r="NVZ11" s="54"/>
      <c r="NWA11" s="49"/>
      <c r="NWB11" s="54"/>
      <c r="NWC11" s="49"/>
      <c r="NWD11" s="54"/>
      <c r="NWE11" s="49"/>
      <c r="NWF11" s="54"/>
      <c r="NWG11" s="49"/>
      <c r="NWH11" s="54"/>
      <c r="NWI11" s="49"/>
      <c r="NWJ11" s="54"/>
      <c r="NWK11" s="49"/>
      <c r="NWL11" s="54"/>
      <c r="NWM11" s="49"/>
      <c r="NWN11" s="54"/>
      <c r="NWO11" s="49"/>
      <c r="NWP11" s="54"/>
      <c r="NWQ11" s="49"/>
      <c r="NWR11" s="54"/>
      <c r="NWS11" s="49"/>
      <c r="NWT11" s="54"/>
      <c r="NWU11" s="49"/>
      <c r="NWV11" s="54"/>
      <c r="NWW11" s="49"/>
      <c r="NWX11" s="54"/>
      <c r="NWY11" s="49"/>
      <c r="NWZ11" s="54"/>
      <c r="NXA11" s="49"/>
      <c r="NXB11" s="54"/>
      <c r="NXC11" s="49"/>
      <c r="NXD11" s="54"/>
      <c r="NXE11" s="49"/>
      <c r="NXF11" s="54"/>
      <c r="NXG11" s="49"/>
      <c r="NXH11" s="54"/>
      <c r="NXI11" s="49"/>
      <c r="NXJ11" s="54"/>
      <c r="NXK11" s="49"/>
      <c r="NXL11" s="54"/>
      <c r="NXM11" s="49"/>
      <c r="NXN11" s="54"/>
      <c r="NXO11" s="49"/>
      <c r="NXP11" s="54"/>
      <c r="NXQ11" s="49"/>
      <c r="NXR11" s="54"/>
      <c r="NXS11" s="49"/>
      <c r="NXT11" s="54"/>
      <c r="NXU11" s="49"/>
      <c r="NXV11" s="54"/>
      <c r="NXW11" s="49"/>
      <c r="NXX11" s="54"/>
      <c r="NXY11" s="49"/>
      <c r="NXZ11" s="54"/>
      <c r="NYA11" s="49"/>
      <c r="NYB11" s="54"/>
      <c r="NYC11" s="49"/>
      <c r="NYD11" s="54"/>
      <c r="NYE11" s="49"/>
      <c r="NYF11" s="54"/>
      <c r="NYG11" s="49"/>
      <c r="NYH11" s="54"/>
      <c r="NYI11" s="49"/>
      <c r="NYJ11" s="54"/>
      <c r="NYK11" s="49"/>
      <c r="NYL11" s="54"/>
      <c r="NYM11" s="49"/>
      <c r="NYN11" s="54"/>
      <c r="NYO11" s="49"/>
      <c r="NYP11" s="54"/>
      <c r="NYQ11" s="49"/>
      <c r="NYR11" s="54"/>
      <c r="NYS11" s="49"/>
      <c r="NYT11" s="54"/>
      <c r="NYU11" s="49"/>
      <c r="NYV11" s="54"/>
      <c r="NYW11" s="49"/>
      <c r="NYX11" s="54"/>
      <c r="NYY11" s="49"/>
      <c r="NYZ11" s="54"/>
      <c r="NZA11" s="49"/>
      <c r="NZB11" s="54"/>
      <c r="NZC11" s="49"/>
      <c r="NZD11" s="54"/>
      <c r="NZE11" s="49"/>
      <c r="NZF11" s="54"/>
      <c r="NZG11" s="49"/>
      <c r="NZH11" s="54"/>
      <c r="NZI11" s="49"/>
      <c r="NZJ11" s="54"/>
      <c r="NZK11" s="49"/>
      <c r="NZL11" s="54"/>
      <c r="NZM11" s="49"/>
      <c r="NZN11" s="54"/>
      <c r="NZO11" s="49"/>
      <c r="NZP11" s="54"/>
      <c r="NZQ11" s="49"/>
      <c r="NZR11" s="54"/>
      <c r="NZS11" s="49"/>
      <c r="NZT11" s="54"/>
      <c r="NZU11" s="49"/>
      <c r="NZV11" s="54"/>
      <c r="NZW11" s="49"/>
      <c r="NZX11" s="54"/>
      <c r="NZY11" s="49"/>
      <c r="NZZ11" s="54"/>
      <c r="OAA11" s="49"/>
      <c r="OAB11" s="54"/>
      <c r="OAC11" s="49"/>
      <c r="OAD11" s="54"/>
      <c r="OAE11" s="49"/>
      <c r="OAF11" s="54"/>
      <c r="OAG11" s="49"/>
      <c r="OAH11" s="54"/>
      <c r="OAI11" s="49"/>
      <c r="OAJ11" s="54"/>
      <c r="OAK11" s="49"/>
      <c r="OAL11" s="54"/>
      <c r="OAM11" s="49"/>
      <c r="OAN11" s="54"/>
      <c r="OAO11" s="49"/>
      <c r="OAP11" s="54"/>
      <c r="OAQ11" s="49"/>
      <c r="OAR11" s="54"/>
      <c r="OAS11" s="49"/>
      <c r="OAT11" s="54"/>
      <c r="OAU11" s="49"/>
      <c r="OAV11" s="54"/>
      <c r="OAW11" s="49"/>
      <c r="OAX11" s="54"/>
      <c r="OAY11" s="49"/>
      <c r="OAZ11" s="54"/>
      <c r="OBA11" s="49"/>
      <c r="OBB11" s="54"/>
      <c r="OBC11" s="49"/>
      <c r="OBD11" s="54"/>
      <c r="OBE11" s="49"/>
      <c r="OBF11" s="54"/>
      <c r="OBG11" s="49"/>
      <c r="OBH11" s="54"/>
      <c r="OBI11" s="49"/>
      <c r="OBJ11" s="54"/>
      <c r="OBK11" s="49"/>
      <c r="OBL11" s="54"/>
      <c r="OBM11" s="49"/>
      <c r="OBN11" s="54"/>
      <c r="OBO11" s="49"/>
      <c r="OBP11" s="54"/>
      <c r="OBQ11" s="49"/>
      <c r="OBR11" s="54"/>
      <c r="OBS11" s="49"/>
      <c r="OBT11" s="54"/>
      <c r="OBU11" s="49"/>
      <c r="OBV11" s="54"/>
      <c r="OBW11" s="49"/>
      <c r="OBX11" s="54"/>
      <c r="OBY11" s="49"/>
      <c r="OBZ11" s="54"/>
      <c r="OCA11" s="49"/>
      <c r="OCB11" s="54"/>
      <c r="OCC11" s="49"/>
      <c r="OCD11" s="54"/>
      <c r="OCE11" s="49"/>
      <c r="OCF11" s="54"/>
      <c r="OCG11" s="49"/>
      <c r="OCH11" s="54"/>
      <c r="OCI11" s="49"/>
      <c r="OCJ11" s="54"/>
      <c r="OCK11" s="49"/>
      <c r="OCL11" s="54"/>
      <c r="OCM11" s="49"/>
      <c r="OCN11" s="54"/>
      <c r="OCO11" s="49"/>
      <c r="OCP11" s="54"/>
      <c r="OCQ11" s="49"/>
      <c r="OCR11" s="54"/>
      <c r="OCS11" s="49"/>
      <c r="OCT11" s="54"/>
      <c r="OCU11" s="49"/>
      <c r="OCV11" s="54"/>
      <c r="OCW11" s="49"/>
      <c r="OCX11" s="54"/>
      <c r="OCY11" s="49"/>
      <c r="OCZ11" s="54"/>
      <c r="ODA11" s="49"/>
      <c r="ODB11" s="54"/>
      <c r="ODC11" s="49"/>
      <c r="ODD11" s="54"/>
      <c r="ODE11" s="49"/>
      <c r="ODF11" s="54"/>
      <c r="ODG11" s="49"/>
      <c r="ODH11" s="54"/>
      <c r="ODI11" s="49"/>
      <c r="ODJ11" s="54"/>
      <c r="ODK11" s="49"/>
      <c r="ODL11" s="54"/>
      <c r="ODM11" s="49"/>
      <c r="ODN11" s="54"/>
      <c r="ODO11" s="49"/>
      <c r="ODP11" s="54"/>
      <c r="ODQ11" s="49"/>
      <c r="ODR11" s="54"/>
      <c r="ODS11" s="49"/>
      <c r="ODT11" s="54"/>
      <c r="ODU11" s="49"/>
      <c r="ODV11" s="54"/>
      <c r="ODW11" s="49"/>
      <c r="ODX11" s="54"/>
      <c r="ODY11" s="49"/>
      <c r="ODZ11" s="54"/>
      <c r="OEA11" s="49"/>
      <c r="OEB11" s="54"/>
      <c r="OEC11" s="49"/>
      <c r="OED11" s="54"/>
      <c r="OEE11" s="49"/>
      <c r="OEF11" s="54"/>
      <c r="OEG11" s="49"/>
      <c r="OEH11" s="54"/>
      <c r="OEI11" s="49"/>
      <c r="OEJ11" s="54"/>
      <c r="OEK11" s="49"/>
      <c r="OEL11" s="54"/>
      <c r="OEM11" s="49"/>
      <c r="OEN11" s="54"/>
      <c r="OEO11" s="49"/>
      <c r="OEP11" s="54"/>
      <c r="OEQ11" s="49"/>
      <c r="OER11" s="54"/>
      <c r="OES11" s="49"/>
      <c r="OET11" s="54"/>
      <c r="OEU11" s="49"/>
      <c r="OEV11" s="54"/>
      <c r="OEW11" s="49"/>
      <c r="OEX11" s="54"/>
      <c r="OEY11" s="49"/>
      <c r="OEZ11" s="54"/>
      <c r="OFA11" s="49"/>
      <c r="OFB11" s="54"/>
      <c r="OFC11" s="49"/>
      <c r="OFD11" s="54"/>
      <c r="OFE11" s="49"/>
      <c r="OFF11" s="54"/>
      <c r="OFG11" s="49"/>
      <c r="OFH11" s="54"/>
      <c r="OFI11" s="49"/>
      <c r="OFJ11" s="54"/>
      <c r="OFK11" s="49"/>
      <c r="OFL11" s="54"/>
      <c r="OFM11" s="49"/>
      <c r="OFN11" s="54"/>
      <c r="OFO11" s="49"/>
      <c r="OFP11" s="54"/>
      <c r="OFQ11" s="49"/>
      <c r="OFR11" s="54"/>
      <c r="OFS11" s="49"/>
      <c r="OFT11" s="54"/>
      <c r="OFU11" s="49"/>
      <c r="OFV11" s="54"/>
      <c r="OFW11" s="49"/>
      <c r="OFX11" s="54"/>
      <c r="OFY11" s="49"/>
      <c r="OFZ11" s="54"/>
      <c r="OGA11" s="49"/>
      <c r="OGB11" s="54"/>
      <c r="OGC11" s="49"/>
      <c r="OGD11" s="54"/>
      <c r="OGE11" s="49"/>
      <c r="OGF11" s="54"/>
      <c r="OGG11" s="49"/>
      <c r="OGH11" s="54"/>
      <c r="OGI11" s="49"/>
      <c r="OGJ11" s="54"/>
      <c r="OGK11" s="49"/>
      <c r="OGL11" s="54"/>
      <c r="OGM11" s="49"/>
      <c r="OGN11" s="54"/>
      <c r="OGO11" s="49"/>
      <c r="OGP11" s="54"/>
      <c r="OGQ11" s="49"/>
      <c r="OGR11" s="54"/>
      <c r="OGS11" s="49"/>
      <c r="OGT11" s="54"/>
      <c r="OGU11" s="49"/>
      <c r="OGV11" s="54"/>
      <c r="OGW11" s="49"/>
      <c r="OGX11" s="54"/>
      <c r="OGY11" s="49"/>
      <c r="OGZ11" s="54"/>
      <c r="OHA11" s="49"/>
      <c r="OHB11" s="54"/>
      <c r="OHC11" s="49"/>
      <c r="OHD11" s="54"/>
      <c r="OHE11" s="49"/>
      <c r="OHF11" s="54"/>
      <c r="OHG11" s="49"/>
      <c r="OHH11" s="54"/>
      <c r="OHI11" s="49"/>
      <c r="OHJ11" s="54"/>
      <c r="OHK11" s="49"/>
      <c r="OHL11" s="54"/>
      <c r="OHM11" s="49"/>
      <c r="OHN11" s="54"/>
      <c r="OHO11" s="49"/>
      <c r="OHP11" s="54"/>
      <c r="OHQ11" s="49"/>
      <c r="OHR11" s="54"/>
      <c r="OHS11" s="49"/>
      <c r="OHT11" s="54"/>
      <c r="OHU11" s="49"/>
      <c r="OHV11" s="54"/>
      <c r="OHW11" s="49"/>
      <c r="OHX11" s="54"/>
      <c r="OHY11" s="49"/>
      <c r="OHZ11" s="54"/>
      <c r="OIA11" s="49"/>
      <c r="OIB11" s="54"/>
      <c r="OIC11" s="49"/>
      <c r="OID11" s="54"/>
      <c r="OIE11" s="49"/>
      <c r="OIF11" s="54"/>
      <c r="OIG11" s="49"/>
      <c r="OIH11" s="54"/>
      <c r="OII11" s="49"/>
      <c r="OIJ11" s="54"/>
      <c r="OIK11" s="49"/>
      <c r="OIL11" s="54"/>
      <c r="OIM11" s="49"/>
      <c r="OIN11" s="54"/>
      <c r="OIO11" s="49"/>
      <c r="OIP11" s="54"/>
      <c r="OIQ11" s="49"/>
      <c r="OIR11" s="54"/>
      <c r="OIS11" s="49"/>
      <c r="OIT11" s="54"/>
      <c r="OIU11" s="49"/>
      <c r="OIV11" s="54"/>
      <c r="OIW11" s="49"/>
      <c r="OIX11" s="54"/>
      <c r="OIY11" s="49"/>
      <c r="OIZ11" s="54"/>
      <c r="OJA11" s="49"/>
      <c r="OJB11" s="54"/>
      <c r="OJC11" s="49"/>
      <c r="OJD11" s="54"/>
      <c r="OJE11" s="49"/>
      <c r="OJF11" s="54"/>
      <c r="OJG11" s="49"/>
      <c r="OJH11" s="54"/>
      <c r="OJI11" s="49"/>
      <c r="OJJ11" s="54"/>
      <c r="OJK11" s="49"/>
      <c r="OJL11" s="54"/>
      <c r="OJM11" s="49"/>
      <c r="OJN11" s="54"/>
      <c r="OJO11" s="49"/>
      <c r="OJP11" s="54"/>
      <c r="OJQ11" s="49"/>
      <c r="OJR11" s="54"/>
      <c r="OJS11" s="49"/>
      <c r="OJT11" s="54"/>
      <c r="OJU11" s="49"/>
      <c r="OJV11" s="54"/>
      <c r="OJW11" s="49"/>
      <c r="OJX11" s="54"/>
      <c r="OJY11" s="49"/>
      <c r="OJZ11" s="54"/>
      <c r="OKA11" s="49"/>
      <c r="OKB11" s="54"/>
      <c r="OKC11" s="49"/>
      <c r="OKD11" s="54"/>
      <c r="OKE11" s="49"/>
      <c r="OKF11" s="54"/>
      <c r="OKG11" s="49"/>
      <c r="OKH11" s="54"/>
      <c r="OKI11" s="49"/>
      <c r="OKJ11" s="54"/>
      <c r="OKK11" s="49"/>
      <c r="OKL11" s="54"/>
      <c r="OKM11" s="49"/>
      <c r="OKN11" s="54"/>
      <c r="OKO11" s="49"/>
      <c r="OKP11" s="54"/>
      <c r="OKQ11" s="49"/>
      <c r="OKR11" s="54"/>
      <c r="OKS11" s="49"/>
      <c r="OKT11" s="54"/>
      <c r="OKU11" s="49"/>
      <c r="OKV11" s="54"/>
      <c r="OKW11" s="49"/>
      <c r="OKX11" s="54"/>
      <c r="OKY11" s="49"/>
      <c r="OKZ11" s="54"/>
      <c r="OLA11" s="49"/>
      <c r="OLB11" s="54"/>
      <c r="OLC11" s="49"/>
      <c r="OLD11" s="54"/>
      <c r="OLE11" s="49"/>
      <c r="OLF11" s="54"/>
      <c r="OLG11" s="49"/>
      <c r="OLH11" s="54"/>
      <c r="OLI11" s="49"/>
      <c r="OLJ11" s="54"/>
      <c r="OLK11" s="49"/>
      <c r="OLL11" s="54"/>
      <c r="OLM11" s="49"/>
      <c r="OLN11" s="54"/>
      <c r="OLO11" s="49"/>
      <c r="OLP11" s="54"/>
      <c r="OLQ11" s="49"/>
      <c r="OLR11" s="54"/>
      <c r="OLS11" s="49"/>
      <c r="OLT11" s="54"/>
      <c r="OLU11" s="49"/>
      <c r="OLV11" s="54"/>
      <c r="OLW11" s="49"/>
      <c r="OLX11" s="54"/>
      <c r="OLY11" s="49"/>
      <c r="OLZ11" s="54"/>
      <c r="OMA11" s="49"/>
      <c r="OMB11" s="54"/>
      <c r="OMC11" s="49"/>
      <c r="OMD11" s="54"/>
      <c r="OME11" s="49"/>
      <c r="OMF11" s="54"/>
      <c r="OMG11" s="49"/>
      <c r="OMH11" s="54"/>
      <c r="OMI11" s="49"/>
      <c r="OMJ11" s="54"/>
      <c r="OMK11" s="49"/>
      <c r="OML11" s="54"/>
      <c r="OMM11" s="49"/>
      <c r="OMN11" s="54"/>
      <c r="OMO11" s="49"/>
      <c r="OMP11" s="54"/>
      <c r="OMQ11" s="49"/>
      <c r="OMR11" s="54"/>
      <c r="OMS11" s="49"/>
      <c r="OMT11" s="54"/>
      <c r="OMU11" s="49"/>
      <c r="OMV11" s="54"/>
      <c r="OMW11" s="49"/>
      <c r="OMX11" s="54"/>
      <c r="OMY11" s="49"/>
      <c r="OMZ11" s="54"/>
      <c r="ONA11" s="49"/>
      <c r="ONB11" s="54"/>
      <c r="ONC11" s="49"/>
      <c r="OND11" s="54"/>
      <c r="ONE11" s="49"/>
      <c r="ONF11" s="54"/>
      <c r="ONG11" s="49"/>
      <c r="ONH11" s="54"/>
      <c r="ONI11" s="49"/>
      <c r="ONJ11" s="54"/>
      <c r="ONK11" s="49"/>
      <c r="ONL11" s="54"/>
      <c r="ONM11" s="49"/>
      <c r="ONN11" s="54"/>
      <c r="ONO11" s="49"/>
      <c r="ONP11" s="54"/>
      <c r="ONQ11" s="49"/>
      <c r="ONR11" s="54"/>
      <c r="ONS11" s="49"/>
      <c r="ONT11" s="54"/>
      <c r="ONU11" s="49"/>
      <c r="ONV11" s="54"/>
      <c r="ONW11" s="49"/>
      <c r="ONX11" s="54"/>
      <c r="ONY11" s="49"/>
      <c r="ONZ11" s="54"/>
      <c r="OOA11" s="49"/>
      <c r="OOB11" s="54"/>
      <c r="OOC11" s="49"/>
      <c r="OOD11" s="54"/>
      <c r="OOE11" s="49"/>
      <c r="OOF11" s="54"/>
      <c r="OOG11" s="49"/>
      <c r="OOH11" s="54"/>
      <c r="OOI11" s="49"/>
      <c r="OOJ11" s="54"/>
      <c r="OOK11" s="49"/>
      <c r="OOL11" s="54"/>
      <c r="OOM11" s="49"/>
      <c r="OON11" s="54"/>
      <c r="OOO11" s="49"/>
      <c r="OOP11" s="54"/>
      <c r="OOQ11" s="49"/>
      <c r="OOR11" s="54"/>
      <c r="OOS11" s="49"/>
      <c r="OOT11" s="54"/>
      <c r="OOU11" s="49"/>
      <c r="OOV11" s="54"/>
      <c r="OOW11" s="49"/>
      <c r="OOX11" s="54"/>
      <c r="OOY11" s="49"/>
      <c r="OOZ11" s="54"/>
      <c r="OPA11" s="49"/>
      <c r="OPB11" s="54"/>
      <c r="OPC11" s="49"/>
      <c r="OPD11" s="54"/>
      <c r="OPE11" s="49"/>
      <c r="OPF11" s="54"/>
      <c r="OPG11" s="49"/>
      <c r="OPH11" s="54"/>
      <c r="OPI11" s="49"/>
      <c r="OPJ11" s="54"/>
      <c r="OPK11" s="49"/>
      <c r="OPL11" s="54"/>
      <c r="OPM11" s="49"/>
      <c r="OPN11" s="54"/>
      <c r="OPO11" s="49"/>
      <c r="OPP11" s="54"/>
      <c r="OPQ11" s="49"/>
      <c r="OPR11" s="54"/>
      <c r="OPS11" s="49"/>
      <c r="OPT11" s="54"/>
      <c r="OPU11" s="49"/>
      <c r="OPV11" s="54"/>
      <c r="OPW11" s="49"/>
      <c r="OPX11" s="54"/>
      <c r="OPY11" s="49"/>
      <c r="OPZ11" s="54"/>
      <c r="OQA11" s="49"/>
      <c r="OQB11" s="54"/>
      <c r="OQC11" s="49"/>
      <c r="OQD11" s="54"/>
      <c r="OQE11" s="49"/>
      <c r="OQF11" s="54"/>
      <c r="OQG11" s="49"/>
      <c r="OQH11" s="54"/>
      <c r="OQI11" s="49"/>
      <c r="OQJ11" s="54"/>
      <c r="OQK11" s="49"/>
      <c r="OQL11" s="54"/>
      <c r="OQM11" s="49"/>
      <c r="OQN11" s="54"/>
      <c r="OQO11" s="49"/>
      <c r="OQP11" s="54"/>
      <c r="OQQ11" s="49"/>
      <c r="OQR11" s="54"/>
      <c r="OQS11" s="49"/>
      <c r="OQT11" s="54"/>
      <c r="OQU11" s="49"/>
      <c r="OQV11" s="54"/>
      <c r="OQW11" s="49"/>
      <c r="OQX11" s="54"/>
      <c r="OQY11" s="49"/>
      <c r="OQZ11" s="54"/>
      <c r="ORA11" s="49"/>
      <c r="ORB11" s="54"/>
      <c r="ORC11" s="49"/>
      <c r="ORD11" s="54"/>
      <c r="ORE11" s="49"/>
      <c r="ORF11" s="54"/>
      <c r="ORG11" s="49"/>
      <c r="ORH11" s="54"/>
      <c r="ORI11" s="49"/>
      <c r="ORJ11" s="54"/>
      <c r="ORK11" s="49"/>
      <c r="ORL11" s="54"/>
      <c r="ORM11" s="49"/>
      <c r="ORN11" s="54"/>
      <c r="ORO11" s="49"/>
      <c r="ORP11" s="54"/>
      <c r="ORQ11" s="49"/>
      <c r="ORR11" s="54"/>
      <c r="ORS11" s="49"/>
      <c r="ORT11" s="54"/>
      <c r="ORU11" s="49"/>
      <c r="ORV11" s="54"/>
      <c r="ORW11" s="49"/>
      <c r="ORX11" s="54"/>
      <c r="ORY11" s="49"/>
      <c r="ORZ11" s="54"/>
      <c r="OSA11" s="49"/>
      <c r="OSB11" s="54"/>
      <c r="OSC11" s="49"/>
      <c r="OSD11" s="54"/>
      <c r="OSE11" s="49"/>
      <c r="OSF11" s="54"/>
      <c r="OSG11" s="49"/>
      <c r="OSH11" s="54"/>
      <c r="OSI11" s="49"/>
      <c r="OSJ11" s="54"/>
      <c r="OSK11" s="49"/>
      <c r="OSL11" s="54"/>
      <c r="OSM11" s="49"/>
      <c r="OSN11" s="54"/>
      <c r="OSO11" s="49"/>
      <c r="OSP11" s="54"/>
      <c r="OSQ11" s="49"/>
      <c r="OSR11" s="54"/>
      <c r="OSS11" s="49"/>
      <c r="OST11" s="54"/>
      <c r="OSU11" s="49"/>
      <c r="OSV11" s="54"/>
      <c r="OSW11" s="49"/>
      <c r="OSX11" s="54"/>
      <c r="OSY11" s="49"/>
      <c r="OSZ11" s="54"/>
      <c r="OTA11" s="49"/>
      <c r="OTB11" s="54"/>
      <c r="OTC11" s="49"/>
      <c r="OTD11" s="54"/>
      <c r="OTE11" s="49"/>
      <c r="OTF11" s="54"/>
      <c r="OTG11" s="49"/>
      <c r="OTH11" s="54"/>
      <c r="OTI11" s="49"/>
      <c r="OTJ11" s="54"/>
      <c r="OTK11" s="49"/>
      <c r="OTL11" s="54"/>
      <c r="OTM11" s="49"/>
      <c r="OTN11" s="54"/>
      <c r="OTO11" s="49"/>
      <c r="OTP11" s="54"/>
      <c r="OTQ11" s="49"/>
      <c r="OTR11" s="54"/>
      <c r="OTS11" s="49"/>
      <c r="OTT11" s="54"/>
      <c r="OTU11" s="49"/>
      <c r="OTV11" s="54"/>
      <c r="OTW11" s="49"/>
      <c r="OTX11" s="54"/>
      <c r="OTY11" s="49"/>
      <c r="OTZ11" s="54"/>
      <c r="OUA11" s="49"/>
      <c r="OUB11" s="54"/>
      <c r="OUC11" s="49"/>
      <c r="OUD11" s="54"/>
      <c r="OUE11" s="49"/>
      <c r="OUF11" s="54"/>
      <c r="OUG11" s="49"/>
      <c r="OUH11" s="54"/>
      <c r="OUI11" s="49"/>
      <c r="OUJ11" s="54"/>
      <c r="OUK11" s="49"/>
      <c r="OUL11" s="54"/>
      <c r="OUM11" s="49"/>
      <c r="OUN11" s="54"/>
      <c r="OUO11" s="49"/>
      <c r="OUP11" s="54"/>
      <c r="OUQ11" s="49"/>
      <c r="OUR11" s="54"/>
      <c r="OUS11" s="49"/>
      <c r="OUT11" s="54"/>
      <c r="OUU11" s="49"/>
      <c r="OUV11" s="54"/>
      <c r="OUW11" s="49"/>
      <c r="OUX11" s="54"/>
      <c r="OUY11" s="49"/>
      <c r="OUZ11" s="54"/>
      <c r="OVA11" s="49"/>
      <c r="OVB11" s="54"/>
      <c r="OVC11" s="49"/>
      <c r="OVD11" s="54"/>
      <c r="OVE11" s="49"/>
      <c r="OVF11" s="54"/>
      <c r="OVG11" s="49"/>
      <c r="OVH11" s="54"/>
      <c r="OVI11" s="49"/>
      <c r="OVJ11" s="54"/>
      <c r="OVK11" s="49"/>
      <c r="OVL11" s="54"/>
      <c r="OVM11" s="49"/>
      <c r="OVN11" s="54"/>
      <c r="OVO11" s="49"/>
      <c r="OVP11" s="54"/>
      <c r="OVQ11" s="49"/>
      <c r="OVR11" s="54"/>
      <c r="OVS11" s="49"/>
      <c r="OVT11" s="54"/>
      <c r="OVU11" s="49"/>
      <c r="OVV11" s="54"/>
      <c r="OVW11" s="49"/>
      <c r="OVX11" s="54"/>
      <c r="OVY11" s="49"/>
      <c r="OVZ11" s="54"/>
      <c r="OWA11" s="49"/>
      <c r="OWB11" s="54"/>
      <c r="OWC11" s="49"/>
      <c r="OWD11" s="54"/>
      <c r="OWE11" s="49"/>
      <c r="OWF11" s="54"/>
      <c r="OWG11" s="49"/>
      <c r="OWH11" s="54"/>
      <c r="OWI11" s="49"/>
      <c r="OWJ11" s="54"/>
      <c r="OWK11" s="49"/>
      <c r="OWL11" s="54"/>
      <c r="OWM11" s="49"/>
      <c r="OWN11" s="54"/>
      <c r="OWO11" s="49"/>
      <c r="OWP11" s="54"/>
      <c r="OWQ11" s="49"/>
      <c r="OWR11" s="54"/>
      <c r="OWS11" s="49"/>
      <c r="OWT11" s="54"/>
      <c r="OWU11" s="49"/>
      <c r="OWV11" s="54"/>
      <c r="OWW11" s="49"/>
      <c r="OWX11" s="54"/>
      <c r="OWY11" s="49"/>
      <c r="OWZ11" s="54"/>
      <c r="OXA11" s="49"/>
      <c r="OXB11" s="54"/>
      <c r="OXC11" s="49"/>
      <c r="OXD11" s="54"/>
      <c r="OXE11" s="49"/>
      <c r="OXF11" s="54"/>
      <c r="OXG11" s="49"/>
      <c r="OXH11" s="54"/>
      <c r="OXI11" s="49"/>
      <c r="OXJ11" s="54"/>
      <c r="OXK11" s="49"/>
      <c r="OXL11" s="54"/>
      <c r="OXM11" s="49"/>
      <c r="OXN11" s="54"/>
      <c r="OXO11" s="49"/>
      <c r="OXP11" s="54"/>
      <c r="OXQ11" s="49"/>
      <c r="OXR11" s="54"/>
      <c r="OXS11" s="49"/>
      <c r="OXT11" s="54"/>
      <c r="OXU11" s="49"/>
      <c r="OXV11" s="54"/>
      <c r="OXW11" s="49"/>
      <c r="OXX11" s="54"/>
      <c r="OXY11" s="49"/>
      <c r="OXZ11" s="54"/>
      <c r="OYA11" s="49"/>
      <c r="OYB11" s="54"/>
      <c r="OYC11" s="49"/>
      <c r="OYD11" s="54"/>
      <c r="OYE11" s="49"/>
      <c r="OYF11" s="54"/>
      <c r="OYG11" s="49"/>
      <c r="OYH11" s="54"/>
      <c r="OYI11" s="49"/>
      <c r="OYJ11" s="54"/>
      <c r="OYK11" s="49"/>
      <c r="OYL11" s="54"/>
      <c r="OYM11" s="49"/>
      <c r="OYN11" s="54"/>
      <c r="OYO11" s="49"/>
      <c r="OYP11" s="54"/>
      <c r="OYQ11" s="49"/>
      <c r="OYR11" s="54"/>
      <c r="OYS11" s="49"/>
      <c r="OYT11" s="54"/>
      <c r="OYU11" s="49"/>
      <c r="OYV11" s="54"/>
      <c r="OYW11" s="49"/>
      <c r="OYX11" s="54"/>
      <c r="OYY11" s="49"/>
      <c r="OYZ11" s="54"/>
      <c r="OZA11" s="49"/>
      <c r="OZB11" s="54"/>
      <c r="OZC11" s="49"/>
      <c r="OZD11" s="54"/>
      <c r="OZE11" s="49"/>
      <c r="OZF11" s="54"/>
      <c r="OZG11" s="49"/>
      <c r="OZH11" s="54"/>
      <c r="OZI11" s="49"/>
      <c r="OZJ11" s="54"/>
      <c r="OZK11" s="49"/>
      <c r="OZL11" s="54"/>
      <c r="OZM11" s="49"/>
      <c r="OZN11" s="54"/>
      <c r="OZO11" s="49"/>
      <c r="OZP11" s="54"/>
      <c r="OZQ11" s="49"/>
      <c r="OZR11" s="54"/>
      <c r="OZS11" s="49"/>
      <c r="OZT11" s="54"/>
      <c r="OZU11" s="49"/>
      <c r="OZV11" s="54"/>
      <c r="OZW11" s="49"/>
      <c r="OZX11" s="54"/>
      <c r="OZY11" s="49"/>
      <c r="OZZ11" s="54"/>
      <c r="PAA11" s="49"/>
      <c r="PAB11" s="54"/>
      <c r="PAC11" s="49"/>
      <c r="PAD11" s="54"/>
      <c r="PAE11" s="49"/>
      <c r="PAF11" s="54"/>
      <c r="PAG11" s="49"/>
      <c r="PAH11" s="54"/>
      <c r="PAI11" s="49"/>
      <c r="PAJ11" s="54"/>
      <c r="PAK11" s="49"/>
      <c r="PAL11" s="54"/>
      <c r="PAM11" s="49"/>
      <c r="PAN11" s="54"/>
      <c r="PAO11" s="49"/>
      <c r="PAP11" s="54"/>
      <c r="PAQ11" s="49"/>
      <c r="PAR11" s="54"/>
      <c r="PAS11" s="49"/>
      <c r="PAT11" s="54"/>
      <c r="PAU11" s="49"/>
      <c r="PAV11" s="54"/>
      <c r="PAW11" s="49"/>
      <c r="PAX11" s="54"/>
      <c r="PAY11" s="49"/>
      <c r="PAZ11" s="54"/>
      <c r="PBA11" s="49"/>
      <c r="PBB11" s="54"/>
      <c r="PBC11" s="49"/>
      <c r="PBD11" s="54"/>
      <c r="PBE11" s="49"/>
      <c r="PBF11" s="54"/>
      <c r="PBG11" s="49"/>
      <c r="PBH11" s="54"/>
      <c r="PBI11" s="49"/>
      <c r="PBJ11" s="54"/>
      <c r="PBK11" s="49"/>
      <c r="PBL11" s="54"/>
      <c r="PBM11" s="49"/>
      <c r="PBN11" s="54"/>
      <c r="PBO11" s="49"/>
      <c r="PBP11" s="54"/>
      <c r="PBQ11" s="49"/>
      <c r="PBR11" s="54"/>
      <c r="PBS11" s="49"/>
      <c r="PBT11" s="54"/>
      <c r="PBU11" s="49"/>
      <c r="PBV11" s="54"/>
      <c r="PBW11" s="49"/>
      <c r="PBX11" s="54"/>
      <c r="PBY11" s="49"/>
      <c r="PBZ11" s="54"/>
      <c r="PCA11" s="49"/>
      <c r="PCB11" s="54"/>
      <c r="PCC11" s="49"/>
      <c r="PCD11" s="54"/>
      <c r="PCE11" s="49"/>
      <c r="PCF11" s="54"/>
      <c r="PCG11" s="49"/>
      <c r="PCH11" s="54"/>
      <c r="PCI11" s="49"/>
      <c r="PCJ11" s="54"/>
      <c r="PCK11" s="49"/>
      <c r="PCL11" s="54"/>
      <c r="PCM11" s="49"/>
      <c r="PCN11" s="54"/>
      <c r="PCO11" s="49"/>
      <c r="PCP11" s="54"/>
      <c r="PCQ11" s="49"/>
      <c r="PCR11" s="54"/>
      <c r="PCS11" s="49"/>
      <c r="PCT11" s="54"/>
      <c r="PCU11" s="49"/>
      <c r="PCV11" s="54"/>
      <c r="PCW11" s="49"/>
      <c r="PCX11" s="54"/>
      <c r="PCY11" s="49"/>
      <c r="PCZ11" s="54"/>
      <c r="PDA11" s="49"/>
      <c r="PDB11" s="54"/>
      <c r="PDC11" s="49"/>
      <c r="PDD11" s="54"/>
      <c r="PDE11" s="49"/>
      <c r="PDF11" s="54"/>
      <c r="PDG11" s="49"/>
      <c r="PDH11" s="54"/>
      <c r="PDI11" s="49"/>
      <c r="PDJ11" s="54"/>
      <c r="PDK11" s="49"/>
      <c r="PDL11" s="54"/>
      <c r="PDM11" s="49"/>
      <c r="PDN11" s="54"/>
      <c r="PDO11" s="49"/>
      <c r="PDP11" s="54"/>
      <c r="PDQ11" s="49"/>
      <c r="PDR11" s="54"/>
      <c r="PDS11" s="49"/>
      <c r="PDT11" s="54"/>
      <c r="PDU11" s="49"/>
      <c r="PDV11" s="54"/>
      <c r="PDW11" s="49"/>
      <c r="PDX11" s="54"/>
      <c r="PDY11" s="49"/>
      <c r="PDZ11" s="54"/>
      <c r="PEA11" s="49"/>
      <c r="PEB11" s="54"/>
      <c r="PEC11" s="49"/>
      <c r="PED11" s="54"/>
      <c r="PEE11" s="49"/>
      <c r="PEF11" s="54"/>
      <c r="PEG11" s="49"/>
      <c r="PEH11" s="54"/>
      <c r="PEI11" s="49"/>
      <c r="PEJ11" s="54"/>
      <c r="PEK11" s="49"/>
      <c r="PEL11" s="54"/>
      <c r="PEM11" s="49"/>
      <c r="PEN11" s="54"/>
      <c r="PEO11" s="49"/>
      <c r="PEP11" s="54"/>
      <c r="PEQ11" s="49"/>
      <c r="PER11" s="54"/>
      <c r="PES11" s="49"/>
      <c r="PET11" s="54"/>
      <c r="PEU11" s="49"/>
      <c r="PEV11" s="54"/>
      <c r="PEW11" s="49"/>
      <c r="PEX11" s="54"/>
      <c r="PEY11" s="49"/>
      <c r="PEZ11" s="54"/>
      <c r="PFA11" s="49"/>
      <c r="PFB11" s="54"/>
      <c r="PFC11" s="49"/>
      <c r="PFD11" s="54"/>
      <c r="PFE11" s="49"/>
      <c r="PFF11" s="54"/>
      <c r="PFG11" s="49"/>
      <c r="PFH11" s="54"/>
      <c r="PFI11" s="49"/>
      <c r="PFJ11" s="54"/>
      <c r="PFK11" s="49"/>
      <c r="PFL11" s="54"/>
      <c r="PFM11" s="49"/>
      <c r="PFN11" s="54"/>
      <c r="PFO11" s="49"/>
      <c r="PFP11" s="54"/>
      <c r="PFQ11" s="49"/>
      <c r="PFR11" s="54"/>
      <c r="PFS11" s="49"/>
      <c r="PFT11" s="54"/>
      <c r="PFU11" s="49"/>
      <c r="PFV11" s="54"/>
      <c r="PFW11" s="49"/>
      <c r="PFX11" s="54"/>
      <c r="PFY11" s="49"/>
      <c r="PFZ11" s="54"/>
      <c r="PGA11" s="49"/>
      <c r="PGB11" s="54"/>
      <c r="PGC11" s="49"/>
      <c r="PGD11" s="54"/>
      <c r="PGE11" s="49"/>
      <c r="PGF11" s="54"/>
      <c r="PGG11" s="49"/>
      <c r="PGH11" s="54"/>
      <c r="PGI11" s="49"/>
      <c r="PGJ11" s="54"/>
      <c r="PGK11" s="49"/>
      <c r="PGL11" s="54"/>
      <c r="PGM11" s="49"/>
      <c r="PGN11" s="54"/>
      <c r="PGO11" s="49"/>
      <c r="PGP11" s="54"/>
      <c r="PGQ11" s="49"/>
      <c r="PGR11" s="54"/>
      <c r="PGS11" s="49"/>
      <c r="PGT11" s="54"/>
      <c r="PGU11" s="49"/>
      <c r="PGV11" s="54"/>
      <c r="PGW11" s="49"/>
      <c r="PGX11" s="54"/>
      <c r="PGY11" s="49"/>
      <c r="PGZ11" s="54"/>
      <c r="PHA11" s="49"/>
      <c r="PHB11" s="54"/>
      <c r="PHC11" s="49"/>
      <c r="PHD11" s="54"/>
      <c r="PHE11" s="49"/>
      <c r="PHF11" s="54"/>
      <c r="PHG11" s="49"/>
      <c r="PHH11" s="54"/>
      <c r="PHI11" s="49"/>
      <c r="PHJ11" s="54"/>
      <c r="PHK11" s="49"/>
      <c r="PHL11" s="54"/>
      <c r="PHM11" s="49"/>
      <c r="PHN11" s="54"/>
      <c r="PHO11" s="49"/>
      <c r="PHP11" s="54"/>
      <c r="PHQ11" s="49"/>
      <c r="PHR11" s="54"/>
      <c r="PHS11" s="49"/>
      <c r="PHT11" s="54"/>
      <c r="PHU11" s="49"/>
      <c r="PHV11" s="54"/>
      <c r="PHW11" s="49"/>
      <c r="PHX11" s="54"/>
      <c r="PHY11" s="49"/>
      <c r="PHZ11" s="54"/>
      <c r="PIA11" s="49"/>
      <c r="PIB11" s="54"/>
      <c r="PIC11" s="49"/>
      <c r="PID11" s="54"/>
      <c r="PIE11" s="49"/>
      <c r="PIF11" s="54"/>
      <c r="PIG11" s="49"/>
      <c r="PIH11" s="54"/>
      <c r="PII11" s="49"/>
      <c r="PIJ11" s="54"/>
      <c r="PIK11" s="49"/>
      <c r="PIL11" s="54"/>
      <c r="PIM11" s="49"/>
      <c r="PIN11" s="54"/>
      <c r="PIO11" s="49"/>
      <c r="PIP11" s="54"/>
      <c r="PIQ11" s="49"/>
      <c r="PIR11" s="54"/>
      <c r="PIS11" s="49"/>
      <c r="PIT11" s="54"/>
      <c r="PIU11" s="49"/>
      <c r="PIV11" s="54"/>
      <c r="PIW11" s="49"/>
      <c r="PIX11" s="54"/>
      <c r="PIY11" s="49"/>
      <c r="PIZ11" s="54"/>
      <c r="PJA11" s="49"/>
      <c r="PJB11" s="54"/>
      <c r="PJC11" s="49"/>
      <c r="PJD11" s="54"/>
      <c r="PJE11" s="49"/>
      <c r="PJF11" s="54"/>
      <c r="PJG11" s="49"/>
      <c r="PJH11" s="54"/>
      <c r="PJI11" s="49"/>
      <c r="PJJ11" s="54"/>
      <c r="PJK11" s="49"/>
      <c r="PJL11" s="54"/>
      <c r="PJM11" s="49"/>
      <c r="PJN11" s="54"/>
      <c r="PJO11" s="49"/>
      <c r="PJP11" s="54"/>
      <c r="PJQ11" s="49"/>
      <c r="PJR11" s="54"/>
      <c r="PJS11" s="49"/>
      <c r="PJT11" s="54"/>
      <c r="PJU11" s="49"/>
      <c r="PJV11" s="54"/>
      <c r="PJW11" s="49"/>
      <c r="PJX11" s="54"/>
      <c r="PJY11" s="49"/>
      <c r="PJZ11" s="54"/>
      <c r="PKA11" s="49"/>
      <c r="PKB11" s="54"/>
      <c r="PKC11" s="49"/>
      <c r="PKD11" s="54"/>
      <c r="PKE11" s="49"/>
      <c r="PKF11" s="54"/>
      <c r="PKG11" s="49"/>
      <c r="PKH11" s="54"/>
      <c r="PKI11" s="49"/>
      <c r="PKJ11" s="54"/>
      <c r="PKK11" s="49"/>
      <c r="PKL11" s="54"/>
      <c r="PKM11" s="49"/>
      <c r="PKN11" s="54"/>
      <c r="PKO11" s="49"/>
      <c r="PKP11" s="54"/>
      <c r="PKQ11" s="49"/>
      <c r="PKR11" s="54"/>
      <c r="PKS11" s="49"/>
      <c r="PKT11" s="54"/>
      <c r="PKU11" s="49"/>
      <c r="PKV11" s="54"/>
      <c r="PKW11" s="49"/>
      <c r="PKX11" s="54"/>
      <c r="PKY11" s="49"/>
      <c r="PKZ11" s="54"/>
      <c r="PLA11" s="49"/>
      <c r="PLB11" s="54"/>
      <c r="PLC11" s="49"/>
      <c r="PLD11" s="54"/>
      <c r="PLE11" s="49"/>
      <c r="PLF11" s="54"/>
      <c r="PLG11" s="49"/>
      <c r="PLH11" s="54"/>
      <c r="PLI11" s="49"/>
      <c r="PLJ11" s="54"/>
      <c r="PLK11" s="49"/>
      <c r="PLL11" s="54"/>
      <c r="PLM11" s="49"/>
      <c r="PLN11" s="54"/>
      <c r="PLO11" s="49"/>
      <c r="PLP11" s="54"/>
      <c r="PLQ11" s="49"/>
      <c r="PLR11" s="54"/>
      <c r="PLS11" s="49"/>
      <c r="PLT11" s="54"/>
      <c r="PLU11" s="49"/>
      <c r="PLV11" s="54"/>
      <c r="PLW11" s="49"/>
      <c r="PLX11" s="54"/>
      <c r="PLY11" s="49"/>
      <c r="PLZ11" s="54"/>
      <c r="PMA11" s="49"/>
      <c r="PMB11" s="54"/>
      <c r="PMC11" s="49"/>
      <c r="PMD11" s="54"/>
      <c r="PME11" s="49"/>
      <c r="PMF11" s="54"/>
      <c r="PMG11" s="49"/>
      <c r="PMH11" s="54"/>
      <c r="PMI11" s="49"/>
      <c r="PMJ11" s="54"/>
      <c r="PMK11" s="49"/>
      <c r="PML11" s="54"/>
      <c r="PMM11" s="49"/>
      <c r="PMN11" s="54"/>
      <c r="PMO11" s="49"/>
      <c r="PMP11" s="54"/>
      <c r="PMQ11" s="49"/>
      <c r="PMR11" s="54"/>
      <c r="PMS11" s="49"/>
      <c r="PMT11" s="54"/>
      <c r="PMU11" s="49"/>
      <c r="PMV11" s="54"/>
      <c r="PMW11" s="49"/>
      <c r="PMX11" s="54"/>
      <c r="PMY11" s="49"/>
      <c r="PMZ11" s="54"/>
      <c r="PNA11" s="49"/>
      <c r="PNB11" s="54"/>
      <c r="PNC11" s="49"/>
      <c r="PND11" s="54"/>
      <c r="PNE11" s="49"/>
      <c r="PNF11" s="54"/>
      <c r="PNG11" s="49"/>
      <c r="PNH11" s="54"/>
      <c r="PNI11" s="49"/>
      <c r="PNJ11" s="54"/>
      <c r="PNK11" s="49"/>
      <c r="PNL11" s="54"/>
      <c r="PNM11" s="49"/>
      <c r="PNN11" s="54"/>
      <c r="PNO11" s="49"/>
      <c r="PNP11" s="54"/>
      <c r="PNQ11" s="49"/>
      <c r="PNR11" s="54"/>
      <c r="PNS11" s="49"/>
      <c r="PNT11" s="54"/>
      <c r="PNU11" s="49"/>
      <c r="PNV11" s="54"/>
      <c r="PNW11" s="49"/>
      <c r="PNX11" s="54"/>
      <c r="PNY11" s="49"/>
      <c r="PNZ11" s="54"/>
      <c r="POA11" s="49"/>
      <c r="POB11" s="54"/>
      <c r="POC11" s="49"/>
      <c r="POD11" s="54"/>
      <c r="POE11" s="49"/>
      <c r="POF11" s="54"/>
      <c r="POG11" s="49"/>
      <c r="POH11" s="54"/>
      <c r="POI11" s="49"/>
      <c r="POJ11" s="54"/>
      <c r="POK11" s="49"/>
      <c r="POL11" s="54"/>
      <c r="POM11" s="49"/>
      <c r="PON11" s="54"/>
      <c r="POO11" s="49"/>
      <c r="POP11" s="54"/>
      <c r="POQ11" s="49"/>
      <c r="POR11" s="54"/>
      <c r="POS11" s="49"/>
      <c r="POT11" s="54"/>
      <c r="POU11" s="49"/>
      <c r="POV11" s="54"/>
      <c r="POW11" s="49"/>
      <c r="POX11" s="54"/>
      <c r="POY11" s="49"/>
      <c r="POZ11" s="54"/>
      <c r="PPA11" s="49"/>
      <c r="PPB11" s="54"/>
      <c r="PPC11" s="49"/>
      <c r="PPD11" s="54"/>
      <c r="PPE11" s="49"/>
      <c r="PPF11" s="54"/>
      <c r="PPG11" s="49"/>
      <c r="PPH11" s="54"/>
      <c r="PPI11" s="49"/>
      <c r="PPJ11" s="54"/>
      <c r="PPK11" s="49"/>
      <c r="PPL11" s="54"/>
      <c r="PPM11" s="49"/>
      <c r="PPN11" s="54"/>
      <c r="PPO11" s="49"/>
      <c r="PPP11" s="54"/>
      <c r="PPQ11" s="49"/>
      <c r="PPR11" s="54"/>
      <c r="PPS11" s="49"/>
      <c r="PPT11" s="54"/>
      <c r="PPU11" s="49"/>
      <c r="PPV11" s="54"/>
      <c r="PPW11" s="49"/>
      <c r="PPX11" s="54"/>
      <c r="PPY11" s="49"/>
      <c r="PPZ11" s="54"/>
      <c r="PQA11" s="49"/>
      <c r="PQB11" s="54"/>
      <c r="PQC11" s="49"/>
      <c r="PQD11" s="54"/>
      <c r="PQE11" s="49"/>
      <c r="PQF11" s="54"/>
      <c r="PQG11" s="49"/>
      <c r="PQH11" s="54"/>
      <c r="PQI11" s="49"/>
      <c r="PQJ11" s="54"/>
      <c r="PQK11" s="49"/>
      <c r="PQL11" s="54"/>
      <c r="PQM11" s="49"/>
      <c r="PQN11" s="54"/>
      <c r="PQO11" s="49"/>
      <c r="PQP11" s="54"/>
      <c r="PQQ11" s="49"/>
      <c r="PQR11" s="54"/>
      <c r="PQS11" s="49"/>
      <c r="PQT11" s="54"/>
      <c r="PQU11" s="49"/>
      <c r="PQV11" s="54"/>
      <c r="PQW11" s="49"/>
      <c r="PQX11" s="54"/>
      <c r="PQY11" s="49"/>
      <c r="PQZ11" s="54"/>
      <c r="PRA11" s="49"/>
      <c r="PRB11" s="54"/>
      <c r="PRC11" s="49"/>
      <c r="PRD11" s="54"/>
      <c r="PRE11" s="49"/>
      <c r="PRF11" s="54"/>
      <c r="PRG11" s="49"/>
      <c r="PRH11" s="54"/>
      <c r="PRI11" s="49"/>
      <c r="PRJ11" s="54"/>
      <c r="PRK11" s="49"/>
      <c r="PRL11" s="54"/>
      <c r="PRM11" s="49"/>
      <c r="PRN11" s="54"/>
      <c r="PRO11" s="49"/>
      <c r="PRP11" s="54"/>
      <c r="PRQ11" s="49"/>
      <c r="PRR11" s="54"/>
      <c r="PRS11" s="49"/>
      <c r="PRT11" s="54"/>
      <c r="PRU11" s="49"/>
      <c r="PRV11" s="54"/>
      <c r="PRW11" s="49"/>
      <c r="PRX11" s="54"/>
      <c r="PRY11" s="49"/>
      <c r="PRZ11" s="54"/>
      <c r="PSA11" s="49"/>
      <c r="PSB11" s="54"/>
      <c r="PSC11" s="49"/>
      <c r="PSD11" s="54"/>
      <c r="PSE11" s="49"/>
      <c r="PSF11" s="54"/>
      <c r="PSG11" s="49"/>
      <c r="PSH11" s="54"/>
      <c r="PSI11" s="49"/>
      <c r="PSJ11" s="54"/>
      <c r="PSK11" s="49"/>
      <c r="PSL11" s="54"/>
      <c r="PSM11" s="49"/>
      <c r="PSN11" s="54"/>
      <c r="PSO11" s="49"/>
      <c r="PSP11" s="54"/>
      <c r="PSQ11" s="49"/>
      <c r="PSR11" s="54"/>
      <c r="PSS11" s="49"/>
      <c r="PST11" s="54"/>
      <c r="PSU11" s="49"/>
      <c r="PSV11" s="54"/>
      <c r="PSW11" s="49"/>
      <c r="PSX11" s="54"/>
      <c r="PSY11" s="49"/>
      <c r="PSZ11" s="54"/>
      <c r="PTA11" s="49"/>
      <c r="PTB11" s="54"/>
      <c r="PTC11" s="49"/>
      <c r="PTD11" s="54"/>
      <c r="PTE11" s="49"/>
      <c r="PTF11" s="54"/>
      <c r="PTG11" s="49"/>
      <c r="PTH11" s="54"/>
      <c r="PTI11" s="49"/>
      <c r="PTJ11" s="54"/>
      <c r="PTK11" s="49"/>
      <c r="PTL11" s="54"/>
      <c r="PTM11" s="49"/>
      <c r="PTN11" s="54"/>
      <c r="PTO11" s="49"/>
      <c r="PTP11" s="54"/>
      <c r="PTQ11" s="49"/>
      <c r="PTR11" s="54"/>
      <c r="PTS11" s="49"/>
      <c r="PTT11" s="54"/>
      <c r="PTU11" s="49"/>
      <c r="PTV11" s="54"/>
      <c r="PTW11" s="49"/>
      <c r="PTX11" s="54"/>
      <c r="PTY11" s="49"/>
      <c r="PTZ11" s="54"/>
      <c r="PUA11" s="49"/>
      <c r="PUB11" s="54"/>
      <c r="PUC11" s="49"/>
      <c r="PUD11" s="54"/>
      <c r="PUE11" s="49"/>
      <c r="PUF11" s="54"/>
      <c r="PUG11" s="49"/>
      <c r="PUH11" s="54"/>
      <c r="PUI11" s="49"/>
      <c r="PUJ11" s="54"/>
      <c r="PUK11" s="49"/>
      <c r="PUL11" s="54"/>
      <c r="PUM11" s="49"/>
      <c r="PUN11" s="54"/>
      <c r="PUO11" s="49"/>
      <c r="PUP11" s="54"/>
      <c r="PUQ11" s="49"/>
      <c r="PUR11" s="54"/>
      <c r="PUS11" s="49"/>
      <c r="PUT11" s="54"/>
      <c r="PUU11" s="49"/>
      <c r="PUV11" s="54"/>
      <c r="PUW11" s="49"/>
      <c r="PUX11" s="54"/>
      <c r="PUY11" s="49"/>
      <c r="PUZ11" s="54"/>
      <c r="PVA11" s="49"/>
      <c r="PVB11" s="54"/>
      <c r="PVC11" s="49"/>
      <c r="PVD11" s="54"/>
      <c r="PVE11" s="49"/>
      <c r="PVF11" s="54"/>
      <c r="PVG11" s="49"/>
      <c r="PVH11" s="54"/>
      <c r="PVI11" s="49"/>
      <c r="PVJ11" s="54"/>
      <c r="PVK11" s="49"/>
      <c r="PVL11" s="54"/>
      <c r="PVM11" s="49"/>
      <c r="PVN11" s="54"/>
      <c r="PVO11" s="49"/>
      <c r="PVP11" s="54"/>
      <c r="PVQ11" s="49"/>
      <c r="PVR11" s="54"/>
      <c r="PVS11" s="49"/>
      <c r="PVT11" s="54"/>
      <c r="PVU11" s="49"/>
      <c r="PVV11" s="54"/>
      <c r="PVW11" s="49"/>
      <c r="PVX11" s="54"/>
      <c r="PVY11" s="49"/>
      <c r="PVZ11" s="54"/>
      <c r="PWA11" s="49"/>
      <c r="PWB11" s="54"/>
      <c r="PWC11" s="49"/>
      <c r="PWD11" s="54"/>
      <c r="PWE11" s="49"/>
      <c r="PWF11" s="54"/>
      <c r="PWG11" s="49"/>
      <c r="PWH11" s="54"/>
      <c r="PWI11" s="49"/>
      <c r="PWJ11" s="54"/>
      <c r="PWK11" s="49"/>
      <c r="PWL11" s="54"/>
      <c r="PWM11" s="49"/>
      <c r="PWN11" s="54"/>
      <c r="PWO11" s="49"/>
      <c r="PWP11" s="54"/>
      <c r="PWQ11" s="49"/>
      <c r="PWR11" s="54"/>
      <c r="PWS11" s="49"/>
      <c r="PWT11" s="54"/>
      <c r="PWU11" s="49"/>
      <c r="PWV11" s="54"/>
      <c r="PWW11" s="49"/>
      <c r="PWX11" s="54"/>
      <c r="PWY11" s="49"/>
      <c r="PWZ11" s="54"/>
      <c r="PXA11" s="49"/>
      <c r="PXB11" s="54"/>
      <c r="PXC11" s="49"/>
      <c r="PXD11" s="54"/>
      <c r="PXE11" s="49"/>
      <c r="PXF11" s="54"/>
      <c r="PXG11" s="49"/>
      <c r="PXH11" s="54"/>
      <c r="PXI11" s="49"/>
      <c r="PXJ11" s="54"/>
      <c r="PXK11" s="49"/>
      <c r="PXL11" s="54"/>
      <c r="PXM11" s="49"/>
      <c r="PXN11" s="54"/>
      <c r="PXO11" s="49"/>
      <c r="PXP11" s="54"/>
      <c r="PXQ11" s="49"/>
      <c r="PXR11" s="54"/>
      <c r="PXS11" s="49"/>
      <c r="PXT11" s="54"/>
      <c r="PXU11" s="49"/>
      <c r="PXV11" s="54"/>
      <c r="PXW11" s="49"/>
      <c r="PXX11" s="54"/>
      <c r="PXY11" s="49"/>
      <c r="PXZ11" s="54"/>
      <c r="PYA11" s="49"/>
      <c r="PYB11" s="54"/>
      <c r="PYC11" s="49"/>
      <c r="PYD11" s="54"/>
      <c r="PYE11" s="49"/>
      <c r="PYF11" s="54"/>
      <c r="PYG11" s="49"/>
      <c r="PYH11" s="54"/>
      <c r="PYI11" s="49"/>
      <c r="PYJ11" s="54"/>
      <c r="PYK11" s="49"/>
      <c r="PYL11" s="54"/>
      <c r="PYM11" s="49"/>
      <c r="PYN11" s="54"/>
      <c r="PYO11" s="49"/>
      <c r="PYP11" s="54"/>
      <c r="PYQ11" s="49"/>
      <c r="PYR11" s="54"/>
      <c r="PYS11" s="49"/>
      <c r="PYT11" s="54"/>
      <c r="PYU11" s="49"/>
      <c r="PYV11" s="54"/>
      <c r="PYW11" s="49"/>
      <c r="PYX11" s="54"/>
      <c r="PYY11" s="49"/>
      <c r="PYZ11" s="54"/>
      <c r="PZA11" s="49"/>
      <c r="PZB11" s="54"/>
      <c r="PZC11" s="49"/>
      <c r="PZD11" s="54"/>
      <c r="PZE11" s="49"/>
      <c r="PZF11" s="54"/>
      <c r="PZG11" s="49"/>
      <c r="PZH11" s="54"/>
      <c r="PZI11" s="49"/>
      <c r="PZJ11" s="54"/>
      <c r="PZK11" s="49"/>
      <c r="PZL11" s="54"/>
      <c r="PZM11" s="49"/>
      <c r="PZN11" s="54"/>
      <c r="PZO11" s="49"/>
      <c r="PZP11" s="54"/>
      <c r="PZQ11" s="49"/>
      <c r="PZR11" s="54"/>
      <c r="PZS11" s="49"/>
      <c r="PZT11" s="54"/>
      <c r="PZU11" s="49"/>
      <c r="PZV11" s="54"/>
      <c r="PZW11" s="49"/>
      <c r="PZX11" s="54"/>
      <c r="PZY11" s="49"/>
      <c r="PZZ11" s="54"/>
      <c r="QAA11" s="49"/>
      <c r="QAB11" s="54"/>
      <c r="QAC11" s="49"/>
      <c r="QAD11" s="54"/>
      <c r="QAE11" s="49"/>
      <c r="QAF11" s="54"/>
      <c r="QAG11" s="49"/>
      <c r="QAH11" s="54"/>
      <c r="QAI11" s="49"/>
      <c r="QAJ11" s="54"/>
      <c r="QAK11" s="49"/>
      <c r="QAL11" s="54"/>
      <c r="QAM11" s="49"/>
      <c r="QAN11" s="54"/>
      <c r="QAO11" s="49"/>
      <c r="QAP11" s="54"/>
      <c r="QAQ11" s="49"/>
      <c r="QAR11" s="54"/>
      <c r="QAS11" s="49"/>
      <c r="QAT11" s="54"/>
      <c r="QAU11" s="49"/>
      <c r="QAV11" s="54"/>
      <c r="QAW11" s="49"/>
      <c r="QAX11" s="54"/>
      <c r="QAY11" s="49"/>
      <c r="QAZ11" s="54"/>
      <c r="QBA11" s="49"/>
      <c r="QBB11" s="54"/>
      <c r="QBC11" s="49"/>
      <c r="QBD11" s="54"/>
      <c r="QBE11" s="49"/>
      <c r="QBF11" s="54"/>
      <c r="QBG11" s="49"/>
      <c r="QBH11" s="54"/>
      <c r="QBI11" s="49"/>
      <c r="QBJ11" s="54"/>
      <c r="QBK11" s="49"/>
      <c r="QBL11" s="54"/>
      <c r="QBM11" s="49"/>
      <c r="QBN11" s="54"/>
      <c r="QBO11" s="49"/>
      <c r="QBP11" s="54"/>
      <c r="QBQ11" s="49"/>
      <c r="QBR11" s="54"/>
      <c r="QBS11" s="49"/>
      <c r="QBT11" s="54"/>
      <c r="QBU11" s="49"/>
      <c r="QBV11" s="54"/>
      <c r="QBW11" s="49"/>
      <c r="QBX11" s="54"/>
      <c r="QBY11" s="49"/>
      <c r="QBZ11" s="54"/>
      <c r="QCA11" s="49"/>
      <c r="QCB11" s="54"/>
      <c r="QCC11" s="49"/>
      <c r="QCD11" s="54"/>
      <c r="QCE11" s="49"/>
      <c r="QCF11" s="54"/>
      <c r="QCG11" s="49"/>
      <c r="QCH11" s="54"/>
      <c r="QCI11" s="49"/>
      <c r="QCJ11" s="54"/>
      <c r="QCK11" s="49"/>
      <c r="QCL11" s="54"/>
      <c r="QCM11" s="49"/>
      <c r="QCN11" s="54"/>
      <c r="QCO11" s="49"/>
      <c r="QCP11" s="54"/>
      <c r="QCQ11" s="49"/>
      <c r="QCR11" s="54"/>
      <c r="QCS11" s="49"/>
      <c r="QCT11" s="54"/>
      <c r="QCU11" s="49"/>
      <c r="QCV11" s="54"/>
      <c r="QCW11" s="49"/>
      <c r="QCX11" s="54"/>
      <c r="QCY11" s="49"/>
      <c r="QCZ11" s="54"/>
      <c r="QDA11" s="49"/>
      <c r="QDB11" s="54"/>
      <c r="QDC11" s="49"/>
      <c r="QDD11" s="54"/>
      <c r="QDE11" s="49"/>
      <c r="QDF11" s="54"/>
      <c r="QDG11" s="49"/>
      <c r="QDH11" s="54"/>
      <c r="QDI11" s="49"/>
      <c r="QDJ11" s="54"/>
      <c r="QDK11" s="49"/>
      <c r="QDL11" s="54"/>
      <c r="QDM11" s="49"/>
      <c r="QDN11" s="54"/>
      <c r="QDO11" s="49"/>
      <c r="QDP11" s="54"/>
      <c r="QDQ11" s="49"/>
      <c r="QDR11" s="54"/>
      <c r="QDS11" s="49"/>
      <c r="QDT11" s="54"/>
      <c r="QDU11" s="49"/>
      <c r="QDV11" s="54"/>
      <c r="QDW11" s="49"/>
      <c r="QDX11" s="54"/>
      <c r="QDY11" s="49"/>
      <c r="QDZ11" s="54"/>
      <c r="QEA11" s="49"/>
      <c r="QEB11" s="54"/>
      <c r="QEC11" s="49"/>
      <c r="QED11" s="54"/>
      <c r="QEE11" s="49"/>
      <c r="QEF11" s="54"/>
      <c r="QEG11" s="49"/>
      <c r="QEH11" s="54"/>
      <c r="QEI11" s="49"/>
      <c r="QEJ11" s="54"/>
      <c r="QEK11" s="49"/>
      <c r="QEL11" s="54"/>
      <c r="QEM11" s="49"/>
      <c r="QEN11" s="54"/>
      <c r="QEO11" s="49"/>
      <c r="QEP11" s="54"/>
      <c r="QEQ11" s="49"/>
      <c r="QER11" s="54"/>
      <c r="QES11" s="49"/>
      <c r="QET11" s="54"/>
      <c r="QEU11" s="49"/>
      <c r="QEV11" s="54"/>
      <c r="QEW11" s="49"/>
      <c r="QEX11" s="54"/>
      <c r="QEY11" s="49"/>
      <c r="QEZ11" s="54"/>
      <c r="QFA11" s="49"/>
      <c r="QFB11" s="54"/>
      <c r="QFC11" s="49"/>
      <c r="QFD11" s="54"/>
      <c r="QFE11" s="49"/>
      <c r="QFF11" s="54"/>
      <c r="QFG11" s="49"/>
      <c r="QFH11" s="54"/>
      <c r="QFI11" s="49"/>
      <c r="QFJ11" s="54"/>
      <c r="QFK11" s="49"/>
      <c r="QFL11" s="54"/>
      <c r="QFM11" s="49"/>
      <c r="QFN11" s="54"/>
      <c r="QFO11" s="49"/>
      <c r="QFP11" s="54"/>
      <c r="QFQ11" s="49"/>
      <c r="QFR11" s="54"/>
      <c r="QFS11" s="49"/>
      <c r="QFT11" s="54"/>
      <c r="QFU11" s="49"/>
      <c r="QFV11" s="54"/>
      <c r="QFW11" s="49"/>
      <c r="QFX11" s="54"/>
      <c r="QFY11" s="49"/>
      <c r="QFZ11" s="54"/>
      <c r="QGA11" s="49"/>
      <c r="QGB11" s="54"/>
      <c r="QGC11" s="49"/>
      <c r="QGD11" s="54"/>
      <c r="QGE11" s="49"/>
      <c r="QGF11" s="54"/>
      <c r="QGG11" s="49"/>
      <c r="QGH11" s="54"/>
      <c r="QGI11" s="49"/>
      <c r="QGJ11" s="54"/>
      <c r="QGK11" s="49"/>
      <c r="QGL11" s="54"/>
      <c r="QGM11" s="49"/>
      <c r="QGN11" s="54"/>
      <c r="QGO11" s="49"/>
      <c r="QGP11" s="54"/>
      <c r="QGQ11" s="49"/>
      <c r="QGR11" s="54"/>
      <c r="QGS11" s="49"/>
      <c r="QGT11" s="54"/>
      <c r="QGU11" s="49"/>
      <c r="QGV11" s="54"/>
      <c r="QGW11" s="49"/>
      <c r="QGX11" s="54"/>
      <c r="QGY11" s="49"/>
      <c r="QGZ11" s="54"/>
      <c r="QHA11" s="49"/>
      <c r="QHB11" s="54"/>
      <c r="QHC11" s="49"/>
      <c r="QHD11" s="54"/>
      <c r="QHE11" s="49"/>
      <c r="QHF11" s="54"/>
      <c r="QHG11" s="49"/>
      <c r="QHH11" s="54"/>
      <c r="QHI11" s="49"/>
      <c r="QHJ11" s="54"/>
      <c r="QHK11" s="49"/>
      <c r="QHL11" s="54"/>
      <c r="QHM11" s="49"/>
      <c r="QHN11" s="54"/>
      <c r="QHO11" s="49"/>
      <c r="QHP11" s="54"/>
      <c r="QHQ11" s="49"/>
      <c r="QHR11" s="54"/>
      <c r="QHS11" s="49"/>
      <c r="QHT11" s="54"/>
      <c r="QHU11" s="49"/>
      <c r="QHV11" s="54"/>
      <c r="QHW11" s="49"/>
      <c r="QHX11" s="54"/>
      <c r="QHY11" s="49"/>
      <c r="QHZ11" s="54"/>
      <c r="QIA11" s="49"/>
      <c r="QIB11" s="54"/>
      <c r="QIC11" s="49"/>
      <c r="QID11" s="54"/>
      <c r="QIE11" s="49"/>
      <c r="QIF11" s="54"/>
      <c r="QIG11" s="49"/>
      <c r="QIH11" s="54"/>
      <c r="QII11" s="49"/>
      <c r="QIJ11" s="54"/>
      <c r="QIK11" s="49"/>
      <c r="QIL11" s="54"/>
      <c r="QIM11" s="49"/>
      <c r="QIN11" s="54"/>
      <c r="QIO11" s="49"/>
      <c r="QIP11" s="54"/>
      <c r="QIQ11" s="49"/>
      <c r="QIR11" s="54"/>
      <c r="QIS11" s="49"/>
      <c r="QIT11" s="54"/>
      <c r="QIU11" s="49"/>
      <c r="QIV11" s="54"/>
      <c r="QIW11" s="49"/>
      <c r="QIX11" s="54"/>
      <c r="QIY11" s="49"/>
      <c r="QIZ11" s="54"/>
      <c r="QJA11" s="49"/>
      <c r="QJB11" s="54"/>
      <c r="QJC11" s="49"/>
      <c r="QJD11" s="54"/>
      <c r="QJE11" s="49"/>
      <c r="QJF11" s="54"/>
      <c r="QJG11" s="49"/>
      <c r="QJH11" s="54"/>
      <c r="QJI11" s="49"/>
      <c r="QJJ11" s="54"/>
      <c r="QJK11" s="49"/>
      <c r="QJL11" s="54"/>
      <c r="QJM11" s="49"/>
      <c r="QJN11" s="54"/>
      <c r="QJO11" s="49"/>
      <c r="QJP11" s="54"/>
      <c r="QJQ11" s="49"/>
      <c r="QJR11" s="54"/>
      <c r="QJS11" s="49"/>
      <c r="QJT11" s="54"/>
      <c r="QJU11" s="49"/>
      <c r="QJV11" s="54"/>
      <c r="QJW11" s="49"/>
      <c r="QJX11" s="54"/>
      <c r="QJY11" s="49"/>
      <c r="QJZ11" s="54"/>
      <c r="QKA11" s="49"/>
      <c r="QKB11" s="54"/>
      <c r="QKC11" s="49"/>
      <c r="QKD11" s="54"/>
      <c r="QKE11" s="49"/>
      <c r="QKF11" s="54"/>
      <c r="QKG11" s="49"/>
      <c r="QKH11" s="54"/>
      <c r="QKI11" s="49"/>
      <c r="QKJ11" s="54"/>
      <c r="QKK11" s="49"/>
      <c r="QKL11" s="54"/>
      <c r="QKM11" s="49"/>
      <c r="QKN11" s="54"/>
      <c r="QKO11" s="49"/>
      <c r="QKP11" s="54"/>
      <c r="QKQ11" s="49"/>
      <c r="QKR11" s="54"/>
      <c r="QKS11" s="49"/>
      <c r="QKT11" s="54"/>
      <c r="QKU11" s="49"/>
      <c r="QKV11" s="54"/>
      <c r="QKW11" s="49"/>
      <c r="QKX11" s="54"/>
      <c r="QKY11" s="49"/>
      <c r="QKZ11" s="54"/>
      <c r="QLA11" s="49"/>
      <c r="QLB11" s="54"/>
      <c r="QLC11" s="49"/>
      <c r="QLD11" s="54"/>
      <c r="QLE11" s="49"/>
      <c r="QLF11" s="54"/>
      <c r="QLG11" s="49"/>
      <c r="QLH11" s="54"/>
      <c r="QLI11" s="49"/>
      <c r="QLJ11" s="54"/>
      <c r="QLK11" s="49"/>
      <c r="QLL11" s="54"/>
      <c r="QLM11" s="49"/>
      <c r="QLN11" s="54"/>
      <c r="QLO11" s="49"/>
      <c r="QLP11" s="54"/>
      <c r="QLQ11" s="49"/>
      <c r="QLR11" s="54"/>
      <c r="QLS11" s="49"/>
      <c r="QLT11" s="54"/>
      <c r="QLU11" s="49"/>
      <c r="QLV11" s="54"/>
      <c r="QLW11" s="49"/>
      <c r="QLX11" s="54"/>
      <c r="QLY11" s="49"/>
      <c r="QLZ11" s="54"/>
      <c r="QMA11" s="49"/>
      <c r="QMB11" s="54"/>
      <c r="QMC11" s="49"/>
      <c r="QMD11" s="54"/>
      <c r="QME11" s="49"/>
      <c r="QMF11" s="54"/>
      <c r="QMG11" s="49"/>
      <c r="QMH11" s="54"/>
      <c r="QMI11" s="49"/>
      <c r="QMJ11" s="54"/>
      <c r="QMK11" s="49"/>
      <c r="QML11" s="54"/>
      <c r="QMM11" s="49"/>
      <c r="QMN11" s="54"/>
      <c r="QMO11" s="49"/>
      <c r="QMP11" s="54"/>
      <c r="QMQ11" s="49"/>
      <c r="QMR11" s="54"/>
      <c r="QMS11" s="49"/>
      <c r="QMT11" s="54"/>
      <c r="QMU11" s="49"/>
      <c r="QMV11" s="54"/>
      <c r="QMW11" s="49"/>
      <c r="QMX11" s="54"/>
      <c r="QMY11" s="49"/>
      <c r="QMZ11" s="54"/>
      <c r="QNA11" s="49"/>
      <c r="QNB11" s="54"/>
      <c r="QNC11" s="49"/>
      <c r="QND11" s="54"/>
      <c r="QNE11" s="49"/>
      <c r="QNF11" s="54"/>
      <c r="QNG11" s="49"/>
      <c r="QNH11" s="54"/>
      <c r="QNI11" s="49"/>
      <c r="QNJ11" s="54"/>
      <c r="QNK11" s="49"/>
      <c r="QNL11" s="54"/>
      <c r="QNM11" s="49"/>
      <c r="QNN11" s="54"/>
      <c r="QNO11" s="49"/>
      <c r="QNP11" s="54"/>
      <c r="QNQ11" s="49"/>
      <c r="QNR11" s="54"/>
      <c r="QNS11" s="49"/>
      <c r="QNT11" s="54"/>
      <c r="QNU11" s="49"/>
      <c r="QNV11" s="54"/>
      <c r="QNW11" s="49"/>
      <c r="QNX11" s="54"/>
      <c r="QNY11" s="49"/>
      <c r="QNZ11" s="54"/>
      <c r="QOA11" s="49"/>
      <c r="QOB11" s="54"/>
      <c r="QOC11" s="49"/>
      <c r="QOD11" s="54"/>
      <c r="QOE11" s="49"/>
      <c r="QOF11" s="54"/>
      <c r="QOG11" s="49"/>
      <c r="QOH11" s="54"/>
      <c r="QOI11" s="49"/>
      <c r="QOJ11" s="54"/>
      <c r="QOK11" s="49"/>
      <c r="QOL11" s="54"/>
      <c r="QOM11" s="49"/>
      <c r="QON11" s="54"/>
      <c r="QOO11" s="49"/>
      <c r="QOP11" s="54"/>
      <c r="QOQ11" s="49"/>
      <c r="QOR11" s="54"/>
      <c r="QOS11" s="49"/>
      <c r="QOT11" s="54"/>
      <c r="QOU11" s="49"/>
      <c r="QOV11" s="54"/>
      <c r="QOW11" s="49"/>
      <c r="QOX11" s="54"/>
      <c r="QOY11" s="49"/>
      <c r="QOZ11" s="54"/>
      <c r="QPA11" s="49"/>
      <c r="QPB11" s="54"/>
      <c r="QPC11" s="49"/>
      <c r="QPD11" s="54"/>
      <c r="QPE11" s="49"/>
      <c r="QPF11" s="54"/>
      <c r="QPG11" s="49"/>
      <c r="QPH11" s="54"/>
      <c r="QPI11" s="49"/>
      <c r="QPJ11" s="54"/>
      <c r="QPK11" s="49"/>
      <c r="QPL11" s="54"/>
      <c r="QPM11" s="49"/>
      <c r="QPN11" s="54"/>
      <c r="QPO11" s="49"/>
      <c r="QPP11" s="54"/>
      <c r="QPQ11" s="49"/>
      <c r="QPR11" s="54"/>
      <c r="QPS11" s="49"/>
      <c r="QPT11" s="54"/>
      <c r="QPU11" s="49"/>
      <c r="QPV11" s="54"/>
      <c r="QPW11" s="49"/>
      <c r="QPX11" s="54"/>
      <c r="QPY11" s="49"/>
      <c r="QPZ11" s="54"/>
      <c r="QQA11" s="49"/>
      <c r="QQB11" s="54"/>
      <c r="QQC11" s="49"/>
      <c r="QQD11" s="54"/>
      <c r="QQE11" s="49"/>
      <c r="QQF11" s="54"/>
      <c r="QQG11" s="49"/>
      <c r="QQH11" s="54"/>
      <c r="QQI11" s="49"/>
      <c r="QQJ11" s="54"/>
      <c r="QQK11" s="49"/>
      <c r="QQL11" s="54"/>
      <c r="QQM11" s="49"/>
      <c r="QQN11" s="54"/>
      <c r="QQO11" s="49"/>
      <c r="QQP11" s="54"/>
      <c r="QQQ11" s="49"/>
      <c r="QQR11" s="54"/>
      <c r="QQS11" s="49"/>
      <c r="QQT11" s="54"/>
      <c r="QQU11" s="49"/>
      <c r="QQV11" s="54"/>
      <c r="QQW11" s="49"/>
      <c r="QQX11" s="54"/>
      <c r="QQY11" s="49"/>
      <c r="QQZ11" s="54"/>
      <c r="QRA11" s="49"/>
      <c r="QRB11" s="54"/>
      <c r="QRC11" s="49"/>
      <c r="QRD11" s="54"/>
      <c r="QRE11" s="49"/>
      <c r="QRF11" s="54"/>
      <c r="QRG11" s="49"/>
      <c r="QRH11" s="54"/>
      <c r="QRI11" s="49"/>
      <c r="QRJ11" s="54"/>
      <c r="QRK11" s="49"/>
      <c r="QRL11" s="54"/>
      <c r="QRM11" s="49"/>
      <c r="QRN11" s="54"/>
      <c r="QRO11" s="49"/>
      <c r="QRP11" s="54"/>
      <c r="QRQ11" s="49"/>
      <c r="QRR11" s="54"/>
      <c r="QRS11" s="49"/>
      <c r="QRT11" s="54"/>
      <c r="QRU11" s="49"/>
      <c r="QRV11" s="54"/>
      <c r="QRW11" s="49"/>
      <c r="QRX11" s="54"/>
      <c r="QRY11" s="49"/>
      <c r="QRZ11" s="54"/>
      <c r="QSA11" s="49"/>
      <c r="QSB11" s="54"/>
      <c r="QSC11" s="49"/>
      <c r="QSD11" s="54"/>
      <c r="QSE11" s="49"/>
      <c r="QSF11" s="54"/>
      <c r="QSG11" s="49"/>
      <c r="QSH11" s="54"/>
      <c r="QSI11" s="49"/>
      <c r="QSJ11" s="54"/>
      <c r="QSK11" s="49"/>
      <c r="QSL11" s="54"/>
      <c r="QSM11" s="49"/>
      <c r="QSN11" s="54"/>
      <c r="QSO11" s="49"/>
      <c r="QSP11" s="54"/>
      <c r="QSQ11" s="49"/>
      <c r="QSR11" s="54"/>
      <c r="QSS11" s="49"/>
      <c r="QST11" s="54"/>
      <c r="QSU11" s="49"/>
      <c r="QSV11" s="54"/>
      <c r="QSW11" s="49"/>
      <c r="QSX11" s="54"/>
      <c r="QSY11" s="49"/>
      <c r="QSZ11" s="54"/>
      <c r="QTA11" s="49"/>
      <c r="QTB11" s="54"/>
      <c r="QTC11" s="49"/>
      <c r="QTD11" s="54"/>
      <c r="QTE11" s="49"/>
      <c r="QTF11" s="54"/>
      <c r="QTG11" s="49"/>
      <c r="QTH11" s="54"/>
      <c r="QTI11" s="49"/>
      <c r="QTJ11" s="54"/>
      <c r="QTK11" s="49"/>
      <c r="QTL11" s="54"/>
      <c r="QTM11" s="49"/>
      <c r="QTN11" s="54"/>
      <c r="QTO11" s="49"/>
      <c r="QTP11" s="54"/>
      <c r="QTQ11" s="49"/>
      <c r="QTR11" s="54"/>
      <c r="QTS11" s="49"/>
      <c r="QTT11" s="54"/>
      <c r="QTU11" s="49"/>
      <c r="QTV11" s="54"/>
      <c r="QTW11" s="49"/>
      <c r="QTX11" s="54"/>
      <c r="QTY11" s="49"/>
      <c r="QTZ11" s="54"/>
      <c r="QUA11" s="49"/>
      <c r="QUB11" s="54"/>
      <c r="QUC11" s="49"/>
      <c r="QUD11" s="54"/>
      <c r="QUE11" s="49"/>
      <c r="QUF11" s="54"/>
      <c r="QUG11" s="49"/>
      <c r="QUH11" s="54"/>
      <c r="QUI11" s="49"/>
      <c r="QUJ11" s="54"/>
      <c r="QUK11" s="49"/>
      <c r="QUL11" s="54"/>
      <c r="QUM11" s="49"/>
      <c r="QUN11" s="54"/>
      <c r="QUO11" s="49"/>
      <c r="QUP11" s="54"/>
      <c r="QUQ11" s="49"/>
      <c r="QUR11" s="54"/>
      <c r="QUS11" s="49"/>
      <c r="QUT11" s="54"/>
      <c r="QUU11" s="49"/>
      <c r="QUV11" s="54"/>
      <c r="QUW11" s="49"/>
      <c r="QUX11" s="54"/>
      <c r="QUY11" s="49"/>
      <c r="QUZ11" s="54"/>
      <c r="QVA11" s="49"/>
      <c r="QVB11" s="54"/>
      <c r="QVC11" s="49"/>
      <c r="QVD11" s="54"/>
      <c r="QVE11" s="49"/>
      <c r="QVF11" s="54"/>
      <c r="QVG11" s="49"/>
      <c r="QVH11" s="54"/>
      <c r="QVI11" s="49"/>
      <c r="QVJ11" s="54"/>
      <c r="QVK11" s="49"/>
      <c r="QVL11" s="54"/>
      <c r="QVM11" s="49"/>
      <c r="QVN11" s="54"/>
      <c r="QVO11" s="49"/>
      <c r="QVP11" s="54"/>
      <c r="QVQ11" s="49"/>
      <c r="QVR11" s="54"/>
      <c r="QVS11" s="49"/>
      <c r="QVT11" s="54"/>
      <c r="QVU11" s="49"/>
      <c r="QVV11" s="54"/>
      <c r="QVW11" s="49"/>
      <c r="QVX11" s="54"/>
      <c r="QVY11" s="49"/>
      <c r="QVZ11" s="54"/>
      <c r="QWA11" s="49"/>
      <c r="QWB11" s="54"/>
      <c r="QWC11" s="49"/>
      <c r="QWD11" s="54"/>
      <c r="QWE11" s="49"/>
      <c r="QWF11" s="54"/>
      <c r="QWG11" s="49"/>
      <c r="QWH11" s="54"/>
      <c r="QWI11" s="49"/>
      <c r="QWJ11" s="54"/>
      <c r="QWK11" s="49"/>
      <c r="QWL11" s="54"/>
      <c r="QWM11" s="49"/>
      <c r="QWN11" s="54"/>
      <c r="QWO11" s="49"/>
      <c r="QWP11" s="54"/>
      <c r="QWQ11" s="49"/>
      <c r="QWR11" s="54"/>
      <c r="QWS11" s="49"/>
      <c r="QWT11" s="54"/>
      <c r="QWU11" s="49"/>
      <c r="QWV11" s="54"/>
      <c r="QWW11" s="49"/>
      <c r="QWX11" s="54"/>
      <c r="QWY11" s="49"/>
      <c r="QWZ11" s="54"/>
      <c r="QXA11" s="49"/>
      <c r="QXB11" s="54"/>
      <c r="QXC11" s="49"/>
      <c r="QXD11" s="54"/>
      <c r="QXE11" s="49"/>
      <c r="QXF11" s="54"/>
      <c r="QXG11" s="49"/>
      <c r="QXH11" s="54"/>
      <c r="QXI11" s="49"/>
      <c r="QXJ11" s="54"/>
      <c r="QXK11" s="49"/>
      <c r="QXL11" s="54"/>
      <c r="QXM11" s="49"/>
      <c r="QXN11" s="54"/>
      <c r="QXO11" s="49"/>
      <c r="QXP11" s="54"/>
      <c r="QXQ11" s="49"/>
      <c r="QXR11" s="54"/>
      <c r="QXS11" s="49"/>
      <c r="QXT11" s="54"/>
      <c r="QXU11" s="49"/>
      <c r="QXV11" s="54"/>
      <c r="QXW11" s="49"/>
      <c r="QXX11" s="54"/>
      <c r="QXY11" s="49"/>
      <c r="QXZ11" s="54"/>
      <c r="QYA11" s="49"/>
      <c r="QYB11" s="54"/>
      <c r="QYC11" s="49"/>
      <c r="QYD11" s="54"/>
      <c r="QYE11" s="49"/>
      <c r="QYF11" s="54"/>
      <c r="QYG11" s="49"/>
      <c r="QYH11" s="54"/>
      <c r="QYI11" s="49"/>
      <c r="QYJ11" s="54"/>
      <c r="QYK11" s="49"/>
      <c r="QYL11" s="54"/>
      <c r="QYM11" s="49"/>
      <c r="QYN11" s="54"/>
      <c r="QYO11" s="49"/>
      <c r="QYP11" s="54"/>
      <c r="QYQ11" s="49"/>
      <c r="QYR11" s="54"/>
      <c r="QYS11" s="49"/>
      <c r="QYT11" s="54"/>
      <c r="QYU11" s="49"/>
      <c r="QYV11" s="54"/>
      <c r="QYW11" s="49"/>
      <c r="QYX11" s="54"/>
      <c r="QYY11" s="49"/>
      <c r="QYZ11" s="54"/>
      <c r="QZA11" s="49"/>
      <c r="QZB11" s="54"/>
      <c r="QZC11" s="49"/>
      <c r="QZD11" s="54"/>
      <c r="QZE11" s="49"/>
      <c r="QZF11" s="54"/>
      <c r="QZG11" s="49"/>
      <c r="QZH11" s="54"/>
      <c r="QZI11" s="49"/>
      <c r="QZJ11" s="54"/>
      <c r="QZK11" s="49"/>
      <c r="QZL11" s="54"/>
      <c r="QZM11" s="49"/>
      <c r="QZN11" s="54"/>
      <c r="QZO11" s="49"/>
      <c r="QZP11" s="54"/>
      <c r="QZQ11" s="49"/>
      <c r="QZR11" s="54"/>
      <c r="QZS11" s="49"/>
      <c r="QZT11" s="54"/>
      <c r="QZU11" s="49"/>
      <c r="QZV11" s="54"/>
      <c r="QZW11" s="49"/>
      <c r="QZX11" s="54"/>
      <c r="QZY11" s="49"/>
      <c r="QZZ11" s="54"/>
      <c r="RAA11" s="49"/>
      <c r="RAB11" s="54"/>
      <c r="RAC11" s="49"/>
      <c r="RAD11" s="54"/>
      <c r="RAE11" s="49"/>
      <c r="RAF11" s="54"/>
      <c r="RAG11" s="49"/>
      <c r="RAH11" s="54"/>
      <c r="RAI11" s="49"/>
      <c r="RAJ11" s="54"/>
      <c r="RAK11" s="49"/>
      <c r="RAL11" s="54"/>
      <c r="RAM11" s="49"/>
      <c r="RAN11" s="54"/>
      <c r="RAO11" s="49"/>
      <c r="RAP11" s="54"/>
      <c r="RAQ11" s="49"/>
      <c r="RAR11" s="54"/>
      <c r="RAS11" s="49"/>
      <c r="RAT11" s="54"/>
      <c r="RAU11" s="49"/>
      <c r="RAV11" s="54"/>
      <c r="RAW11" s="49"/>
      <c r="RAX11" s="54"/>
      <c r="RAY11" s="49"/>
      <c r="RAZ11" s="54"/>
      <c r="RBA11" s="49"/>
      <c r="RBB11" s="54"/>
      <c r="RBC11" s="49"/>
      <c r="RBD11" s="54"/>
      <c r="RBE11" s="49"/>
      <c r="RBF11" s="54"/>
      <c r="RBG11" s="49"/>
      <c r="RBH11" s="54"/>
      <c r="RBI11" s="49"/>
      <c r="RBJ11" s="54"/>
      <c r="RBK11" s="49"/>
      <c r="RBL11" s="54"/>
      <c r="RBM11" s="49"/>
      <c r="RBN11" s="54"/>
      <c r="RBO11" s="49"/>
      <c r="RBP11" s="54"/>
      <c r="RBQ11" s="49"/>
      <c r="RBR11" s="54"/>
      <c r="RBS11" s="49"/>
      <c r="RBT11" s="54"/>
      <c r="RBU11" s="49"/>
      <c r="RBV11" s="54"/>
      <c r="RBW11" s="49"/>
      <c r="RBX11" s="54"/>
      <c r="RBY11" s="49"/>
      <c r="RBZ11" s="54"/>
      <c r="RCA11" s="49"/>
      <c r="RCB11" s="54"/>
      <c r="RCC11" s="49"/>
      <c r="RCD11" s="54"/>
      <c r="RCE11" s="49"/>
      <c r="RCF11" s="54"/>
      <c r="RCG11" s="49"/>
      <c r="RCH11" s="54"/>
      <c r="RCI11" s="49"/>
      <c r="RCJ11" s="54"/>
      <c r="RCK11" s="49"/>
      <c r="RCL11" s="54"/>
      <c r="RCM11" s="49"/>
      <c r="RCN11" s="54"/>
      <c r="RCO11" s="49"/>
      <c r="RCP11" s="54"/>
      <c r="RCQ11" s="49"/>
      <c r="RCR11" s="54"/>
      <c r="RCS11" s="49"/>
      <c r="RCT11" s="54"/>
      <c r="RCU11" s="49"/>
      <c r="RCV11" s="54"/>
      <c r="RCW11" s="49"/>
      <c r="RCX11" s="54"/>
      <c r="RCY11" s="49"/>
      <c r="RCZ11" s="54"/>
      <c r="RDA11" s="49"/>
      <c r="RDB11" s="54"/>
      <c r="RDC11" s="49"/>
      <c r="RDD11" s="54"/>
      <c r="RDE11" s="49"/>
      <c r="RDF11" s="54"/>
      <c r="RDG11" s="49"/>
      <c r="RDH11" s="54"/>
      <c r="RDI11" s="49"/>
      <c r="RDJ11" s="54"/>
      <c r="RDK11" s="49"/>
      <c r="RDL11" s="54"/>
      <c r="RDM11" s="49"/>
      <c r="RDN11" s="54"/>
      <c r="RDO11" s="49"/>
      <c r="RDP11" s="54"/>
      <c r="RDQ11" s="49"/>
      <c r="RDR11" s="54"/>
      <c r="RDS11" s="49"/>
      <c r="RDT11" s="54"/>
      <c r="RDU11" s="49"/>
      <c r="RDV11" s="54"/>
      <c r="RDW11" s="49"/>
      <c r="RDX11" s="54"/>
      <c r="RDY11" s="49"/>
      <c r="RDZ11" s="54"/>
      <c r="REA11" s="49"/>
      <c r="REB11" s="54"/>
      <c r="REC11" s="49"/>
      <c r="RED11" s="54"/>
      <c r="REE11" s="49"/>
      <c r="REF11" s="54"/>
      <c r="REG11" s="49"/>
      <c r="REH11" s="54"/>
      <c r="REI11" s="49"/>
      <c r="REJ11" s="54"/>
      <c r="REK11" s="49"/>
      <c r="REL11" s="54"/>
      <c r="REM11" s="49"/>
      <c r="REN11" s="54"/>
      <c r="REO11" s="49"/>
      <c r="REP11" s="54"/>
      <c r="REQ11" s="49"/>
      <c r="RER11" s="54"/>
      <c r="RES11" s="49"/>
      <c r="RET11" s="54"/>
      <c r="REU11" s="49"/>
      <c r="REV11" s="54"/>
      <c r="REW11" s="49"/>
      <c r="REX11" s="54"/>
      <c r="REY11" s="49"/>
      <c r="REZ11" s="54"/>
      <c r="RFA11" s="49"/>
      <c r="RFB11" s="54"/>
      <c r="RFC11" s="49"/>
      <c r="RFD11" s="54"/>
      <c r="RFE11" s="49"/>
      <c r="RFF11" s="54"/>
      <c r="RFG11" s="49"/>
      <c r="RFH11" s="54"/>
      <c r="RFI11" s="49"/>
      <c r="RFJ11" s="54"/>
      <c r="RFK11" s="49"/>
      <c r="RFL11" s="54"/>
      <c r="RFM11" s="49"/>
      <c r="RFN11" s="54"/>
      <c r="RFO11" s="49"/>
      <c r="RFP11" s="54"/>
      <c r="RFQ11" s="49"/>
      <c r="RFR11" s="54"/>
      <c r="RFS11" s="49"/>
      <c r="RFT11" s="54"/>
      <c r="RFU11" s="49"/>
      <c r="RFV11" s="54"/>
      <c r="RFW11" s="49"/>
      <c r="RFX11" s="54"/>
      <c r="RFY11" s="49"/>
      <c r="RFZ11" s="54"/>
      <c r="RGA11" s="49"/>
      <c r="RGB11" s="54"/>
      <c r="RGC11" s="49"/>
      <c r="RGD11" s="54"/>
      <c r="RGE11" s="49"/>
      <c r="RGF11" s="54"/>
      <c r="RGG11" s="49"/>
      <c r="RGH11" s="54"/>
      <c r="RGI11" s="49"/>
      <c r="RGJ11" s="54"/>
      <c r="RGK11" s="49"/>
      <c r="RGL11" s="54"/>
      <c r="RGM11" s="49"/>
      <c r="RGN11" s="54"/>
      <c r="RGO11" s="49"/>
      <c r="RGP11" s="54"/>
      <c r="RGQ11" s="49"/>
      <c r="RGR11" s="54"/>
      <c r="RGS11" s="49"/>
      <c r="RGT11" s="54"/>
      <c r="RGU11" s="49"/>
      <c r="RGV11" s="54"/>
      <c r="RGW11" s="49"/>
      <c r="RGX11" s="54"/>
      <c r="RGY11" s="49"/>
      <c r="RGZ11" s="54"/>
      <c r="RHA11" s="49"/>
      <c r="RHB11" s="54"/>
      <c r="RHC11" s="49"/>
      <c r="RHD11" s="54"/>
      <c r="RHE11" s="49"/>
      <c r="RHF11" s="54"/>
      <c r="RHG11" s="49"/>
      <c r="RHH11" s="54"/>
      <c r="RHI11" s="49"/>
      <c r="RHJ11" s="54"/>
      <c r="RHK11" s="49"/>
      <c r="RHL11" s="54"/>
      <c r="RHM11" s="49"/>
      <c r="RHN11" s="54"/>
      <c r="RHO11" s="49"/>
      <c r="RHP11" s="54"/>
      <c r="RHQ11" s="49"/>
      <c r="RHR11" s="54"/>
      <c r="RHS11" s="49"/>
      <c r="RHT11" s="54"/>
      <c r="RHU11" s="49"/>
      <c r="RHV11" s="54"/>
      <c r="RHW11" s="49"/>
      <c r="RHX11" s="54"/>
      <c r="RHY11" s="49"/>
      <c r="RHZ11" s="54"/>
      <c r="RIA11" s="49"/>
      <c r="RIB11" s="54"/>
      <c r="RIC11" s="49"/>
      <c r="RID11" s="54"/>
      <c r="RIE11" s="49"/>
      <c r="RIF11" s="54"/>
      <c r="RIG11" s="49"/>
      <c r="RIH11" s="54"/>
      <c r="RII11" s="49"/>
      <c r="RIJ11" s="54"/>
      <c r="RIK11" s="49"/>
      <c r="RIL11" s="54"/>
      <c r="RIM11" s="49"/>
      <c r="RIN11" s="54"/>
      <c r="RIO11" s="49"/>
      <c r="RIP11" s="54"/>
      <c r="RIQ11" s="49"/>
      <c r="RIR11" s="54"/>
      <c r="RIS11" s="49"/>
      <c r="RIT11" s="54"/>
      <c r="RIU11" s="49"/>
      <c r="RIV11" s="54"/>
      <c r="RIW11" s="49"/>
      <c r="RIX11" s="54"/>
      <c r="RIY11" s="49"/>
      <c r="RIZ11" s="54"/>
      <c r="RJA11" s="49"/>
      <c r="RJB11" s="54"/>
      <c r="RJC11" s="49"/>
      <c r="RJD11" s="54"/>
      <c r="RJE11" s="49"/>
      <c r="RJF11" s="54"/>
      <c r="RJG11" s="49"/>
      <c r="RJH11" s="54"/>
      <c r="RJI11" s="49"/>
      <c r="RJJ11" s="54"/>
      <c r="RJK11" s="49"/>
      <c r="RJL11" s="54"/>
      <c r="RJM11" s="49"/>
      <c r="RJN11" s="54"/>
      <c r="RJO11" s="49"/>
      <c r="RJP11" s="54"/>
      <c r="RJQ11" s="49"/>
      <c r="RJR11" s="54"/>
      <c r="RJS11" s="49"/>
      <c r="RJT11" s="54"/>
      <c r="RJU11" s="49"/>
      <c r="RJV11" s="54"/>
      <c r="RJW11" s="49"/>
      <c r="RJX11" s="54"/>
      <c r="RJY11" s="49"/>
      <c r="RJZ11" s="54"/>
      <c r="RKA11" s="49"/>
      <c r="RKB11" s="54"/>
      <c r="RKC11" s="49"/>
      <c r="RKD11" s="54"/>
      <c r="RKE11" s="49"/>
      <c r="RKF11" s="54"/>
      <c r="RKG11" s="49"/>
      <c r="RKH11" s="54"/>
      <c r="RKI11" s="49"/>
      <c r="RKJ11" s="54"/>
      <c r="RKK11" s="49"/>
      <c r="RKL11" s="54"/>
      <c r="RKM11" s="49"/>
      <c r="RKN11" s="54"/>
      <c r="RKO11" s="49"/>
      <c r="RKP11" s="54"/>
      <c r="RKQ11" s="49"/>
      <c r="RKR11" s="54"/>
      <c r="RKS11" s="49"/>
      <c r="RKT11" s="54"/>
      <c r="RKU11" s="49"/>
      <c r="RKV11" s="54"/>
      <c r="RKW11" s="49"/>
      <c r="RKX11" s="54"/>
      <c r="RKY11" s="49"/>
      <c r="RKZ11" s="54"/>
      <c r="RLA11" s="49"/>
      <c r="RLB11" s="54"/>
      <c r="RLC11" s="49"/>
      <c r="RLD11" s="54"/>
      <c r="RLE11" s="49"/>
      <c r="RLF11" s="54"/>
      <c r="RLG11" s="49"/>
      <c r="RLH11" s="54"/>
      <c r="RLI11" s="49"/>
      <c r="RLJ11" s="54"/>
      <c r="RLK11" s="49"/>
      <c r="RLL11" s="54"/>
      <c r="RLM11" s="49"/>
      <c r="RLN11" s="54"/>
      <c r="RLO11" s="49"/>
      <c r="RLP11" s="54"/>
      <c r="RLQ11" s="49"/>
      <c r="RLR11" s="54"/>
      <c r="RLS11" s="49"/>
      <c r="RLT11" s="54"/>
      <c r="RLU11" s="49"/>
      <c r="RLV11" s="54"/>
      <c r="RLW11" s="49"/>
      <c r="RLX11" s="54"/>
      <c r="RLY11" s="49"/>
      <c r="RLZ11" s="54"/>
      <c r="RMA11" s="49"/>
      <c r="RMB11" s="54"/>
      <c r="RMC11" s="49"/>
      <c r="RMD11" s="54"/>
      <c r="RME11" s="49"/>
      <c r="RMF11" s="54"/>
      <c r="RMG11" s="49"/>
      <c r="RMH11" s="54"/>
      <c r="RMI11" s="49"/>
      <c r="RMJ11" s="54"/>
      <c r="RMK11" s="49"/>
      <c r="RML11" s="54"/>
      <c r="RMM11" s="49"/>
      <c r="RMN11" s="54"/>
      <c r="RMO11" s="49"/>
      <c r="RMP11" s="54"/>
      <c r="RMQ11" s="49"/>
      <c r="RMR11" s="54"/>
      <c r="RMS11" s="49"/>
      <c r="RMT11" s="54"/>
      <c r="RMU11" s="49"/>
      <c r="RMV11" s="54"/>
      <c r="RMW11" s="49"/>
      <c r="RMX11" s="54"/>
      <c r="RMY11" s="49"/>
      <c r="RMZ11" s="54"/>
      <c r="RNA11" s="49"/>
      <c r="RNB11" s="54"/>
      <c r="RNC11" s="49"/>
      <c r="RND11" s="54"/>
      <c r="RNE11" s="49"/>
      <c r="RNF11" s="54"/>
      <c r="RNG11" s="49"/>
      <c r="RNH11" s="54"/>
      <c r="RNI11" s="49"/>
      <c r="RNJ11" s="54"/>
      <c r="RNK11" s="49"/>
      <c r="RNL11" s="54"/>
      <c r="RNM11" s="49"/>
      <c r="RNN11" s="54"/>
      <c r="RNO11" s="49"/>
      <c r="RNP11" s="54"/>
      <c r="RNQ11" s="49"/>
      <c r="RNR11" s="54"/>
      <c r="RNS11" s="49"/>
      <c r="RNT11" s="54"/>
      <c r="RNU11" s="49"/>
      <c r="RNV11" s="54"/>
      <c r="RNW11" s="49"/>
      <c r="RNX11" s="54"/>
      <c r="RNY11" s="49"/>
      <c r="RNZ11" s="54"/>
      <c r="ROA11" s="49"/>
      <c r="ROB11" s="54"/>
      <c r="ROC11" s="49"/>
      <c r="ROD11" s="54"/>
      <c r="ROE11" s="49"/>
      <c r="ROF11" s="54"/>
      <c r="ROG11" s="49"/>
      <c r="ROH11" s="54"/>
      <c r="ROI11" s="49"/>
      <c r="ROJ11" s="54"/>
      <c r="ROK11" s="49"/>
      <c r="ROL11" s="54"/>
      <c r="ROM11" s="49"/>
      <c r="RON11" s="54"/>
      <c r="ROO11" s="49"/>
      <c r="ROP11" s="54"/>
      <c r="ROQ11" s="49"/>
      <c r="ROR11" s="54"/>
      <c r="ROS11" s="49"/>
      <c r="ROT11" s="54"/>
      <c r="ROU11" s="49"/>
      <c r="ROV11" s="54"/>
      <c r="ROW11" s="49"/>
      <c r="ROX11" s="54"/>
      <c r="ROY11" s="49"/>
      <c r="ROZ11" s="54"/>
      <c r="RPA11" s="49"/>
      <c r="RPB11" s="54"/>
      <c r="RPC11" s="49"/>
      <c r="RPD11" s="54"/>
      <c r="RPE11" s="49"/>
      <c r="RPF11" s="54"/>
      <c r="RPG11" s="49"/>
      <c r="RPH11" s="54"/>
      <c r="RPI11" s="49"/>
      <c r="RPJ11" s="54"/>
      <c r="RPK11" s="49"/>
      <c r="RPL11" s="54"/>
      <c r="RPM11" s="49"/>
      <c r="RPN11" s="54"/>
      <c r="RPO11" s="49"/>
      <c r="RPP11" s="54"/>
      <c r="RPQ11" s="49"/>
      <c r="RPR11" s="54"/>
      <c r="RPS11" s="49"/>
      <c r="RPT11" s="54"/>
      <c r="RPU11" s="49"/>
      <c r="RPV11" s="54"/>
      <c r="RPW11" s="49"/>
      <c r="RPX11" s="54"/>
      <c r="RPY11" s="49"/>
      <c r="RPZ11" s="54"/>
      <c r="RQA11" s="49"/>
      <c r="RQB11" s="54"/>
      <c r="RQC11" s="49"/>
      <c r="RQD11" s="54"/>
      <c r="RQE11" s="49"/>
      <c r="RQF11" s="54"/>
      <c r="RQG11" s="49"/>
      <c r="RQH11" s="54"/>
      <c r="RQI11" s="49"/>
      <c r="RQJ11" s="54"/>
      <c r="RQK11" s="49"/>
      <c r="RQL11" s="54"/>
      <c r="RQM11" s="49"/>
      <c r="RQN11" s="54"/>
      <c r="RQO11" s="49"/>
      <c r="RQP11" s="54"/>
      <c r="RQQ11" s="49"/>
      <c r="RQR11" s="54"/>
      <c r="RQS11" s="49"/>
      <c r="RQT11" s="54"/>
      <c r="RQU11" s="49"/>
      <c r="RQV11" s="54"/>
      <c r="RQW11" s="49"/>
      <c r="RQX11" s="54"/>
      <c r="RQY11" s="49"/>
      <c r="RQZ11" s="54"/>
      <c r="RRA11" s="49"/>
      <c r="RRB11" s="54"/>
      <c r="RRC11" s="49"/>
      <c r="RRD11" s="54"/>
      <c r="RRE11" s="49"/>
      <c r="RRF11" s="54"/>
      <c r="RRG11" s="49"/>
      <c r="RRH11" s="54"/>
      <c r="RRI11" s="49"/>
      <c r="RRJ11" s="54"/>
      <c r="RRK11" s="49"/>
      <c r="RRL11" s="54"/>
      <c r="RRM11" s="49"/>
      <c r="RRN11" s="54"/>
      <c r="RRO11" s="49"/>
      <c r="RRP11" s="54"/>
      <c r="RRQ11" s="49"/>
      <c r="RRR11" s="54"/>
      <c r="RRS11" s="49"/>
      <c r="RRT11" s="54"/>
      <c r="RRU11" s="49"/>
      <c r="RRV11" s="54"/>
      <c r="RRW11" s="49"/>
      <c r="RRX11" s="54"/>
      <c r="RRY11" s="49"/>
      <c r="RRZ11" s="54"/>
      <c r="RSA11" s="49"/>
      <c r="RSB11" s="54"/>
      <c r="RSC11" s="49"/>
      <c r="RSD11" s="54"/>
      <c r="RSE11" s="49"/>
      <c r="RSF11" s="54"/>
      <c r="RSG11" s="49"/>
      <c r="RSH11" s="54"/>
      <c r="RSI11" s="49"/>
      <c r="RSJ11" s="54"/>
      <c r="RSK11" s="49"/>
      <c r="RSL11" s="54"/>
      <c r="RSM11" s="49"/>
      <c r="RSN11" s="54"/>
      <c r="RSO11" s="49"/>
      <c r="RSP11" s="54"/>
      <c r="RSQ11" s="49"/>
      <c r="RSR11" s="54"/>
      <c r="RSS11" s="49"/>
      <c r="RST11" s="54"/>
      <c r="RSU11" s="49"/>
      <c r="RSV11" s="54"/>
      <c r="RSW11" s="49"/>
      <c r="RSX11" s="54"/>
      <c r="RSY11" s="49"/>
      <c r="RSZ11" s="54"/>
      <c r="RTA11" s="49"/>
      <c r="RTB11" s="54"/>
      <c r="RTC11" s="49"/>
      <c r="RTD11" s="54"/>
      <c r="RTE11" s="49"/>
      <c r="RTF11" s="54"/>
      <c r="RTG11" s="49"/>
      <c r="RTH11" s="54"/>
      <c r="RTI11" s="49"/>
      <c r="RTJ11" s="54"/>
      <c r="RTK11" s="49"/>
      <c r="RTL11" s="54"/>
      <c r="RTM11" s="49"/>
      <c r="RTN11" s="54"/>
      <c r="RTO11" s="49"/>
      <c r="RTP11" s="54"/>
      <c r="RTQ11" s="49"/>
      <c r="RTR11" s="54"/>
      <c r="RTS11" s="49"/>
      <c r="RTT11" s="54"/>
      <c r="RTU11" s="49"/>
      <c r="RTV11" s="54"/>
      <c r="RTW11" s="49"/>
      <c r="RTX11" s="54"/>
      <c r="RTY11" s="49"/>
      <c r="RTZ11" s="54"/>
      <c r="RUA11" s="49"/>
      <c r="RUB11" s="54"/>
      <c r="RUC11" s="49"/>
      <c r="RUD11" s="54"/>
      <c r="RUE11" s="49"/>
      <c r="RUF11" s="54"/>
      <c r="RUG11" s="49"/>
      <c r="RUH11" s="54"/>
      <c r="RUI11" s="49"/>
      <c r="RUJ11" s="54"/>
      <c r="RUK11" s="49"/>
      <c r="RUL11" s="54"/>
      <c r="RUM11" s="49"/>
      <c r="RUN11" s="54"/>
      <c r="RUO11" s="49"/>
      <c r="RUP11" s="54"/>
      <c r="RUQ11" s="49"/>
      <c r="RUR11" s="54"/>
      <c r="RUS11" s="49"/>
      <c r="RUT11" s="54"/>
      <c r="RUU11" s="49"/>
      <c r="RUV11" s="54"/>
      <c r="RUW11" s="49"/>
      <c r="RUX11" s="54"/>
      <c r="RUY11" s="49"/>
      <c r="RUZ11" s="54"/>
      <c r="RVA11" s="49"/>
      <c r="RVB11" s="54"/>
      <c r="RVC11" s="49"/>
      <c r="RVD11" s="54"/>
      <c r="RVE11" s="49"/>
      <c r="RVF11" s="54"/>
      <c r="RVG11" s="49"/>
      <c r="RVH11" s="54"/>
      <c r="RVI11" s="49"/>
      <c r="RVJ11" s="54"/>
      <c r="RVK11" s="49"/>
      <c r="RVL11" s="54"/>
      <c r="RVM11" s="49"/>
      <c r="RVN11" s="54"/>
      <c r="RVO11" s="49"/>
      <c r="RVP11" s="54"/>
      <c r="RVQ11" s="49"/>
      <c r="RVR11" s="54"/>
      <c r="RVS11" s="49"/>
      <c r="RVT11" s="54"/>
      <c r="RVU11" s="49"/>
      <c r="RVV11" s="54"/>
      <c r="RVW11" s="49"/>
      <c r="RVX11" s="54"/>
      <c r="RVY11" s="49"/>
      <c r="RVZ11" s="54"/>
      <c r="RWA11" s="49"/>
      <c r="RWB11" s="54"/>
      <c r="RWC11" s="49"/>
      <c r="RWD11" s="54"/>
      <c r="RWE11" s="49"/>
      <c r="RWF11" s="54"/>
      <c r="RWG11" s="49"/>
      <c r="RWH11" s="54"/>
      <c r="RWI11" s="49"/>
      <c r="RWJ11" s="54"/>
      <c r="RWK11" s="49"/>
      <c r="RWL11" s="54"/>
      <c r="RWM11" s="49"/>
      <c r="RWN11" s="54"/>
      <c r="RWO11" s="49"/>
      <c r="RWP11" s="54"/>
      <c r="RWQ11" s="49"/>
      <c r="RWR11" s="54"/>
      <c r="RWS11" s="49"/>
      <c r="RWT11" s="54"/>
      <c r="RWU11" s="49"/>
      <c r="RWV11" s="54"/>
      <c r="RWW11" s="49"/>
      <c r="RWX11" s="54"/>
      <c r="RWY11" s="49"/>
      <c r="RWZ11" s="54"/>
      <c r="RXA11" s="49"/>
      <c r="RXB11" s="54"/>
      <c r="RXC11" s="49"/>
      <c r="RXD11" s="54"/>
      <c r="RXE11" s="49"/>
      <c r="RXF11" s="54"/>
      <c r="RXG11" s="49"/>
      <c r="RXH11" s="54"/>
      <c r="RXI11" s="49"/>
      <c r="RXJ11" s="54"/>
      <c r="RXK11" s="49"/>
      <c r="RXL11" s="54"/>
      <c r="RXM11" s="49"/>
      <c r="RXN11" s="54"/>
      <c r="RXO11" s="49"/>
      <c r="RXP11" s="54"/>
      <c r="RXQ11" s="49"/>
      <c r="RXR11" s="54"/>
      <c r="RXS11" s="49"/>
      <c r="RXT11" s="54"/>
      <c r="RXU11" s="49"/>
      <c r="RXV11" s="54"/>
      <c r="RXW11" s="49"/>
      <c r="RXX11" s="54"/>
      <c r="RXY11" s="49"/>
      <c r="RXZ11" s="54"/>
      <c r="RYA11" s="49"/>
      <c r="RYB11" s="54"/>
      <c r="RYC11" s="49"/>
      <c r="RYD11" s="54"/>
      <c r="RYE11" s="49"/>
      <c r="RYF11" s="54"/>
      <c r="RYG11" s="49"/>
      <c r="RYH11" s="54"/>
      <c r="RYI11" s="49"/>
      <c r="RYJ11" s="54"/>
      <c r="RYK11" s="49"/>
      <c r="RYL11" s="54"/>
      <c r="RYM11" s="49"/>
      <c r="RYN11" s="54"/>
      <c r="RYO11" s="49"/>
      <c r="RYP11" s="54"/>
      <c r="RYQ11" s="49"/>
      <c r="RYR11" s="54"/>
      <c r="RYS11" s="49"/>
      <c r="RYT11" s="54"/>
      <c r="RYU11" s="49"/>
      <c r="RYV11" s="54"/>
      <c r="RYW11" s="49"/>
      <c r="RYX11" s="54"/>
      <c r="RYY11" s="49"/>
      <c r="RYZ11" s="54"/>
      <c r="RZA11" s="49"/>
      <c r="RZB11" s="54"/>
      <c r="RZC11" s="49"/>
      <c r="RZD11" s="54"/>
      <c r="RZE11" s="49"/>
      <c r="RZF11" s="54"/>
      <c r="RZG11" s="49"/>
      <c r="RZH11" s="54"/>
      <c r="RZI11" s="49"/>
      <c r="RZJ11" s="54"/>
      <c r="RZK11" s="49"/>
      <c r="RZL11" s="54"/>
      <c r="RZM11" s="49"/>
      <c r="RZN11" s="54"/>
      <c r="RZO11" s="49"/>
      <c r="RZP11" s="54"/>
      <c r="RZQ11" s="49"/>
      <c r="RZR11" s="54"/>
      <c r="RZS11" s="49"/>
      <c r="RZT11" s="54"/>
      <c r="RZU11" s="49"/>
      <c r="RZV11" s="54"/>
      <c r="RZW11" s="49"/>
      <c r="RZX11" s="54"/>
      <c r="RZY11" s="49"/>
      <c r="RZZ11" s="54"/>
      <c r="SAA11" s="49"/>
      <c r="SAB11" s="54"/>
      <c r="SAC11" s="49"/>
      <c r="SAD11" s="54"/>
      <c r="SAE11" s="49"/>
      <c r="SAF11" s="54"/>
      <c r="SAG11" s="49"/>
      <c r="SAH11" s="54"/>
      <c r="SAI11" s="49"/>
      <c r="SAJ11" s="54"/>
      <c r="SAK11" s="49"/>
      <c r="SAL11" s="54"/>
      <c r="SAM11" s="49"/>
      <c r="SAN11" s="54"/>
      <c r="SAO11" s="49"/>
      <c r="SAP11" s="54"/>
      <c r="SAQ11" s="49"/>
      <c r="SAR11" s="54"/>
      <c r="SAS11" s="49"/>
      <c r="SAT11" s="54"/>
      <c r="SAU11" s="49"/>
      <c r="SAV11" s="54"/>
      <c r="SAW11" s="49"/>
      <c r="SAX11" s="54"/>
      <c r="SAY11" s="49"/>
      <c r="SAZ11" s="54"/>
      <c r="SBA11" s="49"/>
      <c r="SBB11" s="54"/>
      <c r="SBC11" s="49"/>
      <c r="SBD11" s="54"/>
      <c r="SBE11" s="49"/>
      <c r="SBF11" s="54"/>
      <c r="SBG11" s="49"/>
      <c r="SBH11" s="54"/>
      <c r="SBI11" s="49"/>
      <c r="SBJ11" s="54"/>
      <c r="SBK11" s="49"/>
      <c r="SBL11" s="54"/>
      <c r="SBM11" s="49"/>
      <c r="SBN11" s="54"/>
      <c r="SBO11" s="49"/>
      <c r="SBP11" s="54"/>
      <c r="SBQ11" s="49"/>
      <c r="SBR11" s="54"/>
      <c r="SBS11" s="49"/>
      <c r="SBT11" s="54"/>
      <c r="SBU11" s="49"/>
      <c r="SBV11" s="54"/>
      <c r="SBW11" s="49"/>
      <c r="SBX11" s="54"/>
      <c r="SBY11" s="49"/>
      <c r="SBZ11" s="54"/>
      <c r="SCA11" s="49"/>
      <c r="SCB11" s="54"/>
      <c r="SCC11" s="49"/>
      <c r="SCD11" s="54"/>
      <c r="SCE11" s="49"/>
      <c r="SCF11" s="54"/>
      <c r="SCG11" s="49"/>
      <c r="SCH11" s="54"/>
      <c r="SCI11" s="49"/>
      <c r="SCJ11" s="54"/>
      <c r="SCK11" s="49"/>
      <c r="SCL11" s="54"/>
      <c r="SCM11" s="49"/>
      <c r="SCN11" s="54"/>
      <c r="SCO11" s="49"/>
      <c r="SCP11" s="54"/>
      <c r="SCQ11" s="49"/>
      <c r="SCR11" s="54"/>
      <c r="SCS11" s="49"/>
      <c r="SCT11" s="54"/>
      <c r="SCU11" s="49"/>
      <c r="SCV11" s="54"/>
      <c r="SCW11" s="49"/>
      <c r="SCX11" s="54"/>
      <c r="SCY11" s="49"/>
      <c r="SCZ11" s="54"/>
      <c r="SDA11" s="49"/>
      <c r="SDB11" s="54"/>
      <c r="SDC11" s="49"/>
      <c r="SDD11" s="54"/>
      <c r="SDE11" s="49"/>
      <c r="SDF11" s="54"/>
      <c r="SDG11" s="49"/>
      <c r="SDH11" s="54"/>
      <c r="SDI11" s="49"/>
      <c r="SDJ11" s="54"/>
      <c r="SDK11" s="49"/>
      <c r="SDL11" s="54"/>
      <c r="SDM11" s="49"/>
      <c r="SDN11" s="54"/>
      <c r="SDO11" s="49"/>
      <c r="SDP11" s="54"/>
      <c r="SDQ11" s="49"/>
      <c r="SDR11" s="54"/>
      <c r="SDS11" s="49"/>
      <c r="SDT11" s="54"/>
      <c r="SDU11" s="49"/>
      <c r="SDV11" s="54"/>
      <c r="SDW11" s="49"/>
      <c r="SDX11" s="54"/>
      <c r="SDY11" s="49"/>
      <c r="SDZ11" s="54"/>
      <c r="SEA11" s="49"/>
      <c r="SEB11" s="54"/>
      <c r="SEC11" s="49"/>
      <c r="SED11" s="54"/>
      <c r="SEE11" s="49"/>
      <c r="SEF11" s="54"/>
      <c r="SEG11" s="49"/>
      <c r="SEH11" s="54"/>
      <c r="SEI11" s="49"/>
      <c r="SEJ11" s="54"/>
      <c r="SEK11" s="49"/>
      <c r="SEL11" s="54"/>
      <c r="SEM11" s="49"/>
      <c r="SEN11" s="54"/>
      <c r="SEO11" s="49"/>
      <c r="SEP11" s="54"/>
      <c r="SEQ11" s="49"/>
      <c r="SER11" s="54"/>
      <c r="SES11" s="49"/>
      <c r="SET11" s="54"/>
      <c r="SEU11" s="49"/>
      <c r="SEV11" s="54"/>
      <c r="SEW11" s="49"/>
      <c r="SEX11" s="54"/>
      <c r="SEY11" s="49"/>
      <c r="SEZ11" s="54"/>
      <c r="SFA11" s="49"/>
      <c r="SFB11" s="54"/>
      <c r="SFC11" s="49"/>
      <c r="SFD11" s="54"/>
      <c r="SFE11" s="49"/>
      <c r="SFF11" s="54"/>
      <c r="SFG11" s="49"/>
      <c r="SFH11" s="54"/>
      <c r="SFI11" s="49"/>
      <c r="SFJ11" s="54"/>
      <c r="SFK11" s="49"/>
      <c r="SFL11" s="54"/>
      <c r="SFM11" s="49"/>
      <c r="SFN11" s="54"/>
      <c r="SFO11" s="49"/>
      <c r="SFP11" s="54"/>
      <c r="SFQ11" s="49"/>
      <c r="SFR11" s="54"/>
      <c r="SFS11" s="49"/>
      <c r="SFT11" s="54"/>
      <c r="SFU11" s="49"/>
      <c r="SFV11" s="54"/>
      <c r="SFW11" s="49"/>
      <c r="SFX11" s="54"/>
      <c r="SFY11" s="49"/>
      <c r="SFZ11" s="54"/>
      <c r="SGA11" s="49"/>
      <c r="SGB11" s="54"/>
      <c r="SGC11" s="49"/>
      <c r="SGD11" s="54"/>
      <c r="SGE11" s="49"/>
      <c r="SGF11" s="54"/>
      <c r="SGG11" s="49"/>
      <c r="SGH11" s="54"/>
      <c r="SGI11" s="49"/>
      <c r="SGJ11" s="54"/>
      <c r="SGK11" s="49"/>
      <c r="SGL11" s="54"/>
      <c r="SGM11" s="49"/>
      <c r="SGN11" s="54"/>
      <c r="SGO11" s="49"/>
      <c r="SGP11" s="54"/>
      <c r="SGQ11" s="49"/>
      <c r="SGR11" s="54"/>
      <c r="SGS11" s="49"/>
      <c r="SGT11" s="54"/>
      <c r="SGU11" s="49"/>
      <c r="SGV11" s="54"/>
      <c r="SGW11" s="49"/>
      <c r="SGX11" s="54"/>
      <c r="SGY11" s="49"/>
      <c r="SGZ11" s="54"/>
      <c r="SHA11" s="49"/>
      <c r="SHB11" s="54"/>
      <c r="SHC11" s="49"/>
      <c r="SHD11" s="54"/>
      <c r="SHE11" s="49"/>
      <c r="SHF11" s="54"/>
      <c r="SHG11" s="49"/>
      <c r="SHH11" s="54"/>
      <c r="SHI11" s="49"/>
      <c r="SHJ11" s="54"/>
      <c r="SHK11" s="49"/>
      <c r="SHL11" s="54"/>
      <c r="SHM11" s="49"/>
      <c r="SHN11" s="54"/>
      <c r="SHO11" s="49"/>
      <c r="SHP11" s="54"/>
      <c r="SHQ11" s="49"/>
      <c r="SHR11" s="54"/>
      <c r="SHS11" s="49"/>
      <c r="SHT11" s="54"/>
      <c r="SHU11" s="49"/>
      <c r="SHV11" s="54"/>
      <c r="SHW11" s="49"/>
      <c r="SHX11" s="54"/>
      <c r="SHY11" s="49"/>
      <c r="SHZ11" s="54"/>
      <c r="SIA11" s="49"/>
      <c r="SIB11" s="54"/>
      <c r="SIC11" s="49"/>
      <c r="SID11" s="54"/>
      <c r="SIE11" s="49"/>
      <c r="SIF11" s="54"/>
      <c r="SIG11" s="49"/>
      <c r="SIH11" s="54"/>
      <c r="SII11" s="49"/>
      <c r="SIJ11" s="54"/>
      <c r="SIK11" s="49"/>
      <c r="SIL11" s="54"/>
      <c r="SIM11" s="49"/>
      <c r="SIN11" s="54"/>
      <c r="SIO11" s="49"/>
      <c r="SIP11" s="54"/>
      <c r="SIQ11" s="49"/>
      <c r="SIR11" s="54"/>
      <c r="SIS11" s="49"/>
      <c r="SIT11" s="54"/>
      <c r="SIU11" s="49"/>
      <c r="SIV11" s="54"/>
      <c r="SIW11" s="49"/>
      <c r="SIX11" s="54"/>
      <c r="SIY11" s="49"/>
      <c r="SIZ11" s="54"/>
      <c r="SJA11" s="49"/>
      <c r="SJB11" s="54"/>
      <c r="SJC11" s="49"/>
      <c r="SJD11" s="54"/>
      <c r="SJE11" s="49"/>
      <c r="SJF11" s="54"/>
      <c r="SJG11" s="49"/>
      <c r="SJH11" s="54"/>
      <c r="SJI11" s="49"/>
      <c r="SJJ11" s="54"/>
      <c r="SJK11" s="49"/>
      <c r="SJL11" s="54"/>
      <c r="SJM11" s="49"/>
      <c r="SJN11" s="54"/>
      <c r="SJO11" s="49"/>
      <c r="SJP11" s="54"/>
      <c r="SJQ11" s="49"/>
      <c r="SJR11" s="54"/>
      <c r="SJS11" s="49"/>
      <c r="SJT11" s="54"/>
      <c r="SJU11" s="49"/>
      <c r="SJV11" s="54"/>
      <c r="SJW11" s="49"/>
      <c r="SJX11" s="54"/>
      <c r="SJY11" s="49"/>
      <c r="SJZ11" s="54"/>
      <c r="SKA11" s="49"/>
      <c r="SKB11" s="54"/>
      <c r="SKC11" s="49"/>
      <c r="SKD11" s="54"/>
      <c r="SKE11" s="49"/>
      <c r="SKF11" s="54"/>
      <c r="SKG11" s="49"/>
      <c r="SKH11" s="54"/>
      <c r="SKI11" s="49"/>
      <c r="SKJ11" s="54"/>
      <c r="SKK11" s="49"/>
      <c r="SKL11" s="54"/>
      <c r="SKM11" s="49"/>
      <c r="SKN11" s="54"/>
      <c r="SKO11" s="49"/>
      <c r="SKP11" s="54"/>
      <c r="SKQ11" s="49"/>
      <c r="SKR11" s="54"/>
      <c r="SKS11" s="49"/>
      <c r="SKT11" s="54"/>
      <c r="SKU11" s="49"/>
      <c r="SKV11" s="54"/>
      <c r="SKW11" s="49"/>
      <c r="SKX11" s="54"/>
      <c r="SKY11" s="49"/>
      <c r="SKZ11" s="54"/>
      <c r="SLA11" s="49"/>
      <c r="SLB11" s="54"/>
      <c r="SLC11" s="49"/>
      <c r="SLD11" s="54"/>
      <c r="SLE11" s="49"/>
      <c r="SLF11" s="54"/>
      <c r="SLG11" s="49"/>
      <c r="SLH11" s="54"/>
      <c r="SLI11" s="49"/>
      <c r="SLJ11" s="54"/>
      <c r="SLK11" s="49"/>
      <c r="SLL11" s="54"/>
      <c r="SLM11" s="49"/>
      <c r="SLN11" s="54"/>
      <c r="SLO11" s="49"/>
      <c r="SLP11" s="54"/>
      <c r="SLQ11" s="49"/>
      <c r="SLR11" s="54"/>
      <c r="SLS11" s="49"/>
      <c r="SLT11" s="54"/>
      <c r="SLU11" s="49"/>
      <c r="SLV11" s="54"/>
      <c r="SLW11" s="49"/>
      <c r="SLX11" s="54"/>
      <c r="SLY11" s="49"/>
      <c r="SLZ11" s="54"/>
      <c r="SMA11" s="49"/>
      <c r="SMB11" s="54"/>
      <c r="SMC11" s="49"/>
      <c r="SMD11" s="54"/>
      <c r="SME11" s="49"/>
      <c r="SMF11" s="54"/>
      <c r="SMG11" s="49"/>
      <c r="SMH11" s="54"/>
      <c r="SMI11" s="49"/>
      <c r="SMJ11" s="54"/>
      <c r="SMK11" s="49"/>
      <c r="SML11" s="54"/>
      <c r="SMM11" s="49"/>
      <c r="SMN11" s="54"/>
      <c r="SMO11" s="49"/>
      <c r="SMP11" s="54"/>
      <c r="SMQ11" s="49"/>
      <c r="SMR11" s="54"/>
      <c r="SMS11" s="49"/>
      <c r="SMT11" s="54"/>
      <c r="SMU11" s="49"/>
      <c r="SMV11" s="54"/>
      <c r="SMW11" s="49"/>
      <c r="SMX11" s="54"/>
      <c r="SMY11" s="49"/>
      <c r="SMZ11" s="54"/>
      <c r="SNA11" s="49"/>
      <c r="SNB11" s="54"/>
      <c r="SNC11" s="49"/>
      <c r="SND11" s="54"/>
      <c r="SNE11" s="49"/>
      <c r="SNF11" s="54"/>
      <c r="SNG11" s="49"/>
      <c r="SNH11" s="54"/>
      <c r="SNI11" s="49"/>
      <c r="SNJ11" s="54"/>
      <c r="SNK11" s="49"/>
      <c r="SNL11" s="54"/>
      <c r="SNM11" s="49"/>
      <c r="SNN11" s="54"/>
      <c r="SNO11" s="49"/>
      <c r="SNP11" s="54"/>
      <c r="SNQ11" s="49"/>
      <c r="SNR11" s="54"/>
      <c r="SNS11" s="49"/>
      <c r="SNT11" s="54"/>
      <c r="SNU11" s="49"/>
      <c r="SNV11" s="54"/>
      <c r="SNW11" s="49"/>
      <c r="SNX11" s="54"/>
      <c r="SNY11" s="49"/>
      <c r="SNZ11" s="54"/>
      <c r="SOA11" s="49"/>
      <c r="SOB11" s="54"/>
      <c r="SOC11" s="49"/>
      <c r="SOD11" s="54"/>
      <c r="SOE11" s="49"/>
      <c r="SOF11" s="54"/>
      <c r="SOG11" s="49"/>
      <c r="SOH11" s="54"/>
      <c r="SOI11" s="49"/>
      <c r="SOJ11" s="54"/>
      <c r="SOK11" s="49"/>
      <c r="SOL11" s="54"/>
      <c r="SOM11" s="49"/>
      <c r="SON11" s="54"/>
      <c r="SOO11" s="49"/>
      <c r="SOP11" s="54"/>
      <c r="SOQ11" s="49"/>
      <c r="SOR11" s="54"/>
      <c r="SOS11" s="49"/>
      <c r="SOT11" s="54"/>
      <c r="SOU11" s="49"/>
      <c r="SOV11" s="54"/>
      <c r="SOW11" s="49"/>
      <c r="SOX11" s="54"/>
      <c r="SOY11" s="49"/>
      <c r="SOZ11" s="54"/>
      <c r="SPA11" s="49"/>
      <c r="SPB11" s="54"/>
      <c r="SPC11" s="49"/>
      <c r="SPD11" s="54"/>
      <c r="SPE11" s="49"/>
      <c r="SPF11" s="54"/>
      <c r="SPG11" s="49"/>
      <c r="SPH11" s="54"/>
      <c r="SPI11" s="49"/>
      <c r="SPJ11" s="54"/>
      <c r="SPK11" s="49"/>
      <c r="SPL11" s="54"/>
      <c r="SPM11" s="49"/>
      <c r="SPN11" s="54"/>
      <c r="SPO11" s="49"/>
      <c r="SPP11" s="54"/>
      <c r="SPQ11" s="49"/>
      <c r="SPR11" s="54"/>
      <c r="SPS11" s="49"/>
      <c r="SPT11" s="54"/>
      <c r="SPU11" s="49"/>
      <c r="SPV11" s="54"/>
      <c r="SPW11" s="49"/>
      <c r="SPX11" s="54"/>
      <c r="SPY11" s="49"/>
      <c r="SPZ11" s="54"/>
      <c r="SQA11" s="49"/>
      <c r="SQB11" s="54"/>
      <c r="SQC11" s="49"/>
      <c r="SQD11" s="54"/>
      <c r="SQE11" s="49"/>
      <c r="SQF11" s="54"/>
      <c r="SQG11" s="49"/>
      <c r="SQH11" s="54"/>
      <c r="SQI11" s="49"/>
      <c r="SQJ11" s="54"/>
      <c r="SQK11" s="49"/>
      <c r="SQL11" s="54"/>
      <c r="SQM11" s="49"/>
      <c r="SQN11" s="54"/>
      <c r="SQO11" s="49"/>
      <c r="SQP11" s="54"/>
      <c r="SQQ11" s="49"/>
      <c r="SQR11" s="54"/>
      <c r="SQS11" s="49"/>
      <c r="SQT11" s="54"/>
      <c r="SQU11" s="49"/>
      <c r="SQV11" s="54"/>
      <c r="SQW11" s="49"/>
      <c r="SQX11" s="54"/>
      <c r="SQY11" s="49"/>
      <c r="SQZ11" s="54"/>
      <c r="SRA11" s="49"/>
      <c r="SRB11" s="54"/>
      <c r="SRC11" s="49"/>
      <c r="SRD11" s="54"/>
      <c r="SRE11" s="49"/>
      <c r="SRF11" s="54"/>
      <c r="SRG11" s="49"/>
      <c r="SRH11" s="54"/>
      <c r="SRI11" s="49"/>
      <c r="SRJ11" s="54"/>
      <c r="SRK11" s="49"/>
      <c r="SRL11" s="54"/>
      <c r="SRM11" s="49"/>
      <c r="SRN11" s="54"/>
      <c r="SRO11" s="49"/>
      <c r="SRP11" s="54"/>
      <c r="SRQ11" s="49"/>
      <c r="SRR11" s="54"/>
      <c r="SRS11" s="49"/>
      <c r="SRT11" s="54"/>
      <c r="SRU11" s="49"/>
      <c r="SRV11" s="54"/>
      <c r="SRW11" s="49"/>
      <c r="SRX11" s="54"/>
      <c r="SRY11" s="49"/>
      <c r="SRZ11" s="54"/>
      <c r="SSA11" s="49"/>
      <c r="SSB11" s="54"/>
      <c r="SSC11" s="49"/>
      <c r="SSD11" s="54"/>
      <c r="SSE11" s="49"/>
      <c r="SSF11" s="54"/>
      <c r="SSG11" s="49"/>
      <c r="SSH11" s="54"/>
      <c r="SSI11" s="49"/>
      <c r="SSJ11" s="54"/>
      <c r="SSK11" s="49"/>
      <c r="SSL11" s="54"/>
      <c r="SSM11" s="49"/>
      <c r="SSN11" s="54"/>
      <c r="SSO11" s="49"/>
      <c r="SSP11" s="54"/>
      <c r="SSQ11" s="49"/>
      <c r="SSR11" s="54"/>
      <c r="SSS11" s="49"/>
      <c r="SST11" s="54"/>
      <c r="SSU11" s="49"/>
      <c r="SSV11" s="54"/>
      <c r="SSW11" s="49"/>
      <c r="SSX11" s="54"/>
      <c r="SSY11" s="49"/>
      <c r="SSZ11" s="54"/>
      <c r="STA11" s="49"/>
      <c r="STB11" s="54"/>
      <c r="STC11" s="49"/>
      <c r="STD11" s="54"/>
      <c r="STE11" s="49"/>
      <c r="STF11" s="54"/>
      <c r="STG11" s="49"/>
      <c r="STH11" s="54"/>
      <c r="STI11" s="49"/>
      <c r="STJ11" s="54"/>
      <c r="STK11" s="49"/>
      <c r="STL11" s="54"/>
      <c r="STM11" s="49"/>
      <c r="STN11" s="54"/>
      <c r="STO11" s="49"/>
      <c r="STP11" s="54"/>
      <c r="STQ11" s="49"/>
      <c r="STR11" s="54"/>
      <c r="STS11" s="49"/>
      <c r="STT11" s="54"/>
      <c r="STU11" s="49"/>
      <c r="STV11" s="54"/>
      <c r="STW11" s="49"/>
      <c r="STX11" s="54"/>
      <c r="STY11" s="49"/>
      <c r="STZ11" s="54"/>
      <c r="SUA11" s="49"/>
      <c r="SUB11" s="54"/>
      <c r="SUC11" s="49"/>
      <c r="SUD11" s="54"/>
      <c r="SUE11" s="49"/>
      <c r="SUF11" s="54"/>
      <c r="SUG11" s="49"/>
      <c r="SUH11" s="54"/>
      <c r="SUI11" s="49"/>
      <c r="SUJ11" s="54"/>
      <c r="SUK11" s="49"/>
      <c r="SUL11" s="54"/>
      <c r="SUM11" s="49"/>
      <c r="SUN11" s="54"/>
      <c r="SUO11" s="49"/>
      <c r="SUP11" s="54"/>
      <c r="SUQ11" s="49"/>
      <c r="SUR11" s="54"/>
      <c r="SUS11" s="49"/>
      <c r="SUT11" s="54"/>
      <c r="SUU11" s="49"/>
      <c r="SUV11" s="54"/>
      <c r="SUW11" s="49"/>
      <c r="SUX11" s="54"/>
      <c r="SUY11" s="49"/>
      <c r="SUZ11" s="54"/>
      <c r="SVA11" s="49"/>
      <c r="SVB11" s="54"/>
      <c r="SVC11" s="49"/>
      <c r="SVD11" s="54"/>
      <c r="SVE11" s="49"/>
      <c r="SVF11" s="54"/>
      <c r="SVG11" s="49"/>
      <c r="SVH11" s="54"/>
      <c r="SVI11" s="49"/>
      <c r="SVJ11" s="54"/>
      <c r="SVK11" s="49"/>
      <c r="SVL11" s="54"/>
      <c r="SVM11" s="49"/>
      <c r="SVN11" s="54"/>
      <c r="SVO11" s="49"/>
      <c r="SVP11" s="54"/>
      <c r="SVQ11" s="49"/>
      <c r="SVR11" s="54"/>
      <c r="SVS11" s="49"/>
      <c r="SVT11" s="54"/>
      <c r="SVU11" s="49"/>
      <c r="SVV11" s="54"/>
      <c r="SVW11" s="49"/>
      <c r="SVX11" s="54"/>
      <c r="SVY11" s="49"/>
      <c r="SVZ11" s="54"/>
      <c r="SWA11" s="49"/>
      <c r="SWB11" s="54"/>
      <c r="SWC11" s="49"/>
      <c r="SWD11" s="54"/>
      <c r="SWE11" s="49"/>
      <c r="SWF11" s="54"/>
      <c r="SWG11" s="49"/>
      <c r="SWH11" s="54"/>
      <c r="SWI11" s="49"/>
      <c r="SWJ11" s="54"/>
      <c r="SWK11" s="49"/>
      <c r="SWL11" s="54"/>
      <c r="SWM11" s="49"/>
      <c r="SWN11" s="54"/>
      <c r="SWO11" s="49"/>
      <c r="SWP11" s="54"/>
      <c r="SWQ11" s="49"/>
      <c r="SWR11" s="54"/>
      <c r="SWS11" s="49"/>
      <c r="SWT11" s="54"/>
      <c r="SWU11" s="49"/>
      <c r="SWV11" s="54"/>
      <c r="SWW11" s="49"/>
      <c r="SWX11" s="54"/>
      <c r="SWY11" s="49"/>
      <c r="SWZ11" s="54"/>
      <c r="SXA11" s="49"/>
      <c r="SXB11" s="54"/>
      <c r="SXC11" s="49"/>
      <c r="SXD11" s="54"/>
      <c r="SXE11" s="49"/>
      <c r="SXF11" s="54"/>
      <c r="SXG11" s="49"/>
      <c r="SXH11" s="54"/>
      <c r="SXI11" s="49"/>
      <c r="SXJ11" s="54"/>
      <c r="SXK11" s="49"/>
      <c r="SXL11" s="54"/>
      <c r="SXM11" s="49"/>
      <c r="SXN11" s="54"/>
      <c r="SXO11" s="49"/>
      <c r="SXP11" s="54"/>
      <c r="SXQ11" s="49"/>
      <c r="SXR11" s="54"/>
      <c r="SXS11" s="49"/>
      <c r="SXT11" s="54"/>
      <c r="SXU11" s="49"/>
      <c r="SXV11" s="54"/>
      <c r="SXW11" s="49"/>
      <c r="SXX11" s="54"/>
      <c r="SXY11" s="49"/>
      <c r="SXZ11" s="54"/>
      <c r="SYA11" s="49"/>
      <c r="SYB11" s="54"/>
      <c r="SYC11" s="49"/>
      <c r="SYD11" s="54"/>
      <c r="SYE11" s="49"/>
      <c r="SYF11" s="54"/>
      <c r="SYG11" s="49"/>
      <c r="SYH11" s="54"/>
      <c r="SYI11" s="49"/>
      <c r="SYJ11" s="54"/>
      <c r="SYK11" s="49"/>
      <c r="SYL11" s="54"/>
      <c r="SYM11" s="49"/>
      <c r="SYN11" s="54"/>
      <c r="SYO11" s="49"/>
      <c r="SYP11" s="54"/>
      <c r="SYQ11" s="49"/>
      <c r="SYR11" s="54"/>
      <c r="SYS11" s="49"/>
      <c r="SYT11" s="54"/>
      <c r="SYU11" s="49"/>
      <c r="SYV11" s="54"/>
      <c r="SYW11" s="49"/>
      <c r="SYX11" s="54"/>
      <c r="SYY11" s="49"/>
      <c r="SYZ11" s="54"/>
      <c r="SZA11" s="49"/>
      <c r="SZB11" s="54"/>
      <c r="SZC11" s="49"/>
      <c r="SZD11" s="54"/>
      <c r="SZE11" s="49"/>
      <c r="SZF11" s="54"/>
      <c r="SZG11" s="49"/>
      <c r="SZH11" s="54"/>
      <c r="SZI11" s="49"/>
      <c r="SZJ11" s="54"/>
      <c r="SZK11" s="49"/>
      <c r="SZL11" s="54"/>
      <c r="SZM11" s="49"/>
      <c r="SZN11" s="54"/>
      <c r="SZO11" s="49"/>
      <c r="SZP11" s="54"/>
      <c r="SZQ11" s="49"/>
      <c r="SZR11" s="54"/>
      <c r="SZS11" s="49"/>
      <c r="SZT11" s="54"/>
      <c r="SZU11" s="49"/>
      <c r="SZV11" s="54"/>
      <c r="SZW11" s="49"/>
      <c r="SZX11" s="54"/>
      <c r="SZY11" s="49"/>
      <c r="SZZ11" s="54"/>
      <c r="TAA11" s="49"/>
      <c r="TAB11" s="54"/>
      <c r="TAC11" s="49"/>
      <c r="TAD11" s="54"/>
      <c r="TAE11" s="49"/>
      <c r="TAF11" s="54"/>
      <c r="TAG11" s="49"/>
      <c r="TAH11" s="54"/>
      <c r="TAI11" s="49"/>
      <c r="TAJ11" s="54"/>
      <c r="TAK11" s="49"/>
      <c r="TAL11" s="54"/>
      <c r="TAM11" s="49"/>
      <c r="TAN11" s="54"/>
      <c r="TAO11" s="49"/>
      <c r="TAP11" s="54"/>
      <c r="TAQ11" s="49"/>
      <c r="TAR11" s="54"/>
      <c r="TAS11" s="49"/>
      <c r="TAT11" s="54"/>
      <c r="TAU11" s="49"/>
      <c r="TAV11" s="54"/>
      <c r="TAW11" s="49"/>
      <c r="TAX11" s="54"/>
      <c r="TAY11" s="49"/>
      <c r="TAZ11" s="54"/>
      <c r="TBA11" s="49"/>
      <c r="TBB11" s="54"/>
      <c r="TBC11" s="49"/>
      <c r="TBD11" s="54"/>
      <c r="TBE11" s="49"/>
      <c r="TBF11" s="54"/>
      <c r="TBG11" s="49"/>
      <c r="TBH11" s="54"/>
      <c r="TBI11" s="49"/>
      <c r="TBJ11" s="54"/>
      <c r="TBK11" s="49"/>
      <c r="TBL11" s="54"/>
      <c r="TBM11" s="49"/>
      <c r="TBN11" s="54"/>
      <c r="TBO11" s="49"/>
      <c r="TBP11" s="54"/>
      <c r="TBQ11" s="49"/>
      <c r="TBR11" s="54"/>
      <c r="TBS11" s="49"/>
      <c r="TBT11" s="54"/>
      <c r="TBU11" s="49"/>
      <c r="TBV11" s="54"/>
      <c r="TBW11" s="49"/>
      <c r="TBX11" s="54"/>
      <c r="TBY11" s="49"/>
      <c r="TBZ11" s="54"/>
      <c r="TCA11" s="49"/>
      <c r="TCB11" s="54"/>
      <c r="TCC11" s="49"/>
      <c r="TCD11" s="54"/>
      <c r="TCE11" s="49"/>
      <c r="TCF11" s="54"/>
      <c r="TCG11" s="49"/>
      <c r="TCH11" s="54"/>
      <c r="TCI11" s="49"/>
      <c r="TCJ11" s="54"/>
      <c r="TCK11" s="49"/>
      <c r="TCL11" s="54"/>
      <c r="TCM11" s="49"/>
      <c r="TCN11" s="54"/>
      <c r="TCO11" s="49"/>
      <c r="TCP11" s="54"/>
      <c r="TCQ11" s="49"/>
      <c r="TCR11" s="54"/>
      <c r="TCS11" s="49"/>
      <c r="TCT11" s="54"/>
      <c r="TCU11" s="49"/>
      <c r="TCV11" s="54"/>
      <c r="TCW11" s="49"/>
      <c r="TCX11" s="54"/>
      <c r="TCY11" s="49"/>
      <c r="TCZ11" s="54"/>
      <c r="TDA11" s="49"/>
      <c r="TDB11" s="54"/>
      <c r="TDC11" s="49"/>
      <c r="TDD11" s="54"/>
      <c r="TDE11" s="49"/>
      <c r="TDF11" s="54"/>
      <c r="TDG11" s="49"/>
      <c r="TDH11" s="54"/>
      <c r="TDI11" s="49"/>
      <c r="TDJ11" s="54"/>
      <c r="TDK11" s="49"/>
      <c r="TDL11" s="54"/>
      <c r="TDM11" s="49"/>
      <c r="TDN11" s="54"/>
      <c r="TDO11" s="49"/>
      <c r="TDP11" s="54"/>
      <c r="TDQ11" s="49"/>
      <c r="TDR11" s="54"/>
      <c r="TDS11" s="49"/>
      <c r="TDT11" s="54"/>
      <c r="TDU11" s="49"/>
      <c r="TDV11" s="54"/>
      <c r="TDW11" s="49"/>
      <c r="TDX11" s="54"/>
      <c r="TDY11" s="49"/>
      <c r="TDZ11" s="54"/>
      <c r="TEA11" s="49"/>
      <c r="TEB11" s="54"/>
      <c r="TEC11" s="49"/>
      <c r="TED11" s="54"/>
      <c r="TEE11" s="49"/>
      <c r="TEF11" s="54"/>
      <c r="TEG11" s="49"/>
      <c r="TEH11" s="54"/>
      <c r="TEI11" s="49"/>
      <c r="TEJ11" s="54"/>
      <c r="TEK11" s="49"/>
      <c r="TEL11" s="54"/>
      <c r="TEM11" s="49"/>
      <c r="TEN11" s="54"/>
      <c r="TEO11" s="49"/>
      <c r="TEP11" s="54"/>
      <c r="TEQ11" s="49"/>
      <c r="TER11" s="54"/>
      <c r="TES11" s="49"/>
      <c r="TET11" s="54"/>
      <c r="TEU11" s="49"/>
      <c r="TEV11" s="54"/>
      <c r="TEW11" s="49"/>
      <c r="TEX11" s="54"/>
      <c r="TEY11" s="49"/>
      <c r="TEZ11" s="54"/>
      <c r="TFA11" s="49"/>
      <c r="TFB11" s="54"/>
      <c r="TFC11" s="49"/>
      <c r="TFD11" s="54"/>
      <c r="TFE11" s="49"/>
      <c r="TFF11" s="54"/>
      <c r="TFG11" s="49"/>
      <c r="TFH11" s="54"/>
      <c r="TFI11" s="49"/>
      <c r="TFJ11" s="54"/>
      <c r="TFK11" s="49"/>
      <c r="TFL11" s="54"/>
      <c r="TFM11" s="49"/>
      <c r="TFN11" s="54"/>
      <c r="TFO11" s="49"/>
      <c r="TFP11" s="54"/>
      <c r="TFQ11" s="49"/>
      <c r="TFR11" s="54"/>
      <c r="TFS11" s="49"/>
      <c r="TFT11" s="54"/>
      <c r="TFU11" s="49"/>
      <c r="TFV11" s="54"/>
      <c r="TFW11" s="49"/>
      <c r="TFX11" s="54"/>
      <c r="TFY11" s="49"/>
      <c r="TFZ11" s="54"/>
      <c r="TGA11" s="49"/>
      <c r="TGB11" s="54"/>
      <c r="TGC11" s="49"/>
      <c r="TGD11" s="54"/>
      <c r="TGE11" s="49"/>
      <c r="TGF11" s="54"/>
      <c r="TGG11" s="49"/>
      <c r="TGH11" s="54"/>
      <c r="TGI11" s="49"/>
      <c r="TGJ11" s="54"/>
      <c r="TGK11" s="49"/>
      <c r="TGL11" s="54"/>
      <c r="TGM11" s="49"/>
      <c r="TGN11" s="54"/>
      <c r="TGO11" s="49"/>
      <c r="TGP11" s="54"/>
      <c r="TGQ11" s="49"/>
      <c r="TGR11" s="54"/>
      <c r="TGS11" s="49"/>
      <c r="TGT11" s="54"/>
      <c r="TGU11" s="49"/>
      <c r="TGV11" s="54"/>
      <c r="TGW11" s="49"/>
      <c r="TGX11" s="54"/>
      <c r="TGY11" s="49"/>
      <c r="TGZ11" s="54"/>
      <c r="THA11" s="49"/>
      <c r="THB11" s="54"/>
      <c r="THC11" s="49"/>
      <c r="THD11" s="54"/>
      <c r="THE11" s="49"/>
      <c r="THF11" s="54"/>
      <c r="THG11" s="49"/>
      <c r="THH11" s="54"/>
      <c r="THI11" s="49"/>
      <c r="THJ11" s="54"/>
      <c r="THK11" s="49"/>
      <c r="THL11" s="54"/>
      <c r="THM11" s="49"/>
      <c r="THN11" s="54"/>
      <c r="THO11" s="49"/>
      <c r="THP11" s="54"/>
      <c r="THQ11" s="49"/>
      <c r="THR11" s="54"/>
      <c r="THS11" s="49"/>
      <c r="THT11" s="54"/>
      <c r="THU11" s="49"/>
      <c r="THV11" s="54"/>
      <c r="THW11" s="49"/>
      <c r="THX11" s="54"/>
      <c r="THY11" s="49"/>
      <c r="THZ11" s="54"/>
      <c r="TIA11" s="49"/>
      <c r="TIB11" s="54"/>
      <c r="TIC11" s="49"/>
      <c r="TID11" s="54"/>
      <c r="TIE11" s="49"/>
      <c r="TIF11" s="54"/>
      <c r="TIG11" s="49"/>
      <c r="TIH11" s="54"/>
      <c r="TII11" s="49"/>
      <c r="TIJ11" s="54"/>
      <c r="TIK11" s="49"/>
      <c r="TIL11" s="54"/>
      <c r="TIM11" s="49"/>
      <c r="TIN11" s="54"/>
      <c r="TIO11" s="49"/>
      <c r="TIP11" s="54"/>
      <c r="TIQ11" s="49"/>
      <c r="TIR11" s="54"/>
      <c r="TIS11" s="49"/>
      <c r="TIT11" s="54"/>
      <c r="TIU11" s="49"/>
      <c r="TIV11" s="54"/>
      <c r="TIW11" s="49"/>
      <c r="TIX11" s="54"/>
      <c r="TIY11" s="49"/>
      <c r="TIZ11" s="54"/>
      <c r="TJA11" s="49"/>
      <c r="TJB11" s="54"/>
      <c r="TJC11" s="49"/>
      <c r="TJD11" s="54"/>
      <c r="TJE11" s="49"/>
      <c r="TJF11" s="54"/>
      <c r="TJG11" s="49"/>
      <c r="TJH11" s="54"/>
      <c r="TJI11" s="49"/>
      <c r="TJJ11" s="54"/>
      <c r="TJK11" s="49"/>
      <c r="TJL11" s="54"/>
      <c r="TJM11" s="49"/>
      <c r="TJN11" s="54"/>
      <c r="TJO11" s="49"/>
      <c r="TJP11" s="54"/>
      <c r="TJQ11" s="49"/>
      <c r="TJR11" s="54"/>
      <c r="TJS11" s="49"/>
      <c r="TJT11" s="54"/>
      <c r="TJU11" s="49"/>
      <c r="TJV11" s="54"/>
      <c r="TJW11" s="49"/>
      <c r="TJX11" s="54"/>
      <c r="TJY11" s="49"/>
      <c r="TJZ11" s="54"/>
      <c r="TKA11" s="49"/>
      <c r="TKB11" s="54"/>
      <c r="TKC11" s="49"/>
      <c r="TKD11" s="54"/>
      <c r="TKE11" s="49"/>
      <c r="TKF11" s="54"/>
      <c r="TKG11" s="49"/>
      <c r="TKH11" s="54"/>
      <c r="TKI11" s="49"/>
      <c r="TKJ11" s="54"/>
      <c r="TKK11" s="49"/>
      <c r="TKL11" s="54"/>
      <c r="TKM11" s="49"/>
      <c r="TKN11" s="54"/>
      <c r="TKO11" s="49"/>
      <c r="TKP11" s="54"/>
      <c r="TKQ11" s="49"/>
      <c r="TKR11" s="54"/>
      <c r="TKS11" s="49"/>
      <c r="TKT11" s="54"/>
      <c r="TKU11" s="49"/>
      <c r="TKV11" s="54"/>
      <c r="TKW11" s="49"/>
      <c r="TKX11" s="54"/>
      <c r="TKY11" s="49"/>
      <c r="TKZ11" s="54"/>
      <c r="TLA11" s="49"/>
      <c r="TLB11" s="54"/>
      <c r="TLC11" s="49"/>
      <c r="TLD11" s="54"/>
      <c r="TLE11" s="49"/>
      <c r="TLF11" s="54"/>
      <c r="TLG11" s="49"/>
      <c r="TLH11" s="54"/>
      <c r="TLI11" s="49"/>
      <c r="TLJ11" s="54"/>
      <c r="TLK11" s="49"/>
      <c r="TLL11" s="54"/>
      <c r="TLM11" s="49"/>
      <c r="TLN11" s="54"/>
      <c r="TLO11" s="49"/>
      <c r="TLP11" s="54"/>
      <c r="TLQ11" s="49"/>
      <c r="TLR11" s="54"/>
      <c r="TLS11" s="49"/>
      <c r="TLT11" s="54"/>
      <c r="TLU11" s="49"/>
      <c r="TLV11" s="54"/>
      <c r="TLW11" s="49"/>
      <c r="TLX11" s="54"/>
      <c r="TLY11" s="49"/>
      <c r="TLZ11" s="54"/>
      <c r="TMA11" s="49"/>
      <c r="TMB11" s="54"/>
      <c r="TMC11" s="49"/>
      <c r="TMD11" s="54"/>
      <c r="TME11" s="49"/>
      <c r="TMF11" s="54"/>
      <c r="TMG11" s="49"/>
      <c r="TMH11" s="54"/>
      <c r="TMI11" s="49"/>
      <c r="TMJ11" s="54"/>
      <c r="TMK11" s="49"/>
      <c r="TML11" s="54"/>
      <c r="TMM11" s="49"/>
      <c r="TMN11" s="54"/>
      <c r="TMO11" s="49"/>
      <c r="TMP11" s="54"/>
      <c r="TMQ11" s="49"/>
      <c r="TMR11" s="54"/>
      <c r="TMS11" s="49"/>
      <c r="TMT11" s="54"/>
      <c r="TMU11" s="49"/>
      <c r="TMV11" s="54"/>
      <c r="TMW11" s="49"/>
      <c r="TMX11" s="54"/>
      <c r="TMY11" s="49"/>
      <c r="TMZ11" s="54"/>
      <c r="TNA11" s="49"/>
      <c r="TNB11" s="54"/>
      <c r="TNC11" s="49"/>
      <c r="TND11" s="54"/>
      <c r="TNE11" s="49"/>
      <c r="TNF11" s="54"/>
      <c r="TNG11" s="49"/>
      <c r="TNH11" s="54"/>
      <c r="TNI11" s="49"/>
      <c r="TNJ11" s="54"/>
      <c r="TNK11" s="49"/>
      <c r="TNL11" s="54"/>
      <c r="TNM11" s="49"/>
      <c r="TNN11" s="54"/>
      <c r="TNO11" s="49"/>
      <c r="TNP11" s="54"/>
      <c r="TNQ11" s="49"/>
      <c r="TNR11" s="54"/>
      <c r="TNS11" s="49"/>
      <c r="TNT11" s="54"/>
      <c r="TNU11" s="49"/>
      <c r="TNV11" s="54"/>
      <c r="TNW11" s="49"/>
      <c r="TNX11" s="54"/>
      <c r="TNY11" s="49"/>
      <c r="TNZ11" s="54"/>
      <c r="TOA11" s="49"/>
      <c r="TOB11" s="54"/>
      <c r="TOC11" s="49"/>
      <c r="TOD11" s="54"/>
      <c r="TOE11" s="49"/>
      <c r="TOF11" s="54"/>
      <c r="TOG11" s="49"/>
      <c r="TOH11" s="54"/>
      <c r="TOI11" s="49"/>
      <c r="TOJ11" s="54"/>
      <c r="TOK11" s="49"/>
      <c r="TOL11" s="54"/>
      <c r="TOM11" s="49"/>
      <c r="TON11" s="54"/>
      <c r="TOO11" s="49"/>
      <c r="TOP11" s="54"/>
      <c r="TOQ11" s="49"/>
      <c r="TOR11" s="54"/>
      <c r="TOS11" s="49"/>
      <c r="TOT11" s="54"/>
      <c r="TOU11" s="49"/>
      <c r="TOV11" s="54"/>
      <c r="TOW11" s="49"/>
      <c r="TOX11" s="54"/>
      <c r="TOY11" s="49"/>
      <c r="TOZ11" s="54"/>
      <c r="TPA11" s="49"/>
      <c r="TPB11" s="54"/>
      <c r="TPC11" s="49"/>
      <c r="TPD11" s="54"/>
      <c r="TPE11" s="49"/>
      <c r="TPF11" s="54"/>
      <c r="TPG11" s="49"/>
      <c r="TPH11" s="54"/>
      <c r="TPI11" s="49"/>
      <c r="TPJ11" s="54"/>
      <c r="TPK11" s="49"/>
      <c r="TPL11" s="54"/>
      <c r="TPM11" s="49"/>
      <c r="TPN11" s="54"/>
      <c r="TPO11" s="49"/>
      <c r="TPP11" s="54"/>
      <c r="TPQ11" s="49"/>
      <c r="TPR11" s="54"/>
      <c r="TPS11" s="49"/>
      <c r="TPT11" s="54"/>
      <c r="TPU11" s="49"/>
      <c r="TPV11" s="54"/>
      <c r="TPW11" s="49"/>
      <c r="TPX11" s="54"/>
      <c r="TPY11" s="49"/>
      <c r="TPZ11" s="54"/>
      <c r="TQA11" s="49"/>
      <c r="TQB11" s="54"/>
      <c r="TQC11" s="49"/>
      <c r="TQD11" s="54"/>
      <c r="TQE11" s="49"/>
      <c r="TQF11" s="54"/>
      <c r="TQG11" s="49"/>
      <c r="TQH11" s="54"/>
      <c r="TQI11" s="49"/>
      <c r="TQJ11" s="54"/>
      <c r="TQK11" s="49"/>
      <c r="TQL11" s="54"/>
      <c r="TQM11" s="49"/>
      <c r="TQN11" s="54"/>
      <c r="TQO11" s="49"/>
      <c r="TQP11" s="54"/>
      <c r="TQQ11" s="49"/>
      <c r="TQR11" s="54"/>
      <c r="TQS11" s="49"/>
      <c r="TQT11" s="54"/>
      <c r="TQU11" s="49"/>
      <c r="TQV11" s="54"/>
      <c r="TQW11" s="49"/>
      <c r="TQX11" s="54"/>
      <c r="TQY11" s="49"/>
      <c r="TQZ11" s="54"/>
      <c r="TRA11" s="49"/>
      <c r="TRB11" s="54"/>
      <c r="TRC11" s="49"/>
      <c r="TRD11" s="54"/>
      <c r="TRE11" s="49"/>
      <c r="TRF11" s="54"/>
      <c r="TRG11" s="49"/>
      <c r="TRH11" s="54"/>
      <c r="TRI11" s="49"/>
      <c r="TRJ11" s="54"/>
      <c r="TRK11" s="49"/>
      <c r="TRL11" s="54"/>
      <c r="TRM11" s="49"/>
      <c r="TRN11" s="54"/>
      <c r="TRO11" s="49"/>
      <c r="TRP11" s="54"/>
      <c r="TRQ11" s="49"/>
      <c r="TRR11" s="54"/>
      <c r="TRS11" s="49"/>
      <c r="TRT11" s="54"/>
      <c r="TRU11" s="49"/>
      <c r="TRV11" s="54"/>
      <c r="TRW11" s="49"/>
      <c r="TRX11" s="54"/>
      <c r="TRY11" s="49"/>
      <c r="TRZ11" s="54"/>
      <c r="TSA11" s="49"/>
      <c r="TSB11" s="54"/>
      <c r="TSC11" s="49"/>
      <c r="TSD11" s="54"/>
      <c r="TSE11" s="49"/>
      <c r="TSF11" s="54"/>
      <c r="TSG11" s="49"/>
      <c r="TSH11" s="54"/>
      <c r="TSI11" s="49"/>
      <c r="TSJ11" s="54"/>
      <c r="TSK11" s="49"/>
      <c r="TSL11" s="54"/>
      <c r="TSM11" s="49"/>
      <c r="TSN11" s="54"/>
      <c r="TSO11" s="49"/>
      <c r="TSP11" s="54"/>
      <c r="TSQ11" s="49"/>
      <c r="TSR11" s="54"/>
      <c r="TSS11" s="49"/>
      <c r="TST11" s="54"/>
      <c r="TSU11" s="49"/>
      <c r="TSV11" s="54"/>
      <c r="TSW11" s="49"/>
      <c r="TSX11" s="54"/>
      <c r="TSY11" s="49"/>
      <c r="TSZ11" s="54"/>
      <c r="TTA11" s="49"/>
      <c r="TTB11" s="54"/>
      <c r="TTC11" s="49"/>
      <c r="TTD11" s="54"/>
      <c r="TTE11" s="49"/>
      <c r="TTF11" s="54"/>
      <c r="TTG11" s="49"/>
      <c r="TTH11" s="54"/>
      <c r="TTI11" s="49"/>
      <c r="TTJ11" s="54"/>
      <c r="TTK11" s="49"/>
      <c r="TTL11" s="54"/>
      <c r="TTM11" s="49"/>
      <c r="TTN11" s="54"/>
      <c r="TTO11" s="49"/>
      <c r="TTP11" s="54"/>
      <c r="TTQ11" s="49"/>
      <c r="TTR11" s="54"/>
      <c r="TTS11" s="49"/>
      <c r="TTT11" s="54"/>
      <c r="TTU11" s="49"/>
      <c r="TTV11" s="54"/>
      <c r="TTW11" s="49"/>
      <c r="TTX11" s="54"/>
      <c r="TTY11" s="49"/>
      <c r="TTZ11" s="54"/>
      <c r="TUA11" s="49"/>
      <c r="TUB11" s="54"/>
      <c r="TUC11" s="49"/>
      <c r="TUD11" s="54"/>
      <c r="TUE11" s="49"/>
      <c r="TUF11" s="54"/>
      <c r="TUG11" s="49"/>
      <c r="TUH11" s="54"/>
      <c r="TUI11" s="49"/>
      <c r="TUJ11" s="54"/>
      <c r="TUK11" s="49"/>
      <c r="TUL11" s="54"/>
      <c r="TUM11" s="49"/>
      <c r="TUN11" s="54"/>
      <c r="TUO11" s="49"/>
      <c r="TUP11" s="54"/>
      <c r="TUQ11" s="49"/>
      <c r="TUR11" s="54"/>
      <c r="TUS11" s="49"/>
      <c r="TUT11" s="54"/>
      <c r="TUU11" s="49"/>
      <c r="TUV11" s="54"/>
      <c r="TUW11" s="49"/>
      <c r="TUX11" s="54"/>
      <c r="TUY11" s="49"/>
      <c r="TUZ11" s="54"/>
      <c r="TVA11" s="49"/>
      <c r="TVB11" s="54"/>
      <c r="TVC11" s="49"/>
      <c r="TVD11" s="54"/>
      <c r="TVE11" s="49"/>
      <c r="TVF11" s="54"/>
      <c r="TVG11" s="49"/>
      <c r="TVH11" s="54"/>
      <c r="TVI11" s="49"/>
      <c r="TVJ11" s="54"/>
      <c r="TVK11" s="49"/>
      <c r="TVL11" s="54"/>
      <c r="TVM11" s="49"/>
      <c r="TVN11" s="54"/>
      <c r="TVO11" s="49"/>
      <c r="TVP11" s="54"/>
      <c r="TVQ11" s="49"/>
      <c r="TVR11" s="54"/>
      <c r="TVS11" s="49"/>
      <c r="TVT11" s="54"/>
      <c r="TVU11" s="49"/>
      <c r="TVV11" s="54"/>
      <c r="TVW11" s="49"/>
      <c r="TVX11" s="54"/>
      <c r="TVY11" s="49"/>
      <c r="TVZ11" s="54"/>
      <c r="TWA11" s="49"/>
      <c r="TWB11" s="54"/>
      <c r="TWC11" s="49"/>
      <c r="TWD11" s="54"/>
      <c r="TWE11" s="49"/>
      <c r="TWF11" s="54"/>
      <c r="TWG11" s="49"/>
      <c r="TWH11" s="54"/>
      <c r="TWI11" s="49"/>
      <c r="TWJ11" s="54"/>
      <c r="TWK11" s="49"/>
      <c r="TWL11" s="54"/>
      <c r="TWM11" s="49"/>
      <c r="TWN11" s="54"/>
      <c r="TWO11" s="49"/>
      <c r="TWP11" s="54"/>
      <c r="TWQ11" s="49"/>
      <c r="TWR11" s="54"/>
      <c r="TWS11" s="49"/>
      <c r="TWT11" s="54"/>
      <c r="TWU11" s="49"/>
      <c r="TWV11" s="54"/>
      <c r="TWW11" s="49"/>
      <c r="TWX11" s="54"/>
      <c r="TWY11" s="49"/>
      <c r="TWZ11" s="54"/>
      <c r="TXA11" s="49"/>
      <c r="TXB11" s="54"/>
      <c r="TXC11" s="49"/>
      <c r="TXD11" s="54"/>
      <c r="TXE11" s="49"/>
      <c r="TXF11" s="54"/>
      <c r="TXG11" s="49"/>
      <c r="TXH11" s="54"/>
      <c r="TXI11" s="49"/>
      <c r="TXJ11" s="54"/>
      <c r="TXK11" s="49"/>
      <c r="TXL11" s="54"/>
      <c r="TXM11" s="49"/>
      <c r="TXN11" s="54"/>
      <c r="TXO11" s="49"/>
      <c r="TXP11" s="54"/>
      <c r="TXQ11" s="49"/>
      <c r="TXR11" s="54"/>
      <c r="TXS11" s="49"/>
      <c r="TXT11" s="54"/>
      <c r="TXU11" s="49"/>
      <c r="TXV11" s="54"/>
      <c r="TXW11" s="49"/>
      <c r="TXX11" s="54"/>
      <c r="TXY11" s="49"/>
      <c r="TXZ11" s="54"/>
      <c r="TYA11" s="49"/>
      <c r="TYB11" s="54"/>
      <c r="TYC11" s="49"/>
      <c r="TYD11" s="54"/>
      <c r="TYE11" s="49"/>
      <c r="TYF11" s="54"/>
      <c r="TYG11" s="49"/>
      <c r="TYH11" s="54"/>
      <c r="TYI11" s="49"/>
      <c r="TYJ11" s="54"/>
      <c r="TYK11" s="49"/>
      <c r="TYL11" s="54"/>
      <c r="TYM11" s="49"/>
      <c r="TYN11" s="54"/>
      <c r="TYO11" s="49"/>
      <c r="TYP11" s="54"/>
      <c r="TYQ11" s="49"/>
      <c r="TYR11" s="54"/>
      <c r="TYS11" s="49"/>
      <c r="TYT11" s="54"/>
      <c r="TYU11" s="49"/>
      <c r="TYV11" s="54"/>
      <c r="TYW11" s="49"/>
      <c r="TYX11" s="54"/>
      <c r="TYY11" s="49"/>
      <c r="TYZ11" s="54"/>
      <c r="TZA11" s="49"/>
      <c r="TZB11" s="54"/>
      <c r="TZC11" s="49"/>
      <c r="TZD11" s="54"/>
      <c r="TZE11" s="49"/>
      <c r="TZF11" s="54"/>
      <c r="TZG11" s="49"/>
      <c r="TZH11" s="54"/>
      <c r="TZI11" s="49"/>
      <c r="TZJ11" s="54"/>
      <c r="TZK11" s="49"/>
      <c r="TZL11" s="54"/>
      <c r="TZM11" s="49"/>
      <c r="TZN11" s="54"/>
      <c r="TZO11" s="49"/>
      <c r="TZP11" s="54"/>
      <c r="TZQ11" s="49"/>
      <c r="TZR11" s="54"/>
      <c r="TZS11" s="49"/>
      <c r="TZT11" s="54"/>
      <c r="TZU11" s="49"/>
      <c r="TZV11" s="54"/>
      <c r="TZW11" s="49"/>
      <c r="TZX11" s="54"/>
      <c r="TZY11" s="49"/>
      <c r="TZZ11" s="54"/>
      <c r="UAA11" s="49"/>
      <c r="UAB11" s="54"/>
      <c r="UAC11" s="49"/>
      <c r="UAD11" s="54"/>
      <c r="UAE11" s="49"/>
      <c r="UAF11" s="54"/>
      <c r="UAG11" s="49"/>
      <c r="UAH11" s="54"/>
      <c r="UAI11" s="49"/>
      <c r="UAJ11" s="54"/>
      <c r="UAK11" s="49"/>
      <c r="UAL11" s="54"/>
      <c r="UAM11" s="49"/>
      <c r="UAN11" s="54"/>
      <c r="UAO11" s="49"/>
      <c r="UAP11" s="54"/>
      <c r="UAQ11" s="49"/>
      <c r="UAR11" s="54"/>
      <c r="UAS11" s="49"/>
      <c r="UAT11" s="54"/>
      <c r="UAU11" s="49"/>
      <c r="UAV11" s="54"/>
      <c r="UAW11" s="49"/>
      <c r="UAX11" s="54"/>
      <c r="UAY11" s="49"/>
      <c r="UAZ11" s="54"/>
      <c r="UBA11" s="49"/>
      <c r="UBB11" s="54"/>
      <c r="UBC11" s="49"/>
      <c r="UBD11" s="54"/>
      <c r="UBE11" s="49"/>
      <c r="UBF11" s="54"/>
      <c r="UBG11" s="49"/>
      <c r="UBH11" s="54"/>
      <c r="UBI11" s="49"/>
      <c r="UBJ11" s="54"/>
      <c r="UBK11" s="49"/>
      <c r="UBL11" s="54"/>
      <c r="UBM11" s="49"/>
      <c r="UBN11" s="54"/>
      <c r="UBO11" s="49"/>
      <c r="UBP11" s="54"/>
      <c r="UBQ11" s="49"/>
      <c r="UBR11" s="54"/>
      <c r="UBS11" s="49"/>
      <c r="UBT11" s="54"/>
      <c r="UBU11" s="49"/>
      <c r="UBV11" s="54"/>
      <c r="UBW11" s="49"/>
      <c r="UBX11" s="54"/>
      <c r="UBY11" s="49"/>
      <c r="UBZ11" s="54"/>
      <c r="UCA11" s="49"/>
      <c r="UCB11" s="54"/>
      <c r="UCC11" s="49"/>
      <c r="UCD11" s="54"/>
      <c r="UCE11" s="49"/>
      <c r="UCF11" s="54"/>
      <c r="UCG11" s="49"/>
      <c r="UCH11" s="54"/>
      <c r="UCI11" s="49"/>
      <c r="UCJ11" s="54"/>
      <c r="UCK11" s="49"/>
      <c r="UCL11" s="54"/>
      <c r="UCM11" s="49"/>
      <c r="UCN11" s="54"/>
      <c r="UCO11" s="49"/>
      <c r="UCP11" s="54"/>
      <c r="UCQ11" s="49"/>
      <c r="UCR11" s="54"/>
      <c r="UCS11" s="49"/>
      <c r="UCT11" s="54"/>
      <c r="UCU11" s="49"/>
      <c r="UCV11" s="54"/>
      <c r="UCW11" s="49"/>
      <c r="UCX11" s="54"/>
      <c r="UCY11" s="49"/>
      <c r="UCZ11" s="54"/>
      <c r="UDA11" s="49"/>
      <c r="UDB11" s="54"/>
      <c r="UDC11" s="49"/>
      <c r="UDD11" s="54"/>
      <c r="UDE11" s="49"/>
      <c r="UDF11" s="54"/>
      <c r="UDG11" s="49"/>
      <c r="UDH11" s="54"/>
      <c r="UDI11" s="49"/>
      <c r="UDJ11" s="54"/>
      <c r="UDK11" s="49"/>
      <c r="UDL11" s="54"/>
      <c r="UDM11" s="49"/>
      <c r="UDN11" s="54"/>
      <c r="UDO11" s="49"/>
      <c r="UDP11" s="54"/>
      <c r="UDQ11" s="49"/>
      <c r="UDR11" s="54"/>
      <c r="UDS11" s="49"/>
      <c r="UDT11" s="54"/>
      <c r="UDU11" s="49"/>
      <c r="UDV11" s="54"/>
      <c r="UDW11" s="49"/>
      <c r="UDX11" s="54"/>
      <c r="UDY11" s="49"/>
      <c r="UDZ11" s="54"/>
      <c r="UEA11" s="49"/>
      <c r="UEB11" s="54"/>
      <c r="UEC11" s="49"/>
      <c r="UED11" s="54"/>
      <c r="UEE11" s="49"/>
      <c r="UEF11" s="54"/>
      <c r="UEG11" s="49"/>
      <c r="UEH11" s="54"/>
      <c r="UEI11" s="49"/>
      <c r="UEJ11" s="54"/>
      <c r="UEK11" s="49"/>
      <c r="UEL11" s="54"/>
      <c r="UEM11" s="49"/>
      <c r="UEN11" s="54"/>
      <c r="UEO11" s="49"/>
      <c r="UEP11" s="54"/>
      <c r="UEQ11" s="49"/>
      <c r="UER11" s="54"/>
      <c r="UES11" s="49"/>
      <c r="UET11" s="54"/>
      <c r="UEU11" s="49"/>
      <c r="UEV11" s="54"/>
      <c r="UEW11" s="49"/>
      <c r="UEX11" s="54"/>
      <c r="UEY11" s="49"/>
      <c r="UEZ11" s="54"/>
      <c r="UFA11" s="49"/>
      <c r="UFB11" s="54"/>
      <c r="UFC11" s="49"/>
      <c r="UFD11" s="54"/>
      <c r="UFE11" s="49"/>
      <c r="UFF11" s="54"/>
      <c r="UFG11" s="49"/>
      <c r="UFH11" s="54"/>
      <c r="UFI11" s="49"/>
      <c r="UFJ11" s="54"/>
      <c r="UFK11" s="49"/>
      <c r="UFL11" s="54"/>
      <c r="UFM11" s="49"/>
      <c r="UFN11" s="54"/>
      <c r="UFO11" s="49"/>
      <c r="UFP11" s="54"/>
      <c r="UFQ11" s="49"/>
      <c r="UFR11" s="54"/>
      <c r="UFS11" s="49"/>
      <c r="UFT11" s="54"/>
      <c r="UFU11" s="49"/>
      <c r="UFV11" s="54"/>
      <c r="UFW11" s="49"/>
      <c r="UFX11" s="54"/>
      <c r="UFY11" s="49"/>
      <c r="UFZ11" s="54"/>
      <c r="UGA11" s="49"/>
      <c r="UGB11" s="54"/>
      <c r="UGC11" s="49"/>
      <c r="UGD11" s="54"/>
      <c r="UGE11" s="49"/>
      <c r="UGF11" s="54"/>
      <c r="UGG11" s="49"/>
      <c r="UGH11" s="54"/>
      <c r="UGI11" s="49"/>
      <c r="UGJ11" s="54"/>
      <c r="UGK11" s="49"/>
      <c r="UGL11" s="54"/>
      <c r="UGM11" s="49"/>
      <c r="UGN11" s="54"/>
      <c r="UGO11" s="49"/>
      <c r="UGP11" s="54"/>
      <c r="UGQ11" s="49"/>
      <c r="UGR11" s="54"/>
      <c r="UGS11" s="49"/>
      <c r="UGT11" s="54"/>
      <c r="UGU11" s="49"/>
      <c r="UGV11" s="54"/>
      <c r="UGW11" s="49"/>
      <c r="UGX11" s="54"/>
      <c r="UGY11" s="49"/>
      <c r="UGZ11" s="54"/>
      <c r="UHA11" s="49"/>
      <c r="UHB11" s="54"/>
      <c r="UHC11" s="49"/>
      <c r="UHD11" s="54"/>
      <c r="UHE11" s="49"/>
      <c r="UHF11" s="54"/>
      <c r="UHG11" s="49"/>
      <c r="UHH11" s="54"/>
      <c r="UHI11" s="49"/>
      <c r="UHJ11" s="54"/>
      <c r="UHK11" s="49"/>
      <c r="UHL11" s="54"/>
      <c r="UHM11" s="49"/>
      <c r="UHN11" s="54"/>
      <c r="UHO11" s="49"/>
      <c r="UHP11" s="54"/>
      <c r="UHQ11" s="49"/>
      <c r="UHR11" s="54"/>
      <c r="UHS11" s="49"/>
      <c r="UHT11" s="54"/>
      <c r="UHU11" s="49"/>
      <c r="UHV11" s="54"/>
      <c r="UHW11" s="49"/>
      <c r="UHX11" s="54"/>
      <c r="UHY11" s="49"/>
      <c r="UHZ11" s="54"/>
      <c r="UIA11" s="49"/>
      <c r="UIB11" s="54"/>
      <c r="UIC11" s="49"/>
      <c r="UID11" s="54"/>
      <c r="UIE11" s="49"/>
      <c r="UIF11" s="54"/>
      <c r="UIG11" s="49"/>
      <c r="UIH11" s="54"/>
      <c r="UII11" s="49"/>
      <c r="UIJ11" s="54"/>
      <c r="UIK11" s="49"/>
      <c r="UIL11" s="54"/>
      <c r="UIM11" s="49"/>
      <c r="UIN11" s="54"/>
      <c r="UIO11" s="49"/>
      <c r="UIP11" s="54"/>
      <c r="UIQ11" s="49"/>
      <c r="UIR11" s="54"/>
      <c r="UIS11" s="49"/>
      <c r="UIT11" s="54"/>
      <c r="UIU11" s="49"/>
      <c r="UIV11" s="54"/>
      <c r="UIW11" s="49"/>
      <c r="UIX11" s="54"/>
      <c r="UIY11" s="49"/>
      <c r="UIZ11" s="54"/>
      <c r="UJA11" s="49"/>
      <c r="UJB11" s="54"/>
      <c r="UJC11" s="49"/>
      <c r="UJD11" s="54"/>
      <c r="UJE11" s="49"/>
      <c r="UJF11" s="54"/>
      <c r="UJG11" s="49"/>
      <c r="UJH11" s="54"/>
      <c r="UJI11" s="49"/>
      <c r="UJJ11" s="54"/>
      <c r="UJK11" s="49"/>
      <c r="UJL11" s="54"/>
      <c r="UJM11" s="49"/>
      <c r="UJN11" s="54"/>
      <c r="UJO11" s="49"/>
      <c r="UJP11" s="54"/>
      <c r="UJQ11" s="49"/>
      <c r="UJR11" s="54"/>
      <c r="UJS11" s="49"/>
      <c r="UJT11" s="54"/>
      <c r="UJU11" s="49"/>
      <c r="UJV11" s="54"/>
      <c r="UJW11" s="49"/>
      <c r="UJX11" s="54"/>
      <c r="UJY11" s="49"/>
      <c r="UJZ11" s="54"/>
      <c r="UKA11" s="49"/>
      <c r="UKB11" s="54"/>
      <c r="UKC11" s="49"/>
      <c r="UKD11" s="54"/>
      <c r="UKE11" s="49"/>
      <c r="UKF11" s="54"/>
      <c r="UKG11" s="49"/>
      <c r="UKH11" s="54"/>
      <c r="UKI11" s="49"/>
      <c r="UKJ11" s="54"/>
      <c r="UKK11" s="49"/>
      <c r="UKL11" s="54"/>
      <c r="UKM11" s="49"/>
      <c r="UKN11" s="54"/>
      <c r="UKO11" s="49"/>
      <c r="UKP11" s="54"/>
      <c r="UKQ11" s="49"/>
      <c r="UKR11" s="54"/>
      <c r="UKS11" s="49"/>
      <c r="UKT11" s="54"/>
      <c r="UKU11" s="49"/>
      <c r="UKV11" s="54"/>
      <c r="UKW11" s="49"/>
      <c r="UKX11" s="54"/>
      <c r="UKY11" s="49"/>
      <c r="UKZ11" s="54"/>
      <c r="ULA11" s="49"/>
      <c r="ULB11" s="54"/>
      <c r="ULC11" s="49"/>
      <c r="ULD11" s="54"/>
      <c r="ULE11" s="49"/>
      <c r="ULF11" s="54"/>
      <c r="ULG11" s="49"/>
      <c r="ULH11" s="54"/>
      <c r="ULI11" s="49"/>
      <c r="ULJ11" s="54"/>
      <c r="ULK11" s="49"/>
      <c r="ULL11" s="54"/>
      <c r="ULM11" s="49"/>
      <c r="ULN11" s="54"/>
      <c r="ULO11" s="49"/>
      <c r="ULP11" s="54"/>
      <c r="ULQ11" s="49"/>
      <c r="ULR11" s="54"/>
      <c r="ULS11" s="49"/>
      <c r="ULT11" s="54"/>
      <c r="ULU11" s="49"/>
      <c r="ULV11" s="54"/>
      <c r="ULW11" s="49"/>
      <c r="ULX11" s="54"/>
      <c r="ULY11" s="49"/>
      <c r="ULZ11" s="54"/>
      <c r="UMA11" s="49"/>
      <c r="UMB11" s="54"/>
      <c r="UMC11" s="49"/>
      <c r="UMD11" s="54"/>
      <c r="UME11" s="49"/>
      <c r="UMF11" s="54"/>
      <c r="UMG11" s="49"/>
      <c r="UMH11" s="54"/>
      <c r="UMI11" s="49"/>
      <c r="UMJ11" s="54"/>
      <c r="UMK11" s="49"/>
      <c r="UML11" s="54"/>
      <c r="UMM11" s="49"/>
      <c r="UMN11" s="54"/>
      <c r="UMO11" s="49"/>
      <c r="UMP11" s="54"/>
      <c r="UMQ11" s="49"/>
      <c r="UMR11" s="54"/>
      <c r="UMS11" s="49"/>
      <c r="UMT11" s="54"/>
      <c r="UMU11" s="49"/>
      <c r="UMV11" s="54"/>
      <c r="UMW11" s="49"/>
      <c r="UMX11" s="54"/>
      <c r="UMY11" s="49"/>
      <c r="UMZ11" s="54"/>
      <c r="UNA11" s="49"/>
      <c r="UNB11" s="54"/>
      <c r="UNC11" s="49"/>
      <c r="UND11" s="54"/>
      <c r="UNE11" s="49"/>
      <c r="UNF11" s="54"/>
      <c r="UNG11" s="49"/>
      <c r="UNH11" s="54"/>
      <c r="UNI11" s="49"/>
      <c r="UNJ11" s="54"/>
      <c r="UNK11" s="49"/>
      <c r="UNL11" s="54"/>
      <c r="UNM11" s="49"/>
      <c r="UNN11" s="54"/>
      <c r="UNO11" s="49"/>
      <c r="UNP11" s="54"/>
      <c r="UNQ11" s="49"/>
      <c r="UNR11" s="54"/>
      <c r="UNS11" s="49"/>
      <c r="UNT11" s="54"/>
      <c r="UNU11" s="49"/>
      <c r="UNV11" s="54"/>
      <c r="UNW11" s="49"/>
      <c r="UNX11" s="54"/>
      <c r="UNY11" s="49"/>
      <c r="UNZ11" s="54"/>
      <c r="UOA11" s="49"/>
      <c r="UOB11" s="54"/>
      <c r="UOC11" s="49"/>
      <c r="UOD11" s="54"/>
      <c r="UOE11" s="49"/>
      <c r="UOF11" s="54"/>
      <c r="UOG11" s="49"/>
      <c r="UOH11" s="54"/>
      <c r="UOI11" s="49"/>
      <c r="UOJ11" s="54"/>
      <c r="UOK11" s="49"/>
      <c r="UOL11" s="54"/>
      <c r="UOM11" s="49"/>
      <c r="UON11" s="54"/>
      <c r="UOO11" s="49"/>
      <c r="UOP11" s="54"/>
      <c r="UOQ11" s="49"/>
      <c r="UOR11" s="54"/>
      <c r="UOS11" s="49"/>
      <c r="UOT11" s="54"/>
      <c r="UOU11" s="49"/>
      <c r="UOV11" s="54"/>
      <c r="UOW11" s="49"/>
      <c r="UOX11" s="54"/>
      <c r="UOY11" s="49"/>
      <c r="UOZ11" s="54"/>
      <c r="UPA11" s="49"/>
      <c r="UPB11" s="54"/>
      <c r="UPC11" s="49"/>
      <c r="UPD11" s="54"/>
      <c r="UPE11" s="49"/>
      <c r="UPF11" s="54"/>
      <c r="UPG11" s="49"/>
      <c r="UPH11" s="54"/>
      <c r="UPI11" s="49"/>
      <c r="UPJ11" s="54"/>
      <c r="UPK11" s="49"/>
      <c r="UPL11" s="54"/>
      <c r="UPM11" s="49"/>
      <c r="UPN11" s="54"/>
      <c r="UPO11" s="49"/>
      <c r="UPP11" s="54"/>
      <c r="UPQ11" s="49"/>
      <c r="UPR11" s="54"/>
      <c r="UPS11" s="49"/>
      <c r="UPT11" s="54"/>
      <c r="UPU11" s="49"/>
      <c r="UPV11" s="54"/>
      <c r="UPW11" s="49"/>
      <c r="UPX11" s="54"/>
      <c r="UPY11" s="49"/>
      <c r="UPZ11" s="54"/>
      <c r="UQA11" s="49"/>
      <c r="UQB11" s="54"/>
      <c r="UQC11" s="49"/>
      <c r="UQD11" s="54"/>
      <c r="UQE11" s="49"/>
      <c r="UQF11" s="54"/>
      <c r="UQG11" s="49"/>
      <c r="UQH11" s="54"/>
      <c r="UQI11" s="49"/>
      <c r="UQJ11" s="54"/>
      <c r="UQK11" s="49"/>
      <c r="UQL11" s="54"/>
      <c r="UQM11" s="49"/>
      <c r="UQN11" s="54"/>
      <c r="UQO11" s="49"/>
      <c r="UQP11" s="54"/>
      <c r="UQQ11" s="49"/>
      <c r="UQR11" s="54"/>
      <c r="UQS11" s="49"/>
      <c r="UQT11" s="54"/>
      <c r="UQU11" s="49"/>
      <c r="UQV11" s="54"/>
      <c r="UQW11" s="49"/>
      <c r="UQX11" s="54"/>
      <c r="UQY11" s="49"/>
      <c r="UQZ11" s="54"/>
      <c r="URA11" s="49"/>
      <c r="URB11" s="54"/>
      <c r="URC11" s="49"/>
      <c r="URD11" s="54"/>
      <c r="URE11" s="49"/>
      <c r="URF11" s="54"/>
      <c r="URG11" s="49"/>
      <c r="URH11" s="54"/>
      <c r="URI11" s="49"/>
      <c r="URJ11" s="54"/>
      <c r="URK11" s="49"/>
      <c r="URL11" s="54"/>
      <c r="URM11" s="49"/>
      <c r="URN11" s="54"/>
      <c r="URO11" s="49"/>
      <c r="URP11" s="54"/>
      <c r="URQ11" s="49"/>
      <c r="URR11" s="54"/>
      <c r="URS11" s="49"/>
      <c r="URT11" s="54"/>
      <c r="URU11" s="49"/>
      <c r="URV11" s="54"/>
      <c r="URW11" s="49"/>
      <c r="URX11" s="54"/>
      <c r="URY11" s="49"/>
      <c r="URZ11" s="54"/>
      <c r="USA11" s="49"/>
      <c r="USB11" s="54"/>
      <c r="USC11" s="49"/>
      <c r="USD11" s="54"/>
      <c r="USE11" s="49"/>
      <c r="USF11" s="54"/>
      <c r="USG11" s="49"/>
      <c r="USH11" s="54"/>
      <c r="USI11" s="49"/>
      <c r="USJ11" s="54"/>
      <c r="USK11" s="49"/>
      <c r="USL11" s="54"/>
      <c r="USM11" s="49"/>
      <c r="USN11" s="54"/>
      <c r="USO11" s="49"/>
      <c r="USP11" s="54"/>
      <c r="USQ11" s="49"/>
      <c r="USR11" s="54"/>
      <c r="USS11" s="49"/>
      <c r="UST11" s="54"/>
      <c r="USU11" s="49"/>
      <c r="USV11" s="54"/>
      <c r="USW11" s="49"/>
      <c r="USX11" s="54"/>
      <c r="USY11" s="49"/>
      <c r="USZ11" s="54"/>
      <c r="UTA11" s="49"/>
      <c r="UTB11" s="54"/>
      <c r="UTC11" s="49"/>
      <c r="UTD11" s="54"/>
      <c r="UTE11" s="49"/>
      <c r="UTF11" s="54"/>
      <c r="UTG11" s="49"/>
      <c r="UTH11" s="54"/>
      <c r="UTI11" s="49"/>
      <c r="UTJ11" s="54"/>
      <c r="UTK11" s="49"/>
      <c r="UTL11" s="54"/>
      <c r="UTM11" s="49"/>
      <c r="UTN11" s="54"/>
      <c r="UTO11" s="49"/>
      <c r="UTP11" s="54"/>
      <c r="UTQ11" s="49"/>
      <c r="UTR11" s="54"/>
      <c r="UTS11" s="49"/>
      <c r="UTT11" s="54"/>
      <c r="UTU11" s="49"/>
      <c r="UTV11" s="54"/>
      <c r="UTW11" s="49"/>
      <c r="UTX11" s="54"/>
      <c r="UTY11" s="49"/>
      <c r="UTZ11" s="54"/>
      <c r="UUA11" s="49"/>
      <c r="UUB11" s="54"/>
      <c r="UUC11" s="49"/>
      <c r="UUD11" s="54"/>
      <c r="UUE11" s="49"/>
      <c r="UUF11" s="54"/>
      <c r="UUG11" s="49"/>
      <c r="UUH11" s="54"/>
      <c r="UUI11" s="49"/>
      <c r="UUJ11" s="54"/>
      <c r="UUK11" s="49"/>
      <c r="UUL11" s="54"/>
      <c r="UUM11" s="49"/>
      <c r="UUN11" s="54"/>
      <c r="UUO11" s="49"/>
      <c r="UUP11" s="54"/>
      <c r="UUQ11" s="49"/>
      <c r="UUR11" s="54"/>
      <c r="UUS11" s="49"/>
      <c r="UUT11" s="54"/>
      <c r="UUU11" s="49"/>
      <c r="UUV11" s="54"/>
      <c r="UUW11" s="49"/>
      <c r="UUX11" s="54"/>
      <c r="UUY11" s="49"/>
      <c r="UUZ11" s="54"/>
      <c r="UVA11" s="49"/>
      <c r="UVB11" s="54"/>
      <c r="UVC11" s="49"/>
      <c r="UVD11" s="54"/>
      <c r="UVE11" s="49"/>
      <c r="UVF11" s="54"/>
      <c r="UVG11" s="49"/>
      <c r="UVH11" s="54"/>
      <c r="UVI11" s="49"/>
      <c r="UVJ11" s="54"/>
      <c r="UVK11" s="49"/>
      <c r="UVL11" s="54"/>
      <c r="UVM11" s="49"/>
      <c r="UVN11" s="54"/>
      <c r="UVO11" s="49"/>
      <c r="UVP11" s="54"/>
      <c r="UVQ11" s="49"/>
      <c r="UVR11" s="54"/>
      <c r="UVS11" s="49"/>
      <c r="UVT11" s="54"/>
      <c r="UVU11" s="49"/>
      <c r="UVV11" s="54"/>
      <c r="UVW11" s="49"/>
      <c r="UVX11" s="54"/>
      <c r="UVY11" s="49"/>
      <c r="UVZ11" s="54"/>
      <c r="UWA11" s="49"/>
      <c r="UWB11" s="54"/>
      <c r="UWC11" s="49"/>
      <c r="UWD11" s="54"/>
      <c r="UWE11" s="49"/>
      <c r="UWF11" s="54"/>
      <c r="UWG11" s="49"/>
      <c r="UWH11" s="54"/>
      <c r="UWI11" s="49"/>
      <c r="UWJ11" s="54"/>
      <c r="UWK11" s="49"/>
      <c r="UWL11" s="54"/>
      <c r="UWM11" s="49"/>
      <c r="UWN11" s="54"/>
      <c r="UWO11" s="49"/>
      <c r="UWP11" s="54"/>
      <c r="UWQ11" s="49"/>
      <c r="UWR11" s="54"/>
      <c r="UWS11" s="49"/>
      <c r="UWT11" s="54"/>
      <c r="UWU11" s="49"/>
      <c r="UWV11" s="54"/>
      <c r="UWW11" s="49"/>
      <c r="UWX11" s="54"/>
      <c r="UWY11" s="49"/>
      <c r="UWZ11" s="54"/>
      <c r="UXA11" s="49"/>
      <c r="UXB11" s="54"/>
      <c r="UXC11" s="49"/>
      <c r="UXD11" s="54"/>
      <c r="UXE11" s="49"/>
      <c r="UXF11" s="54"/>
      <c r="UXG11" s="49"/>
      <c r="UXH11" s="54"/>
      <c r="UXI11" s="49"/>
      <c r="UXJ11" s="54"/>
      <c r="UXK11" s="49"/>
      <c r="UXL11" s="54"/>
      <c r="UXM11" s="49"/>
      <c r="UXN11" s="54"/>
      <c r="UXO11" s="49"/>
      <c r="UXP11" s="54"/>
      <c r="UXQ11" s="49"/>
      <c r="UXR11" s="54"/>
      <c r="UXS11" s="49"/>
      <c r="UXT11" s="54"/>
      <c r="UXU11" s="49"/>
      <c r="UXV11" s="54"/>
      <c r="UXW11" s="49"/>
      <c r="UXX11" s="54"/>
      <c r="UXY11" s="49"/>
      <c r="UXZ11" s="54"/>
      <c r="UYA11" s="49"/>
      <c r="UYB11" s="54"/>
      <c r="UYC11" s="49"/>
      <c r="UYD11" s="54"/>
      <c r="UYE11" s="49"/>
      <c r="UYF11" s="54"/>
      <c r="UYG11" s="49"/>
      <c r="UYH11" s="54"/>
      <c r="UYI11" s="49"/>
      <c r="UYJ11" s="54"/>
      <c r="UYK11" s="49"/>
      <c r="UYL11" s="54"/>
      <c r="UYM11" s="49"/>
      <c r="UYN11" s="54"/>
      <c r="UYO11" s="49"/>
      <c r="UYP11" s="54"/>
      <c r="UYQ11" s="49"/>
      <c r="UYR11" s="54"/>
      <c r="UYS11" s="49"/>
      <c r="UYT11" s="54"/>
      <c r="UYU11" s="49"/>
      <c r="UYV11" s="54"/>
      <c r="UYW11" s="49"/>
      <c r="UYX11" s="54"/>
      <c r="UYY11" s="49"/>
      <c r="UYZ11" s="54"/>
      <c r="UZA11" s="49"/>
      <c r="UZB11" s="54"/>
      <c r="UZC11" s="49"/>
      <c r="UZD11" s="54"/>
      <c r="UZE11" s="49"/>
      <c r="UZF11" s="54"/>
      <c r="UZG11" s="49"/>
      <c r="UZH11" s="54"/>
      <c r="UZI11" s="49"/>
      <c r="UZJ11" s="54"/>
      <c r="UZK11" s="49"/>
      <c r="UZL11" s="54"/>
      <c r="UZM11" s="49"/>
      <c r="UZN11" s="54"/>
      <c r="UZO11" s="49"/>
      <c r="UZP11" s="54"/>
      <c r="UZQ11" s="49"/>
      <c r="UZR11" s="54"/>
      <c r="UZS11" s="49"/>
      <c r="UZT11" s="54"/>
      <c r="UZU11" s="49"/>
      <c r="UZV11" s="54"/>
      <c r="UZW11" s="49"/>
      <c r="UZX11" s="54"/>
      <c r="UZY11" s="49"/>
      <c r="UZZ11" s="54"/>
      <c r="VAA11" s="49"/>
      <c r="VAB11" s="54"/>
      <c r="VAC11" s="49"/>
      <c r="VAD11" s="54"/>
      <c r="VAE11" s="49"/>
      <c r="VAF11" s="54"/>
      <c r="VAG11" s="49"/>
      <c r="VAH11" s="54"/>
      <c r="VAI11" s="49"/>
      <c r="VAJ11" s="54"/>
      <c r="VAK11" s="49"/>
      <c r="VAL11" s="54"/>
      <c r="VAM11" s="49"/>
      <c r="VAN11" s="54"/>
      <c r="VAO11" s="49"/>
      <c r="VAP11" s="54"/>
      <c r="VAQ11" s="49"/>
      <c r="VAR11" s="54"/>
      <c r="VAS11" s="49"/>
      <c r="VAT11" s="54"/>
      <c r="VAU11" s="49"/>
      <c r="VAV11" s="54"/>
      <c r="VAW11" s="49"/>
      <c r="VAX11" s="54"/>
      <c r="VAY11" s="49"/>
      <c r="VAZ11" s="54"/>
      <c r="VBA11" s="49"/>
      <c r="VBB11" s="54"/>
      <c r="VBC11" s="49"/>
      <c r="VBD11" s="54"/>
      <c r="VBE11" s="49"/>
      <c r="VBF11" s="54"/>
      <c r="VBG11" s="49"/>
      <c r="VBH11" s="54"/>
      <c r="VBI11" s="49"/>
      <c r="VBJ11" s="54"/>
      <c r="VBK11" s="49"/>
      <c r="VBL11" s="54"/>
      <c r="VBM11" s="49"/>
      <c r="VBN11" s="54"/>
      <c r="VBO11" s="49"/>
      <c r="VBP11" s="54"/>
      <c r="VBQ11" s="49"/>
      <c r="VBR11" s="54"/>
      <c r="VBS11" s="49"/>
      <c r="VBT11" s="54"/>
      <c r="VBU11" s="49"/>
      <c r="VBV11" s="54"/>
      <c r="VBW11" s="49"/>
      <c r="VBX11" s="54"/>
      <c r="VBY11" s="49"/>
      <c r="VBZ11" s="54"/>
      <c r="VCA11" s="49"/>
      <c r="VCB11" s="54"/>
      <c r="VCC11" s="49"/>
      <c r="VCD11" s="54"/>
      <c r="VCE11" s="49"/>
      <c r="VCF11" s="54"/>
      <c r="VCG11" s="49"/>
      <c r="VCH11" s="54"/>
      <c r="VCI11" s="49"/>
      <c r="VCJ11" s="54"/>
      <c r="VCK11" s="49"/>
      <c r="VCL11" s="54"/>
      <c r="VCM11" s="49"/>
      <c r="VCN11" s="54"/>
      <c r="VCO11" s="49"/>
      <c r="VCP11" s="54"/>
      <c r="VCQ11" s="49"/>
      <c r="VCR11" s="54"/>
      <c r="VCS11" s="49"/>
      <c r="VCT11" s="54"/>
      <c r="VCU11" s="49"/>
      <c r="VCV11" s="54"/>
      <c r="VCW11" s="49"/>
      <c r="VCX11" s="54"/>
      <c r="VCY11" s="49"/>
      <c r="VCZ11" s="54"/>
      <c r="VDA11" s="49"/>
      <c r="VDB11" s="54"/>
      <c r="VDC11" s="49"/>
      <c r="VDD11" s="54"/>
      <c r="VDE11" s="49"/>
      <c r="VDF11" s="54"/>
      <c r="VDG11" s="49"/>
      <c r="VDH11" s="54"/>
      <c r="VDI11" s="49"/>
      <c r="VDJ11" s="54"/>
      <c r="VDK11" s="49"/>
      <c r="VDL11" s="54"/>
      <c r="VDM11" s="49"/>
      <c r="VDN11" s="54"/>
      <c r="VDO11" s="49"/>
      <c r="VDP11" s="54"/>
      <c r="VDQ11" s="49"/>
      <c r="VDR11" s="54"/>
      <c r="VDS11" s="49"/>
      <c r="VDT11" s="54"/>
      <c r="VDU11" s="49"/>
      <c r="VDV11" s="54"/>
      <c r="VDW11" s="49"/>
      <c r="VDX11" s="54"/>
      <c r="VDY11" s="49"/>
      <c r="VDZ11" s="54"/>
      <c r="VEA11" s="49"/>
      <c r="VEB11" s="54"/>
      <c r="VEC11" s="49"/>
      <c r="VED11" s="54"/>
      <c r="VEE11" s="49"/>
      <c r="VEF11" s="54"/>
      <c r="VEG11" s="49"/>
      <c r="VEH11" s="54"/>
      <c r="VEI11" s="49"/>
      <c r="VEJ11" s="54"/>
      <c r="VEK11" s="49"/>
      <c r="VEL11" s="54"/>
      <c r="VEM11" s="49"/>
      <c r="VEN11" s="54"/>
      <c r="VEO11" s="49"/>
      <c r="VEP11" s="54"/>
      <c r="VEQ11" s="49"/>
      <c r="VER11" s="54"/>
      <c r="VES11" s="49"/>
      <c r="VET11" s="54"/>
      <c r="VEU11" s="49"/>
      <c r="VEV11" s="54"/>
      <c r="VEW11" s="49"/>
      <c r="VEX11" s="54"/>
      <c r="VEY11" s="49"/>
      <c r="VEZ11" s="54"/>
      <c r="VFA11" s="49"/>
      <c r="VFB11" s="54"/>
      <c r="VFC11" s="49"/>
      <c r="VFD11" s="54"/>
      <c r="VFE11" s="49"/>
      <c r="VFF11" s="54"/>
      <c r="VFG11" s="49"/>
      <c r="VFH11" s="54"/>
      <c r="VFI11" s="49"/>
      <c r="VFJ11" s="54"/>
      <c r="VFK11" s="49"/>
      <c r="VFL11" s="54"/>
      <c r="VFM11" s="49"/>
      <c r="VFN11" s="54"/>
      <c r="VFO11" s="49"/>
      <c r="VFP11" s="54"/>
      <c r="VFQ11" s="49"/>
      <c r="VFR11" s="54"/>
      <c r="VFS11" s="49"/>
      <c r="VFT11" s="54"/>
      <c r="VFU11" s="49"/>
      <c r="VFV11" s="54"/>
      <c r="VFW11" s="49"/>
      <c r="VFX11" s="54"/>
      <c r="VFY11" s="49"/>
      <c r="VFZ11" s="54"/>
      <c r="VGA11" s="49"/>
      <c r="VGB11" s="54"/>
      <c r="VGC11" s="49"/>
      <c r="VGD11" s="54"/>
      <c r="VGE11" s="49"/>
      <c r="VGF11" s="54"/>
      <c r="VGG11" s="49"/>
      <c r="VGH11" s="54"/>
      <c r="VGI11" s="49"/>
      <c r="VGJ11" s="54"/>
      <c r="VGK11" s="49"/>
      <c r="VGL11" s="54"/>
      <c r="VGM11" s="49"/>
      <c r="VGN11" s="54"/>
      <c r="VGO11" s="49"/>
      <c r="VGP11" s="54"/>
      <c r="VGQ11" s="49"/>
      <c r="VGR11" s="54"/>
      <c r="VGS11" s="49"/>
      <c r="VGT11" s="54"/>
      <c r="VGU11" s="49"/>
      <c r="VGV11" s="54"/>
      <c r="VGW11" s="49"/>
      <c r="VGX11" s="54"/>
      <c r="VGY11" s="49"/>
      <c r="VGZ11" s="54"/>
      <c r="VHA11" s="49"/>
      <c r="VHB11" s="54"/>
      <c r="VHC11" s="49"/>
      <c r="VHD11" s="54"/>
      <c r="VHE11" s="49"/>
      <c r="VHF11" s="54"/>
      <c r="VHG11" s="49"/>
      <c r="VHH11" s="54"/>
      <c r="VHI11" s="49"/>
      <c r="VHJ11" s="54"/>
      <c r="VHK11" s="49"/>
      <c r="VHL11" s="54"/>
      <c r="VHM11" s="49"/>
      <c r="VHN11" s="54"/>
      <c r="VHO11" s="49"/>
      <c r="VHP11" s="54"/>
      <c r="VHQ11" s="49"/>
      <c r="VHR11" s="54"/>
      <c r="VHS11" s="49"/>
      <c r="VHT11" s="54"/>
      <c r="VHU11" s="49"/>
      <c r="VHV11" s="54"/>
      <c r="VHW11" s="49"/>
      <c r="VHX11" s="54"/>
      <c r="VHY11" s="49"/>
      <c r="VHZ11" s="54"/>
      <c r="VIA11" s="49"/>
      <c r="VIB11" s="54"/>
      <c r="VIC11" s="49"/>
      <c r="VID11" s="54"/>
      <c r="VIE11" s="49"/>
      <c r="VIF11" s="54"/>
      <c r="VIG11" s="49"/>
      <c r="VIH11" s="54"/>
      <c r="VII11" s="49"/>
      <c r="VIJ11" s="54"/>
      <c r="VIK11" s="49"/>
      <c r="VIL11" s="54"/>
      <c r="VIM11" s="49"/>
      <c r="VIN11" s="54"/>
      <c r="VIO11" s="49"/>
      <c r="VIP11" s="54"/>
      <c r="VIQ11" s="49"/>
      <c r="VIR11" s="54"/>
      <c r="VIS11" s="49"/>
      <c r="VIT11" s="54"/>
      <c r="VIU11" s="49"/>
      <c r="VIV11" s="54"/>
      <c r="VIW11" s="49"/>
      <c r="VIX11" s="54"/>
      <c r="VIY11" s="49"/>
      <c r="VIZ11" s="54"/>
      <c r="VJA11" s="49"/>
      <c r="VJB11" s="54"/>
      <c r="VJC11" s="49"/>
      <c r="VJD11" s="54"/>
      <c r="VJE11" s="49"/>
      <c r="VJF11" s="54"/>
      <c r="VJG11" s="49"/>
      <c r="VJH11" s="54"/>
      <c r="VJI11" s="49"/>
      <c r="VJJ11" s="54"/>
      <c r="VJK11" s="49"/>
      <c r="VJL11" s="54"/>
      <c r="VJM11" s="49"/>
      <c r="VJN11" s="54"/>
      <c r="VJO11" s="49"/>
      <c r="VJP11" s="54"/>
      <c r="VJQ11" s="49"/>
      <c r="VJR11" s="54"/>
      <c r="VJS11" s="49"/>
      <c r="VJT11" s="54"/>
      <c r="VJU11" s="49"/>
      <c r="VJV11" s="54"/>
      <c r="VJW11" s="49"/>
      <c r="VJX11" s="54"/>
      <c r="VJY11" s="49"/>
      <c r="VJZ11" s="54"/>
      <c r="VKA11" s="49"/>
      <c r="VKB11" s="54"/>
      <c r="VKC11" s="49"/>
      <c r="VKD11" s="54"/>
      <c r="VKE11" s="49"/>
      <c r="VKF11" s="54"/>
      <c r="VKG11" s="49"/>
      <c r="VKH11" s="54"/>
      <c r="VKI11" s="49"/>
      <c r="VKJ11" s="54"/>
      <c r="VKK11" s="49"/>
      <c r="VKL11" s="54"/>
      <c r="VKM11" s="49"/>
      <c r="VKN11" s="54"/>
      <c r="VKO11" s="49"/>
      <c r="VKP11" s="54"/>
      <c r="VKQ11" s="49"/>
      <c r="VKR11" s="54"/>
      <c r="VKS11" s="49"/>
      <c r="VKT11" s="54"/>
      <c r="VKU11" s="49"/>
      <c r="VKV11" s="54"/>
      <c r="VKW11" s="49"/>
      <c r="VKX11" s="54"/>
      <c r="VKY11" s="49"/>
      <c r="VKZ11" s="54"/>
      <c r="VLA11" s="49"/>
      <c r="VLB11" s="54"/>
      <c r="VLC11" s="49"/>
      <c r="VLD11" s="54"/>
      <c r="VLE11" s="49"/>
      <c r="VLF11" s="54"/>
      <c r="VLG11" s="49"/>
      <c r="VLH11" s="54"/>
      <c r="VLI11" s="49"/>
      <c r="VLJ11" s="54"/>
      <c r="VLK11" s="49"/>
      <c r="VLL11" s="54"/>
      <c r="VLM11" s="49"/>
      <c r="VLN11" s="54"/>
      <c r="VLO11" s="49"/>
      <c r="VLP11" s="54"/>
      <c r="VLQ11" s="49"/>
      <c r="VLR11" s="54"/>
      <c r="VLS11" s="49"/>
      <c r="VLT11" s="54"/>
      <c r="VLU11" s="49"/>
      <c r="VLV11" s="54"/>
      <c r="VLW11" s="49"/>
      <c r="VLX11" s="54"/>
      <c r="VLY11" s="49"/>
      <c r="VLZ11" s="54"/>
      <c r="VMA11" s="49"/>
      <c r="VMB11" s="54"/>
      <c r="VMC11" s="49"/>
      <c r="VMD11" s="54"/>
      <c r="VME11" s="49"/>
      <c r="VMF11" s="54"/>
      <c r="VMG11" s="49"/>
      <c r="VMH11" s="54"/>
      <c r="VMI11" s="49"/>
      <c r="VMJ11" s="54"/>
      <c r="VMK11" s="49"/>
      <c r="VML11" s="54"/>
      <c r="VMM11" s="49"/>
      <c r="VMN11" s="54"/>
      <c r="VMO11" s="49"/>
      <c r="VMP11" s="54"/>
      <c r="VMQ11" s="49"/>
      <c r="VMR11" s="54"/>
      <c r="VMS11" s="49"/>
      <c r="VMT11" s="54"/>
      <c r="VMU11" s="49"/>
      <c r="VMV11" s="54"/>
      <c r="VMW11" s="49"/>
      <c r="VMX11" s="54"/>
      <c r="VMY11" s="49"/>
      <c r="VMZ11" s="54"/>
      <c r="VNA11" s="49"/>
      <c r="VNB11" s="54"/>
      <c r="VNC11" s="49"/>
      <c r="VND11" s="54"/>
      <c r="VNE11" s="49"/>
      <c r="VNF11" s="54"/>
      <c r="VNG11" s="49"/>
      <c r="VNH11" s="54"/>
      <c r="VNI11" s="49"/>
      <c r="VNJ11" s="54"/>
      <c r="VNK11" s="49"/>
      <c r="VNL11" s="54"/>
      <c r="VNM11" s="49"/>
      <c r="VNN11" s="54"/>
      <c r="VNO11" s="49"/>
      <c r="VNP11" s="54"/>
      <c r="VNQ11" s="49"/>
      <c r="VNR11" s="54"/>
      <c r="VNS11" s="49"/>
      <c r="VNT11" s="54"/>
      <c r="VNU11" s="49"/>
      <c r="VNV11" s="54"/>
      <c r="VNW11" s="49"/>
      <c r="VNX11" s="54"/>
      <c r="VNY11" s="49"/>
      <c r="VNZ11" s="54"/>
      <c r="VOA11" s="49"/>
      <c r="VOB11" s="54"/>
      <c r="VOC11" s="49"/>
      <c r="VOD11" s="54"/>
      <c r="VOE11" s="49"/>
      <c r="VOF11" s="54"/>
      <c r="VOG11" s="49"/>
      <c r="VOH11" s="54"/>
      <c r="VOI11" s="49"/>
      <c r="VOJ11" s="54"/>
      <c r="VOK11" s="49"/>
      <c r="VOL11" s="54"/>
      <c r="VOM11" s="49"/>
      <c r="VON11" s="54"/>
      <c r="VOO11" s="49"/>
      <c r="VOP11" s="54"/>
      <c r="VOQ11" s="49"/>
      <c r="VOR11" s="54"/>
      <c r="VOS11" s="49"/>
      <c r="VOT11" s="54"/>
      <c r="VOU11" s="49"/>
      <c r="VOV11" s="54"/>
      <c r="VOW11" s="49"/>
      <c r="VOX11" s="54"/>
      <c r="VOY11" s="49"/>
      <c r="VOZ11" s="54"/>
      <c r="VPA11" s="49"/>
      <c r="VPB11" s="54"/>
      <c r="VPC11" s="49"/>
      <c r="VPD11" s="54"/>
      <c r="VPE11" s="49"/>
      <c r="VPF11" s="54"/>
      <c r="VPG11" s="49"/>
      <c r="VPH11" s="54"/>
      <c r="VPI11" s="49"/>
      <c r="VPJ11" s="54"/>
      <c r="VPK11" s="49"/>
      <c r="VPL11" s="54"/>
      <c r="VPM11" s="49"/>
      <c r="VPN11" s="54"/>
      <c r="VPO11" s="49"/>
      <c r="VPP11" s="54"/>
      <c r="VPQ11" s="49"/>
      <c r="VPR11" s="54"/>
      <c r="VPS11" s="49"/>
      <c r="VPT11" s="54"/>
      <c r="VPU11" s="49"/>
      <c r="VPV11" s="54"/>
      <c r="VPW11" s="49"/>
      <c r="VPX11" s="54"/>
      <c r="VPY11" s="49"/>
      <c r="VPZ11" s="54"/>
      <c r="VQA11" s="49"/>
      <c r="VQB11" s="54"/>
      <c r="VQC11" s="49"/>
      <c r="VQD11" s="54"/>
      <c r="VQE11" s="49"/>
      <c r="VQF11" s="54"/>
      <c r="VQG11" s="49"/>
      <c r="VQH11" s="54"/>
      <c r="VQI11" s="49"/>
      <c r="VQJ11" s="54"/>
      <c r="VQK11" s="49"/>
      <c r="VQL11" s="54"/>
      <c r="VQM11" s="49"/>
      <c r="VQN11" s="54"/>
      <c r="VQO11" s="49"/>
      <c r="VQP11" s="54"/>
      <c r="VQQ11" s="49"/>
      <c r="VQR11" s="54"/>
      <c r="VQS11" s="49"/>
      <c r="VQT11" s="54"/>
      <c r="VQU11" s="49"/>
      <c r="VQV11" s="54"/>
      <c r="VQW11" s="49"/>
      <c r="VQX11" s="54"/>
      <c r="VQY11" s="49"/>
      <c r="VQZ11" s="54"/>
      <c r="VRA11" s="49"/>
      <c r="VRB11" s="54"/>
      <c r="VRC11" s="49"/>
      <c r="VRD11" s="54"/>
      <c r="VRE11" s="49"/>
      <c r="VRF11" s="54"/>
      <c r="VRG11" s="49"/>
      <c r="VRH11" s="54"/>
      <c r="VRI11" s="49"/>
      <c r="VRJ11" s="54"/>
      <c r="VRK11" s="49"/>
      <c r="VRL11" s="54"/>
      <c r="VRM11" s="49"/>
      <c r="VRN11" s="54"/>
      <c r="VRO11" s="49"/>
      <c r="VRP11" s="54"/>
      <c r="VRQ11" s="49"/>
      <c r="VRR11" s="54"/>
      <c r="VRS11" s="49"/>
      <c r="VRT11" s="54"/>
      <c r="VRU11" s="49"/>
      <c r="VRV11" s="54"/>
      <c r="VRW11" s="49"/>
      <c r="VRX11" s="54"/>
      <c r="VRY11" s="49"/>
      <c r="VRZ11" s="54"/>
      <c r="VSA11" s="49"/>
      <c r="VSB11" s="54"/>
      <c r="VSC11" s="49"/>
      <c r="VSD11" s="54"/>
      <c r="VSE11" s="49"/>
      <c r="VSF11" s="54"/>
      <c r="VSG11" s="49"/>
      <c r="VSH11" s="54"/>
      <c r="VSI11" s="49"/>
      <c r="VSJ11" s="54"/>
      <c r="VSK11" s="49"/>
      <c r="VSL11" s="54"/>
      <c r="VSM11" s="49"/>
      <c r="VSN11" s="54"/>
      <c r="VSO11" s="49"/>
      <c r="VSP11" s="54"/>
      <c r="VSQ11" s="49"/>
      <c r="VSR11" s="54"/>
      <c r="VSS11" s="49"/>
      <c r="VST11" s="54"/>
      <c r="VSU11" s="49"/>
      <c r="VSV11" s="54"/>
      <c r="VSW11" s="49"/>
      <c r="VSX11" s="54"/>
      <c r="VSY11" s="49"/>
      <c r="VSZ11" s="54"/>
      <c r="VTA11" s="49"/>
      <c r="VTB11" s="54"/>
      <c r="VTC11" s="49"/>
      <c r="VTD11" s="54"/>
      <c r="VTE11" s="49"/>
      <c r="VTF11" s="54"/>
      <c r="VTG11" s="49"/>
      <c r="VTH11" s="54"/>
      <c r="VTI11" s="49"/>
      <c r="VTJ11" s="54"/>
      <c r="VTK11" s="49"/>
      <c r="VTL11" s="54"/>
      <c r="VTM11" s="49"/>
      <c r="VTN11" s="54"/>
      <c r="VTO11" s="49"/>
      <c r="VTP11" s="54"/>
      <c r="VTQ11" s="49"/>
      <c r="VTR11" s="54"/>
      <c r="VTS11" s="49"/>
      <c r="VTT11" s="54"/>
      <c r="VTU11" s="49"/>
      <c r="VTV11" s="54"/>
      <c r="VTW11" s="49"/>
      <c r="VTX11" s="54"/>
      <c r="VTY11" s="49"/>
      <c r="VTZ11" s="54"/>
      <c r="VUA11" s="49"/>
      <c r="VUB11" s="54"/>
      <c r="VUC11" s="49"/>
      <c r="VUD11" s="54"/>
      <c r="VUE11" s="49"/>
      <c r="VUF11" s="54"/>
      <c r="VUG11" s="49"/>
      <c r="VUH11" s="54"/>
      <c r="VUI11" s="49"/>
      <c r="VUJ11" s="54"/>
      <c r="VUK11" s="49"/>
      <c r="VUL11" s="54"/>
      <c r="VUM11" s="49"/>
      <c r="VUN11" s="54"/>
      <c r="VUO11" s="49"/>
      <c r="VUP11" s="54"/>
      <c r="VUQ11" s="49"/>
      <c r="VUR11" s="54"/>
      <c r="VUS11" s="49"/>
      <c r="VUT11" s="54"/>
      <c r="VUU11" s="49"/>
      <c r="VUV11" s="54"/>
      <c r="VUW11" s="49"/>
      <c r="VUX11" s="54"/>
      <c r="VUY11" s="49"/>
      <c r="VUZ11" s="54"/>
      <c r="VVA11" s="49"/>
      <c r="VVB11" s="54"/>
      <c r="VVC11" s="49"/>
      <c r="VVD11" s="54"/>
      <c r="VVE11" s="49"/>
      <c r="VVF11" s="54"/>
      <c r="VVG11" s="49"/>
      <c r="VVH11" s="54"/>
      <c r="VVI11" s="49"/>
      <c r="VVJ11" s="54"/>
      <c r="VVK11" s="49"/>
      <c r="VVL11" s="54"/>
      <c r="VVM11" s="49"/>
      <c r="VVN11" s="54"/>
      <c r="VVO11" s="49"/>
      <c r="VVP11" s="54"/>
      <c r="VVQ11" s="49"/>
      <c r="VVR11" s="54"/>
      <c r="VVS11" s="49"/>
      <c r="VVT11" s="54"/>
      <c r="VVU11" s="49"/>
      <c r="VVV11" s="54"/>
      <c r="VVW11" s="49"/>
      <c r="VVX11" s="54"/>
      <c r="VVY11" s="49"/>
      <c r="VVZ11" s="54"/>
      <c r="VWA11" s="49"/>
      <c r="VWB11" s="54"/>
      <c r="VWC11" s="49"/>
      <c r="VWD11" s="54"/>
      <c r="VWE11" s="49"/>
      <c r="VWF11" s="54"/>
      <c r="VWG11" s="49"/>
      <c r="VWH11" s="54"/>
      <c r="VWI11" s="49"/>
      <c r="VWJ11" s="54"/>
      <c r="VWK11" s="49"/>
      <c r="VWL11" s="54"/>
      <c r="VWM11" s="49"/>
      <c r="VWN11" s="54"/>
      <c r="VWO11" s="49"/>
      <c r="VWP11" s="54"/>
      <c r="VWQ11" s="49"/>
      <c r="VWR11" s="54"/>
      <c r="VWS11" s="49"/>
      <c r="VWT11" s="54"/>
      <c r="VWU11" s="49"/>
      <c r="VWV11" s="54"/>
      <c r="VWW11" s="49"/>
      <c r="VWX11" s="54"/>
      <c r="VWY11" s="49"/>
      <c r="VWZ11" s="54"/>
      <c r="VXA11" s="49"/>
      <c r="VXB11" s="54"/>
      <c r="VXC11" s="49"/>
      <c r="VXD11" s="54"/>
      <c r="VXE11" s="49"/>
      <c r="VXF11" s="54"/>
      <c r="VXG11" s="49"/>
      <c r="VXH11" s="54"/>
      <c r="VXI11" s="49"/>
      <c r="VXJ11" s="54"/>
      <c r="VXK11" s="49"/>
      <c r="VXL11" s="54"/>
      <c r="VXM11" s="49"/>
      <c r="VXN11" s="54"/>
      <c r="VXO11" s="49"/>
      <c r="VXP11" s="54"/>
      <c r="VXQ11" s="49"/>
      <c r="VXR11" s="54"/>
      <c r="VXS11" s="49"/>
      <c r="VXT11" s="54"/>
      <c r="VXU11" s="49"/>
      <c r="VXV11" s="54"/>
      <c r="VXW11" s="49"/>
      <c r="VXX11" s="54"/>
      <c r="VXY11" s="49"/>
      <c r="VXZ11" s="54"/>
      <c r="VYA11" s="49"/>
      <c r="VYB11" s="54"/>
      <c r="VYC11" s="49"/>
      <c r="VYD11" s="54"/>
      <c r="VYE11" s="49"/>
      <c r="VYF11" s="54"/>
      <c r="VYG11" s="49"/>
      <c r="VYH11" s="54"/>
      <c r="VYI11" s="49"/>
      <c r="VYJ11" s="54"/>
      <c r="VYK11" s="49"/>
      <c r="VYL11" s="54"/>
      <c r="VYM11" s="49"/>
      <c r="VYN11" s="54"/>
      <c r="VYO11" s="49"/>
      <c r="VYP11" s="54"/>
      <c r="VYQ11" s="49"/>
      <c r="VYR11" s="54"/>
      <c r="VYS11" s="49"/>
      <c r="VYT11" s="54"/>
      <c r="VYU11" s="49"/>
      <c r="VYV11" s="54"/>
      <c r="VYW11" s="49"/>
      <c r="VYX11" s="54"/>
      <c r="VYY11" s="49"/>
      <c r="VYZ11" s="54"/>
      <c r="VZA11" s="49"/>
      <c r="VZB11" s="54"/>
      <c r="VZC11" s="49"/>
      <c r="VZD11" s="54"/>
      <c r="VZE11" s="49"/>
      <c r="VZF11" s="54"/>
      <c r="VZG11" s="49"/>
      <c r="VZH11" s="54"/>
      <c r="VZI11" s="49"/>
      <c r="VZJ11" s="54"/>
      <c r="VZK11" s="49"/>
      <c r="VZL11" s="54"/>
      <c r="VZM11" s="49"/>
      <c r="VZN11" s="54"/>
      <c r="VZO11" s="49"/>
      <c r="VZP11" s="54"/>
      <c r="VZQ11" s="49"/>
      <c r="VZR11" s="54"/>
      <c r="VZS11" s="49"/>
      <c r="VZT11" s="54"/>
      <c r="VZU11" s="49"/>
      <c r="VZV11" s="54"/>
      <c r="VZW11" s="49"/>
      <c r="VZX11" s="54"/>
      <c r="VZY11" s="49"/>
      <c r="VZZ11" s="54"/>
      <c r="WAA11" s="49"/>
      <c r="WAB11" s="54"/>
      <c r="WAC11" s="49"/>
      <c r="WAD11" s="54"/>
      <c r="WAE11" s="49"/>
      <c r="WAF11" s="54"/>
      <c r="WAG11" s="49"/>
      <c r="WAH11" s="54"/>
      <c r="WAI11" s="49"/>
      <c r="WAJ11" s="54"/>
      <c r="WAK11" s="49"/>
      <c r="WAL11" s="54"/>
      <c r="WAM11" s="49"/>
      <c r="WAN11" s="54"/>
      <c r="WAO11" s="49"/>
      <c r="WAP11" s="54"/>
      <c r="WAQ11" s="49"/>
      <c r="WAR11" s="54"/>
      <c r="WAS11" s="49"/>
      <c r="WAT11" s="54"/>
      <c r="WAU11" s="49"/>
      <c r="WAV11" s="54"/>
      <c r="WAW11" s="49"/>
      <c r="WAX11" s="54"/>
      <c r="WAY11" s="49"/>
      <c r="WAZ11" s="54"/>
      <c r="WBA11" s="49"/>
      <c r="WBB11" s="54"/>
      <c r="WBC11" s="49"/>
      <c r="WBD11" s="54"/>
      <c r="WBE11" s="49"/>
      <c r="WBF11" s="54"/>
      <c r="WBG11" s="49"/>
      <c r="WBH11" s="54"/>
      <c r="WBI11" s="49"/>
      <c r="WBJ11" s="54"/>
      <c r="WBK11" s="49"/>
      <c r="WBL11" s="54"/>
      <c r="WBM11" s="49"/>
      <c r="WBN11" s="54"/>
      <c r="WBO11" s="49"/>
      <c r="WBP11" s="54"/>
      <c r="WBQ11" s="49"/>
      <c r="WBR11" s="54"/>
      <c r="WBS11" s="49"/>
      <c r="WBT11" s="54"/>
      <c r="WBU11" s="49"/>
      <c r="WBV11" s="54"/>
      <c r="WBW11" s="49"/>
      <c r="WBX11" s="54"/>
      <c r="WBY11" s="49"/>
      <c r="WBZ11" s="54"/>
      <c r="WCA11" s="49"/>
      <c r="WCB11" s="54"/>
      <c r="WCC11" s="49"/>
      <c r="WCD11" s="54"/>
      <c r="WCE11" s="49"/>
      <c r="WCF11" s="54"/>
      <c r="WCG11" s="49"/>
      <c r="WCH11" s="54"/>
      <c r="WCI11" s="49"/>
      <c r="WCJ11" s="54"/>
      <c r="WCK11" s="49"/>
      <c r="WCL11" s="54"/>
      <c r="WCM11" s="49"/>
      <c r="WCN11" s="54"/>
      <c r="WCO11" s="49"/>
      <c r="WCP11" s="54"/>
      <c r="WCQ11" s="49"/>
      <c r="WCR11" s="54"/>
      <c r="WCS11" s="49"/>
      <c r="WCT11" s="54"/>
      <c r="WCU11" s="49"/>
      <c r="WCV11" s="54"/>
      <c r="WCW11" s="49"/>
      <c r="WCX11" s="54"/>
      <c r="WCY11" s="49"/>
      <c r="WCZ11" s="54"/>
      <c r="WDA11" s="49"/>
      <c r="WDB11" s="54"/>
      <c r="WDC11" s="49"/>
      <c r="WDD11" s="54"/>
      <c r="WDE11" s="49"/>
      <c r="WDF11" s="54"/>
      <c r="WDG11" s="49"/>
      <c r="WDH11" s="54"/>
      <c r="WDI11" s="49"/>
      <c r="WDJ11" s="54"/>
      <c r="WDK11" s="49"/>
      <c r="WDL11" s="54"/>
      <c r="WDM11" s="49"/>
      <c r="WDN11" s="54"/>
      <c r="WDO11" s="49"/>
      <c r="WDP11" s="54"/>
      <c r="WDQ11" s="49"/>
      <c r="WDR11" s="54"/>
      <c r="WDS11" s="49"/>
      <c r="WDT11" s="54"/>
      <c r="WDU11" s="49"/>
      <c r="WDV11" s="54"/>
      <c r="WDW11" s="49"/>
      <c r="WDX11" s="54"/>
      <c r="WDY11" s="49"/>
      <c r="WDZ11" s="54"/>
      <c r="WEA11" s="49"/>
      <c r="WEB11" s="54"/>
      <c r="WEC11" s="49"/>
      <c r="WED11" s="54"/>
      <c r="WEE11" s="49"/>
      <c r="WEF11" s="54"/>
      <c r="WEG11" s="49"/>
      <c r="WEH11" s="54"/>
      <c r="WEI11" s="49"/>
      <c r="WEJ11" s="54"/>
      <c r="WEK11" s="49"/>
      <c r="WEL11" s="54"/>
      <c r="WEM11" s="49"/>
      <c r="WEN11" s="54"/>
      <c r="WEO11" s="49"/>
      <c r="WEP11" s="54"/>
      <c r="WEQ11" s="49"/>
      <c r="WER11" s="54"/>
      <c r="WES11" s="49"/>
      <c r="WET11" s="54"/>
      <c r="WEU11" s="49"/>
      <c r="WEV11" s="54"/>
      <c r="WEW11" s="49"/>
      <c r="WEX11" s="54"/>
      <c r="WEY11" s="49"/>
      <c r="WEZ11" s="54"/>
      <c r="WFA11" s="49"/>
      <c r="WFB11" s="54"/>
      <c r="WFC11" s="49"/>
      <c r="WFD11" s="54"/>
      <c r="WFE11" s="49"/>
      <c r="WFF11" s="54"/>
      <c r="WFG11" s="49"/>
      <c r="WFH11" s="54"/>
      <c r="WFI11" s="49"/>
      <c r="WFJ11" s="54"/>
      <c r="WFK11" s="49"/>
      <c r="WFL11" s="54"/>
      <c r="WFM11" s="49"/>
      <c r="WFN11" s="54"/>
      <c r="WFO11" s="49"/>
      <c r="WFP11" s="54"/>
      <c r="WFQ11" s="49"/>
      <c r="WFR11" s="54"/>
      <c r="WFS11" s="49"/>
      <c r="WFT11" s="54"/>
      <c r="WFU11" s="49"/>
      <c r="WFV11" s="54"/>
      <c r="WFW11" s="49"/>
      <c r="WFX11" s="54"/>
      <c r="WFY11" s="49"/>
      <c r="WFZ11" s="54"/>
      <c r="WGA11" s="49"/>
      <c r="WGB11" s="54"/>
      <c r="WGC11" s="49"/>
      <c r="WGD11" s="54"/>
      <c r="WGE11" s="49"/>
      <c r="WGF11" s="54"/>
      <c r="WGG11" s="49"/>
      <c r="WGH11" s="54"/>
      <c r="WGI11" s="49"/>
      <c r="WGJ11" s="54"/>
      <c r="WGK11" s="49"/>
      <c r="WGL11" s="54"/>
      <c r="WGM11" s="49"/>
      <c r="WGN11" s="54"/>
      <c r="WGO11" s="49"/>
      <c r="WGP11" s="54"/>
      <c r="WGQ11" s="49"/>
      <c r="WGR11" s="54"/>
      <c r="WGS11" s="49"/>
      <c r="WGT11" s="54"/>
      <c r="WGU11" s="49"/>
      <c r="WGV11" s="54"/>
      <c r="WGW11" s="49"/>
      <c r="WGX11" s="54"/>
      <c r="WGY11" s="49"/>
      <c r="WGZ11" s="54"/>
      <c r="WHA11" s="49"/>
      <c r="WHB11" s="54"/>
      <c r="WHC11" s="49"/>
      <c r="WHD11" s="54"/>
      <c r="WHE11" s="49"/>
      <c r="WHF11" s="54"/>
      <c r="WHG11" s="49"/>
      <c r="WHH11" s="54"/>
      <c r="WHI11" s="49"/>
      <c r="WHJ11" s="54"/>
      <c r="WHK11" s="49"/>
      <c r="WHL11" s="54"/>
      <c r="WHM11" s="49"/>
      <c r="WHN11" s="54"/>
      <c r="WHO11" s="49"/>
      <c r="WHP11" s="54"/>
      <c r="WHQ11" s="49"/>
      <c r="WHR11" s="54"/>
      <c r="WHS11" s="49"/>
      <c r="WHT11" s="54"/>
      <c r="WHU11" s="49"/>
      <c r="WHV11" s="54"/>
      <c r="WHW11" s="49"/>
      <c r="WHX11" s="54"/>
      <c r="WHY11" s="49"/>
      <c r="WHZ11" s="54"/>
      <c r="WIA11" s="49"/>
      <c r="WIB11" s="54"/>
      <c r="WIC11" s="49"/>
      <c r="WID11" s="54"/>
      <c r="WIE11" s="49"/>
      <c r="WIF11" s="54"/>
      <c r="WIG11" s="49"/>
      <c r="WIH11" s="54"/>
      <c r="WII11" s="49"/>
      <c r="WIJ11" s="54"/>
      <c r="WIK11" s="49"/>
      <c r="WIL11" s="54"/>
      <c r="WIM11" s="49"/>
      <c r="WIN11" s="54"/>
      <c r="WIO11" s="49"/>
      <c r="WIP11" s="54"/>
      <c r="WIQ11" s="49"/>
      <c r="WIR11" s="54"/>
      <c r="WIS11" s="49"/>
      <c r="WIT11" s="54"/>
      <c r="WIU11" s="49"/>
      <c r="WIV11" s="54"/>
      <c r="WIW11" s="49"/>
      <c r="WIX11" s="54"/>
      <c r="WIY11" s="49"/>
      <c r="WIZ11" s="54"/>
      <c r="WJA11" s="49"/>
      <c r="WJB11" s="54"/>
      <c r="WJC11" s="49"/>
      <c r="WJD11" s="54"/>
      <c r="WJE11" s="49"/>
      <c r="WJF11" s="54"/>
      <c r="WJG11" s="49"/>
      <c r="WJH11" s="54"/>
      <c r="WJI11" s="49"/>
      <c r="WJJ11" s="54"/>
      <c r="WJK11" s="49"/>
      <c r="WJL11" s="54"/>
      <c r="WJM11" s="49"/>
      <c r="WJN11" s="54"/>
      <c r="WJO11" s="49"/>
      <c r="WJP11" s="54"/>
      <c r="WJQ11" s="49"/>
      <c r="WJR11" s="54"/>
      <c r="WJS11" s="49"/>
      <c r="WJT11" s="54"/>
      <c r="WJU11" s="49"/>
      <c r="WJV11" s="54"/>
      <c r="WJW11" s="49"/>
      <c r="WJX11" s="54"/>
      <c r="WJY11" s="49"/>
      <c r="WJZ11" s="54"/>
      <c r="WKA11" s="49"/>
      <c r="WKB11" s="54"/>
      <c r="WKC11" s="49"/>
      <c r="WKD11" s="54"/>
      <c r="WKE11" s="49"/>
      <c r="WKF11" s="54"/>
      <c r="WKG11" s="49"/>
      <c r="WKH11" s="54"/>
      <c r="WKI11" s="49"/>
      <c r="WKJ11" s="54"/>
      <c r="WKK11" s="49"/>
      <c r="WKL11" s="54"/>
      <c r="WKM11" s="49"/>
      <c r="WKN11" s="54"/>
      <c r="WKO11" s="49"/>
      <c r="WKP11" s="54"/>
      <c r="WKQ11" s="49"/>
      <c r="WKR11" s="54"/>
      <c r="WKS11" s="49"/>
      <c r="WKT11" s="54"/>
      <c r="WKU11" s="49"/>
      <c r="WKV11" s="54"/>
      <c r="WKW11" s="49"/>
      <c r="WKX11" s="54"/>
      <c r="WKY11" s="49"/>
      <c r="WKZ11" s="54"/>
      <c r="WLA11" s="49"/>
      <c r="WLB11" s="54"/>
      <c r="WLC11" s="49"/>
      <c r="WLD11" s="54"/>
      <c r="WLE11" s="49"/>
      <c r="WLF11" s="54"/>
      <c r="WLG11" s="49"/>
      <c r="WLH11" s="54"/>
      <c r="WLI11" s="49"/>
      <c r="WLJ11" s="54"/>
      <c r="WLK11" s="49"/>
      <c r="WLL11" s="54"/>
      <c r="WLM11" s="49"/>
      <c r="WLN11" s="54"/>
      <c r="WLO11" s="49"/>
      <c r="WLP11" s="54"/>
      <c r="WLQ11" s="49"/>
      <c r="WLR11" s="54"/>
      <c r="WLS11" s="49"/>
      <c r="WLT11" s="54"/>
      <c r="WLU11" s="49"/>
      <c r="WLV11" s="54"/>
      <c r="WLW11" s="49"/>
      <c r="WLX11" s="54"/>
      <c r="WLY11" s="49"/>
      <c r="WLZ11" s="54"/>
      <c r="WMA11" s="49"/>
      <c r="WMB11" s="54"/>
      <c r="WMC11" s="49"/>
      <c r="WMD11" s="54"/>
      <c r="WME11" s="49"/>
      <c r="WMF11" s="54"/>
      <c r="WMG11" s="49"/>
      <c r="WMH11" s="54"/>
      <c r="WMI11" s="49"/>
      <c r="WMJ11" s="54"/>
      <c r="WMK11" s="49"/>
      <c r="WML11" s="54"/>
      <c r="WMM11" s="49"/>
      <c r="WMN11" s="54"/>
      <c r="WMO11" s="49"/>
      <c r="WMP11" s="54"/>
      <c r="WMQ11" s="49"/>
      <c r="WMR11" s="54"/>
      <c r="WMS11" s="49"/>
      <c r="WMT11" s="54"/>
      <c r="WMU11" s="49"/>
      <c r="WMV11" s="54"/>
      <c r="WMW11" s="49"/>
      <c r="WMX11" s="54"/>
      <c r="WMY11" s="49"/>
      <c r="WMZ11" s="54"/>
      <c r="WNA11" s="49"/>
      <c r="WNB11" s="54"/>
      <c r="WNC11" s="49"/>
      <c r="WND11" s="54"/>
      <c r="WNE11" s="49"/>
      <c r="WNF11" s="54"/>
      <c r="WNG11" s="49"/>
      <c r="WNH11" s="54"/>
      <c r="WNI11" s="49"/>
      <c r="WNJ11" s="54"/>
      <c r="WNK11" s="49"/>
      <c r="WNL11" s="54"/>
      <c r="WNM11" s="49"/>
      <c r="WNN11" s="54"/>
      <c r="WNO11" s="49"/>
      <c r="WNP11" s="54"/>
      <c r="WNQ11" s="49"/>
      <c r="WNR11" s="54"/>
      <c r="WNS11" s="49"/>
      <c r="WNT11" s="54"/>
      <c r="WNU11" s="49"/>
      <c r="WNV11" s="54"/>
      <c r="WNW11" s="49"/>
      <c r="WNX11" s="54"/>
      <c r="WNY11" s="49"/>
      <c r="WNZ11" s="54"/>
      <c r="WOA11" s="49"/>
      <c r="WOB11" s="54"/>
      <c r="WOC11" s="49"/>
      <c r="WOD11" s="54"/>
      <c r="WOE11" s="49"/>
      <c r="WOF11" s="54"/>
      <c r="WOG11" s="49"/>
      <c r="WOH11" s="54"/>
      <c r="WOI11" s="49"/>
      <c r="WOJ11" s="54"/>
      <c r="WOK11" s="49"/>
      <c r="WOL11" s="54"/>
      <c r="WOM11" s="49"/>
      <c r="WON11" s="54"/>
      <c r="WOO11" s="49"/>
      <c r="WOP11" s="54"/>
      <c r="WOQ11" s="49"/>
      <c r="WOR11" s="54"/>
      <c r="WOS11" s="49"/>
      <c r="WOT11" s="54"/>
      <c r="WOU11" s="49"/>
      <c r="WOV11" s="54"/>
      <c r="WOW11" s="49"/>
      <c r="WOX11" s="54"/>
      <c r="WOY11" s="49"/>
      <c r="WOZ11" s="54"/>
      <c r="WPA11" s="49"/>
      <c r="WPB11" s="54"/>
      <c r="WPC11" s="49"/>
      <c r="WPD11" s="54"/>
      <c r="WPE11" s="49"/>
      <c r="WPF11" s="54"/>
      <c r="WPG11" s="49"/>
      <c r="WPH11" s="54"/>
      <c r="WPI11" s="49"/>
      <c r="WPJ11" s="54"/>
      <c r="WPK11" s="49"/>
      <c r="WPL11" s="54"/>
      <c r="WPM11" s="49"/>
      <c r="WPN11" s="54"/>
      <c r="WPO11" s="49"/>
      <c r="WPP11" s="54"/>
      <c r="WPQ11" s="49"/>
      <c r="WPR11" s="54"/>
      <c r="WPS11" s="49"/>
      <c r="WPT11" s="54"/>
      <c r="WPU11" s="49"/>
      <c r="WPV11" s="54"/>
      <c r="WPW11" s="49"/>
      <c r="WPX11" s="54"/>
      <c r="WPY11" s="49"/>
      <c r="WPZ11" s="54"/>
      <c r="WQA11" s="49"/>
      <c r="WQB11" s="54"/>
      <c r="WQC11" s="49"/>
      <c r="WQD11" s="54"/>
      <c r="WQE11" s="49"/>
      <c r="WQF11" s="54"/>
      <c r="WQG11" s="49"/>
      <c r="WQH11" s="54"/>
      <c r="WQI11" s="49"/>
      <c r="WQJ11" s="54"/>
      <c r="WQK11" s="49"/>
      <c r="WQL11" s="54"/>
      <c r="WQM11" s="49"/>
      <c r="WQN11" s="54"/>
      <c r="WQO11" s="49"/>
      <c r="WQP11" s="54"/>
      <c r="WQQ11" s="49"/>
      <c r="WQR11" s="54"/>
      <c r="WQS11" s="49"/>
      <c r="WQT11" s="54"/>
      <c r="WQU11" s="49"/>
      <c r="WQV11" s="54"/>
      <c r="WQW11" s="49"/>
      <c r="WQX11" s="54"/>
      <c r="WQY11" s="49"/>
      <c r="WQZ11" s="54"/>
      <c r="WRA11" s="49"/>
      <c r="WRB11" s="54"/>
      <c r="WRC11" s="49"/>
      <c r="WRD11" s="54"/>
      <c r="WRE11" s="49"/>
      <c r="WRF11" s="54"/>
      <c r="WRG11" s="49"/>
      <c r="WRH11" s="54"/>
      <c r="WRI11" s="49"/>
      <c r="WRJ11" s="54"/>
      <c r="WRK11" s="49"/>
      <c r="WRL11" s="54"/>
      <c r="WRM11" s="49"/>
      <c r="WRN11" s="54"/>
      <c r="WRO11" s="49"/>
      <c r="WRP11" s="54"/>
      <c r="WRQ11" s="49"/>
      <c r="WRR11" s="54"/>
      <c r="WRS11" s="49"/>
      <c r="WRT11" s="54"/>
      <c r="WRU11" s="49"/>
      <c r="WRV11" s="54"/>
      <c r="WRW11" s="49"/>
      <c r="WRX11" s="54"/>
      <c r="WRY11" s="49"/>
      <c r="WRZ11" s="54"/>
      <c r="WSA11" s="49"/>
      <c r="WSB11" s="54"/>
      <c r="WSC11" s="49"/>
      <c r="WSD11" s="54"/>
      <c r="WSE11" s="49"/>
      <c r="WSF11" s="54"/>
      <c r="WSG11" s="49"/>
      <c r="WSH11" s="54"/>
      <c r="WSI11" s="49"/>
      <c r="WSJ11" s="54"/>
      <c r="WSK11" s="49"/>
      <c r="WSL11" s="54"/>
      <c r="WSM11" s="49"/>
      <c r="WSN11" s="54"/>
      <c r="WSO11" s="49"/>
      <c r="WSP11" s="54"/>
      <c r="WSQ11" s="49"/>
      <c r="WSR11" s="54"/>
      <c r="WSS11" s="49"/>
      <c r="WST11" s="54"/>
      <c r="WSU11" s="49"/>
      <c r="WSV11" s="54"/>
      <c r="WSW11" s="49"/>
      <c r="WSX11" s="54"/>
      <c r="WSY11" s="49"/>
      <c r="WSZ11" s="54"/>
      <c r="WTA11" s="49"/>
      <c r="WTB11" s="54"/>
      <c r="WTC11" s="49"/>
      <c r="WTD11" s="54"/>
      <c r="WTE11" s="49"/>
      <c r="WTF11" s="54"/>
      <c r="WTG11" s="49"/>
      <c r="WTH11" s="54"/>
      <c r="WTI11" s="49"/>
      <c r="WTJ11" s="54"/>
      <c r="WTK11" s="49"/>
      <c r="WTL11" s="54"/>
      <c r="WTM11" s="49"/>
      <c r="WTN11" s="54"/>
      <c r="WTO11" s="49"/>
      <c r="WTP11" s="54"/>
      <c r="WTQ11" s="49"/>
      <c r="WTR11" s="54"/>
      <c r="WTS11" s="49"/>
      <c r="WTT11" s="54"/>
      <c r="WTU11" s="49"/>
      <c r="WTV11" s="54"/>
      <c r="WTW11" s="49"/>
      <c r="WTX11" s="54"/>
      <c r="WTY11" s="49"/>
      <c r="WTZ11" s="54"/>
      <c r="WUA11" s="49"/>
      <c r="WUB11" s="54"/>
      <c r="WUC11" s="49"/>
      <c r="WUD11" s="54"/>
      <c r="WUE11" s="49"/>
      <c r="WUF11" s="54"/>
      <c r="WUG11" s="49"/>
      <c r="WUH11" s="54"/>
      <c r="WUI11" s="49"/>
      <c r="WUJ11" s="54"/>
      <c r="WUK11" s="49"/>
      <c r="WUL11" s="54"/>
      <c r="WUM11" s="49"/>
      <c r="WUN11" s="54"/>
      <c r="WUO11" s="49"/>
      <c r="WUP11" s="54"/>
      <c r="WUQ11" s="49"/>
      <c r="WUR11" s="54"/>
      <c r="WUS11" s="49"/>
      <c r="WUT11" s="54"/>
      <c r="WUU11" s="49"/>
      <c r="WUV11" s="54"/>
      <c r="WUW11" s="49"/>
      <c r="WUX11" s="54"/>
      <c r="WUY11" s="49"/>
      <c r="WUZ11" s="54"/>
      <c r="WVA11" s="49"/>
      <c r="WVB11" s="54"/>
      <c r="WVC11" s="49"/>
      <c r="WVD11" s="54"/>
      <c r="WVE11" s="49"/>
      <c r="WVF11" s="54"/>
      <c r="WVG11" s="49"/>
      <c r="WVH11" s="54"/>
      <c r="WVI11" s="49"/>
      <c r="WVJ11" s="54"/>
      <c r="WVK11" s="49"/>
      <c r="WVL11" s="54"/>
      <c r="WVM11" s="49"/>
      <c r="WVN11" s="54"/>
      <c r="WVO11" s="49"/>
      <c r="WVP11" s="54"/>
      <c r="WVQ11" s="49"/>
      <c r="WVR11" s="54"/>
      <c r="WVS11" s="49"/>
      <c r="WVT11" s="54"/>
      <c r="WVU11" s="49"/>
      <c r="WVV11" s="54"/>
      <c r="WVW11" s="49"/>
      <c r="WVX11" s="54"/>
      <c r="WVY11" s="49"/>
      <c r="WVZ11" s="54"/>
      <c r="WWA11" s="49"/>
      <c r="WWB11" s="54"/>
      <c r="WWC11" s="49"/>
      <c r="WWD11" s="54"/>
      <c r="WWE11" s="49"/>
      <c r="WWF11" s="54"/>
      <c r="WWG11" s="49"/>
      <c r="WWH11" s="54"/>
      <c r="WWI11" s="49"/>
      <c r="WWJ11" s="54"/>
      <c r="WWK11" s="49"/>
      <c r="WWL11" s="54"/>
      <c r="WWM11" s="49"/>
      <c r="WWN11" s="54"/>
      <c r="WWO11" s="49"/>
      <c r="WWP11" s="54"/>
      <c r="WWQ11" s="49"/>
      <c r="WWR11" s="54"/>
      <c r="WWS11" s="49"/>
      <c r="WWT11" s="54"/>
      <c r="WWU11" s="49"/>
      <c r="WWV11" s="54"/>
      <c r="WWW11" s="49"/>
      <c r="WWX11" s="54"/>
      <c r="WWY11" s="49"/>
      <c r="WWZ11" s="54"/>
      <c r="WXA11" s="49"/>
      <c r="WXB11" s="54"/>
      <c r="WXC11" s="49"/>
      <c r="WXD11" s="54"/>
      <c r="WXE11" s="49"/>
      <c r="WXF11" s="54"/>
      <c r="WXG11" s="49"/>
      <c r="WXH11" s="54"/>
      <c r="WXI11" s="49"/>
      <c r="WXJ11" s="54"/>
      <c r="WXK11" s="49"/>
      <c r="WXL11" s="54"/>
      <c r="WXM11" s="49"/>
      <c r="WXN11" s="54"/>
      <c r="WXO11" s="49"/>
      <c r="WXP11" s="54"/>
      <c r="WXQ11" s="49"/>
      <c r="WXR11" s="54"/>
      <c r="WXS11" s="49"/>
      <c r="WXT11" s="54"/>
      <c r="WXU11" s="49"/>
      <c r="WXV11" s="54"/>
      <c r="WXW11" s="49"/>
      <c r="WXX11" s="54"/>
      <c r="WXY11" s="49"/>
      <c r="WXZ11" s="54"/>
      <c r="WYA11" s="49"/>
      <c r="WYB11" s="54"/>
      <c r="WYC11" s="49"/>
      <c r="WYD11" s="54"/>
      <c r="WYE11" s="49"/>
      <c r="WYF11" s="54"/>
      <c r="WYG11" s="49"/>
      <c r="WYH11" s="54"/>
      <c r="WYI11" s="49"/>
      <c r="WYJ11" s="54"/>
      <c r="WYK11" s="49"/>
      <c r="WYL11" s="54"/>
      <c r="WYM11" s="49"/>
      <c r="WYN11" s="54"/>
      <c r="WYO11" s="49"/>
      <c r="WYP11" s="54"/>
      <c r="WYQ11" s="49"/>
      <c r="WYR11" s="54"/>
      <c r="WYS11" s="49"/>
      <c r="WYT11" s="54"/>
      <c r="WYU11" s="49"/>
      <c r="WYV11" s="54"/>
      <c r="WYW11" s="49"/>
      <c r="WYX11" s="54"/>
      <c r="WYY11" s="49"/>
      <c r="WYZ11" s="54"/>
      <c r="WZA11" s="49"/>
      <c r="WZB11" s="54"/>
      <c r="WZC11" s="49"/>
      <c r="WZD11" s="54"/>
      <c r="WZE11" s="49"/>
      <c r="WZF11" s="54"/>
      <c r="WZG11" s="49"/>
      <c r="WZH11" s="54"/>
      <c r="WZI11" s="49"/>
      <c r="WZJ11" s="54"/>
      <c r="WZK11" s="49"/>
      <c r="WZL11" s="54"/>
      <c r="WZM11" s="49"/>
      <c r="WZN11" s="54"/>
      <c r="WZO11" s="49"/>
      <c r="WZP11" s="54"/>
      <c r="WZQ11" s="49"/>
      <c r="WZR11" s="54"/>
      <c r="WZS11" s="49"/>
      <c r="WZT11" s="54"/>
      <c r="WZU11" s="49"/>
      <c r="WZV11" s="54"/>
      <c r="WZW11" s="49"/>
      <c r="WZX11" s="54"/>
      <c r="WZY11" s="49"/>
      <c r="WZZ11" s="54"/>
      <c r="XAA11" s="49"/>
      <c r="XAB11" s="54"/>
      <c r="XAC11" s="49"/>
      <c r="XAD11" s="54"/>
      <c r="XAE11" s="49"/>
      <c r="XAF11" s="54"/>
      <c r="XAG11" s="49"/>
      <c r="XAH11" s="54"/>
      <c r="XAI11" s="49"/>
      <c r="XAJ11" s="54"/>
      <c r="XAK11" s="49"/>
      <c r="XAL11" s="54"/>
      <c r="XAM11" s="49"/>
      <c r="XAN11" s="54"/>
      <c r="XAO11" s="49"/>
      <c r="XAP11" s="54"/>
      <c r="XAQ11" s="49"/>
      <c r="XAR11" s="54"/>
      <c r="XAS11" s="49"/>
      <c r="XAT11" s="54"/>
      <c r="XAU11" s="49"/>
      <c r="XAV11" s="54"/>
      <c r="XAW11" s="49"/>
      <c r="XAX11" s="54"/>
      <c r="XAY11" s="49"/>
      <c r="XAZ11" s="54"/>
      <c r="XBA11" s="49"/>
      <c r="XBB11" s="54"/>
      <c r="XBC11" s="49"/>
      <c r="XBD11" s="54"/>
      <c r="XBE11" s="49"/>
      <c r="XBF11" s="54"/>
      <c r="XBG11" s="49"/>
      <c r="XBH11" s="54"/>
      <c r="XBI11" s="49"/>
      <c r="XBJ11" s="54"/>
      <c r="XBK11" s="49"/>
      <c r="XBL11" s="54"/>
      <c r="XBM11" s="49"/>
      <c r="XBN11" s="54"/>
      <c r="XBO11" s="49"/>
      <c r="XBP11" s="54"/>
      <c r="XBQ11" s="49"/>
      <c r="XBR11" s="54"/>
      <c r="XBS11" s="49"/>
      <c r="XBT11" s="54"/>
      <c r="XBU11" s="49"/>
      <c r="XBV11" s="54"/>
      <c r="XBW11" s="49"/>
      <c r="XBX11" s="54"/>
      <c r="XBY11" s="49"/>
      <c r="XBZ11" s="54"/>
      <c r="XCA11" s="49"/>
      <c r="XCB11" s="54"/>
      <c r="XCC11" s="49"/>
      <c r="XCD11" s="54"/>
      <c r="XCE11" s="49"/>
      <c r="XCF11" s="54"/>
      <c r="XCG11" s="49"/>
      <c r="XCH11" s="54"/>
      <c r="XCI11" s="49"/>
      <c r="XCJ11" s="54"/>
      <c r="XCK11" s="49"/>
      <c r="XCL11" s="54"/>
      <c r="XCM11" s="49"/>
      <c r="XCN11" s="54"/>
      <c r="XCO11" s="49"/>
      <c r="XCP11" s="54"/>
      <c r="XCQ11" s="49"/>
      <c r="XCR11" s="54"/>
      <c r="XCS11" s="49"/>
      <c r="XCT11" s="54"/>
      <c r="XCU11" s="49"/>
      <c r="XCV11" s="54"/>
      <c r="XCW11" s="49"/>
      <c r="XCX11" s="54"/>
      <c r="XCY11" s="49"/>
      <c r="XCZ11" s="54"/>
      <c r="XDA11" s="49"/>
      <c r="XDB11" s="54"/>
      <c r="XDC11" s="49"/>
      <c r="XDD11" s="54"/>
      <c r="XDE11" s="49"/>
      <c r="XDF11" s="54"/>
      <c r="XDG11" s="49"/>
      <c r="XDH11" s="54"/>
      <c r="XDI11" s="49"/>
      <c r="XDJ11" s="54"/>
      <c r="XDK11" s="49"/>
      <c r="XDL11" s="54"/>
      <c r="XDM11" s="49"/>
      <c r="XDN11" s="54"/>
      <c r="XDO11" s="49"/>
      <c r="XDP11" s="54"/>
      <c r="XDQ11" s="49"/>
      <c r="XDR11" s="54"/>
      <c r="XDS11" s="49"/>
      <c r="XDT11" s="54"/>
      <c r="XDU11" s="49"/>
      <c r="XDV11" s="54"/>
      <c r="XDW11" s="49"/>
      <c r="XDX11" s="54"/>
      <c r="XDY11" s="49"/>
      <c r="XDZ11" s="54"/>
      <c r="XEA11" s="49"/>
      <c r="XEB11" s="54"/>
      <c r="XEC11" s="49"/>
      <c r="XED11" s="54"/>
      <c r="XEE11" s="49"/>
      <c r="XEF11" s="54"/>
      <c r="XEG11" s="49"/>
      <c r="XEH11" s="54"/>
      <c r="XEI11" s="49"/>
      <c r="XEJ11" s="54"/>
      <c r="XEK11" s="49"/>
      <c r="XEL11" s="54"/>
      <c r="XEM11" s="49"/>
      <c r="XEN11" s="54"/>
      <c r="XEO11" s="49"/>
      <c r="XEP11" s="54"/>
      <c r="XEQ11" s="49"/>
      <c r="XER11" s="54"/>
      <c r="XES11" s="49"/>
      <c r="XET11" s="54"/>
      <c r="XEU11" s="49"/>
      <c r="XEV11" s="54"/>
      <c r="XEW11" s="49"/>
      <c r="XEX11" s="54"/>
      <c r="XEY11" s="49"/>
      <c r="XEZ11" s="54"/>
      <c r="XFA11" s="49"/>
      <c r="XFB11" s="54"/>
      <c r="XFC11" s="49"/>
      <c r="XFD11" s="54"/>
    </row>
    <row r="12" spans="1:16384" x14ac:dyDescent="0.35">
      <c r="A12" s="179" t="s">
        <v>2506</v>
      </c>
      <c r="B12" s="56">
        <f>B10/B7</f>
        <v>276.32047564102425</v>
      </c>
      <c r="C12" s="84"/>
      <c r="D12" s="84"/>
      <c r="E12" s="84"/>
    </row>
    <row r="13" spans="1:16384" x14ac:dyDescent="0.35">
      <c r="A13" s="159" t="s">
        <v>1974</v>
      </c>
      <c r="B13" s="165" t="s">
        <v>2508</v>
      </c>
      <c r="C13" s="84"/>
      <c r="D13" s="84"/>
      <c r="E13" s="84"/>
    </row>
    <row r="14" spans="1:16384" x14ac:dyDescent="0.35">
      <c r="A14" s="22" t="s">
        <v>2509</v>
      </c>
      <c r="B14" s="152">
        <f>B10*E8</f>
        <v>197.36797877706567</v>
      </c>
      <c r="C14" s="84"/>
      <c r="D14" s="84"/>
      <c r="E14" s="84"/>
    </row>
    <row r="15" spans="1:16384" ht="15.5" x14ac:dyDescent="0.35">
      <c r="A15" s="22" t="s">
        <v>1974</v>
      </c>
      <c r="B15" s="82" t="s">
        <v>2023</v>
      </c>
      <c r="C15" s="84"/>
      <c r="D15" s="84"/>
      <c r="E15" s="84"/>
    </row>
    <row r="16" spans="1:16384" x14ac:dyDescent="0.35">
      <c r="A16" s="22" t="s">
        <v>2320</v>
      </c>
      <c r="B16" s="58">
        <f xml:space="preserve"> B14 / B7</f>
        <v>0.1116334721589738</v>
      </c>
    </row>
    <row r="17" spans="1:2" ht="15.5" x14ac:dyDescent="0.35">
      <c r="A17" s="22" t="s">
        <v>1974</v>
      </c>
      <c r="B17" s="82" t="s">
        <v>2321</v>
      </c>
    </row>
  </sheetData>
  <mergeCells count="5">
    <mergeCell ref="A5:B5"/>
    <mergeCell ref="A1:B1"/>
    <mergeCell ref="A2:B3"/>
    <mergeCell ref="D9:F9"/>
    <mergeCell ref="D5:F5"/>
  </mergeCells>
  <hyperlinks>
    <hyperlink ref="D9" r:id="rId1"/>
  </hyperlinks>
  <pageMargins left="0.7" right="0.7" top="0.75" bottom="0.75" header="0.3" footer="0.3"/>
  <pageSetup orientation="portrait" horizontalDpi="1200" verticalDpi="1200"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2"/>
  <sheetViews>
    <sheetView zoomScale="104" zoomScaleNormal="70" workbookViewId="0">
      <selection activeCell="B16" sqref="B16"/>
    </sheetView>
  </sheetViews>
  <sheetFormatPr defaultRowHeight="14.5" x14ac:dyDescent="0.35"/>
  <cols>
    <col min="1" max="2" width="22.7265625" customWidth="1"/>
    <col min="3" max="3" width="22.7265625" style="63" customWidth="1"/>
    <col min="4" max="5" width="22.7265625" customWidth="1"/>
  </cols>
  <sheetData>
    <row r="1" spans="1:5" ht="23" x14ac:dyDescent="0.35">
      <c r="A1" s="250" t="s">
        <v>2391</v>
      </c>
      <c r="B1" s="250"/>
      <c r="C1" s="250"/>
      <c r="D1" s="250"/>
      <c r="E1" s="250"/>
    </row>
    <row r="2" spans="1:5" ht="14.5" customHeight="1" x14ac:dyDescent="0.35">
      <c r="A2" s="251" t="s">
        <v>2390</v>
      </c>
      <c r="B2" s="251"/>
      <c r="C2" s="251"/>
      <c r="D2" s="251"/>
      <c r="E2" s="251"/>
    </row>
    <row r="3" spans="1:5" x14ac:dyDescent="0.35">
      <c r="A3" s="251"/>
      <c r="B3" s="251"/>
      <c r="C3" s="251"/>
      <c r="D3" s="251"/>
      <c r="E3" s="251"/>
    </row>
    <row r="4" spans="1:5" x14ac:dyDescent="0.35">
      <c r="A4" s="251"/>
      <c r="B4" s="251"/>
      <c r="C4" s="251"/>
      <c r="D4" s="251"/>
      <c r="E4" s="251"/>
    </row>
    <row r="5" spans="1:5" x14ac:dyDescent="0.35">
      <c r="A5" s="251"/>
      <c r="B5" s="251"/>
      <c r="C5" s="251"/>
      <c r="D5" s="251"/>
      <c r="E5" s="251"/>
    </row>
    <row r="6" spans="1:5" ht="29" x14ac:dyDescent="0.35">
      <c r="A6" s="134" t="s">
        <v>2341</v>
      </c>
      <c r="B6" s="134" t="s">
        <v>2342</v>
      </c>
      <c r="C6" s="135" t="s">
        <v>2343</v>
      </c>
    </row>
    <row r="7" spans="1:5" x14ac:dyDescent="0.35">
      <c r="A7" s="136" t="s">
        <v>2344</v>
      </c>
      <c r="B7" s="136" t="s">
        <v>2345</v>
      </c>
      <c r="C7" s="137">
        <v>16666</v>
      </c>
    </row>
    <row r="8" spans="1:5" x14ac:dyDescent="0.35">
      <c r="A8" s="138" t="s">
        <v>2346</v>
      </c>
      <c r="B8" s="138" t="s">
        <v>2345</v>
      </c>
      <c r="C8" s="137">
        <v>16803</v>
      </c>
    </row>
    <row r="9" spans="1:5" x14ac:dyDescent="0.35">
      <c r="A9" s="136" t="s">
        <v>2346</v>
      </c>
      <c r="B9" s="136" t="s">
        <v>2345</v>
      </c>
      <c r="C9" s="137">
        <v>16803</v>
      </c>
    </row>
    <row r="10" spans="1:5" x14ac:dyDescent="0.35">
      <c r="A10" s="136" t="s">
        <v>2346</v>
      </c>
      <c r="B10" s="136" t="s">
        <v>2345</v>
      </c>
      <c r="C10" s="137">
        <v>16803</v>
      </c>
    </row>
    <row r="11" spans="1:5" x14ac:dyDescent="0.35">
      <c r="A11" s="136" t="s">
        <v>2346</v>
      </c>
      <c r="B11" s="136" t="s">
        <v>2345</v>
      </c>
      <c r="C11" s="137">
        <v>16803</v>
      </c>
    </row>
    <row r="12" spans="1:5" x14ac:dyDescent="0.35">
      <c r="A12" s="136" t="s">
        <v>2347</v>
      </c>
      <c r="B12" s="136" t="s">
        <v>2345</v>
      </c>
      <c r="C12" s="137">
        <v>16828</v>
      </c>
    </row>
    <row r="13" spans="1:5" x14ac:dyDescent="0.35">
      <c r="A13" s="138" t="s">
        <v>2346</v>
      </c>
      <c r="B13" s="138" t="s">
        <v>2345</v>
      </c>
      <c r="C13" s="137">
        <v>16803</v>
      </c>
    </row>
    <row r="14" spans="1:5" x14ac:dyDescent="0.35">
      <c r="A14" s="136" t="s">
        <v>2348</v>
      </c>
      <c r="B14" s="136" t="s">
        <v>2345</v>
      </c>
      <c r="C14" s="137">
        <v>16823</v>
      </c>
    </row>
    <row r="15" spans="1:5" x14ac:dyDescent="0.35">
      <c r="A15" s="138" t="s">
        <v>2346</v>
      </c>
      <c r="B15" s="138" t="s">
        <v>2345</v>
      </c>
      <c r="C15" s="137">
        <v>16803</v>
      </c>
    </row>
    <row r="16" spans="1:5" x14ac:dyDescent="0.35">
      <c r="A16" s="136" t="s">
        <v>2346</v>
      </c>
      <c r="B16" s="136" t="s">
        <v>2345</v>
      </c>
      <c r="C16" s="137">
        <v>16801</v>
      </c>
    </row>
    <row r="17" spans="1:3" x14ac:dyDescent="0.35">
      <c r="A17" s="136" t="s">
        <v>2346</v>
      </c>
      <c r="B17" s="136" t="s">
        <v>2345</v>
      </c>
      <c r="C17" s="137">
        <v>16801</v>
      </c>
    </row>
    <row r="18" spans="1:3" x14ac:dyDescent="0.35">
      <c r="A18" s="136" t="s">
        <v>2346</v>
      </c>
      <c r="B18" s="136" t="s">
        <v>2345</v>
      </c>
      <c r="C18" s="137">
        <v>16801</v>
      </c>
    </row>
    <row r="19" spans="1:3" x14ac:dyDescent="0.35">
      <c r="A19" s="136" t="s">
        <v>2346</v>
      </c>
      <c r="B19" s="136" t="s">
        <v>2345</v>
      </c>
      <c r="C19" s="137">
        <v>16801</v>
      </c>
    </row>
    <row r="20" spans="1:3" x14ac:dyDescent="0.35">
      <c r="A20" s="136" t="s">
        <v>2346</v>
      </c>
      <c r="B20" s="136" t="s">
        <v>2345</v>
      </c>
      <c r="C20" s="137">
        <v>16803</v>
      </c>
    </row>
    <row r="21" spans="1:3" x14ac:dyDescent="0.35">
      <c r="A21" s="136" t="s">
        <v>2346</v>
      </c>
      <c r="B21" s="136" t="s">
        <v>2345</v>
      </c>
      <c r="C21" s="137">
        <v>16803</v>
      </c>
    </row>
    <row r="22" spans="1:3" x14ac:dyDescent="0.35">
      <c r="A22" s="138" t="s">
        <v>2349</v>
      </c>
      <c r="B22" s="138" t="s">
        <v>2345</v>
      </c>
      <c r="C22" s="137">
        <v>16875</v>
      </c>
    </row>
    <row r="23" spans="1:3" x14ac:dyDescent="0.35">
      <c r="A23" s="138" t="s">
        <v>2346</v>
      </c>
      <c r="B23" s="138" t="s">
        <v>2345</v>
      </c>
      <c r="C23" s="137">
        <v>16801</v>
      </c>
    </row>
    <row r="24" spans="1:3" x14ac:dyDescent="0.35">
      <c r="A24" s="136" t="s">
        <v>2350</v>
      </c>
      <c r="B24" s="136" t="s">
        <v>2345</v>
      </c>
      <c r="C24" s="137">
        <v>16870</v>
      </c>
    </row>
    <row r="25" spans="1:3" x14ac:dyDescent="0.35">
      <c r="A25" s="136" t="s">
        <v>2346</v>
      </c>
      <c r="B25" s="136" t="s">
        <v>2345</v>
      </c>
      <c r="C25" s="137">
        <v>16803</v>
      </c>
    </row>
    <row r="26" spans="1:3" x14ac:dyDescent="0.35">
      <c r="A26" s="136" t="s">
        <v>2346</v>
      </c>
      <c r="B26" s="136" t="s">
        <v>2345</v>
      </c>
      <c r="C26" s="137">
        <v>16801</v>
      </c>
    </row>
    <row r="27" spans="1:3" x14ac:dyDescent="0.35">
      <c r="A27" s="138" t="s">
        <v>2346</v>
      </c>
      <c r="B27" s="138" t="s">
        <v>2345</v>
      </c>
      <c r="C27" s="137">
        <v>16803</v>
      </c>
    </row>
    <row r="28" spans="1:3" x14ac:dyDescent="0.35">
      <c r="A28" s="136" t="s">
        <v>2346</v>
      </c>
      <c r="B28" s="136" t="s">
        <v>2345</v>
      </c>
      <c r="C28" s="137">
        <v>16801</v>
      </c>
    </row>
    <row r="29" spans="1:3" x14ac:dyDescent="0.35">
      <c r="A29" s="138" t="s">
        <v>2351</v>
      </c>
      <c r="B29" s="138" t="s">
        <v>2345</v>
      </c>
      <c r="C29" s="137">
        <v>16627</v>
      </c>
    </row>
    <row r="30" spans="1:3" x14ac:dyDescent="0.35">
      <c r="A30" s="136" t="s">
        <v>2346</v>
      </c>
      <c r="B30" s="136" t="s">
        <v>2345</v>
      </c>
      <c r="C30" s="137">
        <v>16803</v>
      </c>
    </row>
    <row r="31" spans="1:3" x14ac:dyDescent="0.35">
      <c r="A31" s="138" t="s">
        <v>2346</v>
      </c>
      <c r="B31" s="138" t="s">
        <v>2345</v>
      </c>
      <c r="C31" s="137">
        <v>16801</v>
      </c>
    </row>
    <row r="32" spans="1:3" x14ac:dyDescent="0.35">
      <c r="A32" s="138" t="s">
        <v>2346</v>
      </c>
      <c r="B32" s="138" t="s">
        <v>2345</v>
      </c>
      <c r="C32" s="137">
        <v>16803</v>
      </c>
    </row>
    <row r="33" spans="1:3" x14ac:dyDescent="0.35">
      <c r="A33" s="138" t="s">
        <v>2352</v>
      </c>
      <c r="B33" s="138" t="s">
        <v>2345</v>
      </c>
      <c r="C33" s="137">
        <v>16823</v>
      </c>
    </row>
    <row r="34" spans="1:3" x14ac:dyDescent="0.35">
      <c r="A34" s="136" t="s">
        <v>2346</v>
      </c>
      <c r="B34" s="136" t="s">
        <v>2345</v>
      </c>
      <c r="C34" s="137">
        <v>16803</v>
      </c>
    </row>
    <row r="35" spans="1:3" x14ac:dyDescent="0.35">
      <c r="A35" s="136" t="s">
        <v>2346</v>
      </c>
      <c r="B35" s="136" t="s">
        <v>2345</v>
      </c>
      <c r="C35" s="137">
        <v>16803</v>
      </c>
    </row>
    <row r="36" spans="1:3" x14ac:dyDescent="0.35">
      <c r="A36" s="136" t="s">
        <v>2353</v>
      </c>
      <c r="B36" s="136" t="s">
        <v>2345</v>
      </c>
      <c r="C36" s="137">
        <v>17084</v>
      </c>
    </row>
    <row r="37" spans="1:3" x14ac:dyDescent="0.35">
      <c r="A37" s="138" t="s">
        <v>2346</v>
      </c>
      <c r="B37" s="138" t="s">
        <v>2345</v>
      </c>
      <c r="C37" s="137">
        <v>16801</v>
      </c>
    </row>
    <row r="38" spans="1:3" x14ac:dyDescent="0.35">
      <c r="A38" s="136" t="s">
        <v>2354</v>
      </c>
      <c r="B38" s="136" t="s">
        <v>2345</v>
      </c>
      <c r="C38" s="137">
        <v>16641</v>
      </c>
    </row>
    <row r="39" spans="1:3" x14ac:dyDescent="0.35">
      <c r="A39" s="138" t="s">
        <v>2355</v>
      </c>
      <c r="B39" s="138" t="s">
        <v>2345</v>
      </c>
      <c r="C39" s="137">
        <v>16866</v>
      </c>
    </row>
    <row r="40" spans="1:3" x14ac:dyDescent="0.35">
      <c r="A40" s="136" t="s">
        <v>2346</v>
      </c>
      <c r="B40" s="136" t="s">
        <v>2345</v>
      </c>
      <c r="C40" s="137">
        <v>16803</v>
      </c>
    </row>
    <row r="41" spans="1:3" x14ac:dyDescent="0.35">
      <c r="A41" s="136" t="s">
        <v>2346</v>
      </c>
      <c r="B41" s="136" t="s">
        <v>2345</v>
      </c>
      <c r="C41" s="137">
        <v>16803</v>
      </c>
    </row>
    <row r="42" spans="1:3" x14ac:dyDescent="0.35">
      <c r="A42" s="136" t="s">
        <v>2348</v>
      </c>
      <c r="B42" s="136" t="s">
        <v>2345</v>
      </c>
      <c r="C42" s="137">
        <v>16823</v>
      </c>
    </row>
    <row r="43" spans="1:3" x14ac:dyDescent="0.35">
      <c r="A43" s="136" t="s">
        <v>2356</v>
      </c>
      <c r="B43" s="136" t="s">
        <v>2345</v>
      </c>
      <c r="C43" s="137">
        <v>16827</v>
      </c>
    </row>
    <row r="44" spans="1:3" x14ac:dyDescent="0.35">
      <c r="A44" s="136" t="s">
        <v>2357</v>
      </c>
      <c r="B44" s="136" t="s">
        <v>2345</v>
      </c>
      <c r="C44" s="137">
        <v>16803</v>
      </c>
    </row>
    <row r="45" spans="1:3" x14ac:dyDescent="0.35">
      <c r="A45" s="138" t="s">
        <v>2346</v>
      </c>
      <c r="B45" s="138" t="s">
        <v>2345</v>
      </c>
      <c r="C45" s="137">
        <v>16801</v>
      </c>
    </row>
    <row r="46" spans="1:3" x14ac:dyDescent="0.35">
      <c r="A46" s="138" t="s">
        <v>2346</v>
      </c>
      <c r="B46" s="138" t="s">
        <v>2345</v>
      </c>
      <c r="C46" s="137">
        <v>16801</v>
      </c>
    </row>
    <row r="47" spans="1:3" x14ac:dyDescent="0.35">
      <c r="A47" s="136" t="s">
        <v>2346</v>
      </c>
      <c r="B47" s="136" t="s">
        <v>2345</v>
      </c>
      <c r="C47" s="137">
        <v>16801</v>
      </c>
    </row>
    <row r="48" spans="1:3" x14ac:dyDescent="0.35">
      <c r="A48" s="136" t="s">
        <v>2346</v>
      </c>
      <c r="B48" s="136" t="s">
        <v>2345</v>
      </c>
      <c r="C48" s="137">
        <v>16803</v>
      </c>
    </row>
    <row r="49" spans="1:3" x14ac:dyDescent="0.35">
      <c r="A49" s="136" t="s">
        <v>2346</v>
      </c>
      <c r="B49" s="136" t="s">
        <v>2345</v>
      </c>
      <c r="C49" s="137">
        <v>16801</v>
      </c>
    </row>
    <row r="50" spans="1:3" x14ac:dyDescent="0.35">
      <c r="A50" s="136" t="s">
        <v>2348</v>
      </c>
      <c r="B50" s="136" t="s">
        <v>2345</v>
      </c>
      <c r="C50" s="137">
        <v>16823</v>
      </c>
    </row>
    <row r="51" spans="1:3" x14ac:dyDescent="0.35">
      <c r="A51" s="136" t="s">
        <v>2348</v>
      </c>
      <c r="B51" s="136" t="s">
        <v>2345</v>
      </c>
      <c r="C51" s="137">
        <v>16823</v>
      </c>
    </row>
    <row r="52" spans="1:3" x14ac:dyDescent="0.35">
      <c r="A52" s="136" t="s">
        <v>2346</v>
      </c>
      <c r="B52" s="136" t="s">
        <v>2345</v>
      </c>
      <c r="C52" s="137">
        <v>16801</v>
      </c>
    </row>
    <row r="53" spans="1:3" x14ac:dyDescent="0.35">
      <c r="A53" s="136" t="s">
        <v>2350</v>
      </c>
      <c r="B53" s="136" t="s">
        <v>2345</v>
      </c>
      <c r="C53" s="137">
        <v>16870</v>
      </c>
    </row>
    <row r="54" spans="1:3" x14ac:dyDescent="0.35">
      <c r="A54" s="136" t="s">
        <v>2346</v>
      </c>
      <c r="B54" s="136" t="s">
        <v>2345</v>
      </c>
      <c r="C54" s="137">
        <v>16803</v>
      </c>
    </row>
    <row r="55" spans="1:3" x14ac:dyDescent="0.35">
      <c r="A55" s="138" t="s">
        <v>2346</v>
      </c>
      <c r="B55" s="138" t="s">
        <v>2345</v>
      </c>
      <c r="C55" s="137">
        <v>16801</v>
      </c>
    </row>
    <row r="56" spans="1:3" x14ac:dyDescent="0.35">
      <c r="A56" s="136" t="s">
        <v>2346</v>
      </c>
      <c r="B56" s="136" t="s">
        <v>2345</v>
      </c>
      <c r="C56" s="137">
        <v>16801</v>
      </c>
    </row>
    <row r="57" spans="1:3" x14ac:dyDescent="0.35">
      <c r="A57" s="138" t="s">
        <v>2346</v>
      </c>
      <c r="B57" s="138" t="s">
        <v>2345</v>
      </c>
      <c r="C57" s="137">
        <v>16803</v>
      </c>
    </row>
    <row r="58" spans="1:3" x14ac:dyDescent="0.35">
      <c r="A58" s="136" t="s">
        <v>2348</v>
      </c>
      <c r="B58" s="136" t="s">
        <v>2345</v>
      </c>
      <c r="C58" s="137">
        <v>16823</v>
      </c>
    </row>
    <row r="59" spans="1:3" x14ac:dyDescent="0.35">
      <c r="A59" s="136" t="s">
        <v>2346</v>
      </c>
      <c r="B59" s="136" t="s">
        <v>2345</v>
      </c>
      <c r="C59" s="137">
        <v>16803</v>
      </c>
    </row>
    <row r="60" spans="1:3" x14ac:dyDescent="0.35">
      <c r="A60" s="136" t="s">
        <v>2356</v>
      </c>
      <c r="B60" s="136" t="s">
        <v>2345</v>
      </c>
      <c r="C60" s="137">
        <v>16827</v>
      </c>
    </row>
    <row r="61" spans="1:3" x14ac:dyDescent="0.35">
      <c r="A61" s="136" t="s">
        <v>2358</v>
      </c>
      <c r="B61" s="136" t="s">
        <v>2345</v>
      </c>
      <c r="C61" s="137">
        <v>16877</v>
      </c>
    </row>
    <row r="62" spans="1:3" x14ac:dyDescent="0.35">
      <c r="A62" s="136" t="s">
        <v>2350</v>
      </c>
      <c r="B62" s="136" t="s">
        <v>2345</v>
      </c>
      <c r="C62" s="137">
        <v>16870</v>
      </c>
    </row>
    <row r="63" spans="1:3" x14ac:dyDescent="0.35">
      <c r="A63" s="136" t="s">
        <v>2346</v>
      </c>
      <c r="B63" s="136" t="s">
        <v>2345</v>
      </c>
      <c r="C63" s="137">
        <v>16801</v>
      </c>
    </row>
    <row r="64" spans="1:3" x14ac:dyDescent="0.35">
      <c r="A64" s="136" t="s">
        <v>2346</v>
      </c>
      <c r="B64" s="136" t="s">
        <v>2345</v>
      </c>
      <c r="C64" s="137">
        <v>16803</v>
      </c>
    </row>
    <row r="65" spans="1:3" x14ac:dyDescent="0.35">
      <c r="A65" s="136" t="s">
        <v>2346</v>
      </c>
      <c r="B65" s="136" t="s">
        <v>2345</v>
      </c>
      <c r="C65" s="137">
        <v>16803</v>
      </c>
    </row>
    <row r="66" spans="1:3" x14ac:dyDescent="0.35">
      <c r="A66" s="136" t="s">
        <v>2346</v>
      </c>
      <c r="B66" s="136" t="s">
        <v>2345</v>
      </c>
      <c r="C66" s="137">
        <v>16801</v>
      </c>
    </row>
    <row r="67" spans="1:3" x14ac:dyDescent="0.35">
      <c r="A67" s="136" t="s">
        <v>2346</v>
      </c>
      <c r="B67" s="136" t="s">
        <v>2345</v>
      </c>
      <c r="C67" s="137">
        <v>16803</v>
      </c>
    </row>
    <row r="68" spans="1:3" x14ac:dyDescent="0.35">
      <c r="A68" s="136" t="s">
        <v>2359</v>
      </c>
      <c r="B68" s="136" t="s">
        <v>2345</v>
      </c>
      <c r="C68" s="137">
        <v>16872</v>
      </c>
    </row>
    <row r="69" spans="1:3" x14ac:dyDescent="0.35">
      <c r="A69" s="138" t="s">
        <v>2346</v>
      </c>
      <c r="B69" s="138" t="s">
        <v>2345</v>
      </c>
      <c r="C69" s="137">
        <v>16801</v>
      </c>
    </row>
    <row r="70" spans="1:3" x14ac:dyDescent="0.35">
      <c r="A70" s="136" t="s">
        <v>2348</v>
      </c>
      <c r="B70" s="136" t="s">
        <v>2345</v>
      </c>
      <c r="C70" s="137">
        <v>16823</v>
      </c>
    </row>
    <row r="71" spans="1:3" x14ac:dyDescent="0.35">
      <c r="A71" s="136" t="s">
        <v>2350</v>
      </c>
      <c r="B71" s="136" t="s">
        <v>2345</v>
      </c>
      <c r="C71" s="137">
        <v>16870</v>
      </c>
    </row>
    <row r="72" spans="1:3" x14ac:dyDescent="0.35">
      <c r="A72" s="136" t="s">
        <v>2346</v>
      </c>
      <c r="B72" s="136" t="s">
        <v>2345</v>
      </c>
      <c r="C72" s="137">
        <v>16801</v>
      </c>
    </row>
    <row r="73" spans="1:3" x14ac:dyDescent="0.35">
      <c r="A73" s="136" t="s">
        <v>2346</v>
      </c>
      <c r="B73" s="136" t="s">
        <v>2345</v>
      </c>
      <c r="C73" s="137">
        <v>16803</v>
      </c>
    </row>
    <row r="74" spans="1:3" x14ac:dyDescent="0.35">
      <c r="A74" s="136" t="s">
        <v>2346</v>
      </c>
      <c r="B74" s="136" t="s">
        <v>2345</v>
      </c>
      <c r="C74" s="137">
        <v>16803</v>
      </c>
    </row>
    <row r="75" spans="1:3" x14ac:dyDescent="0.35">
      <c r="A75" s="138" t="s">
        <v>2360</v>
      </c>
      <c r="B75" s="138" t="s">
        <v>2345</v>
      </c>
      <c r="C75" s="137">
        <v>16686</v>
      </c>
    </row>
    <row r="76" spans="1:3" x14ac:dyDescent="0.35">
      <c r="A76" s="138" t="s">
        <v>2360</v>
      </c>
      <c r="B76" s="138" t="s">
        <v>2345</v>
      </c>
      <c r="C76" s="137">
        <v>16686</v>
      </c>
    </row>
    <row r="77" spans="1:3" x14ac:dyDescent="0.35">
      <c r="A77" s="136" t="s">
        <v>2356</v>
      </c>
      <c r="B77" s="136" t="s">
        <v>2345</v>
      </c>
      <c r="C77" s="137">
        <v>16827</v>
      </c>
    </row>
    <row r="78" spans="1:3" x14ac:dyDescent="0.35">
      <c r="A78" s="136" t="s">
        <v>2346</v>
      </c>
      <c r="B78" s="136" t="s">
        <v>2345</v>
      </c>
      <c r="C78" s="137">
        <v>16801</v>
      </c>
    </row>
    <row r="79" spans="1:3" x14ac:dyDescent="0.35">
      <c r="A79" s="138" t="s">
        <v>2346</v>
      </c>
      <c r="B79" s="138" t="s">
        <v>2345</v>
      </c>
      <c r="C79" s="137">
        <v>16803</v>
      </c>
    </row>
    <row r="80" spans="1:3" x14ac:dyDescent="0.35">
      <c r="A80" s="138" t="s">
        <v>2361</v>
      </c>
      <c r="B80" s="138" t="s">
        <v>2345</v>
      </c>
      <c r="C80" s="137">
        <v>16652</v>
      </c>
    </row>
    <row r="81" spans="1:3" x14ac:dyDescent="0.35">
      <c r="A81" s="136" t="s">
        <v>2362</v>
      </c>
      <c r="B81" s="136" t="s">
        <v>2345</v>
      </c>
      <c r="C81" s="137">
        <v>16853</v>
      </c>
    </row>
    <row r="82" spans="1:3" x14ac:dyDescent="0.35">
      <c r="A82" s="136" t="s">
        <v>2346</v>
      </c>
      <c r="B82" s="136" t="s">
        <v>2345</v>
      </c>
      <c r="C82" s="137">
        <v>16801</v>
      </c>
    </row>
    <row r="83" spans="1:3" x14ac:dyDescent="0.35">
      <c r="A83" s="138" t="s">
        <v>2346</v>
      </c>
      <c r="B83" s="138" t="s">
        <v>2345</v>
      </c>
      <c r="C83" s="139">
        <v>16801</v>
      </c>
    </row>
    <row r="84" spans="1:3" x14ac:dyDescent="0.35">
      <c r="A84" s="136" t="s">
        <v>2346</v>
      </c>
      <c r="B84" s="136" t="s">
        <v>2345</v>
      </c>
      <c r="C84" s="137">
        <v>16801</v>
      </c>
    </row>
    <row r="85" spans="1:3" x14ac:dyDescent="0.35">
      <c r="A85" s="136" t="s">
        <v>2346</v>
      </c>
      <c r="B85" s="136" t="s">
        <v>2345</v>
      </c>
      <c r="C85" s="137">
        <v>16803</v>
      </c>
    </row>
    <row r="86" spans="1:3" x14ac:dyDescent="0.35">
      <c r="A86" s="136" t="s">
        <v>2348</v>
      </c>
      <c r="B86" s="136" t="s">
        <v>2345</v>
      </c>
      <c r="C86" s="137">
        <v>16823</v>
      </c>
    </row>
    <row r="87" spans="1:3" x14ac:dyDescent="0.35">
      <c r="A87" s="136" t="s">
        <v>2346</v>
      </c>
      <c r="B87" s="136" t="s">
        <v>2345</v>
      </c>
      <c r="C87" s="137">
        <v>16801</v>
      </c>
    </row>
    <row r="88" spans="1:3" x14ac:dyDescent="0.35">
      <c r="A88" s="136" t="s">
        <v>2356</v>
      </c>
      <c r="B88" s="136" t="s">
        <v>2345</v>
      </c>
      <c r="C88" s="137">
        <v>16827</v>
      </c>
    </row>
    <row r="89" spans="1:3" x14ac:dyDescent="0.35">
      <c r="A89" s="136" t="s">
        <v>2346</v>
      </c>
      <c r="B89" s="136" t="s">
        <v>2345</v>
      </c>
      <c r="C89" s="137">
        <v>16801</v>
      </c>
    </row>
    <row r="90" spans="1:3" x14ac:dyDescent="0.35">
      <c r="A90" s="136" t="s">
        <v>2346</v>
      </c>
      <c r="B90" s="136" t="s">
        <v>2345</v>
      </c>
      <c r="C90" s="137">
        <v>16801</v>
      </c>
    </row>
    <row r="91" spans="1:3" x14ac:dyDescent="0.35">
      <c r="A91" s="136" t="s">
        <v>2356</v>
      </c>
      <c r="B91" s="136" t="s">
        <v>2345</v>
      </c>
      <c r="C91" s="137">
        <v>16827</v>
      </c>
    </row>
    <row r="92" spans="1:3" x14ac:dyDescent="0.35">
      <c r="A92" s="136" t="s">
        <v>2346</v>
      </c>
      <c r="B92" s="136" t="s">
        <v>2345</v>
      </c>
      <c r="C92" s="137">
        <v>16801</v>
      </c>
    </row>
    <row r="93" spans="1:3" x14ac:dyDescent="0.35">
      <c r="A93" s="136" t="s">
        <v>2346</v>
      </c>
      <c r="B93" s="136" t="s">
        <v>2345</v>
      </c>
      <c r="C93" s="137">
        <v>16803</v>
      </c>
    </row>
    <row r="94" spans="1:3" x14ac:dyDescent="0.35">
      <c r="A94" s="136" t="s">
        <v>2346</v>
      </c>
      <c r="B94" s="136" t="s">
        <v>2345</v>
      </c>
      <c r="C94" s="137">
        <v>16801</v>
      </c>
    </row>
    <row r="95" spans="1:3" x14ac:dyDescent="0.35">
      <c r="A95" s="138" t="s">
        <v>2346</v>
      </c>
      <c r="B95" s="138" t="s">
        <v>2345</v>
      </c>
      <c r="C95" s="137">
        <v>16803</v>
      </c>
    </row>
    <row r="96" spans="1:3" x14ac:dyDescent="0.35">
      <c r="A96" s="138" t="s">
        <v>2346</v>
      </c>
      <c r="B96" s="138" t="s">
        <v>2345</v>
      </c>
      <c r="C96" s="137">
        <v>16803</v>
      </c>
    </row>
    <row r="97" spans="1:3" x14ac:dyDescent="0.35">
      <c r="A97" s="136" t="s">
        <v>2346</v>
      </c>
      <c r="B97" s="136" t="s">
        <v>2345</v>
      </c>
      <c r="C97" s="137">
        <v>16803</v>
      </c>
    </row>
    <row r="98" spans="1:3" x14ac:dyDescent="0.35">
      <c r="A98" s="136" t="s">
        <v>2346</v>
      </c>
      <c r="B98" s="136" t="s">
        <v>2345</v>
      </c>
      <c r="C98" s="137">
        <v>16801</v>
      </c>
    </row>
    <row r="99" spans="1:3" x14ac:dyDescent="0.35">
      <c r="A99" s="136" t="s">
        <v>2347</v>
      </c>
      <c r="B99" s="136" t="s">
        <v>2345</v>
      </c>
      <c r="C99" s="137">
        <v>16828</v>
      </c>
    </row>
    <row r="100" spans="1:3" x14ac:dyDescent="0.35">
      <c r="A100" s="136" t="s">
        <v>2363</v>
      </c>
      <c r="B100" s="136" t="s">
        <v>2345</v>
      </c>
      <c r="C100" s="137">
        <v>16844</v>
      </c>
    </row>
    <row r="101" spans="1:3" x14ac:dyDescent="0.35">
      <c r="A101" s="136" t="s">
        <v>2346</v>
      </c>
      <c r="B101" s="136" t="s">
        <v>2345</v>
      </c>
      <c r="C101" s="137">
        <v>16801</v>
      </c>
    </row>
    <row r="102" spans="1:3" x14ac:dyDescent="0.35">
      <c r="A102" s="136" t="s">
        <v>2348</v>
      </c>
      <c r="B102" s="136" t="s">
        <v>2345</v>
      </c>
      <c r="C102" s="137">
        <v>16823</v>
      </c>
    </row>
    <row r="103" spans="1:3" x14ac:dyDescent="0.35">
      <c r="A103" s="138" t="s">
        <v>2346</v>
      </c>
      <c r="B103" s="138" t="s">
        <v>2345</v>
      </c>
      <c r="C103" s="137">
        <v>16803</v>
      </c>
    </row>
    <row r="104" spans="1:3" x14ac:dyDescent="0.35">
      <c r="A104" s="136" t="s">
        <v>2350</v>
      </c>
      <c r="B104" s="136" t="s">
        <v>2345</v>
      </c>
      <c r="C104" s="137">
        <v>16870</v>
      </c>
    </row>
    <row r="105" spans="1:3" x14ac:dyDescent="0.35">
      <c r="A105" s="136" t="s">
        <v>2346</v>
      </c>
      <c r="B105" s="136" t="s">
        <v>2345</v>
      </c>
      <c r="C105" s="137">
        <v>16801</v>
      </c>
    </row>
    <row r="106" spans="1:3" x14ac:dyDescent="0.35">
      <c r="A106" s="136" t="s">
        <v>2348</v>
      </c>
      <c r="B106" s="136" t="s">
        <v>2345</v>
      </c>
      <c r="C106" s="137">
        <v>16823</v>
      </c>
    </row>
    <row r="107" spans="1:3" x14ac:dyDescent="0.35">
      <c r="A107" s="136" t="s">
        <v>2364</v>
      </c>
      <c r="B107" s="136" t="s">
        <v>2345</v>
      </c>
      <c r="C107" s="137">
        <v>16865</v>
      </c>
    </row>
    <row r="108" spans="1:3" x14ac:dyDescent="0.35">
      <c r="A108" s="136" t="s">
        <v>2346</v>
      </c>
      <c r="B108" s="136" t="s">
        <v>2345</v>
      </c>
      <c r="C108" s="137">
        <v>16801</v>
      </c>
    </row>
    <row r="109" spans="1:3" x14ac:dyDescent="0.35">
      <c r="A109" s="136" t="s">
        <v>2346</v>
      </c>
      <c r="B109" s="136" t="s">
        <v>2345</v>
      </c>
      <c r="C109" s="137">
        <v>16801</v>
      </c>
    </row>
    <row r="110" spans="1:3" x14ac:dyDescent="0.35">
      <c r="A110" s="136" t="s">
        <v>2360</v>
      </c>
      <c r="B110" s="136" t="s">
        <v>2345</v>
      </c>
      <c r="C110" s="137">
        <v>16686</v>
      </c>
    </row>
    <row r="111" spans="1:3" x14ac:dyDescent="0.35">
      <c r="A111" s="136" t="s">
        <v>2346</v>
      </c>
      <c r="B111" s="136" t="s">
        <v>2345</v>
      </c>
      <c r="C111" s="137">
        <v>16801</v>
      </c>
    </row>
    <row r="112" spans="1:3" x14ac:dyDescent="0.35">
      <c r="A112" s="136" t="s">
        <v>2346</v>
      </c>
      <c r="B112" s="136" t="s">
        <v>2345</v>
      </c>
      <c r="C112" s="137">
        <v>16801</v>
      </c>
    </row>
    <row r="113" spans="1:3" x14ac:dyDescent="0.35">
      <c r="A113" s="138" t="s">
        <v>2346</v>
      </c>
      <c r="B113" s="138" t="s">
        <v>2345</v>
      </c>
      <c r="C113" s="137">
        <v>16801</v>
      </c>
    </row>
    <row r="114" spans="1:3" x14ac:dyDescent="0.35">
      <c r="A114" s="138" t="s">
        <v>2350</v>
      </c>
      <c r="B114" s="138" t="s">
        <v>2345</v>
      </c>
      <c r="C114" s="137">
        <v>16870</v>
      </c>
    </row>
    <row r="115" spans="1:3" x14ac:dyDescent="0.35">
      <c r="A115" s="136" t="s">
        <v>2346</v>
      </c>
      <c r="B115" s="136" t="s">
        <v>2345</v>
      </c>
      <c r="C115" s="137">
        <v>16803</v>
      </c>
    </row>
    <row r="116" spans="1:3" x14ac:dyDescent="0.35">
      <c r="A116" s="138" t="s">
        <v>2346</v>
      </c>
      <c r="B116" s="138" t="s">
        <v>2345</v>
      </c>
      <c r="C116" s="137">
        <v>16803</v>
      </c>
    </row>
    <row r="117" spans="1:3" x14ac:dyDescent="0.35">
      <c r="A117" s="138" t="s">
        <v>2346</v>
      </c>
      <c r="B117" s="138" t="s">
        <v>2345</v>
      </c>
      <c r="C117" s="137">
        <v>16803</v>
      </c>
    </row>
    <row r="118" spans="1:3" x14ac:dyDescent="0.35">
      <c r="A118" s="136" t="s">
        <v>2346</v>
      </c>
      <c r="B118" s="136" t="s">
        <v>2345</v>
      </c>
      <c r="C118" s="137">
        <v>16801</v>
      </c>
    </row>
    <row r="119" spans="1:3" x14ac:dyDescent="0.35">
      <c r="A119" s="136" t="s">
        <v>2346</v>
      </c>
      <c r="B119" s="136" t="s">
        <v>2345</v>
      </c>
      <c r="C119" s="137">
        <v>16801</v>
      </c>
    </row>
    <row r="120" spans="1:3" x14ac:dyDescent="0.35">
      <c r="A120" s="136" t="s">
        <v>2346</v>
      </c>
      <c r="B120" s="136" t="s">
        <v>2345</v>
      </c>
      <c r="C120" s="137">
        <v>16801</v>
      </c>
    </row>
    <row r="121" spans="1:3" x14ac:dyDescent="0.35">
      <c r="A121" s="136" t="s">
        <v>2346</v>
      </c>
      <c r="B121" s="136" t="s">
        <v>2345</v>
      </c>
      <c r="C121" s="137">
        <v>16801</v>
      </c>
    </row>
    <row r="122" spans="1:3" x14ac:dyDescent="0.35">
      <c r="A122" s="136" t="s">
        <v>2352</v>
      </c>
      <c r="B122" s="136" t="s">
        <v>2345</v>
      </c>
      <c r="C122" s="137">
        <v>16823</v>
      </c>
    </row>
    <row r="123" spans="1:3" x14ac:dyDescent="0.35">
      <c r="A123" s="136" t="s">
        <v>2346</v>
      </c>
      <c r="B123" s="136" t="s">
        <v>2345</v>
      </c>
      <c r="C123" s="137">
        <v>16803</v>
      </c>
    </row>
    <row r="124" spans="1:3" x14ac:dyDescent="0.35">
      <c r="A124" s="138" t="s">
        <v>2346</v>
      </c>
      <c r="B124" s="138" t="s">
        <v>2345</v>
      </c>
      <c r="C124" s="137">
        <v>16801</v>
      </c>
    </row>
    <row r="125" spans="1:3" x14ac:dyDescent="0.35">
      <c r="A125" s="136" t="s">
        <v>2360</v>
      </c>
      <c r="B125" s="136" t="s">
        <v>2345</v>
      </c>
      <c r="C125" s="137">
        <v>16686</v>
      </c>
    </row>
    <row r="126" spans="1:3" x14ac:dyDescent="0.35">
      <c r="A126" s="136" t="s">
        <v>2365</v>
      </c>
      <c r="B126" s="136" t="s">
        <v>2345</v>
      </c>
      <c r="C126" s="137">
        <v>16669</v>
      </c>
    </row>
    <row r="127" spans="1:3" x14ac:dyDescent="0.35">
      <c r="A127" s="136" t="s">
        <v>2346</v>
      </c>
      <c r="B127" s="136" t="s">
        <v>2345</v>
      </c>
      <c r="C127" s="137">
        <v>16803</v>
      </c>
    </row>
    <row r="128" spans="1:3" x14ac:dyDescent="0.35">
      <c r="A128" s="136" t="s">
        <v>2356</v>
      </c>
      <c r="B128" s="136" t="s">
        <v>2345</v>
      </c>
      <c r="C128" s="137">
        <v>16827</v>
      </c>
    </row>
    <row r="129" spans="1:3" x14ac:dyDescent="0.35">
      <c r="A129" s="136" t="s">
        <v>2356</v>
      </c>
      <c r="B129" s="136" t="s">
        <v>2345</v>
      </c>
      <c r="C129" s="137">
        <v>16827</v>
      </c>
    </row>
    <row r="130" spans="1:3" x14ac:dyDescent="0.35">
      <c r="A130" s="136" t="s">
        <v>2348</v>
      </c>
      <c r="B130" s="136" t="s">
        <v>2345</v>
      </c>
      <c r="C130" s="137">
        <v>16823</v>
      </c>
    </row>
    <row r="131" spans="1:3" x14ac:dyDescent="0.35">
      <c r="A131" s="138" t="s">
        <v>2366</v>
      </c>
      <c r="B131" s="138" t="s">
        <v>2345</v>
      </c>
      <c r="C131" s="137">
        <v>16693</v>
      </c>
    </row>
    <row r="132" spans="1:3" x14ac:dyDescent="0.35">
      <c r="A132" s="136" t="s">
        <v>2367</v>
      </c>
      <c r="B132" s="136" t="s">
        <v>2345</v>
      </c>
      <c r="C132" s="137">
        <v>16874</v>
      </c>
    </row>
    <row r="133" spans="1:3" x14ac:dyDescent="0.35">
      <c r="A133" s="138" t="s">
        <v>2346</v>
      </c>
      <c r="B133" s="138" t="s">
        <v>2345</v>
      </c>
      <c r="C133" s="137">
        <v>16803</v>
      </c>
    </row>
    <row r="134" spans="1:3" x14ac:dyDescent="0.35">
      <c r="A134" s="138" t="s">
        <v>2356</v>
      </c>
      <c r="B134" s="138" t="s">
        <v>2345</v>
      </c>
      <c r="C134" s="137">
        <v>16827</v>
      </c>
    </row>
    <row r="135" spans="1:3" x14ac:dyDescent="0.35">
      <c r="A135" s="138" t="s">
        <v>2346</v>
      </c>
      <c r="B135" s="138" t="s">
        <v>2345</v>
      </c>
      <c r="C135" s="137">
        <v>16801</v>
      </c>
    </row>
    <row r="136" spans="1:3" x14ac:dyDescent="0.35">
      <c r="A136" s="136" t="s">
        <v>2368</v>
      </c>
      <c r="B136" s="136" t="s">
        <v>2345</v>
      </c>
      <c r="C136" s="137">
        <v>16860</v>
      </c>
    </row>
    <row r="137" spans="1:3" x14ac:dyDescent="0.35">
      <c r="A137" s="136" t="s">
        <v>2369</v>
      </c>
      <c r="B137" s="136" t="s">
        <v>2345</v>
      </c>
      <c r="C137" s="137">
        <v>17745</v>
      </c>
    </row>
    <row r="138" spans="1:3" x14ac:dyDescent="0.35">
      <c r="A138" s="138" t="s">
        <v>2346</v>
      </c>
      <c r="B138" s="138" t="s">
        <v>2345</v>
      </c>
      <c r="C138" s="137">
        <v>16803</v>
      </c>
    </row>
    <row r="139" spans="1:3" x14ac:dyDescent="0.35">
      <c r="A139" s="136" t="s">
        <v>2346</v>
      </c>
      <c r="B139" s="136" t="s">
        <v>2345</v>
      </c>
      <c r="C139" s="137">
        <v>16801</v>
      </c>
    </row>
    <row r="140" spans="1:3" x14ac:dyDescent="0.35">
      <c r="A140" s="138" t="s">
        <v>2348</v>
      </c>
      <c r="B140" s="138" t="s">
        <v>2345</v>
      </c>
      <c r="C140" s="137">
        <v>16823</v>
      </c>
    </row>
    <row r="141" spans="1:3" x14ac:dyDescent="0.35">
      <c r="A141" s="136" t="s">
        <v>2356</v>
      </c>
      <c r="B141" s="136" t="s">
        <v>2345</v>
      </c>
      <c r="C141" s="137">
        <v>16827</v>
      </c>
    </row>
    <row r="142" spans="1:3" x14ac:dyDescent="0.35">
      <c r="A142" s="138" t="s">
        <v>2356</v>
      </c>
      <c r="B142" s="138" t="s">
        <v>2345</v>
      </c>
      <c r="C142" s="137">
        <v>16827</v>
      </c>
    </row>
    <row r="143" spans="1:3" x14ac:dyDescent="0.35">
      <c r="A143" s="138" t="s">
        <v>2348</v>
      </c>
      <c r="B143" s="138" t="s">
        <v>2345</v>
      </c>
      <c r="C143" s="137">
        <v>16823</v>
      </c>
    </row>
    <row r="144" spans="1:3" x14ac:dyDescent="0.35">
      <c r="A144" s="138" t="s">
        <v>2370</v>
      </c>
      <c r="B144" s="138" t="s">
        <v>2345</v>
      </c>
      <c r="C144" s="137">
        <v>17044</v>
      </c>
    </row>
    <row r="145" spans="1:3" x14ac:dyDescent="0.35">
      <c r="A145" s="136" t="s">
        <v>2361</v>
      </c>
      <c r="B145" s="136" t="s">
        <v>2345</v>
      </c>
      <c r="C145" s="137">
        <v>16652</v>
      </c>
    </row>
    <row r="146" spans="1:3" x14ac:dyDescent="0.35">
      <c r="A146" s="136" t="s">
        <v>2371</v>
      </c>
      <c r="B146" s="136" t="s">
        <v>2345</v>
      </c>
      <c r="C146" s="137">
        <v>16841</v>
      </c>
    </row>
    <row r="147" spans="1:3" x14ac:dyDescent="0.35">
      <c r="A147" s="136" t="s">
        <v>2357</v>
      </c>
      <c r="B147" s="136" t="s">
        <v>2345</v>
      </c>
      <c r="C147" s="137">
        <v>16803</v>
      </c>
    </row>
    <row r="148" spans="1:3" x14ac:dyDescent="0.35">
      <c r="A148" s="138" t="s">
        <v>2346</v>
      </c>
      <c r="B148" s="138" t="s">
        <v>2345</v>
      </c>
      <c r="C148" s="137">
        <v>16801</v>
      </c>
    </row>
    <row r="149" spans="1:3" x14ac:dyDescent="0.35">
      <c r="A149" s="138" t="s">
        <v>2346</v>
      </c>
      <c r="B149" s="138" t="s">
        <v>2345</v>
      </c>
      <c r="C149" s="137">
        <v>16801</v>
      </c>
    </row>
    <row r="150" spans="1:3" x14ac:dyDescent="0.35">
      <c r="A150" s="136" t="s">
        <v>2350</v>
      </c>
      <c r="B150" s="136" t="s">
        <v>2345</v>
      </c>
      <c r="C150" s="137">
        <v>16870</v>
      </c>
    </row>
    <row r="151" spans="1:3" x14ac:dyDescent="0.35">
      <c r="A151" s="136" t="s">
        <v>2347</v>
      </c>
      <c r="B151" s="136" t="s">
        <v>2345</v>
      </c>
      <c r="C151" s="137">
        <v>16828</v>
      </c>
    </row>
    <row r="152" spans="1:3" x14ac:dyDescent="0.35">
      <c r="A152" s="136" t="s">
        <v>2355</v>
      </c>
      <c r="B152" s="136" t="s">
        <v>2345</v>
      </c>
      <c r="C152" s="137">
        <v>16866</v>
      </c>
    </row>
    <row r="153" spans="1:3" x14ac:dyDescent="0.35">
      <c r="A153" s="136" t="s">
        <v>2346</v>
      </c>
      <c r="B153" s="136" t="s">
        <v>2345</v>
      </c>
      <c r="C153" s="137">
        <v>16803</v>
      </c>
    </row>
    <row r="154" spans="1:3" x14ac:dyDescent="0.35">
      <c r="A154" s="138" t="s">
        <v>2354</v>
      </c>
      <c r="B154" s="138" t="s">
        <v>2345</v>
      </c>
      <c r="C154" s="137">
        <v>16641</v>
      </c>
    </row>
    <row r="155" spans="1:3" x14ac:dyDescent="0.35">
      <c r="A155" s="136" t="s">
        <v>2348</v>
      </c>
      <c r="B155" s="136" t="s">
        <v>2345</v>
      </c>
      <c r="C155" s="137">
        <v>16823</v>
      </c>
    </row>
    <row r="156" spans="1:3" x14ac:dyDescent="0.35">
      <c r="A156" s="138" t="s">
        <v>2372</v>
      </c>
      <c r="B156" s="138" t="s">
        <v>2345</v>
      </c>
      <c r="C156" s="137">
        <v>16683</v>
      </c>
    </row>
    <row r="157" spans="1:3" x14ac:dyDescent="0.35">
      <c r="A157" s="138" t="s">
        <v>2346</v>
      </c>
      <c r="B157" s="138" t="s">
        <v>2345</v>
      </c>
      <c r="C157" s="137">
        <v>16803</v>
      </c>
    </row>
    <row r="158" spans="1:3" x14ac:dyDescent="0.35">
      <c r="A158" s="136" t="s">
        <v>2361</v>
      </c>
      <c r="B158" s="136" t="s">
        <v>2345</v>
      </c>
      <c r="C158" s="137">
        <v>16652</v>
      </c>
    </row>
    <row r="159" spans="1:3" x14ac:dyDescent="0.35">
      <c r="A159" s="136" t="s">
        <v>2346</v>
      </c>
      <c r="B159" s="136" t="s">
        <v>2345</v>
      </c>
      <c r="C159" s="137">
        <v>16803</v>
      </c>
    </row>
    <row r="160" spans="1:3" x14ac:dyDescent="0.35">
      <c r="A160" s="136" t="s">
        <v>2346</v>
      </c>
      <c r="B160" s="136" t="s">
        <v>2345</v>
      </c>
      <c r="C160" s="137">
        <v>16801</v>
      </c>
    </row>
    <row r="161" spans="1:3" x14ac:dyDescent="0.35">
      <c r="A161" s="136" t="s">
        <v>2346</v>
      </c>
      <c r="B161" s="136" t="s">
        <v>2345</v>
      </c>
      <c r="C161" s="137">
        <v>16801</v>
      </c>
    </row>
    <row r="162" spans="1:3" x14ac:dyDescent="0.35">
      <c r="A162" s="136" t="s">
        <v>2360</v>
      </c>
      <c r="B162" s="136" t="s">
        <v>2345</v>
      </c>
      <c r="C162" s="137">
        <v>16686</v>
      </c>
    </row>
    <row r="163" spans="1:3" x14ac:dyDescent="0.35">
      <c r="A163" s="136" t="s">
        <v>2346</v>
      </c>
      <c r="B163" s="136" t="s">
        <v>2345</v>
      </c>
      <c r="C163" s="137">
        <v>16801</v>
      </c>
    </row>
    <row r="164" spans="1:3" x14ac:dyDescent="0.35">
      <c r="A164" s="138" t="s">
        <v>2373</v>
      </c>
      <c r="B164" s="138" t="s">
        <v>2345</v>
      </c>
      <c r="C164" s="137">
        <v>16651</v>
      </c>
    </row>
    <row r="165" spans="1:3" x14ac:dyDescent="0.35">
      <c r="A165" s="136" t="s">
        <v>2358</v>
      </c>
      <c r="B165" s="136" t="s">
        <v>2345</v>
      </c>
      <c r="C165" s="137">
        <v>16877</v>
      </c>
    </row>
    <row r="166" spans="1:3" x14ac:dyDescent="0.35">
      <c r="A166" s="136" t="s">
        <v>2348</v>
      </c>
      <c r="B166" s="136" t="s">
        <v>2345</v>
      </c>
      <c r="C166" s="137">
        <v>16823</v>
      </c>
    </row>
    <row r="167" spans="1:3" x14ac:dyDescent="0.35">
      <c r="A167" s="136" t="s">
        <v>2350</v>
      </c>
      <c r="B167" s="136" t="s">
        <v>2345</v>
      </c>
      <c r="C167" s="137">
        <v>16870</v>
      </c>
    </row>
    <row r="168" spans="1:3" x14ac:dyDescent="0.35">
      <c r="A168" s="136" t="s">
        <v>2346</v>
      </c>
      <c r="B168" s="136" t="s">
        <v>2345</v>
      </c>
      <c r="C168" s="137">
        <v>16803</v>
      </c>
    </row>
    <row r="169" spans="1:3" x14ac:dyDescent="0.35">
      <c r="A169" s="136" t="s">
        <v>2346</v>
      </c>
      <c r="B169" s="136" t="s">
        <v>2345</v>
      </c>
      <c r="C169" s="137">
        <v>16801</v>
      </c>
    </row>
    <row r="170" spans="1:3" x14ac:dyDescent="0.35">
      <c r="A170" s="136" t="s">
        <v>2346</v>
      </c>
      <c r="B170" s="136" t="s">
        <v>2345</v>
      </c>
      <c r="C170" s="137">
        <v>16801</v>
      </c>
    </row>
    <row r="171" spans="1:3" x14ac:dyDescent="0.35">
      <c r="A171" s="138" t="s">
        <v>2348</v>
      </c>
      <c r="B171" s="138" t="s">
        <v>2345</v>
      </c>
      <c r="C171" s="137">
        <v>16823</v>
      </c>
    </row>
    <row r="172" spans="1:3" x14ac:dyDescent="0.35">
      <c r="A172" s="138" t="s">
        <v>2346</v>
      </c>
      <c r="B172" s="138" t="s">
        <v>2345</v>
      </c>
      <c r="C172" s="137">
        <v>16803</v>
      </c>
    </row>
    <row r="173" spans="1:3" x14ac:dyDescent="0.35">
      <c r="A173" s="136" t="s">
        <v>2346</v>
      </c>
      <c r="B173" s="136" t="s">
        <v>2345</v>
      </c>
      <c r="C173" s="137">
        <v>16801</v>
      </c>
    </row>
    <row r="174" spans="1:3" x14ac:dyDescent="0.35">
      <c r="A174" s="136" t="s">
        <v>2346</v>
      </c>
      <c r="B174" s="136" t="s">
        <v>2345</v>
      </c>
      <c r="C174" s="137">
        <v>16801</v>
      </c>
    </row>
    <row r="175" spans="1:3" x14ac:dyDescent="0.35">
      <c r="A175" s="136" t="s">
        <v>2346</v>
      </c>
      <c r="B175" s="136" t="s">
        <v>2345</v>
      </c>
      <c r="C175" s="137">
        <v>16801</v>
      </c>
    </row>
    <row r="176" spans="1:3" x14ac:dyDescent="0.35">
      <c r="A176" s="136" t="s">
        <v>2346</v>
      </c>
      <c r="B176" s="136" t="s">
        <v>2345</v>
      </c>
      <c r="C176" s="137">
        <v>16801</v>
      </c>
    </row>
    <row r="177" spans="1:3" x14ac:dyDescent="0.35">
      <c r="A177" s="136" t="s">
        <v>2346</v>
      </c>
      <c r="B177" s="136" t="s">
        <v>2345</v>
      </c>
      <c r="C177" s="137">
        <v>16801</v>
      </c>
    </row>
    <row r="178" spans="1:3" x14ac:dyDescent="0.35">
      <c r="A178" s="136" t="s">
        <v>2348</v>
      </c>
      <c r="B178" s="136" t="s">
        <v>2345</v>
      </c>
      <c r="C178" s="137">
        <v>16823</v>
      </c>
    </row>
    <row r="179" spans="1:3" x14ac:dyDescent="0.35">
      <c r="A179" s="136" t="s">
        <v>2350</v>
      </c>
      <c r="B179" s="136" t="s">
        <v>2345</v>
      </c>
      <c r="C179" s="137">
        <v>16870</v>
      </c>
    </row>
    <row r="180" spans="1:3" x14ac:dyDescent="0.35">
      <c r="A180" s="136" t="s">
        <v>2348</v>
      </c>
      <c r="B180" s="136" t="s">
        <v>2345</v>
      </c>
      <c r="C180" s="137">
        <v>16823</v>
      </c>
    </row>
    <row r="181" spans="1:3" x14ac:dyDescent="0.35">
      <c r="A181" s="136" t="s">
        <v>2370</v>
      </c>
      <c r="B181" s="136" t="s">
        <v>2345</v>
      </c>
      <c r="C181" s="137">
        <v>17044</v>
      </c>
    </row>
    <row r="182" spans="1:3" x14ac:dyDescent="0.35">
      <c r="A182" s="136" t="s">
        <v>2373</v>
      </c>
      <c r="B182" s="136" t="s">
        <v>2345</v>
      </c>
      <c r="C182" s="137">
        <v>16651</v>
      </c>
    </row>
    <row r="183" spans="1:3" x14ac:dyDescent="0.35">
      <c r="A183" s="136" t="s">
        <v>2346</v>
      </c>
      <c r="B183" s="136" t="s">
        <v>2345</v>
      </c>
      <c r="C183" s="137">
        <v>16801</v>
      </c>
    </row>
    <row r="184" spans="1:3" x14ac:dyDescent="0.35">
      <c r="A184" s="138" t="s">
        <v>2346</v>
      </c>
      <c r="B184" s="138" t="s">
        <v>2345</v>
      </c>
      <c r="C184" s="137">
        <v>16801</v>
      </c>
    </row>
    <row r="185" spans="1:3" x14ac:dyDescent="0.35">
      <c r="A185" s="136" t="s">
        <v>2348</v>
      </c>
      <c r="B185" s="136" t="s">
        <v>2345</v>
      </c>
      <c r="C185" s="137">
        <v>16823</v>
      </c>
    </row>
    <row r="186" spans="1:3" x14ac:dyDescent="0.35">
      <c r="A186" s="136" t="s">
        <v>2364</v>
      </c>
      <c r="B186" s="136" t="s">
        <v>2345</v>
      </c>
      <c r="C186" s="137">
        <v>16865</v>
      </c>
    </row>
    <row r="187" spans="1:3" x14ac:dyDescent="0.35">
      <c r="A187" s="136" t="s">
        <v>2349</v>
      </c>
      <c r="B187" s="136" t="s">
        <v>2345</v>
      </c>
      <c r="C187" s="137">
        <v>16875</v>
      </c>
    </row>
    <row r="188" spans="1:3" x14ac:dyDescent="0.35">
      <c r="A188" s="138" t="s">
        <v>2346</v>
      </c>
      <c r="B188" s="138" t="s">
        <v>2345</v>
      </c>
      <c r="C188" s="137">
        <v>16803</v>
      </c>
    </row>
    <row r="189" spans="1:3" x14ac:dyDescent="0.35">
      <c r="A189" s="136" t="s">
        <v>2356</v>
      </c>
      <c r="B189" s="136" t="s">
        <v>2345</v>
      </c>
      <c r="C189" s="137">
        <v>16827</v>
      </c>
    </row>
    <row r="190" spans="1:3" x14ac:dyDescent="0.35">
      <c r="A190" s="136" t="s">
        <v>2346</v>
      </c>
      <c r="B190" s="136" t="s">
        <v>2345</v>
      </c>
      <c r="C190" s="137">
        <v>16803</v>
      </c>
    </row>
    <row r="191" spans="1:3" x14ac:dyDescent="0.35">
      <c r="A191" s="136" t="s">
        <v>2346</v>
      </c>
      <c r="B191" s="136" t="s">
        <v>2345</v>
      </c>
      <c r="C191" s="137">
        <v>16803</v>
      </c>
    </row>
    <row r="192" spans="1:3" x14ac:dyDescent="0.35">
      <c r="A192" s="136" t="s">
        <v>2348</v>
      </c>
      <c r="B192" s="136" t="s">
        <v>2345</v>
      </c>
      <c r="C192" s="137">
        <v>16823</v>
      </c>
    </row>
    <row r="193" spans="1:3" x14ac:dyDescent="0.35">
      <c r="A193" s="136" t="s">
        <v>2374</v>
      </c>
      <c r="B193" s="136" t="s">
        <v>2345</v>
      </c>
      <c r="C193" s="137">
        <v>16868</v>
      </c>
    </row>
    <row r="194" spans="1:3" x14ac:dyDescent="0.35">
      <c r="A194" s="136" t="s">
        <v>2364</v>
      </c>
      <c r="B194" s="136" t="s">
        <v>2345</v>
      </c>
      <c r="C194" s="137">
        <v>16865</v>
      </c>
    </row>
    <row r="195" spans="1:3" x14ac:dyDescent="0.35">
      <c r="A195" s="136" t="s">
        <v>2375</v>
      </c>
      <c r="B195" s="136" t="s">
        <v>2345</v>
      </c>
      <c r="C195" s="137">
        <v>16661</v>
      </c>
    </row>
    <row r="196" spans="1:3" x14ac:dyDescent="0.35">
      <c r="A196" s="138" t="s">
        <v>2350</v>
      </c>
      <c r="B196" s="138" t="s">
        <v>2345</v>
      </c>
      <c r="C196" s="137">
        <v>16870</v>
      </c>
    </row>
    <row r="197" spans="1:3" x14ac:dyDescent="0.35">
      <c r="A197" s="136" t="s">
        <v>2346</v>
      </c>
      <c r="B197" s="136" t="s">
        <v>2345</v>
      </c>
      <c r="C197" s="137">
        <v>16803</v>
      </c>
    </row>
    <row r="198" spans="1:3" x14ac:dyDescent="0.35">
      <c r="A198" s="138" t="s">
        <v>2376</v>
      </c>
      <c r="B198" s="138" t="s">
        <v>2345</v>
      </c>
      <c r="C198" s="137">
        <v>16602</v>
      </c>
    </row>
    <row r="199" spans="1:3" x14ac:dyDescent="0.35">
      <c r="A199" s="136" t="s">
        <v>2350</v>
      </c>
      <c r="B199" s="136" t="s">
        <v>2345</v>
      </c>
      <c r="C199" s="137">
        <v>16870</v>
      </c>
    </row>
    <row r="200" spans="1:3" x14ac:dyDescent="0.35">
      <c r="A200" s="136" t="s">
        <v>2350</v>
      </c>
      <c r="B200" s="136" t="s">
        <v>2345</v>
      </c>
      <c r="C200" s="137">
        <v>16870</v>
      </c>
    </row>
    <row r="201" spans="1:3" x14ac:dyDescent="0.35">
      <c r="A201" s="136" t="s">
        <v>2346</v>
      </c>
      <c r="B201" s="136" t="s">
        <v>2345</v>
      </c>
      <c r="C201" s="137">
        <v>16801</v>
      </c>
    </row>
    <row r="202" spans="1:3" x14ac:dyDescent="0.35">
      <c r="A202" s="136" t="s">
        <v>2346</v>
      </c>
      <c r="B202" s="136" t="s">
        <v>2345</v>
      </c>
      <c r="C202" s="137">
        <v>16803</v>
      </c>
    </row>
    <row r="203" spans="1:3" x14ac:dyDescent="0.35">
      <c r="A203" s="136" t="s">
        <v>2346</v>
      </c>
      <c r="B203" s="136" t="s">
        <v>2345</v>
      </c>
      <c r="C203" s="137">
        <v>16803</v>
      </c>
    </row>
    <row r="204" spans="1:3" x14ac:dyDescent="0.35">
      <c r="A204" s="136" t="s">
        <v>2350</v>
      </c>
      <c r="B204" s="136" t="s">
        <v>2345</v>
      </c>
      <c r="C204" s="137">
        <v>16870</v>
      </c>
    </row>
    <row r="205" spans="1:3" x14ac:dyDescent="0.35">
      <c r="A205" s="136" t="s">
        <v>2346</v>
      </c>
      <c r="B205" s="136" t="s">
        <v>2345</v>
      </c>
      <c r="C205" s="137">
        <v>16801</v>
      </c>
    </row>
    <row r="206" spans="1:3" x14ac:dyDescent="0.35">
      <c r="A206" s="136" t="s">
        <v>2346</v>
      </c>
      <c r="B206" s="136" t="s">
        <v>2345</v>
      </c>
      <c r="C206" s="137">
        <v>16801</v>
      </c>
    </row>
    <row r="207" spans="1:3" x14ac:dyDescent="0.35">
      <c r="A207" s="136" t="s">
        <v>2346</v>
      </c>
      <c r="B207" s="136" t="s">
        <v>2345</v>
      </c>
      <c r="C207" s="137">
        <v>16803</v>
      </c>
    </row>
    <row r="208" spans="1:3" x14ac:dyDescent="0.35">
      <c r="A208" s="136" t="s">
        <v>2346</v>
      </c>
      <c r="B208" s="136" t="s">
        <v>2345</v>
      </c>
      <c r="C208" s="137">
        <v>16803</v>
      </c>
    </row>
    <row r="209" spans="1:3" x14ac:dyDescent="0.35">
      <c r="A209" s="136" t="s">
        <v>2348</v>
      </c>
      <c r="B209" s="136" t="s">
        <v>2345</v>
      </c>
      <c r="C209" s="137">
        <v>16823</v>
      </c>
    </row>
    <row r="210" spans="1:3" x14ac:dyDescent="0.35">
      <c r="A210" s="138" t="s">
        <v>2346</v>
      </c>
      <c r="B210" s="138" t="s">
        <v>2345</v>
      </c>
      <c r="C210" s="137">
        <v>16803</v>
      </c>
    </row>
    <row r="211" spans="1:3" x14ac:dyDescent="0.35">
      <c r="A211" s="138" t="s">
        <v>2346</v>
      </c>
      <c r="B211" s="138" t="s">
        <v>2345</v>
      </c>
      <c r="C211" s="137">
        <v>16803</v>
      </c>
    </row>
    <row r="212" spans="1:3" x14ac:dyDescent="0.35">
      <c r="A212" s="136" t="s">
        <v>2346</v>
      </c>
      <c r="B212" s="136" t="s">
        <v>2345</v>
      </c>
      <c r="C212" s="137">
        <v>16801</v>
      </c>
    </row>
    <row r="213" spans="1:3" x14ac:dyDescent="0.35">
      <c r="A213" s="136" t="s">
        <v>2346</v>
      </c>
      <c r="B213" s="136" t="s">
        <v>2345</v>
      </c>
      <c r="C213" s="137">
        <v>16803</v>
      </c>
    </row>
    <row r="214" spans="1:3" x14ac:dyDescent="0.35">
      <c r="A214" s="136" t="s">
        <v>2346</v>
      </c>
      <c r="B214" s="136" t="s">
        <v>2345</v>
      </c>
      <c r="C214" s="137">
        <v>16801</v>
      </c>
    </row>
    <row r="215" spans="1:3" x14ac:dyDescent="0.35">
      <c r="A215" s="138" t="s">
        <v>2377</v>
      </c>
      <c r="B215" s="138" t="s">
        <v>2345</v>
      </c>
      <c r="C215" s="137">
        <v>16876</v>
      </c>
    </row>
    <row r="216" spans="1:3" x14ac:dyDescent="0.35">
      <c r="A216" s="136" t="s">
        <v>2350</v>
      </c>
      <c r="B216" s="136" t="s">
        <v>2345</v>
      </c>
      <c r="C216" s="137">
        <v>16870</v>
      </c>
    </row>
    <row r="217" spans="1:3" x14ac:dyDescent="0.35">
      <c r="A217" s="138" t="s">
        <v>2346</v>
      </c>
      <c r="B217" s="138" t="s">
        <v>2345</v>
      </c>
      <c r="C217" s="137">
        <v>16803</v>
      </c>
    </row>
    <row r="218" spans="1:3" x14ac:dyDescent="0.35">
      <c r="A218" s="136" t="s">
        <v>2378</v>
      </c>
      <c r="B218" s="136" t="s">
        <v>2345</v>
      </c>
      <c r="C218" s="137">
        <v>16868</v>
      </c>
    </row>
    <row r="219" spans="1:3" x14ac:dyDescent="0.35">
      <c r="A219" s="138" t="s">
        <v>2348</v>
      </c>
      <c r="B219" s="138" t="s">
        <v>2345</v>
      </c>
      <c r="C219" s="137">
        <v>16823</v>
      </c>
    </row>
    <row r="220" spans="1:3" x14ac:dyDescent="0.35">
      <c r="A220" s="136" t="s">
        <v>2350</v>
      </c>
      <c r="B220" s="136" t="s">
        <v>2345</v>
      </c>
      <c r="C220" s="137">
        <v>16870</v>
      </c>
    </row>
    <row r="221" spans="1:3" x14ac:dyDescent="0.35">
      <c r="A221" s="136" t="s">
        <v>2350</v>
      </c>
      <c r="B221" s="136" t="s">
        <v>2345</v>
      </c>
      <c r="C221" s="137">
        <v>16870</v>
      </c>
    </row>
    <row r="222" spans="1:3" x14ac:dyDescent="0.35">
      <c r="A222" s="136" t="s">
        <v>2346</v>
      </c>
      <c r="B222" s="136" t="s">
        <v>2345</v>
      </c>
      <c r="C222" s="137">
        <v>16801</v>
      </c>
    </row>
    <row r="223" spans="1:3" x14ac:dyDescent="0.35">
      <c r="A223" s="136" t="s">
        <v>2346</v>
      </c>
      <c r="B223" s="136" t="s">
        <v>2345</v>
      </c>
      <c r="C223" s="137">
        <v>16801</v>
      </c>
    </row>
    <row r="224" spans="1:3" x14ac:dyDescent="0.35">
      <c r="A224" s="136" t="s">
        <v>2346</v>
      </c>
      <c r="B224" s="136" t="s">
        <v>2345</v>
      </c>
      <c r="C224" s="137">
        <v>16801</v>
      </c>
    </row>
    <row r="225" spans="1:3" x14ac:dyDescent="0.35">
      <c r="A225" s="136" t="s">
        <v>2356</v>
      </c>
      <c r="B225" s="136" t="s">
        <v>2345</v>
      </c>
      <c r="C225" s="137">
        <v>16827</v>
      </c>
    </row>
    <row r="226" spans="1:3" x14ac:dyDescent="0.35">
      <c r="A226" s="138" t="s">
        <v>2356</v>
      </c>
      <c r="B226" s="138" t="s">
        <v>2345</v>
      </c>
      <c r="C226" s="137">
        <v>16827</v>
      </c>
    </row>
    <row r="227" spans="1:3" x14ac:dyDescent="0.35">
      <c r="A227" s="136" t="s">
        <v>2346</v>
      </c>
      <c r="B227" s="136" t="s">
        <v>2345</v>
      </c>
      <c r="C227" s="137">
        <v>16803</v>
      </c>
    </row>
    <row r="228" spans="1:3" x14ac:dyDescent="0.35">
      <c r="A228" s="136" t="s">
        <v>2352</v>
      </c>
      <c r="B228" s="136" t="s">
        <v>2345</v>
      </c>
      <c r="C228" s="137">
        <v>16823</v>
      </c>
    </row>
    <row r="229" spans="1:3" x14ac:dyDescent="0.35">
      <c r="A229" s="140" t="s">
        <v>2376</v>
      </c>
      <c r="B229" s="140" t="s">
        <v>2345</v>
      </c>
      <c r="C229" s="137">
        <v>16601</v>
      </c>
    </row>
    <row r="230" spans="1:3" x14ac:dyDescent="0.35">
      <c r="A230" s="140" t="s">
        <v>2346</v>
      </c>
      <c r="B230" s="140" t="s">
        <v>2345</v>
      </c>
      <c r="C230" s="137">
        <v>16803</v>
      </c>
    </row>
    <row r="231" spans="1:3" x14ac:dyDescent="0.35">
      <c r="A231" s="140" t="s">
        <v>2346</v>
      </c>
      <c r="B231" s="140" t="s">
        <v>2345</v>
      </c>
      <c r="C231" s="137">
        <v>16801</v>
      </c>
    </row>
    <row r="232" spans="1:3" x14ac:dyDescent="0.35">
      <c r="A232" s="140" t="s">
        <v>2346</v>
      </c>
      <c r="B232" s="140" t="s">
        <v>2345</v>
      </c>
      <c r="C232" s="137">
        <v>16801</v>
      </c>
    </row>
    <row r="233" spans="1:3" x14ac:dyDescent="0.35">
      <c r="A233" s="140" t="s">
        <v>2348</v>
      </c>
      <c r="B233" s="140" t="s">
        <v>2345</v>
      </c>
      <c r="C233" s="137">
        <v>16823</v>
      </c>
    </row>
    <row r="234" spans="1:3" x14ac:dyDescent="0.35">
      <c r="A234" s="140" t="s">
        <v>2346</v>
      </c>
      <c r="B234" s="140" t="s">
        <v>2345</v>
      </c>
      <c r="C234" s="137">
        <v>16803</v>
      </c>
    </row>
    <row r="235" spans="1:3" x14ac:dyDescent="0.35">
      <c r="A235" s="140" t="s">
        <v>2346</v>
      </c>
      <c r="B235" s="140" t="s">
        <v>2345</v>
      </c>
      <c r="C235" s="137">
        <v>16803</v>
      </c>
    </row>
    <row r="236" spans="1:3" x14ac:dyDescent="0.35">
      <c r="A236" s="140" t="s">
        <v>2348</v>
      </c>
      <c r="B236" s="140" t="s">
        <v>2345</v>
      </c>
      <c r="C236" s="137">
        <v>16823</v>
      </c>
    </row>
    <row r="237" spans="1:3" x14ac:dyDescent="0.35">
      <c r="A237" s="140" t="s">
        <v>2350</v>
      </c>
      <c r="B237" s="140" t="s">
        <v>2345</v>
      </c>
      <c r="C237" s="137">
        <v>16870</v>
      </c>
    </row>
    <row r="238" spans="1:3" x14ac:dyDescent="0.35">
      <c r="A238" s="140" t="s">
        <v>2346</v>
      </c>
      <c r="B238" s="140" t="s">
        <v>2345</v>
      </c>
      <c r="C238" s="137">
        <v>16801</v>
      </c>
    </row>
    <row r="239" spans="1:3" x14ac:dyDescent="0.35">
      <c r="A239" s="140" t="s">
        <v>2346</v>
      </c>
      <c r="B239" s="140" t="s">
        <v>2345</v>
      </c>
      <c r="C239" s="137">
        <v>16801</v>
      </c>
    </row>
    <row r="240" spans="1:3" x14ac:dyDescent="0.35">
      <c r="A240" s="140" t="s">
        <v>2346</v>
      </c>
      <c r="B240" s="140" t="s">
        <v>2345</v>
      </c>
      <c r="C240" s="137">
        <v>16801</v>
      </c>
    </row>
    <row r="241" spans="1:3" x14ac:dyDescent="0.35">
      <c r="A241" s="140" t="s">
        <v>2346</v>
      </c>
      <c r="B241" s="140" t="s">
        <v>2345</v>
      </c>
      <c r="C241" s="137">
        <v>16801</v>
      </c>
    </row>
    <row r="242" spans="1:3" x14ac:dyDescent="0.35">
      <c r="A242" s="140" t="s">
        <v>2349</v>
      </c>
      <c r="B242" s="140" t="s">
        <v>2345</v>
      </c>
      <c r="C242" s="137">
        <v>16875</v>
      </c>
    </row>
    <row r="243" spans="1:3" x14ac:dyDescent="0.35">
      <c r="A243" s="140" t="s">
        <v>2346</v>
      </c>
      <c r="B243" s="140" t="s">
        <v>2345</v>
      </c>
      <c r="C243" s="137">
        <v>16801</v>
      </c>
    </row>
    <row r="244" spans="1:3" x14ac:dyDescent="0.35">
      <c r="A244" s="140" t="s">
        <v>2347</v>
      </c>
      <c r="B244" s="140" t="s">
        <v>2345</v>
      </c>
      <c r="C244" s="137">
        <v>16828</v>
      </c>
    </row>
    <row r="245" spans="1:3" x14ac:dyDescent="0.35">
      <c r="A245" s="140" t="s">
        <v>2346</v>
      </c>
      <c r="B245" s="140" t="s">
        <v>2345</v>
      </c>
      <c r="C245" s="137">
        <v>16803</v>
      </c>
    </row>
    <row r="246" spans="1:3" x14ac:dyDescent="0.35">
      <c r="A246" s="140" t="s">
        <v>2346</v>
      </c>
      <c r="B246" s="140" t="s">
        <v>2345</v>
      </c>
      <c r="C246" s="137">
        <v>16801</v>
      </c>
    </row>
    <row r="247" spans="1:3" x14ac:dyDescent="0.35">
      <c r="A247" s="140" t="s">
        <v>2346</v>
      </c>
      <c r="B247" s="140" t="s">
        <v>2345</v>
      </c>
      <c r="C247" s="137">
        <v>16801</v>
      </c>
    </row>
    <row r="248" spans="1:3" x14ac:dyDescent="0.35">
      <c r="A248" s="140" t="s">
        <v>2346</v>
      </c>
      <c r="B248" s="140" t="s">
        <v>2345</v>
      </c>
      <c r="C248" s="137">
        <v>16803</v>
      </c>
    </row>
    <row r="249" spans="1:3" x14ac:dyDescent="0.35">
      <c r="A249" s="140" t="s">
        <v>2346</v>
      </c>
      <c r="B249" s="140" t="s">
        <v>2345</v>
      </c>
      <c r="C249" s="137">
        <v>16801</v>
      </c>
    </row>
    <row r="250" spans="1:3" x14ac:dyDescent="0.35">
      <c r="A250" s="140" t="s">
        <v>2379</v>
      </c>
      <c r="B250" s="140" t="s">
        <v>2345</v>
      </c>
      <c r="C250" s="137">
        <v>16868</v>
      </c>
    </row>
    <row r="251" spans="1:3" x14ac:dyDescent="0.35">
      <c r="A251" s="140" t="s">
        <v>2380</v>
      </c>
      <c r="B251" s="140" t="s">
        <v>2345</v>
      </c>
      <c r="C251" s="137">
        <v>16856</v>
      </c>
    </row>
    <row r="252" spans="1:3" x14ac:dyDescent="0.35">
      <c r="A252" s="140" t="s">
        <v>2350</v>
      </c>
      <c r="B252" s="140" t="s">
        <v>2345</v>
      </c>
      <c r="C252" s="137">
        <v>16870</v>
      </c>
    </row>
    <row r="253" spans="1:3" x14ac:dyDescent="0.35">
      <c r="A253" s="140" t="s">
        <v>2348</v>
      </c>
      <c r="B253" s="140" t="s">
        <v>2345</v>
      </c>
      <c r="C253" s="137">
        <v>16823</v>
      </c>
    </row>
    <row r="254" spans="1:3" x14ac:dyDescent="0.35">
      <c r="A254" s="140" t="s">
        <v>2376</v>
      </c>
      <c r="B254" s="140" t="s">
        <v>2345</v>
      </c>
      <c r="C254" s="137">
        <v>16601</v>
      </c>
    </row>
    <row r="255" spans="1:3" x14ac:dyDescent="0.35">
      <c r="A255" s="140" t="s">
        <v>2376</v>
      </c>
      <c r="B255" s="140" t="s">
        <v>2345</v>
      </c>
      <c r="C255" s="137">
        <v>16601</v>
      </c>
    </row>
    <row r="256" spans="1:3" x14ac:dyDescent="0.35">
      <c r="A256" s="140" t="s">
        <v>2349</v>
      </c>
      <c r="B256" s="140" t="s">
        <v>2345</v>
      </c>
      <c r="C256" s="137">
        <v>16875</v>
      </c>
    </row>
    <row r="257" spans="1:3" x14ac:dyDescent="0.35">
      <c r="A257" s="140" t="s">
        <v>2346</v>
      </c>
      <c r="B257" s="140" t="s">
        <v>2345</v>
      </c>
      <c r="C257" s="137">
        <v>16803</v>
      </c>
    </row>
    <row r="258" spans="1:3" x14ac:dyDescent="0.35">
      <c r="A258" s="140" t="s">
        <v>2346</v>
      </c>
      <c r="B258" s="140" t="s">
        <v>2345</v>
      </c>
      <c r="C258" s="137">
        <v>16803</v>
      </c>
    </row>
    <row r="259" spans="1:3" x14ac:dyDescent="0.35">
      <c r="A259" s="140" t="s">
        <v>2350</v>
      </c>
      <c r="B259" s="140" t="s">
        <v>2345</v>
      </c>
      <c r="C259" s="137">
        <v>16870</v>
      </c>
    </row>
    <row r="260" spans="1:3" x14ac:dyDescent="0.35">
      <c r="A260" s="140" t="s">
        <v>2346</v>
      </c>
      <c r="B260" s="140" t="s">
        <v>2345</v>
      </c>
      <c r="C260" s="137">
        <v>16803</v>
      </c>
    </row>
    <row r="261" spans="1:3" x14ac:dyDescent="0.35">
      <c r="A261" s="140" t="s">
        <v>2381</v>
      </c>
      <c r="B261" s="140" t="s">
        <v>2345</v>
      </c>
      <c r="C261" s="137">
        <v>19072</v>
      </c>
    </row>
    <row r="262" spans="1:3" x14ac:dyDescent="0.35">
      <c r="A262" s="140" t="s">
        <v>2346</v>
      </c>
      <c r="B262" s="140" t="s">
        <v>2345</v>
      </c>
      <c r="C262" s="137">
        <v>16801</v>
      </c>
    </row>
    <row r="263" spans="1:3" x14ac:dyDescent="0.35">
      <c r="A263" s="140" t="s">
        <v>2346</v>
      </c>
      <c r="B263" s="140" t="s">
        <v>2345</v>
      </c>
      <c r="C263" s="137">
        <v>16803</v>
      </c>
    </row>
    <row r="264" spans="1:3" x14ac:dyDescent="0.35">
      <c r="A264" s="140" t="s">
        <v>2346</v>
      </c>
      <c r="B264" s="140" t="s">
        <v>2345</v>
      </c>
      <c r="C264" s="137">
        <v>16801</v>
      </c>
    </row>
    <row r="265" spans="1:3" x14ac:dyDescent="0.35">
      <c r="A265" s="140" t="s">
        <v>2346</v>
      </c>
      <c r="B265" s="140" t="s">
        <v>2345</v>
      </c>
      <c r="C265" s="137">
        <v>16803</v>
      </c>
    </row>
    <row r="266" spans="1:3" x14ac:dyDescent="0.35">
      <c r="A266" s="140" t="s">
        <v>2346</v>
      </c>
      <c r="B266" s="140" t="s">
        <v>2345</v>
      </c>
      <c r="C266" s="137">
        <v>16803</v>
      </c>
    </row>
    <row r="267" spans="1:3" x14ac:dyDescent="0.35">
      <c r="A267" s="140" t="s">
        <v>2346</v>
      </c>
      <c r="B267" s="140" t="s">
        <v>2345</v>
      </c>
      <c r="C267" s="137">
        <v>16803</v>
      </c>
    </row>
    <row r="268" spans="1:3" x14ac:dyDescent="0.35">
      <c r="A268" s="140" t="s">
        <v>2346</v>
      </c>
      <c r="B268" s="140" t="s">
        <v>2345</v>
      </c>
      <c r="C268" s="137">
        <v>16802</v>
      </c>
    </row>
    <row r="269" spans="1:3" x14ac:dyDescent="0.35">
      <c r="A269" s="140" t="s">
        <v>2346</v>
      </c>
      <c r="B269" s="140" t="s">
        <v>2345</v>
      </c>
      <c r="C269" s="137">
        <v>16801</v>
      </c>
    </row>
    <row r="270" spans="1:3" x14ac:dyDescent="0.35">
      <c r="A270" s="140" t="s">
        <v>2346</v>
      </c>
      <c r="B270" s="140" t="s">
        <v>2345</v>
      </c>
      <c r="C270" s="137">
        <v>16801</v>
      </c>
    </row>
    <row r="271" spans="1:3" x14ac:dyDescent="0.35">
      <c r="A271" s="140" t="s">
        <v>2346</v>
      </c>
      <c r="B271" s="140" t="s">
        <v>2345</v>
      </c>
      <c r="C271" s="137">
        <v>16801</v>
      </c>
    </row>
    <row r="272" spans="1:3" x14ac:dyDescent="0.35">
      <c r="A272" s="140" t="s">
        <v>2346</v>
      </c>
      <c r="B272" s="140" t="s">
        <v>2345</v>
      </c>
      <c r="C272" s="137">
        <v>16803</v>
      </c>
    </row>
    <row r="273" spans="1:3" x14ac:dyDescent="0.35">
      <c r="A273" s="140" t="s">
        <v>2376</v>
      </c>
      <c r="B273" s="140" t="s">
        <v>2345</v>
      </c>
      <c r="C273" s="137">
        <v>16601</v>
      </c>
    </row>
    <row r="274" spans="1:3" x14ac:dyDescent="0.35">
      <c r="A274" s="140" t="s">
        <v>2356</v>
      </c>
      <c r="B274" s="140" t="s">
        <v>2345</v>
      </c>
      <c r="C274" s="137">
        <v>16827</v>
      </c>
    </row>
    <row r="275" spans="1:3" x14ac:dyDescent="0.35">
      <c r="A275" s="140" t="s">
        <v>2348</v>
      </c>
      <c r="B275" s="140" t="s">
        <v>2345</v>
      </c>
      <c r="C275" s="137">
        <v>16823</v>
      </c>
    </row>
    <row r="276" spans="1:3" x14ac:dyDescent="0.35">
      <c r="A276" s="140" t="s">
        <v>2346</v>
      </c>
      <c r="B276" s="140" t="s">
        <v>2345</v>
      </c>
      <c r="C276" s="137">
        <v>16803</v>
      </c>
    </row>
    <row r="277" spans="1:3" x14ac:dyDescent="0.35">
      <c r="A277" s="140" t="s">
        <v>2346</v>
      </c>
      <c r="B277" s="140" t="s">
        <v>2345</v>
      </c>
      <c r="C277" s="137">
        <v>16801</v>
      </c>
    </row>
    <row r="278" spans="1:3" x14ac:dyDescent="0.35">
      <c r="A278" s="140" t="s">
        <v>2346</v>
      </c>
      <c r="B278" s="140" t="s">
        <v>2345</v>
      </c>
      <c r="C278" s="137">
        <v>16803</v>
      </c>
    </row>
    <row r="279" spans="1:3" x14ac:dyDescent="0.35">
      <c r="A279" s="140" t="s">
        <v>2348</v>
      </c>
      <c r="B279" s="140" t="s">
        <v>2345</v>
      </c>
      <c r="C279" s="137">
        <v>16823</v>
      </c>
    </row>
    <row r="280" spans="1:3" x14ac:dyDescent="0.35">
      <c r="A280" s="140" t="s">
        <v>2346</v>
      </c>
      <c r="B280" s="140" t="s">
        <v>2345</v>
      </c>
      <c r="C280" s="137">
        <v>16801</v>
      </c>
    </row>
    <row r="281" spans="1:3" x14ac:dyDescent="0.35">
      <c r="A281" s="140" t="s">
        <v>2370</v>
      </c>
      <c r="B281" s="140" t="s">
        <v>2345</v>
      </c>
      <c r="C281" s="137">
        <v>17044</v>
      </c>
    </row>
    <row r="282" spans="1:3" x14ac:dyDescent="0.35">
      <c r="A282" s="140" t="s">
        <v>2346</v>
      </c>
      <c r="B282" s="140" t="s">
        <v>2345</v>
      </c>
      <c r="C282" s="137">
        <v>16803</v>
      </c>
    </row>
    <row r="283" spans="1:3" x14ac:dyDescent="0.35">
      <c r="A283" s="140" t="s">
        <v>2346</v>
      </c>
      <c r="B283" s="140" t="s">
        <v>2345</v>
      </c>
      <c r="C283" s="137">
        <v>16801</v>
      </c>
    </row>
    <row r="284" spans="1:3" x14ac:dyDescent="0.35">
      <c r="A284" s="140" t="s">
        <v>2346</v>
      </c>
      <c r="B284" s="140" t="s">
        <v>2345</v>
      </c>
      <c r="C284" s="137">
        <v>16801</v>
      </c>
    </row>
    <row r="285" spans="1:3" x14ac:dyDescent="0.35">
      <c r="A285" s="140" t="s">
        <v>2346</v>
      </c>
      <c r="B285" s="140" t="s">
        <v>2345</v>
      </c>
      <c r="C285" s="137">
        <v>16803</v>
      </c>
    </row>
    <row r="286" spans="1:3" x14ac:dyDescent="0.35">
      <c r="A286" s="140" t="s">
        <v>2346</v>
      </c>
      <c r="B286" s="140" t="s">
        <v>2345</v>
      </c>
      <c r="C286" s="137">
        <v>16801</v>
      </c>
    </row>
    <row r="287" spans="1:3" x14ac:dyDescent="0.35">
      <c r="A287" s="140" t="s">
        <v>2346</v>
      </c>
      <c r="B287" s="140" t="s">
        <v>2345</v>
      </c>
      <c r="C287" s="137">
        <v>16803</v>
      </c>
    </row>
    <row r="288" spans="1:3" x14ac:dyDescent="0.35">
      <c r="A288" s="140" t="s">
        <v>2382</v>
      </c>
      <c r="B288" s="140" t="s">
        <v>2345</v>
      </c>
      <c r="C288" s="137">
        <v>16851</v>
      </c>
    </row>
    <row r="289" spans="1:3" x14ac:dyDescent="0.35">
      <c r="A289" s="140" t="s">
        <v>2365</v>
      </c>
      <c r="B289" s="140" t="s">
        <v>2345</v>
      </c>
      <c r="C289" s="137">
        <v>16669</v>
      </c>
    </row>
    <row r="290" spans="1:3" x14ac:dyDescent="0.35">
      <c r="A290" s="140" t="s">
        <v>2346</v>
      </c>
      <c r="B290" s="140" t="s">
        <v>2345</v>
      </c>
      <c r="C290" s="137">
        <v>16803</v>
      </c>
    </row>
    <row r="291" spans="1:3" x14ac:dyDescent="0.35">
      <c r="A291" s="140" t="s">
        <v>2356</v>
      </c>
      <c r="B291" s="140" t="s">
        <v>2345</v>
      </c>
      <c r="C291" s="137">
        <v>16827</v>
      </c>
    </row>
    <row r="292" spans="1:3" x14ac:dyDescent="0.35">
      <c r="A292" s="140" t="s">
        <v>2348</v>
      </c>
      <c r="B292" s="140" t="s">
        <v>2345</v>
      </c>
      <c r="C292" s="137">
        <v>16823</v>
      </c>
    </row>
    <row r="293" spans="1:3" x14ac:dyDescent="0.35">
      <c r="A293" s="140" t="s">
        <v>2350</v>
      </c>
      <c r="B293" s="140" t="s">
        <v>2345</v>
      </c>
      <c r="C293" s="137">
        <v>16870</v>
      </c>
    </row>
    <row r="294" spans="1:3" x14ac:dyDescent="0.35">
      <c r="A294" s="140" t="s">
        <v>2346</v>
      </c>
      <c r="B294" s="140" t="s">
        <v>2345</v>
      </c>
      <c r="C294" s="137">
        <v>16803</v>
      </c>
    </row>
    <row r="295" spans="1:3" x14ac:dyDescent="0.35">
      <c r="A295" s="140" t="s">
        <v>2346</v>
      </c>
      <c r="B295" s="140" t="s">
        <v>2345</v>
      </c>
      <c r="C295" s="137">
        <v>16803</v>
      </c>
    </row>
    <row r="296" spans="1:3" x14ac:dyDescent="0.35">
      <c r="A296" s="140" t="s">
        <v>2346</v>
      </c>
      <c r="B296" s="140" t="s">
        <v>2345</v>
      </c>
      <c r="C296" s="137">
        <v>16801</v>
      </c>
    </row>
    <row r="297" spans="1:3" x14ac:dyDescent="0.35">
      <c r="A297" s="140" t="s">
        <v>2346</v>
      </c>
      <c r="B297" s="140" t="s">
        <v>2345</v>
      </c>
      <c r="C297" s="137">
        <v>16801</v>
      </c>
    </row>
    <row r="298" spans="1:3" x14ac:dyDescent="0.35">
      <c r="A298" s="140" t="s">
        <v>2348</v>
      </c>
      <c r="B298" s="140" t="s">
        <v>2345</v>
      </c>
      <c r="C298" s="137">
        <v>16823</v>
      </c>
    </row>
    <row r="299" spans="1:3" x14ac:dyDescent="0.35">
      <c r="A299" s="140" t="s">
        <v>2358</v>
      </c>
      <c r="B299" s="140" t="s">
        <v>2345</v>
      </c>
      <c r="C299" s="137">
        <v>16877</v>
      </c>
    </row>
    <row r="300" spans="1:3" x14ac:dyDescent="0.35">
      <c r="A300" s="140" t="s">
        <v>2361</v>
      </c>
      <c r="B300" s="140" t="s">
        <v>2345</v>
      </c>
      <c r="C300" s="137">
        <v>16652</v>
      </c>
    </row>
    <row r="301" spans="1:3" x14ac:dyDescent="0.35">
      <c r="A301" s="140" t="s">
        <v>2348</v>
      </c>
      <c r="B301" s="140" t="s">
        <v>2345</v>
      </c>
      <c r="C301" s="137">
        <v>15724</v>
      </c>
    </row>
    <row r="302" spans="1:3" x14ac:dyDescent="0.35">
      <c r="A302" s="140" t="s">
        <v>2346</v>
      </c>
      <c r="B302" s="140" t="s">
        <v>2345</v>
      </c>
      <c r="C302" s="137">
        <v>16801</v>
      </c>
    </row>
    <row r="303" spans="1:3" x14ac:dyDescent="0.35">
      <c r="A303" s="140" t="s">
        <v>2356</v>
      </c>
      <c r="B303" s="140" t="s">
        <v>2345</v>
      </c>
      <c r="C303" s="137">
        <v>16827</v>
      </c>
    </row>
    <row r="304" spans="1:3" x14ac:dyDescent="0.35">
      <c r="A304" s="140" t="s">
        <v>2346</v>
      </c>
      <c r="B304" s="140" t="s">
        <v>2345</v>
      </c>
      <c r="C304" s="137">
        <v>16801</v>
      </c>
    </row>
    <row r="305" spans="1:3" x14ac:dyDescent="0.35">
      <c r="A305" s="140" t="s">
        <v>2346</v>
      </c>
      <c r="B305" s="140" t="s">
        <v>2345</v>
      </c>
      <c r="C305" s="137">
        <v>16803</v>
      </c>
    </row>
    <row r="306" spans="1:3" x14ac:dyDescent="0.35">
      <c r="A306" s="140" t="s">
        <v>2346</v>
      </c>
      <c r="B306" s="140" t="s">
        <v>2345</v>
      </c>
      <c r="C306" s="137">
        <v>16803</v>
      </c>
    </row>
    <row r="307" spans="1:3" x14ac:dyDescent="0.35">
      <c r="A307" s="140" t="s">
        <v>2364</v>
      </c>
      <c r="B307" s="140" t="s">
        <v>2345</v>
      </c>
      <c r="C307" s="137">
        <v>16865</v>
      </c>
    </row>
    <row r="308" spans="1:3" x14ac:dyDescent="0.35">
      <c r="A308" s="140" t="s">
        <v>2348</v>
      </c>
      <c r="B308" s="140" t="s">
        <v>2345</v>
      </c>
      <c r="C308" s="137">
        <v>16823</v>
      </c>
    </row>
    <row r="309" spans="1:3" x14ac:dyDescent="0.35">
      <c r="A309" s="140" t="s">
        <v>2346</v>
      </c>
      <c r="B309" s="140" t="s">
        <v>2345</v>
      </c>
      <c r="C309" s="137">
        <v>16803</v>
      </c>
    </row>
    <row r="310" spans="1:3" x14ac:dyDescent="0.35">
      <c r="A310" s="140" t="s">
        <v>2348</v>
      </c>
      <c r="B310" s="140" t="s">
        <v>2345</v>
      </c>
      <c r="C310" s="137">
        <v>16823</v>
      </c>
    </row>
    <row r="311" spans="1:3" x14ac:dyDescent="0.35">
      <c r="A311" s="140" t="s">
        <v>2346</v>
      </c>
      <c r="B311" s="140" t="s">
        <v>2345</v>
      </c>
      <c r="C311" s="137">
        <v>16801</v>
      </c>
    </row>
    <row r="312" spans="1:3" x14ac:dyDescent="0.35">
      <c r="A312" s="140" t="s">
        <v>2346</v>
      </c>
      <c r="B312" s="140" t="s">
        <v>2345</v>
      </c>
      <c r="C312" s="137">
        <v>16801</v>
      </c>
    </row>
    <row r="313" spans="1:3" x14ac:dyDescent="0.35">
      <c r="A313" s="140" t="s">
        <v>2346</v>
      </c>
      <c r="B313" s="140" t="s">
        <v>2345</v>
      </c>
      <c r="C313" s="137">
        <v>16801</v>
      </c>
    </row>
    <row r="314" spans="1:3" x14ac:dyDescent="0.35">
      <c r="A314" s="140" t="s">
        <v>2346</v>
      </c>
      <c r="B314" s="140" t="s">
        <v>2345</v>
      </c>
      <c r="C314" s="137">
        <v>16803</v>
      </c>
    </row>
    <row r="315" spans="1:3" x14ac:dyDescent="0.35">
      <c r="A315" s="140" t="s">
        <v>2353</v>
      </c>
      <c r="B315" s="140" t="s">
        <v>2345</v>
      </c>
      <c r="C315" s="137">
        <v>17084</v>
      </c>
    </row>
    <row r="316" spans="1:3" x14ac:dyDescent="0.35">
      <c r="A316" s="140" t="s">
        <v>2350</v>
      </c>
      <c r="B316" s="140" t="s">
        <v>2345</v>
      </c>
      <c r="C316" s="137">
        <v>16870</v>
      </c>
    </row>
    <row r="317" spans="1:3" x14ac:dyDescent="0.35">
      <c r="A317" s="140" t="s">
        <v>2346</v>
      </c>
      <c r="B317" s="140" t="s">
        <v>2345</v>
      </c>
      <c r="C317" s="137">
        <v>16803</v>
      </c>
    </row>
    <row r="318" spans="1:3" x14ac:dyDescent="0.35">
      <c r="A318" s="140" t="s">
        <v>2350</v>
      </c>
      <c r="B318" s="140" t="s">
        <v>2345</v>
      </c>
      <c r="C318" s="137">
        <v>16870</v>
      </c>
    </row>
    <row r="319" spans="1:3" x14ac:dyDescent="0.35">
      <c r="A319" s="140" t="s">
        <v>2346</v>
      </c>
      <c r="B319" s="140" t="s">
        <v>2345</v>
      </c>
      <c r="C319" s="137">
        <v>16801</v>
      </c>
    </row>
    <row r="320" spans="1:3" x14ac:dyDescent="0.35">
      <c r="A320" s="140" t="s">
        <v>2357</v>
      </c>
      <c r="B320" s="140" t="s">
        <v>2345</v>
      </c>
      <c r="C320" s="137">
        <v>16803</v>
      </c>
    </row>
    <row r="321" spans="1:3" x14ac:dyDescent="0.35">
      <c r="A321" s="140" t="s">
        <v>2355</v>
      </c>
      <c r="B321" s="140" t="s">
        <v>2345</v>
      </c>
      <c r="C321" s="137">
        <v>16866</v>
      </c>
    </row>
    <row r="322" spans="1:3" x14ac:dyDescent="0.35">
      <c r="A322" s="140" t="s">
        <v>2346</v>
      </c>
      <c r="B322" s="140" t="s">
        <v>2345</v>
      </c>
      <c r="C322" s="137">
        <v>16803</v>
      </c>
    </row>
    <row r="323" spans="1:3" x14ac:dyDescent="0.35">
      <c r="A323" s="140" t="s">
        <v>2346</v>
      </c>
      <c r="B323" s="140" t="s">
        <v>2345</v>
      </c>
      <c r="C323" s="137">
        <v>16803</v>
      </c>
    </row>
    <row r="324" spans="1:3" x14ac:dyDescent="0.35">
      <c r="A324" s="140" t="s">
        <v>2347</v>
      </c>
      <c r="B324" s="140" t="s">
        <v>2345</v>
      </c>
      <c r="C324" s="137">
        <v>16828</v>
      </c>
    </row>
    <row r="325" spans="1:3" x14ac:dyDescent="0.35">
      <c r="A325" s="140" t="s">
        <v>2347</v>
      </c>
      <c r="B325" s="140" t="s">
        <v>2345</v>
      </c>
      <c r="C325" s="137">
        <v>16828</v>
      </c>
    </row>
    <row r="326" spans="1:3" x14ac:dyDescent="0.35">
      <c r="A326" s="140" t="s">
        <v>2356</v>
      </c>
      <c r="B326" s="140" t="s">
        <v>2345</v>
      </c>
      <c r="C326" s="137">
        <v>16827</v>
      </c>
    </row>
    <row r="327" spans="1:3" x14ac:dyDescent="0.35">
      <c r="A327" s="140" t="s">
        <v>2346</v>
      </c>
      <c r="B327" s="140" t="s">
        <v>2345</v>
      </c>
      <c r="C327" s="137">
        <v>16801</v>
      </c>
    </row>
    <row r="328" spans="1:3" x14ac:dyDescent="0.35">
      <c r="A328" s="140" t="s">
        <v>2371</v>
      </c>
      <c r="B328" s="140" t="s">
        <v>2345</v>
      </c>
      <c r="C328" s="137">
        <v>16841</v>
      </c>
    </row>
    <row r="329" spans="1:3" x14ac:dyDescent="0.35">
      <c r="A329" s="140" t="s">
        <v>2346</v>
      </c>
      <c r="B329" s="140" t="s">
        <v>2345</v>
      </c>
      <c r="C329" s="137">
        <v>16801</v>
      </c>
    </row>
    <row r="330" spans="1:3" x14ac:dyDescent="0.35">
      <c r="A330" s="140" t="s">
        <v>2346</v>
      </c>
      <c r="B330" s="140" t="s">
        <v>2345</v>
      </c>
      <c r="C330" s="137">
        <v>16803</v>
      </c>
    </row>
    <row r="331" spans="1:3" x14ac:dyDescent="0.35">
      <c r="A331" s="140" t="s">
        <v>2367</v>
      </c>
      <c r="B331" s="140" t="s">
        <v>2345</v>
      </c>
      <c r="C331" s="137">
        <v>16874</v>
      </c>
    </row>
    <row r="332" spans="1:3" x14ac:dyDescent="0.35">
      <c r="A332" s="140" t="s">
        <v>2376</v>
      </c>
      <c r="B332" s="140" t="s">
        <v>2345</v>
      </c>
      <c r="C332" s="137">
        <v>16602</v>
      </c>
    </row>
    <row r="333" spans="1:3" x14ac:dyDescent="0.35">
      <c r="A333" s="140" t="s">
        <v>2346</v>
      </c>
      <c r="B333" s="140" t="s">
        <v>2345</v>
      </c>
      <c r="C333" s="137">
        <v>16801</v>
      </c>
    </row>
    <row r="334" spans="1:3" x14ac:dyDescent="0.35">
      <c r="A334" s="140" t="s">
        <v>2346</v>
      </c>
      <c r="B334" s="140" t="s">
        <v>2345</v>
      </c>
      <c r="C334" s="137">
        <v>16803</v>
      </c>
    </row>
    <row r="335" spans="1:3" x14ac:dyDescent="0.35">
      <c r="A335" s="140" t="s">
        <v>2346</v>
      </c>
      <c r="B335" s="140" t="s">
        <v>2345</v>
      </c>
      <c r="C335" s="137">
        <v>16803</v>
      </c>
    </row>
    <row r="336" spans="1:3" x14ac:dyDescent="0.35">
      <c r="A336" s="136" t="s">
        <v>2346</v>
      </c>
      <c r="B336" s="136" t="s">
        <v>2345</v>
      </c>
      <c r="C336" s="137">
        <v>16801</v>
      </c>
    </row>
    <row r="337" spans="1:3" x14ac:dyDescent="0.35">
      <c r="A337" s="136" t="s">
        <v>2346</v>
      </c>
      <c r="B337" s="136" t="s">
        <v>2345</v>
      </c>
      <c r="C337" s="137">
        <v>16801</v>
      </c>
    </row>
    <row r="338" spans="1:3" x14ac:dyDescent="0.35">
      <c r="A338" s="136" t="s">
        <v>2349</v>
      </c>
      <c r="B338" s="136" t="s">
        <v>2345</v>
      </c>
      <c r="C338" s="137">
        <v>16875</v>
      </c>
    </row>
    <row r="339" spans="1:3" x14ac:dyDescent="0.35">
      <c r="A339" s="138" t="s">
        <v>2350</v>
      </c>
      <c r="B339" s="138" t="s">
        <v>2345</v>
      </c>
      <c r="C339" s="137">
        <v>16870</v>
      </c>
    </row>
    <row r="340" spans="1:3" x14ac:dyDescent="0.35">
      <c r="A340" s="136" t="s">
        <v>2370</v>
      </c>
      <c r="B340" s="136" t="s">
        <v>2345</v>
      </c>
      <c r="C340" s="137">
        <v>17044</v>
      </c>
    </row>
    <row r="341" spans="1:3" x14ac:dyDescent="0.35">
      <c r="A341" s="136" t="s">
        <v>2346</v>
      </c>
      <c r="B341" s="136" t="s">
        <v>2345</v>
      </c>
      <c r="C341" s="137">
        <v>16801</v>
      </c>
    </row>
    <row r="342" spans="1:3" x14ac:dyDescent="0.35">
      <c r="A342" s="136" t="s">
        <v>2348</v>
      </c>
      <c r="B342" s="136" t="s">
        <v>2345</v>
      </c>
      <c r="C342" s="137">
        <v>16823</v>
      </c>
    </row>
    <row r="343" spans="1:3" x14ac:dyDescent="0.35">
      <c r="A343" s="136" t="s">
        <v>2350</v>
      </c>
      <c r="B343" s="136" t="s">
        <v>2345</v>
      </c>
      <c r="C343" s="137">
        <v>16870</v>
      </c>
    </row>
    <row r="344" spans="1:3" x14ac:dyDescent="0.35">
      <c r="A344" s="136" t="s">
        <v>2357</v>
      </c>
      <c r="B344" s="136" t="s">
        <v>2345</v>
      </c>
      <c r="C344" s="137">
        <v>16801</v>
      </c>
    </row>
    <row r="345" spans="1:3" x14ac:dyDescent="0.35">
      <c r="A345" s="136" t="s">
        <v>2346</v>
      </c>
      <c r="B345" s="136" t="s">
        <v>2345</v>
      </c>
      <c r="C345" s="137">
        <v>16801</v>
      </c>
    </row>
    <row r="346" spans="1:3" x14ac:dyDescent="0.35">
      <c r="A346" s="138" t="s">
        <v>2346</v>
      </c>
      <c r="B346" s="138" t="s">
        <v>2345</v>
      </c>
      <c r="C346" s="137">
        <v>16801</v>
      </c>
    </row>
    <row r="347" spans="1:3" x14ac:dyDescent="0.35">
      <c r="A347" s="136" t="s">
        <v>2356</v>
      </c>
      <c r="B347" s="136" t="s">
        <v>2345</v>
      </c>
      <c r="C347" s="137">
        <v>16827</v>
      </c>
    </row>
    <row r="348" spans="1:3" x14ac:dyDescent="0.35">
      <c r="A348" s="136" t="s">
        <v>2346</v>
      </c>
      <c r="B348" s="136" t="s">
        <v>2345</v>
      </c>
      <c r="C348" s="137">
        <v>16803</v>
      </c>
    </row>
    <row r="349" spans="1:3" x14ac:dyDescent="0.35">
      <c r="A349" s="138" t="s">
        <v>2352</v>
      </c>
      <c r="B349" s="138" t="s">
        <v>2345</v>
      </c>
      <c r="C349" s="137">
        <v>16823</v>
      </c>
    </row>
    <row r="350" spans="1:3" x14ac:dyDescent="0.35">
      <c r="A350" s="136" t="s">
        <v>2349</v>
      </c>
      <c r="B350" s="136" t="s">
        <v>2345</v>
      </c>
      <c r="C350" s="137">
        <v>16875</v>
      </c>
    </row>
    <row r="351" spans="1:3" x14ac:dyDescent="0.35">
      <c r="A351" s="136" t="s">
        <v>2348</v>
      </c>
      <c r="B351" s="136" t="s">
        <v>2345</v>
      </c>
      <c r="C351" s="137">
        <v>16823</v>
      </c>
    </row>
    <row r="352" spans="1:3" x14ac:dyDescent="0.35">
      <c r="A352" s="136" t="s">
        <v>2383</v>
      </c>
      <c r="B352" s="136" t="s">
        <v>2345</v>
      </c>
      <c r="C352" s="137">
        <v>17011</v>
      </c>
    </row>
    <row r="353" spans="1:3" x14ac:dyDescent="0.35">
      <c r="A353" s="136" t="s">
        <v>2346</v>
      </c>
      <c r="B353" s="136" t="s">
        <v>2345</v>
      </c>
      <c r="C353" s="137">
        <v>16801</v>
      </c>
    </row>
    <row r="354" spans="1:3" x14ac:dyDescent="0.35">
      <c r="A354" s="138" t="s">
        <v>2346</v>
      </c>
      <c r="B354" s="138" t="s">
        <v>2345</v>
      </c>
      <c r="C354" s="137">
        <v>16801</v>
      </c>
    </row>
    <row r="355" spans="1:3" x14ac:dyDescent="0.35">
      <c r="A355" s="136" t="s">
        <v>2346</v>
      </c>
      <c r="B355" s="136" t="s">
        <v>2345</v>
      </c>
      <c r="C355" s="137">
        <v>16803</v>
      </c>
    </row>
    <row r="356" spans="1:3" x14ac:dyDescent="0.35">
      <c r="A356" s="136" t="s">
        <v>2346</v>
      </c>
      <c r="B356" s="136" t="s">
        <v>2345</v>
      </c>
      <c r="C356" s="137">
        <v>16803</v>
      </c>
    </row>
    <row r="357" spans="1:3" x14ac:dyDescent="0.35">
      <c r="A357" s="136" t="s">
        <v>2346</v>
      </c>
      <c r="B357" s="136" t="s">
        <v>2345</v>
      </c>
      <c r="C357" s="137">
        <v>16801</v>
      </c>
    </row>
    <row r="358" spans="1:3" x14ac:dyDescent="0.35">
      <c r="A358" s="138" t="s">
        <v>2346</v>
      </c>
      <c r="B358" s="138" t="s">
        <v>2345</v>
      </c>
      <c r="C358" s="137">
        <v>16801</v>
      </c>
    </row>
    <row r="359" spans="1:3" x14ac:dyDescent="0.35">
      <c r="A359" s="136" t="s">
        <v>2346</v>
      </c>
      <c r="B359" s="136" t="s">
        <v>2345</v>
      </c>
      <c r="C359" s="137">
        <v>16803</v>
      </c>
    </row>
    <row r="360" spans="1:3" x14ac:dyDescent="0.35">
      <c r="A360" s="136" t="s">
        <v>2384</v>
      </c>
      <c r="B360" s="136" t="s">
        <v>2345</v>
      </c>
      <c r="C360" s="137">
        <v>19406</v>
      </c>
    </row>
    <row r="361" spans="1:3" x14ac:dyDescent="0.35">
      <c r="A361" s="136" t="s">
        <v>2348</v>
      </c>
      <c r="B361" s="136" t="s">
        <v>2345</v>
      </c>
      <c r="C361" s="137">
        <v>16823</v>
      </c>
    </row>
    <row r="362" spans="1:3" x14ac:dyDescent="0.35">
      <c r="A362" s="138" t="s">
        <v>2346</v>
      </c>
      <c r="B362" s="138" t="s">
        <v>2345</v>
      </c>
      <c r="C362" s="137">
        <v>16801</v>
      </c>
    </row>
    <row r="363" spans="1:3" x14ac:dyDescent="0.35">
      <c r="A363" s="136" t="s">
        <v>2385</v>
      </c>
      <c r="B363" s="136" t="s">
        <v>2345</v>
      </c>
      <c r="C363" s="137">
        <v>17857</v>
      </c>
    </row>
    <row r="364" spans="1:3" x14ac:dyDescent="0.35">
      <c r="A364" s="136" t="s">
        <v>2346</v>
      </c>
      <c r="B364" s="136" t="s">
        <v>2345</v>
      </c>
      <c r="C364" s="137">
        <v>16801</v>
      </c>
    </row>
    <row r="365" spans="1:3" x14ac:dyDescent="0.35">
      <c r="A365" s="138" t="s">
        <v>2348</v>
      </c>
      <c r="B365" s="138" t="s">
        <v>2345</v>
      </c>
      <c r="C365" s="137">
        <v>16823</v>
      </c>
    </row>
    <row r="366" spans="1:3" x14ac:dyDescent="0.35">
      <c r="A366" s="136" t="s">
        <v>2358</v>
      </c>
      <c r="B366" s="136" t="s">
        <v>2345</v>
      </c>
      <c r="C366" s="137">
        <v>16877</v>
      </c>
    </row>
    <row r="367" spans="1:3" x14ac:dyDescent="0.35">
      <c r="A367" s="136" t="s">
        <v>2346</v>
      </c>
      <c r="B367" s="136" t="s">
        <v>2345</v>
      </c>
      <c r="C367" s="137">
        <v>16801</v>
      </c>
    </row>
    <row r="368" spans="1:3" x14ac:dyDescent="0.35">
      <c r="A368" s="138" t="s">
        <v>2348</v>
      </c>
      <c r="B368" s="138" t="s">
        <v>2345</v>
      </c>
      <c r="C368" s="137">
        <v>16823</v>
      </c>
    </row>
    <row r="369" spans="1:3" x14ac:dyDescent="0.35">
      <c r="A369" s="136" t="s">
        <v>2346</v>
      </c>
      <c r="B369" s="136" t="s">
        <v>2345</v>
      </c>
      <c r="C369" s="137">
        <v>16805</v>
      </c>
    </row>
    <row r="370" spans="1:3" x14ac:dyDescent="0.35">
      <c r="A370" s="136" t="s">
        <v>2350</v>
      </c>
      <c r="B370" s="136" t="s">
        <v>2345</v>
      </c>
      <c r="C370" s="137">
        <v>16870</v>
      </c>
    </row>
    <row r="371" spans="1:3" x14ac:dyDescent="0.35">
      <c r="A371" s="136" t="s">
        <v>2386</v>
      </c>
      <c r="B371" s="136" t="s">
        <v>2345</v>
      </c>
      <c r="C371" s="137">
        <v>17751</v>
      </c>
    </row>
    <row r="372" spans="1:3" x14ac:dyDescent="0.35">
      <c r="A372" s="136" t="s">
        <v>2346</v>
      </c>
      <c r="B372" s="136" t="s">
        <v>2345</v>
      </c>
      <c r="C372" s="137">
        <v>16803</v>
      </c>
    </row>
    <row r="373" spans="1:3" x14ac:dyDescent="0.35">
      <c r="A373" s="138" t="s">
        <v>2363</v>
      </c>
      <c r="B373" s="138" t="s">
        <v>2345</v>
      </c>
      <c r="C373" s="137">
        <v>16844</v>
      </c>
    </row>
    <row r="374" spans="1:3" x14ac:dyDescent="0.35">
      <c r="A374" s="138" t="s">
        <v>2356</v>
      </c>
      <c r="B374" s="138" t="s">
        <v>2345</v>
      </c>
      <c r="C374" s="137">
        <v>16827</v>
      </c>
    </row>
    <row r="375" spans="1:3" x14ac:dyDescent="0.35">
      <c r="A375" s="136" t="s">
        <v>2346</v>
      </c>
      <c r="B375" s="136" t="s">
        <v>2345</v>
      </c>
      <c r="C375" s="137">
        <v>16803</v>
      </c>
    </row>
    <row r="376" spans="1:3" x14ac:dyDescent="0.35">
      <c r="A376" s="136" t="s">
        <v>2350</v>
      </c>
      <c r="B376" s="136" t="s">
        <v>2345</v>
      </c>
      <c r="C376" s="137">
        <v>16870</v>
      </c>
    </row>
    <row r="377" spans="1:3" x14ac:dyDescent="0.35">
      <c r="A377" s="136" t="s">
        <v>2356</v>
      </c>
      <c r="B377" s="136" t="s">
        <v>2345</v>
      </c>
      <c r="C377" s="137">
        <v>16827</v>
      </c>
    </row>
    <row r="378" spans="1:3" x14ac:dyDescent="0.35">
      <c r="A378" s="136" t="s">
        <v>2346</v>
      </c>
      <c r="B378" s="136" t="s">
        <v>2345</v>
      </c>
      <c r="C378" s="137">
        <v>16801</v>
      </c>
    </row>
    <row r="379" spans="1:3" x14ac:dyDescent="0.35">
      <c r="A379" s="136" t="s">
        <v>2350</v>
      </c>
      <c r="B379" s="136" t="s">
        <v>2345</v>
      </c>
      <c r="C379" s="137">
        <v>16870</v>
      </c>
    </row>
    <row r="380" spans="1:3" x14ac:dyDescent="0.35">
      <c r="A380" s="136" t="s">
        <v>2363</v>
      </c>
      <c r="B380" s="136" t="s">
        <v>2345</v>
      </c>
      <c r="C380" s="137">
        <v>16844</v>
      </c>
    </row>
    <row r="381" spans="1:3" x14ac:dyDescent="0.35">
      <c r="A381" s="138" t="s">
        <v>2352</v>
      </c>
      <c r="B381" s="138" t="s">
        <v>2345</v>
      </c>
      <c r="C381" s="137">
        <v>16823</v>
      </c>
    </row>
    <row r="382" spans="1:3" x14ac:dyDescent="0.35">
      <c r="A382" s="136" t="s">
        <v>2346</v>
      </c>
      <c r="B382" s="136" t="s">
        <v>2345</v>
      </c>
      <c r="C382" s="137">
        <v>16801</v>
      </c>
    </row>
    <row r="383" spans="1:3" x14ac:dyDescent="0.35">
      <c r="A383" s="136" t="s">
        <v>2346</v>
      </c>
      <c r="B383" s="136" t="s">
        <v>2345</v>
      </c>
      <c r="C383" s="137">
        <v>16803</v>
      </c>
    </row>
    <row r="384" spans="1:3" x14ac:dyDescent="0.35">
      <c r="A384" s="136" t="s">
        <v>2346</v>
      </c>
      <c r="B384" s="136" t="s">
        <v>2345</v>
      </c>
      <c r="C384" s="137">
        <v>16801</v>
      </c>
    </row>
    <row r="385" spans="1:3" x14ac:dyDescent="0.35">
      <c r="A385" s="136" t="s">
        <v>2346</v>
      </c>
      <c r="B385" s="136" t="s">
        <v>2345</v>
      </c>
      <c r="C385" s="137">
        <v>16803</v>
      </c>
    </row>
    <row r="386" spans="1:3" x14ac:dyDescent="0.35">
      <c r="A386" s="136" t="s">
        <v>2350</v>
      </c>
      <c r="B386" s="136" t="s">
        <v>2345</v>
      </c>
      <c r="C386" s="137">
        <v>16870</v>
      </c>
    </row>
    <row r="387" spans="1:3" x14ac:dyDescent="0.35">
      <c r="A387" s="136" t="s">
        <v>2346</v>
      </c>
      <c r="B387" s="136" t="s">
        <v>2345</v>
      </c>
      <c r="C387" s="137">
        <v>16801</v>
      </c>
    </row>
    <row r="388" spans="1:3" x14ac:dyDescent="0.35">
      <c r="A388" s="136" t="s">
        <v>2346</v>
      </c>
      <c r="B388" s="136" t="s">
        <v>2345</v>
      </c>
      <c r="C388" s="137">
        <v>16801</v>
      </c>
    </row>
    <row r="389" spans="1:3" x14ac:dyDescent="0.35">
      <c r="A389" s="136" t="s">
        <v>2350</v>
      </c>
      <c r="B389" s="136" t="s">
        <v>2345</v>
      </c>
      <c r="C389" s="137">
        <v>16870</v>
      </c>
    </row>
    <row r="390" spans="1:3" x14ac:dyDescent="0.35">
      <c r="A390" s="136" t="s">
        <v>2350</v>
      </c>
      <c r="B390" s="136" t="s">
        <v>2345</v>
      </c>
      <c r="C390" s="137">
        <v>16870</v>
      </c>
    </row>
    <row r="391" spans="1:3" x14ac:dyDescent="0.35">
      <c r="A391" s="136" t="s">
        <v>2346</v>
      </c>
      <c r="B391" s="136" t="s">
        <v>2345</v>
      </c>
      <c r="C391" s="137">
        <v>16801</v>
      </c>
    </row>
    <row r="392" spans="1:3" x14ac:dyDescent="0.35">
      <c r="A392" s="136" t="s">
        <v>2346</v>
      </c>
      <c r="B392" s="136" t="s">
        <v>2345</v>
      </c>
      <c r="C392" s="137">
        <v>16801</v>
      </c>
    </row>
    <row r="393" spans="1:3" x14ac:dyDescent="0.35">
      <c r="A393" s="138" t="s">
        <v>2365</v>
      </c>
      <c r="B393" s="138" t="s">
        <v>2345</v>
      </c>
      <c r="C393" s="137">
        <v>16669</v>
      </c>
    </row>
    <row r="394" spans="1:3" x14ac:dyDescent="0.35">
      <c r="A394" s="136" t="s">
        <v>2348</v>
      </c>
      <c r="B394" s="136" t="s">
        <v>2345</v>
      </c>
      <c r="C394" s="137">
        <v>16823</v>
      </c>
    </row>
    <row r="395" spans="1:3" x14ac:dyDescent="0.35">
      <c r="A395" s="136" t="s">
        <v>2358</v>
      </c>
      <c r="B395" s="136" t="s">
        <v>2345</v>
      </c>
      <c r="C395" s="137">
        <v>16877</v>
      </c>
    </row>
    <row r="396" spans="1:3" x14ac:dyDescent="0.35">
      <c r="A396" s="138" t="s">
        <v>2387</v>
      </c>
      <c r="B396" s="138" t="s">
        <v>2345</v>
      </c>
      <c r="C396" s="137">
        <v>16828</v>
      </c>
    </row>
    <row r="397" spans="1:3" x14ac:dyDescent="0.35">
      <c r="A397" s="136" t="s">
        <v>2348</v>
      </c>
      <c r="B397" s="136" t="s">
        <v>2345</v>
      </c>
      <c r="C397" s="137">
        <v>16823</v>
      </c>
    </row>
    <row r="398" spans="1:3" x14ac:dyDescent="0.35">
      <c r="A398" s="136" t="s">
        <v>2346</v>
      </c>
      <c r="B398" s="136" t="s">
        <v>2345</v>
      </c>
      <c r="C398" s="137">
        <v>16801</v>
      </c>
    </row>
    <row r="399" spans="1:3" x14ac:dyDescent="0.35">
      <c r="A399" s="136" t="s">
        <v>2346</v>
      </c>
      <c r="B399" s="136" t="s">
        <v>2345</v>
      </c>
      <c r="C399" s="137">
        <v>16803</v>
      </c>
    </row>
    <row r="400" spans="1:3" x14ac:dyDescent="0.35">
      <c r="A400" s="136" t="s">
        <v>2355</v>
      </c>
      <c r="B400" s="136" t="s">
        <v>2345</v>
      </c>
      <c r="C400" s="137">
        <v>16866</v>
      </c>
    </row>
    <row r="401" spans="1:3" x14ac:dyDescent="0.35">
      <c r="A401" s="136" t="s">
        <v>2346</v>
      </c>
      <c r="B401" s="136" t="s">
        <v>2345</v>
      </c>
      <c r="C401" s="137">
        <v>16801</v>
      </c>
    </row>
    <row r="402" spans="1:3" x14ac:dyDescent="0.35">
      <c r="A402" s="136" t="s">
        <v>2346</v>
      </c>
      <c r="B402" s="136" t="s">
        <v>2345</v>
      </c>
      <c r="C402" s="137">
        <v>16803</v>
      </c>
    </row>
    <row r="403" spans="1:3" x14ac:dyDescent="0.35">
      <c r="A403" s="136" t="s">
        <v>2376</v>
      </c>
      <c r="B403" s="136" t="s">
        <v>2345</v>
      </c>
      <c r="C403" s="137">
        <v>16602</v>
      </c>
    </row>
    <row r="404" spans="1:3" x14ac:dyDescent="0.35">
      <c r="A404" s="136" t="s">
        <v>2348</v>
      </c>
      <c r="B404" s="136" t="s">
        <v>2345</v>
      </c>
      <c r="C404" s="137">
        <v>16823</v>
      </c>
    </row>
    <row r="405" spans="1:3" x14ac:dyDescent="0.35">
      <c r="A405" s="136" t="s">
        <v>2346</v>
      </c>
      <c r="B405" s="136" t="s">
        <v>2345</v>
      </c>
      <c r="C405" s="137">
        <v>16801</v>
      </c>
    </row>
    <row r="406" spans="1:3" x14ac:dyDescent="0.35">
      <c r="A406" s="138" t="s">
        <v>2347</v>
      </c>
      <c r="B406" s="138" t="s">
        <v>2345</v>
      </c>
      <c r="C406" s="137">
        <v>16828</v>
      </c>
    </row>
    <row r="407" spans="1:3" x14ac:dyDescent="0.35">
      <c r="A407" s="136" t="s">
        <v>2346</v>
      </c>
      <c r="B407" s="136" t="s">
        <v>2345</v>
      </c>
      <c r="C407" s="137">
        <v>16801</v>
      </c>
    </row>
    <row r="408" spans="1:3" x14ac:dyDescent="0.35">
      <c r="A408" s="136" t="s">
        <v>2367</v>
      </c>
      <c r="B408" s="136" t="s">
        <v>2345</v>
      </c>
      <c r="C408" s="137">
        <v>16874</v>
      </c>
    </row>
    <row r="409" spans="1:3" x14ac:dyDescent="0.35">
      <c r="A409" s="136" t="s">
        <v>2348</v>
      </c>
      <c r="B409" s="136" t="s">
        <v>2345</v>
      </c>
      <c r="C409" s="137">
        <v>16823</v>
      </c>
    </row>
    <row r="410" spans="1:3" x14ac:dyDescent="0.35">
      <c r="A410" s="136" t="s">
        <v>2352</v>
      </c>
      <c r="B410" s="136" t="s">
        <v>2345</v>
      </c>
      <c r="C410" s="137">
        <v>16823</v>
      </c>
    </row>
    <row r="411" spans="1:3" x14ac:dyDescent="0.35">
      <c r="A411" s="136" t="s">
        <v>2346</v>
      </c>
      <c r="B411" s="136" t="s">
        <v>2345</v>
      </c>
      <c r="C411" s="137">
        <v>16803</v>
      </c>
    </row>
    <row r="412" spans="1:3" x14ac:dyDescent="0.35">
      <c r="A412" s="136" t="s">
        <v>2356</v>
      </c>
      <c r="B412" s="136" t="s">
        <v>2345</v>
      </c>
      <c r="C412" s="137">
        <v>16827</v>
      </c>
    </row>
    <row r="413" spans="1:3" x14ac:dyDescent="0.35">
      <c r="A413" s="136" t="s">
        <v>2350</v>
      </c>
      <c r="B413" s="136" t="s">
        <v>2345</v>
      </c>
      <c r="C413" s="137">
        <v>16870</v>
      </c>
    </row>
    <row r="414" spans="1:3" x14ac:dyDescent="0.35">
      <c r="A414" s="138" t="s">
        <v>2350</v>
      </c>
      <c r="B414" s="138" t="s">
        <v>2345</v>
      </c>
      <c r="C414" s="137">
        <v>16870</v>
      </c>
    </row>
    <row r="415" spans="1:3" x14ac:dyDescent="0.35">
      <c r="A415" s="136" t="s">
        <v>2348</v>
      </c>
      <c r="B415" s="136" t="s">
        <v>2345</v>
      </c>
      <c r="C415" s="137">
        <v>16823</v>
      </c>
    </row>
    <row r="416" spans="1:3" x14ac:dyDescent="0.35">
      <c r="A416" s="136" t="s">
        <v>2346</v>
      </c>
      <c r="B416" s="136" t="s">
        <v>2345</v>
      </c>
      <c r="C416" s="137">
        <v>16801</v>
      </c>
    </row>
    <row r="417" spans="1:3" x14ac:dyDescent="0.35">
      <c r="A417" s="136" t="s">
        <v>2350</v>
      </c>
      <c r="B417" s="136" t="s">
        <v>2345</v>
      </c>
      <c r="C417" s="137">
        <v>16870</v>
      </c>
    </row>
    <row r="418" spans="1:3" x14ac:dyDescent="0.35">
      <c r="A418" s="136" t="s">
        <v>2346</v>
      </c>
      <c r="B418" s="136" t="s">
        <v>2345</v>
      </c>
      <c r="C418" s="137">
        <v>16801</v>
      </c>
    </row>
    <row r="419" spans="1:3" x14ac:dyDescent="0.35">
      <c r="A419" s="136" t="s">
        <v>2346</v>
      </c>
      <c r="B419" s="136" t="s">
        <v>2345</v>
      </c>
      <c r="C419" s="137">
        <v>16801</v>
      </c>
    </row>
    <row r="420" spans="1:3" x14ac:dyDescent="0.35">
      <c r="A420" s="138" t="s">
        <v>2346</v>
      </c>
      <c r="B420" s="138" t="s">
        <v>2345</v>
      </c>
      <c r="C420" s="137">
        <v>16801</v>
      </c>
    </row>
    <row r="421" spans="1:3" x14ac:dyDescent="0.35">
      <c r="A421" s="136" t="s">
        <v>2388</v>
      </c>
      <c r="B421" s="136" t="s">
        <v>2345</v>
      </c>
      <c r="C421" s="137">
        <v>16617</v>
      </c>
    </row>
    <row r="422" spans="1:3" x14ac:dyDescent="0.35">
      <c r="A422" s="136" t="s">
        <v>2346</v>
      </c>
      <c r="B422" s="136" t="s">
        <v>2345</v>
      </c>
      <c r="C422" s="137">
        <v>16801</v>
      </c>
    </row>
    <row r="423" spans="1:3" x14ac:dyDescent="0.35">
      <c r="A423" s="136" t="s">
        <v>2346</v>
      </c>
      <c r="B423" s="136" t="s">
        <v>2345</v>
      </c>
      <c r="C423" s="137">
        <v>16801</v>
      </c>
    </row>
    <row r="424" spans="1:3" x14ac:dyDescent="0.35">
      <c r="A424" s="138" t="s">
        <v>2366</v>
      </c>
      <c r="B424" s="138" t="s">
        <v>2345</v>
      </c>
      <c r="C424" s="137">
        <v>16693</v>
      </c>
    </row>
    <row r="425" spans="1:3" x14ac:dyDescent="0.35">
      <c r="A425" s="136" t="s">
        <v>2349</v>
      </c>
      <c r="B425" s="136" t="s">
        <v>2345</v>
      </c>
      <c r="C425" s="137">
        <v>16875</v>
      </c>
    </row>
    <row r="426" spans="1:3" x14ac:dyDescent="0.35">
      <c r="A426" s="136" t="s">
        <v>2350</v>
      </c>
      <c r="B426" s="136" t="s">
        <v>2345</v>
      </c>
      <c r="C426" s="137">
        <v>16870</v>
      </c>
    </row>
    <row r="427" spans="1:3" x14ac:dyDescent="0.35">
      <c r="A427" s="136" t="s">
        <v>2346</v>
      </c>
      <c r="B427" s="136" t="s">
        <v>2345</v>
      </c>
      <c r="C427" s="137">
        <v>16801</v>
      </c>
    </row>
    <row r="428" spans="1:3" x14ac:dyDescent="0.35">
      <c r="A428" s="138" t="s">
        <v>2346</v>
      </c>
      <c r="B428" s="138" t="s">
        <v>2345</v>
      </c>
      <c r="C428" s="137">
        <v>16803</v>
      </c>
    </row>
    <row r="429" spans="1:3" x14ac:dyDescent="0.35">
      <c r="A429" s="138" t="s">
        <v>2346</v>
      </c>
      <c r="B429" s="138" t="s">
        <v>2345</v>
      </c>
      <c r="C429" s="137">
        <v>16801</v>
      </c>
    </row>
    <row r="430" spans="1:3" x14ac:dyDescent="0.35">
      <c r="A430" s="136" t="s">
        <v>2350</v>
      </c>
      <c r="B430" s="136" t="s">
        <v>2345</v>
      </c>
      <c r="C430" s="137">
        <v>16870</v>
      </c>
    </row>
    <row r="431" spans="1:3" x14ac:dyDescent="0.35">
      <c r="A431" s="138" t="s">
        <v>2346</v>
      </c>
      <c r="B431" s="138" t="s">
        <v>2345</v>
      </c>
      <c r="C431" s="137">
        <v>16803</v>
      </c>
    </row>
    <row r="432" spans="1:3" x14ac:dyDescent="0.35">
      <c r="A432" s="136" t="s">
        <v>2346</v>
      </c>
      <c r="B432" s="136" t="s">
        <v>2345</v>
      </c>
      <c r="C432" s="137">
        <v>16803</v>
      </c>
    </row>
    <row r="433" spans="1:3" x14ac:dyDescent="0.35">
      <c r="A433" s="138" t="s">
        <v>2346</v>
      </c>
      <c r="B433" s="138" t="s">
        <v>2345</v>
      </c>
      <c r="C433" s="137">
        <v>16803</v>
      </c>
    </row>
    <row r="434" spans="1:3" x14ac:dyDescent="0.35">
      <c r="A434" s="136" t="s">
        <v>2347</v>
      </c>
      <c r="B434" s="136" t="s">
        <v>2345</v>
      </c>
      <c r="C434" s="137">
        <v>16828</v>
      </c>
    </row>
    <row r="435" spans="1:3" x14ac:dyDescent="0.35">
      <c r="A435" s="136" t="s">
        <v>2346</v>
      </c>
      <c r="B435" s="136" t="s">
        <v>2345</v>
      </c>
      <c r="C435" s="137">
        <v>16801</v>
      </c>
    </row>
    <row r="436" spans="1:3" x14ac:dyDescent="0.35">
      <c r="A436" s="136" t="s">
        <v>2346</v>
      </c>
      <c r="B436" s="136" t="s">
        <v>2345</v>
      </c>
      <c r="C436" s="137">
        <v>16801</v>
      </c>
    </row>
    <row r="437" spans="1:3" x14ac:dyDescent="0.35">
      <c r="A437" s="136" t="s">
        <v>2348</v>
      </c>
      <c r="B437" s="136" t="s">
        <v>2345</v>
      </c>
      <c r="C437" s="137">
        <v>16823</v>
      </c>
    </row>
    <row r="438" spans="1:3" x14ac:dyDescent="0.35">
      <c r="A438" s="138" t="s">
        <v>2346</v>
      </c>
      <c r="B438" s="138" t="s">
        <v>2345</v>
      </c>
      <c r="C438" s="137">
        <v>16801</v>
      </c>
    </row>
    <row r="439" spans="1:3" x14ac:dyDescent="0.35">
      <c r="A439" s="136" t="s">
        <v>2346</v>
      </c>
      <c r="B439" s="136" t="s">
        <v>2345</v>
      </c>
      <c r="C439" s="137">
        <v>16803</v>
      </c>
    </row>
    <row r="440" spans="1:3" x14ac:dyDescent="0.35">
      <c r="A440" s="136" t="s">
        <v>2346</v>
      </c>
      <c r="B440" s="136" t="s">
        <v>2345</v>
      </c>
      <c r="C440" s="137">
        <v>16801</v>
      </c>
    </row>
    <row r="441" spans="1:3" x14ac:dyDescent="0.35">
      <c r="A441" s="136" t="s">
        <v>2346</v>
      </c>
      <c r="B441" s="136" t="s">
        <v>2345</v>
      </c>
      <c r="C441" s="137">
        <v>16803</v>
      </c>
    </row>
    <row r="442" spans="1:3" x14ac:dyDescent="0.35">
      <c r="A442" s="138" t="s">
        <v>2348</v>
      </c>
      <c r="B442" s="138" t="s">
        <v>2345</v>
      </c>
      <c r="C442" s="137">
        <v>16823</v>
      </c>
    </row>
    <row r="443" spans="1:3" x14ac:dyDescent="0.35">
      <c r="A443" s="136" t="s">
        <v>2347</v>
      </c>
      <c r="B443" s="136" t="s">
        <v>2345</v>
      </c>
      <c r="C443" s="137">
        <v>16828</v>
      </c>
    </row>
    <row r="444" spans="1:3" x14ac:dyDescent="0.35">
      <c r="A444" s="138" t="s">
        <v>2346</v>
      </c>
      <c r="B444" s="138" t="s">
        <v>2345</v>
      </c>
      <c r="C444" s="137">
        <v>16803</v>
      </c>
    </row>
    <row r="445" spans="1:3" x14ac:dyDescent="0.35">
      <c r="A445" s="138" t="s">
        <v>2347</v>
      </c>
      <c r="B445" s="138" t="s">
        <v>2345</v>
      </c>
      <c r="C445" s="137">
        <v>16828</v>
      </c>
    </row>
    <row r="446" spans="1:3" x14ac:dyDescent="0.35">
      <c r="A446" s="138" t="s">
        <v>2346</v>
      </c>
      <c r="B446" s="138" t="s">
        <v>2345</v>
      </c>
      <c r="C446" s="137">
        <v>16801</v>
      </c>
    </row>
    <row r="447" spans="1:3" x14ac:dyDescent="0.35">
      <c r="A447" s="138" t="s">
        <v>2348</v>
      </c>
      <c r="B447" s="138" t="s">
        <v>2345</v>
      </c>
      <c r="C447" s="137">
        <v>16823</v>
      </c>
    </row>
    <row r="448" spans="1:3" x14ac:dyDescent="0.35">
      <c r="A448" s="138" t="s">
        <v>2367</v>
      </c>
      <c r="B448" s="138" t="s">
        <v>2345</v>
      </c>
      <c r="C448" s="137">
        <v>16874</v>
      </c>
    </row>
    <row r="449" spans="1:3" x14ac:dyDescent="0.35">
      <c r="A449" s="136" t="s">
        <v>2346</v>
      </c>
      <c r="B449" s="136" t="s">
        <v>2345</v>
      </c>
      <c r="C449" s="137">
        <v>16801</v>
      </c>
    </row>
    <row r="450" spans="1:3" x14ac:dyDescent="0.35">
      <c r="A450" s="136" t="s">
        <v>2346</v>
      </c>
      <c r="B450" s="136" t="s">
        <v>2345</v>
      </c>
      <c r="C450" s="137">
        <v>16803</v>
      </c>
    </row>
    <row r="451" spans="1:3" x14ac:dyDescent="0.35">
      <c r="A451" s="136" t="s">
        <v>2348</v>
      </c>
      <c r="B451" s="136" t="s">
        <v>2345</v>
      </c>
      <c r="C451" s="137">
        <v>16823</v>
      </c>
    </row>
    <row r="452" spans="1:3" x14ac:dyDescent="0.35">
      <c r="A452" s="136" t="s">
        <v>2346</v>
      </c>
      <c r="B452" s="136" t="s">
        <v>2345</v>
      </c>
      <c r="C452" s="137">
        <v>16801</v>
      </c>
    </row>
    <row r="453" spans="1:3" x14ac:dyDescent="0.35">
      <c r="A453" s="136" t="s">
        <v>2350</v>
      </c>
      <c r="B453" s="136" t="s">
        <v>2345</v>
      </c>
      <c r="C453" s="137">
        <v>16870</v>
      </c>
    </row>
    <row r="454" spans="1:3" x14ac:dyDescent="0.35">
      <c r="A454" s="138" t="s">
        <v>2346</v>
      </c>
      <c r="B454" s="138" t="s">
        <v>2345</v>
      </c>
      <c r="C454" s="137">
        <v>16801</v>
      </c>
    </row>
    <row r="455" spans="1:3" x14ac:dyDescent="0.35">
      <c r="A455" s="136" t="s">
        <v>2389</v>
      </c>
      <c r="B455" s="136" t="s">
        <v>2345</v>
      </c>
      <c r="C455" s="137">
        <v>16830</v>
      </c>
    </row>
    <row r="456" spans="1:3" x14ac:dyDescent="0.35">
      <c r="A456" s="138" t="s">
        <v>2346</v>
      </c>
      <c r="B456" s="138" t="s">
        <v>2345</v>
      </c>
      <c r="C456" s="137">
        <v>16803</v>
      </c>
    </row>
    <row r="457" spans="1:3" x14ac:dyDescent="0.35">
      <c r="A457" s="136" t="s">
        <v>2370</v>
      </c>
      <c r="B457" s="136" t="s">
        <v>2345</v>
      </c>
      <c r="C457" s="137">
        <v>17044</v>
      </c>
    </row>
    <row r="458" spans="1:3" x14ac:dyDescent="0.35">
      <c r="A458" s="136" t="s">
        <v>2363</v>
      </c>
      <c r="B458" s="136" t="s">
        <v>2345</v>
      </c>
      <c r="C458" s="137">
        <v>16844</v>
      </c>
    </row>
    <row r="459" spans="1:3" x14ac:dyDescent="0.35">
      <c r="A459" s="136" t="s">
        <v>2356</v>
      </c>
      <c r="B459" s="136" t="s">
        <v>2345</v>
      </c>
      <c r="C459" s="137">
        <v>16827</v>
      </c>
    </row>
    <row r="460" spans="1:3" x14ac:dyDescent="0.35">
      <c r="A460" s="136" t="s">
        <v>2346</v>
      </c>
      <c r="B460" s="136" t="s">
        <v>2345</v>
      </c>
      <c r="C460" s="137">
        <v>16803</v>
      </c>
    </row>
    <row r="461" spans="1:3" x14ac:dyDescent="0.35">
      <c r="A461" s="136" t="s">
        <v>2363</v>
      </c>
      <c r="B461" s="136" t="s">
        <v>2345</v>
      </c>
      <c r="C461" s="137">
        <v>16844</v>
      </c>
    </row>
    <row r="462" spans="1:3" x14ac:dyDescent="0.35">
      <c r="A462" s="136" t="s">
        <v>2348</v>
      </c>
      <c r="B462" s="136" t="s">
        <v>2345</v>
      </c>
      <c r="C462" s="137">
        <v>16823</v>
      </c>
    </row>
    <row r="463" spans="1:3" x14ac:dyDescent="0.35">
      <c r="A463" s="136" t="s">
        <v>2346</v>
      </c>
      <c r="B463" s="136" t="s">
        <v>2345</v>
      </c>
      <c r="C463" s="137">
        <v>16803</v>
      </c>
    </row>
    <row r="464" spans="1:3" x14ac:dyDescent="0.35">
      <c r="A464" s="136" t="s">
        <v>2346</v>
      </c>
      <c r="B464" s="136" t="s">
        <v>2345</v>
      </c>
      <c r="C464" s="137">
        <v>16803</v>
      </c>
    </row>
    <row r="465" spans="1:3" x14ac:dyDescent="0.35">
      <c r="A465" s="136" t="s">
        <v>2371</v>
      </c>
      <c r="B465" s="136" t="s">
        <v>2345</v>
      </c>
      <c r="C465" s="137">
        <v>16841</v>
      </c>
    </row>
    <row r="466" spans="1:3" x14ac:dyDescent="0.35">
      <c r="A466" s="138" t="s">
        <v>2348</v>
      </c>
      <c r="B466" s="138" t="s">
        <v>2345</v>
      </c>
      <c r="C466" s="137">
        <v>16823</v>
      </c>
    </row>
    <row r="467" spans="1:3" x14ac:dyDescent="0.35">
      <c r="A467" s="136" t="s">
        <v>2346</v>
      </c>
      <c r="B467" s="136" t="s">
        <v>2345</v>
      </c>
      <c r="C467" s="137">
        <v>16801</v>
      </c>
    </row>
    <row r="468" spans="1:3" x14ac:dyDescent="0.35">
      <c r="A468" s="136" t="s">
        <v>2373</v>
      </c>
      <c r="B468" s="136" t="s">
        <v>2345</v>
      </c>
      <c r="C468" s="137">
        <v>16651</v>
      </c>
    </row>
    <row r="469" spans="1:3" x14ac:dyDescent="0.35">
      <c r="A469" s="136" t="s">
        <v>2356</v>
      </c>
      <c r="B469" s="136" t="s">
        <v>2345</v>
      </c>
      <c r="C469" s="137">
        <v>16827</v>
      </c>
    </row>
    <row r="470" spans="1:3" x14ac:dyDescent="0.35">
      <c r="A470" s="136" t="s">
        <v>2346</v>
      </c>
      <c r="B470" s="136" t="s">
        <v>2345</v>
      </c>
      <c r="C470" s="137">
        <v>16801</v>
      </c>
    </row>
    <row r="471" spans="1:3" x14ac:dyDescent="0.35">
      <c r="A471" s="136" t="s">
        <v>2350</v>
      </c>
      <c r="B471" s="136" t="s">
        <v>2345</v>
      </c>
      <c r="C471" s="137">
        <v>16870</v>
      </c>
    </row>
    <row r="472" spans="1:3" x14ac:dyDescent="0.35">
      <c r="A472" s="136" t="s">
        <v>2346</v>
      </c>
      <c r="B472" s="136" t="s">
        <v>2345</v>
      </c>
      <c r="C472" s="137">
        <v>16801</v>
      </c>
    </row>
    <row r="473" spans="1:3" x14ac:dyDescent="0.35">
      <c r="A473" s="136" t="s">
        <v>2346</v>
      </c>
      <c r="B473" s="136" t="s">
        <v>2345</v>
      </c>
      <c r="C473" s="137">
        <v>16803</v>
      </c>
    </row>
    <row r="474" spans="1:3" x14ac:dyDescent="0.35">
      <c r="A474" s="136" t="s">
        <v>2346</v>
      </c>
      <c r="B474" s="136" t="s">
        <v>2345</v>
      </c>
      <c r="C474" s="137">
        <v>16803</v>
      </c>
    </row>
    <row r="475" spans="1:3" x14ac:dyDescent="0.35">
      <c r="A475" s="136" t="s">
        <v>2346</v>
      </c>
      <c r="B475" s="136" t="s">
        <v>2345</v>
      </c>
      <c r="C475" s="137">
        <v>16801</v>
      </c>
    </row>
    <row r="476" spans="1:3" x14ac:dyDescent="0.35">
      <c r="A476" s="136" t="s">
        <v>2346</v>
      </c>
      <c r="B476" s="136" t="s">
        <v>2345</v>
      </c>
      <c r="C476" s="137">
        <v>16801</v>
      </c>
    </row>
    <row r="477" spans="1:3" x14ac:dyDescent="0.35">
      <c r="A477" s="136" t="s">
        <v>2350</v>
      </c>
      <c r="B477" s="136" t="s">
        <v>2345</v>
      </c>
      <c r="C477" s="137">
        <v>16870</v>
      </c>
    </row>
    <row r="478" spans="1:3" x14ac:dyDescent="0.35">
      <c r="A478" s="136" t="s">
        <v>2346</v>
      </c>
      <c r="B478" s="136" t="s">
        <v>2345</v>
      </c>
      <c r="C478" s="137">
        <v>16801</v>
      </c>
    </row>
    <row r="479" spans="1:3" x14ac:dyDescent="0.35">
      <c r="A479" s="136" t="s">
        <v>2346</v>
      </c>
      <c r="B479" s="136" t="s">
        <v>2345</v>
      </c>
      <c r="C479" s="137">
        <v>16803</v>
      </c>
    </row>
    <row r="480" spans="1:3" x14ac:dyDescent="0.35">
      <c r="A480" s="138" t="s">
        <v>2346</v>
      </c>
      <c r="B480" s="138" t="s">
        <v>2345</v>
      </c>
      <c r="C480" s="141">
        <v>16801</v>
      </c>
    </row>
    <row r="481" spans="1:3" x14ac:dyDescent="0.35">
      <c r="A481" s="142" t="s">
        <v>2346</v>
      </c>
      <c r="B481" s="142" t="s">
        <v>2345</v>
      </c>
      <c r="C481" s="143">
        <v>16803</v>
      </c>
    </row>
    <row r="482" spans="1:3" x14ac:dyDescent="0.35">
      <c r="A482" s="138" t="s">
        <v>2346</v>
      </c>
      <c r="B482" s="138" t="s">
        <v>2345</v>
      </c>
      <c r="C482" s="141">
        <v>16803</v>
      </c>
    </row>
  </sheetData>
  <mergeCells count="2">
    <mergeCell ref="A1:E1"/>
    <mergeCell ref="A2:E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23"/>
  <sheetViews>
    <sheetView workbookViewId="0">
      <selection activeCell="F15" sqref="F15"/>
    </sheetView>
  </sheetViews>
  <sheetFormatPr defaultRowHeight="14.5" x14ac:dyDescent="0.35"/>
  <cols>
    <col min="1" max="1" width="21.90625" style="87" customWidth="1"/>
    <col min="2" max="2" width="14.90625" style="87" customWidth="1"/>
    <col min="3" max="3" width="8.7265625" style="87"/>
    <col min="4" max="4" width="14.6328125" style="87" customWidth="1"/>
    <col min="5" max="5" width="16.90625" style="87" customWidth="1"/>
    <col min="6" max="6" width="15.54296875" style="87" customWidth="1"/>
    <col min="7" max="7" width="8.7265625" style="87"/>
    <col min="8" max="8" width="27" style="87" bestFit="1" customWidth="1"/>
    <col min="9" max="9" width="14.08984375" style="87" customWidth="1"/>
    <col min="10" max="10" width="12.54296875" style="87" bestFit="1" customWidth="1"/>
    <col min="11" max="16384" width="8.7265625" style="87"/>
  </cols>
  <sheetData>
    <row r="1" spans="1:11" ht="23.5" x14ac:dyDescent="0.35">
      <c r="A1" s="260" t="s">
        <v>2413</v>
      </c>
      <c r="B1" s="260"/>
      <c r="C1" s="260"/>
      <c r="D1" s="260"/>
      <c r="E1" s="260"/>
      <c r="F1" s="260"/>
    </row>
    <row r="2" spans="1:11" ht="14.5" customHeight="1" x14ac:dyDescent="0.35">
      <c r="A2" s="315" t="s">
        <v>2397</v>
      </c>
      <c r="B2" s="315"/>
      <c r="C2" s="315"/>
      <c r="D2" s="315"/>
      <c r="E2" s="315"/>
      <c r="F2" s="315"/>
    </row>
    <row r="3" spans="1:11" x14ac:dyDescent="0.35">
      <c r="A3" s="315"/>
      <c r="B3" s="315"/>
      <c r="C3" s="315"/>
      <c r="D3" s="315"/>
      <c r="E3" s="315"/>
      <c r="F3" s="315"/>
    </row>
    <row r="4" spans="1:11" x14ac:dyDescent="0.35">
      <c r="A4" s="316"/>
      <c r="B4" s="316"/>
      <c r="C4" s="316"/>
      <c r="D4" s="316"/>
      <c r="E4" s="316"/>
      <c r="F4" s="316"/>
      <c r="G4" s="116"/>
      <c r="H4" s="116"/>
      <c r="I4" s="116"/>
    </row>
    <row r="5" spans="1:11" ht="31" x14ac:dyDescent="0.35">
      <c r="A5" s="132" t="s">
        <v>2343</v>
      </c>
      <c r="B5" s="133" t="s">
        <v>2341</v>
      </c>
      <c r="C5" s="64" t="s">
        <v>1953</v>
      </c>
      <c r="D5" s="64" t="s">
        <v>2392</v>
      </c>
      <c r="E5" s="64" t="s">
        <v>2399</v>
      </c>
      <c r="F5" s="64" t="s">
        <v>2400</v>
      </c>
      <c r="H5" s="246" t="s">
        <v>2394</v>
      </c>
      <c r="I5" s="246"/>
      <c r="J5" s="246"/>
    </row>
    <row r="6" spans="1:11" x14ac:dyDescent="0.35">
      <c r="A6" s="81">
        <v>16802</v>
      </c>
      <c r="B6" s="81" t="s">
        <v>2346</v>
      </c>
      <c r="C6" s="117">
        <f xml:space="preserve"> COUNTIF('Commuting Raw'!C$7:C$482,A6)</f>
        <v>1</v>
      </c>
      <c r="D6" s="118">
        <v>0</v>
      </c>
      <c r="E6" s="117">
        <f t="shared" ref="E6:E47" si="0" xml:space="preserve"> 2 * C6 * D6 * $I$7</f>
        <v>0</v>
      </c>
      <c r="F6" s="77">
        <f t="shared" ref="F6:F47" si="1">E6 * $I$8</f>
        <v>0</v>
      </c>
      <c r="H6" s="124" t="s">
        <v>2395</v>
      </c>
      <c r="I6" s="124" t="s">
        <v>2398</v>
      </c>
      <c r="J6" s="124" t="s">
        <v>1974</v>
      </c>
    </row>
    <row r="7" spans="1:11" x14ac:dyDescent="0.35">
      <c r="A7" s="81">
        <v>16801</v>
      </c>
      <c r="B7" s="81" t="s">
        <v>2346</v>
      </c>
      <c r="C7" s="117">
        <f xml:space="preserve"> COUNTIF('Commuting Raw'!C$7:C$482,A7)</f>
        <v>144</v>
      </c>
      <c r="D7" s="118">
        <v>2.5</v>
      </c>
      <c r="E7" s="117">
        <f t="shared" si="0"/>
        <v>175680</v>
      </c>
      <c r="F7" s="77">
        <f t="shared" si="1"/>
        <v>70.974720000000005</v>
      </c>
      <c r="H7" s="81" t="s">
        <v>2396</v>
      </c>
      <c r="I7" s="125">
        <v>244</v>
      </c>
      <c r="J7" s="10" t="s">
        <v>2402</v>
      </c>
    </row>
    <row r="8" spans="1:11" ht="16.5" x14ac:dyDescent="0.35">
      <c r="A8" s="81">
        <v>16803</v>
      </c>
      <c r="B8" s="81" t="s">
        <v>2346</v>
      </c>
      <c r="C8" s="117">
        <f xml:space="preserve"> COUNTIF('Commuting Raw'!C$7:C$482,A8)</f>
        <v>119</v>
      </c>
      <c r="D8" s="118">
        <v>2.5</v>
      </c>
      <c r="E8" s="117">
        <f t="shared" si="0"/>
        <v>145180</v>
      </c>
      <c r="F8" s="77">
        <f t="shared" si="1"/>
        <v>58.652720000000002</v>
      </c>
      <c r="H8" s="81" t="s">
        <v>2401</v>
      </c>
      <c r="I8" s="126">
        <v>4.0400000000000001E-4</v>
      </c>
      <c r="J8" s="10" t="s">
        <v>2449</v>
      </c>
      <c r="K8" s="119"/>
    </row>
    <row r="9" spans="1:11" x14ac:dyDescent="0.35">
      <c r="A9" s="81">
        <v>16805</v>
      </c>
      <c r="B9" s="81" t="s">
        <v>2346</v>
      </c>
      <c r="C9" s="117">
        <f xml:space="preserve"> COUNTIF('Commuting Raw'!C$7:C$482,A9)</f>
        <v>1</v>
      </c>
      <c r="D9" s="118">
        <v>2.5</v>
      </c>
      <c r="E9" s="117">
        <f t="shared" si="0"/>
        <v>1220</v>
      </c>
      <c r="F9" s="77">
        <f t="shared" si="1"/>
        <v>0.49287999999999998</v>
      </c>
      <c r="H9" s="311" t="s">
        <v>2403</v>
      </c>
      <c r="I9" s="312"/>
      <c r="J9" s="312"/>
      <c r="K9" s="119"/>
    </row>
    <row r="10" spans="1:11" x14ac:dyDescent="0.35">
      <c r="A10" s="81">
        <v>16851</v>
      </c>
      <c r="B10" s="81" t="s">
        <v>2382</v>
      </c>
      <c r="C10" s="117">
        <f xml:space="preserve"> COUNTIF('Commuting Raw'!C$7:C$482,A10)</f>
        <v>1</v>
      </c>
      <c r="D10" s="118">
        <v>3.1</v>
      </c>
      <c r="E10" s="117">
        <f t="shared" si="0"/>
        <v>1512.8</v>
      </c>
      <c r="F10" s="77">
        <f t="shared" si="1"/>
        <v>0.61117120000000003</v>
      </c>
      <c r="H10" s="85"/>
      <c r="I10" s="127"/>
      <c r="J10" s="128"/>
      <c r="K10" s="119"/>
    </row>
    <row r="11" spans="1:11" x14ac:dyDescent="0.35">
      <c r="A11" s="81">
        <v>16827</v>
      </c>
      <c r="B11" s="81" t="s">
        <v>2356</v>
      </c>
      <c r="C11" s="117">
        <f xml:space="preserve"> COUNTIF('Commuting Raw'!C$7:C$482,A11)</f>
        <v>23</v>
      </c>
      <c r="D11" s="118">
        <v>5.4</v>
      </c>
      <c r="E11" s="117">
        <f t="shared" si="0"/>
        <v>60609.599999999999</v>
      </c>
      <c r="F11" s="77">
        <f t="shared" si="1"/>
        <v>24.4862784</v>
      </c>
      <c r="H11" s="246" t="s">
        <v>2404</v>
      </c>
      <c r="I11" s="246"/>
      <c r="J11" s="246"/>
      <c r="K11" s="119"/>
    </row>
    <row r="12" spans="1:11" x14ac:dyDescent="0.35">
      <c r="A12" s="81">
        <v>16868</v>
      </c>
      <c r="B12" s="81" t="s">
        <v>2374</v>
      </c>
      <c r="C12" s="117">
        <f xml:space="preserve"> COUNTIF('Commuting Raw'!C$7:C$482,A12)</f>
        <v>3</v>
      </c>
      <c r="D12" s="118">
        <v>7.4</v>
      </c>
      <c r="E12" s="117">
        <f t="shared" si="0"/>
        <v>10833.600000000002</v>
      </c>
      <c r="F12" s="77">
        <f t="shared" si="1"/>
        <v>4.3767744000000013</v>
      </c>
      <c r="H12" s="124" t="s">
        <v>2395</v>
      </c>
      <c r="I12" s="124" t="s">
        <v>2398</v>
      </c>
      <c r="J12" s="124" t="s">
        <v>1974</v>
      </c>
      <c r="K12" s="119"/>
    </row>
    <row r="13" spans="1:11" x14ac:dyDescent="0.35">
      <c r="A13" s="81">
        <v>16823</v>
      </c>
      <c r="B13" s="81" t="s">
        <v>2348</v>
      </c>
      <c r="C13" s="117">
        <f xml:space="preserve"> COUNTIF('Commuting Raw'!C$7:C$482,A13)</f>
        <v>52</v>
      </c>
      <c r="D13" s="118">
        <v>9.8000000000000007</v>
      </c>
      <c r="E13" s="117">
        <f t="shared" si="0"/>
        <v>248684.80000000002</v>
      </c>
      <c r="F13" s="77">
        <f t="shared" si="1"/>
        <v>100.4686592</v>
      </c>
      <c r="H13" s="124" t="s">
        <v>2405</v>
      </c>
      <c r="I13" s="129">
        <v>2.5</v>
      </c>
      <c r="J13" s="313" t="s">
        <v>2319</v>
      </c>
      <c r="K13" s="119"/>
    </row>
    <row r="14" spans="1:11" x14ac:dyDescent="0.35">
      <c r="A14" s="81">
        <v>15724</v>
      </c>
      <c r="B14" s="81" t="s">
        <v>2348</v>
      </c>
      <c r="C14" s="117">
        <f xml:space="preserve"> COUNTIF('Commuting Raw'!C$7:C$482,A14)</f>
        <v>1</v>
      </c>
      <c r="D14" s="118">
        <v>9.8000000000000007</v>
      </c>
      <c r="E14" s="117">
        <f t="shared" si="0"/>
        <v>4782.4000000000005</v>
      </c>
      <c r="F14" s="77">
        <f t="shared" si="1"/>
        <v>1.9320896000000003</v>
      </c>
      <c r="H14" s="124" t="s">
        <v>2406</v>
      </c>
      <c r="I14" s="76">
        <f>SUMPRODUCT(C6:C47,D6:D47)/C49</f>
        <v>9.1446088794925977</v>
      </c>
      <c r="J14" s="313"/>
      <c r="K14" s="119"/>
    </row>
    <row r="15" spans="1:11" x14ac:dyDescent="0.35">
      <c r="A15" s="81">
        <v>16844</v>
      </c>
      <c r="B15" s="81" t="s">
        <v>2363</v>
      </c>
      <c r="C15" s="117">
        <f xml:space="preserve"> COUNTIF('Commuting Raw'!C$7:C$482,A15)</f>
        <v>5</v>
      </c>
      <c r="D15" s="118">
        <v>11.1</v>
      </c>
      <c r="E15" s="117">
        <f t="shared" si="0"/>
        <v>27084</v>
      </c>
      <c r="F15" s="77">
        <f t="shared" si="1"/>
        <v>10.941936</v>
      </c>
      <c r="H15" s="124" t="s">
        <v>2407</v>
      </c>
      <c r="I15" s="118">
        <v>8</v>
      </c>
      <c r="J15" s="313"/>
      <c r="K15" s="119"/>
    </row>
    <row r="16" spans="1:11" x14ac:dyDescent="0.35">
      <c r="A16" s="81">
        <v>16853</v>
      </c>
      <c r="B16" s="81" t="s">
        <v>2362</v>
      </c>
      <c r="C16" s="117">
        <f xml:space="preserve"> COUNTIF('Commuting Raw'!C$7:C$482,A16)</f>
        <v>1</v>
      </c>
      <c r="D16" s="118">
        <v>12.1</v>
      </c>
      <c r="E16" s="117">
        <f t="shared" si="0"/>
        <v>5904.8</v>
      </c>
      <c r="F16" s="77">
        <f t="shared" si="1"/>
        <v>2.3855392000000002</v>
      </c>
      <c r="H16" s="124" t="s">
        <v>2408</v>
      </c>
      <c r="I16" s="118">
        <v>13</v>
      </c>
      <c r="J16" s="313"/>
      <c r="K16" s="119"/>
    </row>
    <row r="17" spans="1:11" x14ac:dyDescent="0.35">
      <c r="A17" s="81">
        <v>16870</v>
      </c>
      <c r="B17" s="81" t="s">
        <v>2350</v>
      </c>
      <c r="C17" s="117">
        <f xml:space="preserve"> COUNTIF('Commuting Raw'!C$7:C$482,A17)</f>
        <v>38</v>
      </c>
      <c r="D17" s="118">
        <v>14.6</v>
      </c>
      <c r="E17" s="117">
        <f t="shared" si="0"/>
        <v>270742.39999999997</v>
      </c>
      <c r="F17" s="77">
        <f t="shared" si="1"/>
        <v>109.37992959999998</v>
      </c>
      <c r="H17" s="124" t="s">
        <v>2409</v>
      </c>
      <c r="I17" s="56">
        <v>15</v>
      </c>
      <c r="J17" s="313"/>
      <c r="K17" s="119"/>
    </row>
    <row r="18" spans="1:11" x14ac:dyDescent="0.35">
      <c r="A18" s="81">
        <v>16865</v>
      </c>
      <c r="B18" s="81" t="s">
        <v>2393</v>
      </c>
      <c r="C18" s="117">
        <f xml:space="preserve"> COUNTIF('Commuting Raw'!C$7:C$482,A18)</f>
        <v>4</v>
      </c>
      <c r="D18" s="118">
        <v>14.8</v>
      </c>
      <c r="E18" s="117">
        <f t="shared" si="0"/>
        <v>28889.600000000002</v>
      </c>
      <c r="F18" s="77">
        <f t="shared" si="1"/>
        <v>11.671398400000001</v>
      </c>
      <c r="H18" s="130"/>
      <c r="I18" s="130"/>
      <c r="J18" s="130"/>
      <c r="K18" s="119"/>
    </row>
    <row r="19" spans="1:11" x14ac:dyDescent="0.35">
      <c r="A19" s="81">
        <v>16828</v>
      </c>
      <c r="B19" s="81" t="s">
        <v>2347</v>
      </c>
      <c r="C19" s="117">
        <f xml:space="preserve"> COUNTIF('Commuting Raw'!C$7:C$482,A19)</f>
        <v>11</v>
      </c>
      <c r="D19" s="118">
        <v>15.1</v>
      </c>
      <c r="E19" s="117">
        <f t="shared" si="0"/>
        <v>81056.800000000003</v>
      </c>
      <c r="F19" s="77">
        <f t="shared" si="1"/>
        <v>32.746947200000001</v>
      </c>
      <c r="H19" s="85"/>
      <c r="I19" s="131"/>
      <c r="J19" s="73"/>
      <c r="K19" s="119"/>
    </row>
    <row r="20" spans="1:11" x14ac:dyDescent="0.35">
      <c r="A20" s="81">
        <v>16856</v>
      </c>
      <c r="B20" s="81" t="s">
        <v>2380</v>
      </c>
      <c r="C20" s="117">
        <f xml:space="preserve"> COUNTIF('Commuting Raw'!C$7:C$482,A20)</f>
        <v>1</v>
      </c>
      <c r="D20" s="118">
        <v>16</v>
      </c>
      <c r="E20" s="117">
        <f t="shared" si="0"/>
        <v>7808</v>
      </c>
      <c r="F20" s="77">
        <f t="shared" si="1"/>
        <v>3.1544319999999999</v>
      </c>
      <c r="H20" s="120"/>
      <c r="I20" s="120"/>
      <c r="J20" s="122"/>
      <c r="K20" s="119"/>
    </row>
    <row r="21" spans="1:11" x14ac:dyDescent="0.35">
      <c r="A21" s="81">
        <v>16875</v>
      </c>
      <c r="B21" s="81" t="s">
        <v>2349</v>
      </c>
      <c r="C21" s="117">
        <f xml:space="preserve"> COUNTIF('Commuting Raw'!C$7:C$482,A21)</f>
        <v>7</v>
      </c>
      <c r="D21" s="118">
        <v>19.8</v>
      </c>
      <c r="E21" s="117">
        <f t="shared" si="0"/>
        <v>67636.800000000003</v>
      </c>
      <c r="F21" s="77">
        <f t="shared" si="1"/>
        <v>27.325267200000003</v>
      </c>
      <c r="H21" s="120"/>
      <c r="I21" s="121"/>
      <c r="J21" s="122"/>
      <c r="K21" s="119"/>
    </row>
    <row r="22" spans="1:11" x14ac:dyDescent="0.35">
      <c r="A22" s="81">
        <v>16841</v>
      </c>
      <c r="B22" s="81" t="s">
        <v>2371</v>
      </c>
      <c r="C22" s="117">
        <f xml:space="preserve"> COUNTIF('Commuting Raw'!C$7:C$482,A22)</f>
        <v>3</v>
      </c>
      <c r="D22" s="118">
        <v>21.4</v>
      </c>
      <c r="E22" s="117">
        <f t="shared" si="0"/>
        <v>31329.599999999995</v>
      </c>
      <c r="F22" s="77">
        <f t="shared" si="1"/>
        <v>12.657158399999998</v>
      </c>
      <c r="H22" s="119"/>
      <c r="I22" s="119"/>
      <c r="J22" s="119"/>
      <c r="K22" s="119"/>
    </row>
    <row r="23" spans="1:11" x14ac:dyDescent="0.35">
      <c r="A23" s="81">
        <v>16877</v>
      </c>
      <c r="B23" s="81" t="s">
        <v>2358</v>
      </c>
      <c r="C23" s="117">
        <f xml:space="preserve"> COUNTIF('Commuting Raw'!C$7:C$482,A23)</f>
        <v>5</v>
      </c>
      <c r="D23" s="118">
        <v>21.8</v>
      </c>
      <c r="E23" s="117">
        <f t="shared" si="0"/>
        <v>53192</v>
      </c>
      <c r="F23" s="77">
        <f t="shared" si="1"/>
        <v>21.489568000000002</v>
      </c>
    </row>
    <row r="24" spans="1:11" x14ac:dyDescent="0.35">
      <c r="A24" s="81">
        <v>16669</v>
      </c>
      <c r="B24" s="81" t="s">
        <v>2365</v>
      </c>
      <c r="C24" s="117">
        <f xml:space="preserve"> COUNTIF('Commuting Raw'!C$7:C$482,A24)</f>
        <v>3</v>
      </c>
      <c r="D24" s="118">
        <v>24</v>
      </c>
      <c r="E24" s="117">
        <f t="shared" si="0"/>
        <v>35136</v>
      </c>
      <c r="F24" s="77">
        <f t="shared" si="1"/>
        <v>14.194944</v>
      </c>
    </row>
    <row r="25" spans="1:11" x14ac:dyDescent="0.35">
      <c r="A25" s="81">
        <v>16683</v>
      </c>
      <c r="B25" s="81" t="s">
        <v>2372</v>
      </c>
      <c r="C25" s="117">
        <f xml:space="preserve"> COUNTIF('Commuting Raw'!C$7:C$482,A25)</f>
        <v>1</v>
      </c>
      <c r="D25" s="118">
        <v>24.7</v>
      </c>
      <c r="E25" s="117">
        <f t="shared" si="0"/>
        <v>12053.6</v>
      </c>
      <c r="F25" s="77">
        <f t="shared" si="1"/>
        <v>4.8696543999999999</v>
      </c>
    </row>
    <row r="26" spans="1:11" x14ac:dyDescent="0.35">
      <c r="A26" s="81">
        <v>16866</v>
      </c>
      <c r="B26" s="81" t="s">
        <v>2355</v>
      </c>
      <c r="C26" s="117">
        <f xml:space="preserve"> COUNTIF('Commuting Raw'!C$7:C$482,A26)</f>
        <v>4</v>
      </c>
      <c r="D26" s="118">
        <v>25.2</v>
      </c>
      <c r="E26" s="117">
        <f t="shared" si="0"/>
        <v>49190.400000000001</v>
      </c>
      <c r="F26" s="77">
        <f t="shared" si="1"/>
        <v>19.872921600000002</v>
      </c>
    </row>
    <row r="27" spans="1:11" x14ac:dyDescent="0.35">
      <c r="A27" s="81">
        <v>17084</v>
      </c>
      <c r="B27" s="81" t="s">
        <v>2353</v>
      </c>
      <c r="C27" s="117">
        <f xml:space="preserve"> COUNTIF('Commuting Raw'!C$7:C$482,A27)</f>
        <v>2</v>
      </c>
      <c r="D27" s="118">
        <v>27.2</v>
      </c>
      <c r="E27" s="117">
        <f t="shared" si="0"/>
        <v>26547.200000000001</v>
      </c>
      <c r="F27" s="77">
        <f t="shared" si="1"/>
        <v>10.725068800000001</v>
      </c>
    </row>
    <row r="28" spans="1:11" x14ac:dyDescent="0.35">
      <c r="A28" s="81">
        <v>16874</v>
      </c>
      <c r="B28" s="81" t="s">
        <v>2367</v>
      </c>
      <c r="C28" s="117">
        <f xml:space="preserve"> COUNTIF('Commuting Raw'!C$7:C$482,A28)</f>
        <v>4</v>
      </c>
      <c r="D28" s="118">
        <v>27.4</v>
      </c>
      <c r="E28" s="117">
        <f t="shared" si="0"/>
        <v>53484.799999999996</v>
      </c>
      <c r="F28" s="77">
        <f t="shared" si="1"/>
        <v>21.6078592</v>
      </c>
    </row>
    <row r="29" spans="1:11" x14ac:dyDescent="0.35">
      <c r="A29" s="81">
        <v>16686</v>
      </c>
      <c r="B29" s="81" t="s">
        <v>2360</v>
      </c>
      <c r="C29" s="117">
        <f xml:space="preserve"> COUNTIF('Commuting Raw'!C$7:C$482,A29)</f>
        <v>5</v>
      </c>
      <c r="D29" s="118">
        <v>28</v>
      </c>
      <c r="E29" s="117">
        <f t="shared" si="0"/>
        <v>68320</v>
      </c>
      <c r="F29" s="77">
        <f t="shared" si="1"/>
        <v>27.601279999999999</v>
      </c>
    </row>
    <row r="30" spans="1:11" x14ac:dyDescent="0.35">
      <c r="A30" s="81">
        <v>16872</v>
      </c>
      <c r="B30" s="81" t="s">
        <v>2359</v>
      </c>
      <c r="C30" s="117">
        <f xml:space="preserve"> COUNTIF('Commuting Raw'!C$7:C$482,A30)</f>
        <v>1</v>
      </c>
      <c r="D30" s="118">
        <v>28.3</v>
      </c>
      <c r="E30" s="117">
        <f t="shared" si="0"/>
        <v>13810.4</v>
      </c>
      <c r="F30" s="77">
        <f t="shared" si="1"/>
        <v>5.5794015999999997</v>
      </c>
    </row>
    <row r="31" spans="1:11" x14ac:dyDescent="0.35">
      <c r="A31" s="81">
        <v>16666</v>
      </c>
      <c r="B31" s="81" t="s">
        <v>2344</v>
      </c>
      <c r="C31" s="117">
        <f xml:space="preserve"> COUNTIF('Commuting Raw'!C$7:C$482,A31)</f>
        <v>1</v>
      </c>
      <c r="D31" s="118">
        <v>29.7</v>
      </c>
      <c r="E31" s="117">
        <f t="shared" si="0"/>
        <v>14493.6</v>
      </c>
      <c r="F31" s="77">
        <f t="shared" si="1"/>
        <v>5.8554143999999999</v>
      </c>
    </row>
    <row r="32" spans="1:11" x14ac:dyDescent="0.35">
      <c r="A32" s="81">
        <v>16860</v>
      </c>
      <c r="B32" s="81" t="s">
        <v>2368</v>
      </c>
      <c r="C32" s="117">
        <f xml:space="preserve"> COUNTIF('Commuting Raw'!C$7:C$482,A32)</f>
        <v>1</v>
      </c>
      <c r="D32" s="118">
        <v>30.5</v>
      </c>
      <c r="E32" s="117">
        <f t="shared" si="0"/>
        <v>14884</v>
      </c>
      <c r="F32" s="77">
        <f t="shared" si="1"/>
        <v>6.0131360000000003</v>
      </c>
    </row>
    <row r="33" spans="1:6" x14ac:dyDescent="0.35">
      <c r="A33" s="81">
        <v>16876</v>
      </c>
      <c r="B33" s="81" t="s">
        <v>2377</v>
      </c>
      <c r="C33" s="117">
        <f xml:space="preserve"> COUNTIF('Commuting Raw'!C$7:C$482,A33)</f>
        <v>1</v>
      </c>
      <c r="D33" s="118">
        <v>31.5</v>
      </c>
      <c r="E33" s="117">
        <f t="shared" si="0"/>
        <v>15372</v>
      </c>
      <c r="F33" s="77">
        <f t="shared" si="1"/>
        <v>6.2102880000000003</v>
      </c>
    </row>
    <row r="34" spans="1:6" x14ac:dyDescent="0.35">
      <c r="A34" s="81">
        <v>17751</v>
      </c>
      <c r="B34" s="81" t="s">
        <v>2386</v>
      </c>
      <c r="C34" s="117">
        <f xml:space="preserve"> COUNTIF('Commuting Raw'!C$7:C$482,A34)</f>
        <v>1</v>
      </c>
      <c r="D34" s="118">
        <v>32.200000000000003</v>
      </c>
      <c r="E34" s="117">
        <f t="shared" si="0"/>
        <v>15713.600000000002</v>
      </c>
      <c r="F34" s="77">
        <f t="shared" si="1"/>
        <v>6.3482944000000012</v>
      </c>
    </row>
    <row r="35" spans="1:6" x14ac:dyDescent="0.35">
      <c r="A35" s="81">
        <v>17044</v>
      </c>
      <c r="B35" s="81" t="s">
        <v>2370</v>
      </c>
      <c r="C35" s="117">
        <f xml:space="preserve"> COUNTIF('Commuting Raw'!C$7:C$482,A35)</f>
        <v>5</v>
      </c>
      <c r="D35" s="118">
        <v>32.5</v>
      </c>
      <c r="E35" s="117">
        <f t="shared" si="0"/>
        <v>79300</v>
      </c>
      <c r="F35" s="77">
        <f t="shared" si="1"/>
        <v>32.037199999999999</v>
      </c>
    </row>
    <row r="36" spans="1:6" x14ac:dyDescent="0.35">
      <c r="A36" s="81">
        <v>16652</v>
      </c>
      <c r="B36" s="81" t="s">
        <v>2361</v>
      </c>
      <c r="C36" s="117">
        <f xml:space="preserve"> COUNTIF('Commuting Raw'!C$7:C$482,A36)</f>
        <v>4</v>
      </c>
      <c r="D36" s="118">
        <v>33.200000000000003</v>
      </c>
      <c r="E36" s="117">
        <f t="shared" si="0"/>
        <v>64806.400000000009</v>
      </c>
      <c r="F36" s="77">
        <f t="shared" si="1"/>
        <v>26.181785600000005</v>
      </c>
    </row>
    <row r="37" spans="1:6" x14ac:dyDescent="0.35">
      <c r="A37" s="81">
        <v>16651</v>
      </c>
      <c r="B37" s="81" t="s">
        <v>2373</v>
      </c>
      <c r="C37" s="117">
        <f xml:space="preserve"> COUNTIF('Commuting Raw'!C$7:C$482,A37)</f>
        <v>3</v>
      </c>
      <c r="D37" s="118">
        <v>34.700000000000003</v>
      </c>
      <c r="E37" s="117">
        <f t="shared" si="0"/>
        <v>50800.800000000003</v>
      </c>
      <c r="F37" s="77">
        <f t="shared" si="1"/>
        <v>20.523523200000003</v>
      </c>
    </row>
    <row r="38" spans="1:6" x14ac:dyDescent="0.35">
      <c r="A38" s="81">
        <v>16617</v>
      </c>
      <c r="B38" s="81" t="s">
        <v>2388</v>
      </c>
      <c r="C38" s="117">
        <f xml:space="preserve"> COUNTIF('Commuting Raw'!C$7:C$482,A38)</f>
        <v>1</v>
      </c>
      <c r="D38" s="118">
        <v>35.5</v>
      </c>
      <c r="E38" s="117">
        <f t="shared" si="0"/>
        <v>17324</v>
      </c>
      <c r="F38" s="77">
        <f t="shared" si="1"/>
        <v>6.9988960000000002</v>
      </c>
    </row>
    <row r="39" spans="1:6" x14ac:dyDescent="0.35">
      <c r="A39" s="81">
        <v>17745</v>
      </c>
      <c r="B39" s="81" t="s">
        <v>2369</v>
      </c>
      <c r="C39" s="117">
        <f xml:space="preserve"> COUNTIF('Commuting Raw'!C$7:C$482,A39)</f>
        <v>1</v>
      </c>
      <c r="D39" s="118">
        <v>35.799999999999997</v>
      </c>
      <c r="E39" s="117">
        <f t="shared" si="0"/>
        <v>17470.399999999998</v>
      </c>
      <c r="F39" s="77">
        <f t="shared" si="1"/>
        <v>7.0580415999999992</v>
      </c>
    </row>
    <row r="40" spans="1:6" x14ac:dyDescent="0.35">
      <c r="A40" s="81">
        <v>16661</v>
      </c>
      <c r="B40" s="81" t="s">
        <v>2375</v>
      </c>
      <c r="C40" s="117">
        <f xml:space="preserve"> COUNTIF('Commuting Raw'!C$7:C$482,A40)</f>
        <v>1</v>
      </c>
      <c r="D40" s="118">
        <v>39.6</v>
      </c>
      <c r="E40" s="117">
        <f t="shared" si="0"/>
        <v>19324.8</v>
      </c>
      <c r="F40" s="77">
        <f t="shared" si="1"/>
        <v>7.8072191999999996</v>
      </c>
    </row>
    <row r="41" spans="1:6" x14ac:dyDescent="0.35">
      <c r="A41" s="81">
        <v>19072</v>
      </c>
      <c r="B41" s="81" t="s">
        <v>2381</v>
      </c>
      <c r="C41" s="117">
        <f xml:space="preserve"> COUNTIF('Commuting Raw'!C$7:C$482,A41)</f>
        <v>1</v>
      </c>
      <c r="D41" s="118">
        <v>40.1</v>
      </c>
      <c r="E41" s="117">
        <f t="shared" si="0"/>
        <v>19568.8</v>
      </c>
      <c r="F41" s="77">
        <f t="shared" si="1"/>
        <v>7.9057952</v>
      </c>
    </row>
    <row r="42" spans="1:6" x14ac:dyDescent="0.35">
      <c r="A42" s="81">
        <v>16830</v>
      </c>
      <c r="B42" s="81" t="s">
        <v>2389</v>
      </c>
      <c r="C42" s="117">
        <f xml:space="preserve"> COUNTIF('Commuting Raw'!C$7:C$482,A42)</f>
        <v>1</v>
      </c>
      <c r="D42" s="118">
        <v>42.6</v>
      </c>
      <c r="E42" s="117">
        <f t="shared" si="0"/>
        <v>20788.8</v>
      </c>
      <c r="F42" s="77">
        <f t="shared" si="1"/>
        <v>8.3986751999999996</v>
      </c>
    </row>
    <row r="43" spans="1:6" x14ac:dyDescent="0.35">
      <c r="A43" s="81">
        <v>16601</v>
      </c>
      <c r="B43" s="81" t="s">
        <v>2376</v>
      </c>
      <c r="C43" s="117">
        <f xml:space="preserve"> COUNTIF('Commuting Raw'!C$7:C$482,A43)</f>
        <v>4</v>
      </c>
      <c r="D43" s="118">
        <v>45.5</v>
      </c>
      <c r="E43" s="117">
        <f t="shared" si="0"/>
        <v>88816</v>
      </c>
      <c r="F43" s="77">
        <f t="shared" si="1"/>
        <v>35.881664000000001</v>
      </c>
    </row>
    <row r="44" spans="1:6" x14ac:dyDescent="0.35">
      <c r="A44" s="81">
        <v>16602</v>
      </c>
      <c r="B44" s="81" t="s">
        <v>2376</v>
      </c>
      <c r="C44" s="117">
        <f xml:space="preserve"> COUNTIF('Commuting Raw'!C$7:C$482,A44)</f>
        <v>3</v>
      </c>
      <c r="D44" s="118">
        <v>45.5</v>
      </c>
      <c r="E44" s="117">
        <f t="shared" si="0"/>
        <v>66612</v>
      </c>
      <c r="F44" s="77">
        <f t="shared" si="1"/>
        <v>26.911248000000001</v>
      </c>
    </row>
    <row r="45" spans="1:6" x14ac:dyDescent="0.35">
      <c r="A45" s="81">
        <v>16693</v>
      </c>
      <c r="B45" s="81" t="s">
        <v>2366</v>
      </c>
      <c r="C45" s="117">
        <f xml:space="preserve"> COUNTIF('Commuting Raw'!C$7:C$482,A45)</f>
        <v>2</v>
      </c>
      <c r="D45" s="118">
        <v>46.2</v>
      </c>
      <c r="E45" s="117">
        <f t="shared" si="0"/>
        <v>45091.200000000004</v>
      </c>
      <c r="F45" s="77">
        <f t="shared" si="1"/>
        <v>18.216844800000001</v>
      </c>
    </row>
    <row r="46" spans="1:6" x14ac:dyDescent="0.35">
      <c r="A46" s="81">
        <v>16627</v>
      </c>
      <c r="B46" s="81" t="s">
        <v>2351</v>
      </c>
      <c r="C46" s="117">
        <f xml:space="preserve"> COUNTIF('Commuting Raw'!C$7:C$482,A46)</f>
        <v>1</v>
      </c>
      <c r="D46" s="118">
        <v>49.2</v>
      </c>
      <c r="E46" s="117">
        <f t="shared" si="0"/>
        <v>24009.600000000002</v>
      </c>
      <c r="F46" s="77">
        <f t="shared" si="1"/>
        <v>9.6998784000000011</v>
      </c>
    </row>
    <row r="47" spans="1:6" x14ac:dyDescent="0.35">
      <c r="A47" s="81">
        <v>16641</v>
      </c>
      <c r="B47" s="81" t="s">
        <v>2354</v>
      </c>
      <c r="C47" s="117">
        <f xml:space="preserve"> COUNTIF('Commuting Raw'!C$7:C$482,A47)</f>
        <v>2</v>
      </c>
      <c r="D47" s="118">
        <v>57.1</v>
      </c>
      <c r="E47" s="117">
        <f t="shared" si="0"/>
        <v>55729.599999999999</v>
      </c>
      <c r="F47" s="77">
        <f t="shared" si="1"/>
        <v>22.514758400000002</v>
      </c>
    </row>
    <row r="49" spans="1:6" x14ac:dyDescent="0.35">
      <c r="A49" s="266" t="s">
        <v>1961</v>
      </c>
      <c r="B49" s="266"/>
      <c r="C49" s="117">
        <f xml:space="preserve"> SUM(C6:C47)</f>
        <v>473</v>
      </c>
      <c r="D49" s="81" t="s">
        <v>1961</v>
      </c>
      <c r="E49" s="117">
        <f>SUM(E6:E47)</f>
        <v>2110795.2000000002</v>
      </c>
      <c r="F49" s="67">
        <f>SUM(F6:F47)</f>
        <v>852.76126079999983</v>
      </c>
    </row>
    <row r="50" spans="1:6" ht="16.5" x14ac:dyDescent="0.35">
      <c r="A50" s="314" t="s">
        <v>1974</v>
      </c>
      <c r="B50" s="314"/>
      <c r="C50" s="10"/>
      <c r="D50" s="124" t="s">
        <v>1974</v>
      </c>
      <c r="E50" s="10" t="s">
        <v>2319</v>
      </c>
      <c r="F50" s="10" t="s">
        <v>2450</v>
      </c>
    </row>
    <row r="483" spans="1:1" x14ac:dyDescent="0.35">
      <c r="A483" s="123"/>
    </row>
    <row r="484" spans="1:1" x14ac:dyDescent="0.35">
      <c r="A484" s="123"/>
    </row>
    <row r="485" spans="1:1" x14ac:dyDescent="0.35">
      <c r="A485" s="123"/>
    </row>
    <row r="486" spans="1:1" x14ac:dyDescent="0.35">
      <c r="A486" s="123"/>
    </row>
    <row r="487" spans="1:1" x14ac:dyDescent="0.35">
      <c r="A487" s="123"/>
    </row>
    <row r="488" spans="1:1" x14ac:dyDescent="0.35">
      <c r="A488" s="123"/>
    </row>
    <row r="489" spans="1:1" x14ac:dyDescent="0.35">
      <c r="A489" s="123"/>
    </row>
    <row r="490" spans="1:1" x14ac:dyDescent="0.35">
      <c r="A490" s="123"/>
    </row>
    <row r="491" spans="1:1" x14ac:dyDescent="0.35">
      <c r="A491" s="123"/>
    </row>
    <row r="492" spans="1:1" x14ac:dyDescent="0.35">
      <c r="A492" s="123"/>
    </row>
    <row r="493" spans="1:1" x14ac:dyDescent="0.35">
      <c r="A493" s="123"/>
    </row>
    <row r="494" spans="1:1" x14ac:dyDescent="0.35">
      <c r="A494" s="123"/>
    </row>
    <row r="495" spans="1:1" x14ac:dyDescent="0.35">
      <c r="A495" s="123"/>
    </row>
    <row r="496" spans="1:1" x14ac:dyDescent="0.35">
      <c r="A496" s="123"/>
    </row>
    <row r="497" spans="1:1" x14ac:dyDescent="0.35">
      <c r="A497" s="123"/>
    </row>
    <row r="498" spans="1:1" x14ac:dyDescent="0.35">
      <c r="A498" s="123"/>
    </row>
    <row r="499" spans="1:1" x14ac:dyDescent="0.35">
      <c r="A499" s="123"/>
    </row>
    <row r="500" spans="1:1" x14ac:dyDescent="0.35">
      <c r="A500" s="123"/>
    </row>
    <row r="501" spans="1:1" x14ac:dyDescent="0.35">
      <c r="A501" s="123"/>
    </row>
    <row r="502" spans="1:1" x14ac:dyDescent="0.35">
      <c r="A502" s="123"/>
    </row>
    <row r="503" spans="1:1" x14ac:dyDescent="0.35">
      <c r="A503" s="123"/>
    </row>
    <row r="504" spans="1:1" x14ac:dyDescent="0.35">
      <c r="A504" s="123"/>
    </row>
    <row r="505" spans="1:1" x14ac:dyDescent="0.35">
      <c r="A505" s="123"/>
    </row>
    <row r="506" spans="1:1" x14ac:dyDescent="0.35">
      <c r="A506" s="123"/>
    </row>
    <row r="507" spans="1:1" x14ac:dyDescent="0.35">
      <c r="A507" s="123"/>
    </row>
    <row r="508" spans="1:1" x14ac:dyDescent="0.35">
      <c r="A508" s="123"/>
    </row>
    <row r="509" spans="1:1" x14ac:dyDescent="0.35">
      <c r="A509" s="123"/>
    </row>
    <row r="510" spans="1:1" x14ac:dyDescent="0.35">
      <c r="A510" s="123"/>
    </row>
    <row r="511" spans="1:1" x14ac:dyDescent="0.35">
      <c r="A511" s="123"/>
    </row>
    <row r="512" spans="1:1" x14ac:dyDescent="0.35">
      <c r="A512" s="123"/>
    </row>
    <row r="513" spans="1:1" x14ac:dyDescent="0.35">
      <c r="A513" s="123"/>
    </row>
    <row r="514" spans="1:1" x14ac:dyDescent="0.35">
      <c r="A514" s="123"/>
    </row>
    <row r="515" spans="1:1" x14ac:dyDescent="0.35">
      <c r="A515" s="123"/>
    </row>
    <row r="516" spans="1:1" x14ac:dyDescent="0.35">
      <c r="A516" s="123"/>
    </row>
    <row r="517" spans="1:1" x14ac:dyDescent="0.35">
      <c r="A517" s="123"/>
    </row>
    <row r="518" spans="1:1" x14ac:dyDescent="0.35">
      <c r="A518" s="123"/>
    </row>
    <row r="519" spans="1:1" x14ac:dyDescent="0.35">
      <c r="A519" s="123"/>
    </row>
    <row r="520" spans="1:1" x14ac:dyDescent="0.35">
      <c r="A520" s="123"/>
    </row>
    <row r="521" spans="1:1" x14ac:dyDescent="0.35">
      <c r="A521" s="123"/>
    </row>
    <row r="522" spans="1:1" x14ac:dyDescent="0.35">
      <c r="A522" s="123"/>
    </row>
    <row r="523" spans="1:1" x14ac:dyDescent="0.35">
      <c r="A523" s="123"/>
    </row>
  </sheetData>
  <sortState ref="A6:F47">
    <sortCondition ref="D6:D47"/>
  </sortState>
  <mergeCells count="8">
    <mergeCell ref="J13:J17"/>
    <mergeCell ref="A49:B49"/>
    <mergeCell ref="A50:B50"/>
    <mergeCell ref="H5:J5"/>
    <mergeCell ref="A1:F1"/>
    <mergeCell ref="A2:F4"/>
    <mergeCell ref="H9:J9"/>
    <mergeCell ref="H11:J11"/>
  </mergeCells>
  <hyperlinks>
    <hyperlink ref="H9" r:id="rId1"/>
  </hyperlinks>
  <pageMargins left="0.7" right="0.7" top="0.75" bottom="0.75" header="0.3" footer="0.3"/>
  <pageSetup orientation="portrait" horizontalDpi="1200" verticalDpi="1200"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workbookViewId="0">
      <selection sqref="A1:F4"/>
    </sheetView>
  </sheetViews>
  <sheetFormatPr defaultRowHeight="14.5" x14ac:dyDescent="0.35"/>
  <cols>
    <col min="1" max="1" width="6.81640625" bestFit="1" customWidth="1"/>
    <col min="2" max="2" width="20.36328125" customWidth="1"/>
    <col min="3" max="3" width="20.26953125" customWidth="1"/>
    <col min="4" max="4" width="16.453125" customWidth="1"/>
    <col min="5" max="5" width="8.7265625" bestFit="1" customWidth="1"/>
    <col min="6" max="6" width="14" bestFit="1" customWidth="1"/>
    <col min="7" max="7" width="12.08984375" customWidth="1"/>
    <col min="8" max="8" width="9" bestFit="1" customWidth="1"/>
    <col min="11" max="11" width="18.6328125" bestFit="1" customWidth="1"/>
  </cols>
  <sheetData>
    <row r="1" spans="1:12" ht="23" x14ac:dyDescent="0.35">
      <c r="A1" s="250" t="s">
        <v>2425</v>
      </c>
      <c r="B1" s="250"/>
      <c r="C1" s="250"/>
      <c r="D1" s="250"/>
      <c r="E1" s="250"/>
      <c r="F1" s="250"/>
    </row>
    <row r="2" spans="1:12" x14ac:dyDescent="0.35">
      <c r="A2" s="251" t="s">
        <v>2461</v>
      </c>
      <c r="B2" s="251"/>
      <c r="C2" s="251"/>
      <c r="D2" s="251"/>
      <c r="E2" s="251"/>
      <c r="F2" s="251"/>
    </row>
    <row r="3" spans="1:12" x14ac:dyDescent="0.35">
      <c r="A3" s="251"/>
      <c r="B3" s="251"/>
      <c r="C3" s="251"/>
      <c r="D3" s="251"/>
      <c r="E3" s="251"/>
      <c r="F3" s="251"/>
    </row>
    <row r="4" spans="1:12" x14ac:dyDescent="0.35">
      <c r="A4" s="276"/>
      <c r="B4" s="276"/>
      <c r="C4" s="276"/>
      <c r="D4" s="276"/>
      <c r="E4" s="276"/>
      <c r="F4" s="276"/>
    </row>
    <row r="6" spans="1:12" ht="29" x14ac:dyDescent="0.35">
      <c r="A6" s="64" t="s">
        <v>2414</v>
      </c>
      <c r="B6" s="83" t="s">
        <v>2418</v>
      </c>
      <c r="C6" s="83" t="s">
        <v>2329</v>
      </c>
      <c r="D6" s="64" t="s">
        <v>2497</v>
      </c>
      <c r="E6" s="83" t="s">
        <v>2415</v>
      </c>
      <c r="F6" s="64" t="s">
        <v>2401</v>
      </c>
      <c r="G6" s="64" t="s">
        <v>1974</v>
      </c>
      <c r="H6" s="71" t="s">
        <v>2005</v>
      </c>
      <c r="I6" s="64" t="s">
        <v>1974</v>
      </c>
      <c r="J6" s="66"/>
    </row>
    <row r="7" spans="1:12" ht="29" x14ac:dyDescent="0.35">
      <c r="A7" s="64">
        <v>0</v>
      </c>
      <c r="B7" s="148" t="s">
        <v>2420</v>
      </c>
      <c r="C7" s="148" t="s">
        <v>2464</v>
      </c>
      <c r="D7" s="12">
        <v>333</v>
      </c>
      <c r="E7" s="148" t="s">
        <v>2422</v>
      </c>
      <c r="F7" s="151">
        <v>3.5367183E-4</v>
      </c>
      <c r="G7" s="318" t="s">
        <v>2460</v>
      </c>
      <c r="H7" s="149">
        <f>D7*F7</f>
        <v>0.11777271939</v>
      </c>
      <c r="I7" s="318" t="s">
        <v>2450</v>
      </c>
      <c r="J7" s="66"/>
      <c r="K7" s="66"/>
      <c r="L7" s="66"/>
    </row>
    <row r="8" spans="1:12" ht="29" customHeight="1" x14ac:dyDescent="0.35">
      <c r="A8" s="64">
        <v>1</v>
      </c>
      <c r="B8" s="148" t="s">
        <v>2416</v>
      </c>
      <c r="C8" s="148" t="s">
        <v>2421</v>
      </c>
      <c r="D8" s="12">
        <v>333</v>
      </c>
      <c r="E8" s="148" t="s">
        <v>2422</v>
      </c>
      <c r="F8" s="151">
        <v>5.5261223999999998E-4</v>
      </c>
      <c r="G8" s="318"/>
      <c r="H8" s="149">
        <f t="shared" ref="H8:H10" si="0">D8*F8</f>
        <v>0.18401987591999999</v>
      </c>
      <c r="I8" s="318"/>
      <c r="J8" s="66"/>
      <c r="K8" s="72"/>
      <c r="L8" s="66"/>
    </row>
    <row r="9" spans="1:12" ht="29" x14ac:dyDescent="0.35">
      <c r="A9" s="64">
        <v>2</v>
      </c>
      <c r="B9" s="148" t="s">
        <v>2419</v>
      </c>
      <c r="C9" s="148" t="s">
        <v>1045</v>
      </c>
      <c r="D9" s="12">
        <v>5</v>
      </c>
      <c r="E9" s="148" t="s">
        <v>2017</v>
      </c>
      <c r="F9" s="151">
        <v>7.2641931999999998E-4</v>
      </c>
      <c r="G9" s="318"/>
      <c r="H9" s="149">
        <f t="shared" si="0"/>
        <v>3.6320965999999998E-3</v>
      </c>
      <c r="I9" s="318"/>
      <c r="J9" s="66"/>
      <c r="K9" s="62"/>
      <c r="L9" s="66"/>
    </row>
    <row r="10" spans="1:12" x14ac:dyDescent="0.35">
      <c r="A10" s="64">
        <v>3</v>
      </c>
      <c r="B10" s="148" t="s">
        <v>2417</v>
      </c>
      <c r="C10" s="148" t="s">
        <v>1980</v>
      </c>
      <c r="D10" s="12">
        <v>333</v>
      </c>
      <c r="E10" s="148" t="s">
        <v>2017</v>
      </c>
      <c r="F10" s="151">
        <v>1.1757075699999999E-3</v>
      </c>
      <c r="G10" s="318"/>
      <c r="H10" s="149">
        <f t="shared" si="0"/>
        <v>0.39151062080999999</v>
      </c>
      <c r="I10" s="318"/>
      <c r="J10" s="66"/>
      <c r="K10" s="62"/>
      <c r="L10" s="66"/>
    </row>
    <row r="11" spans="1:12" ht="16.5" x14ac:dyDescent="0.35">
      <c r="A11" s="311" t="s">
        <v>2423</v>
      </c>
      <c r="B11" s="317"/>
      <c r="C11" s="317"/>
      <c r="D11" s="317"/>
      <c r="E11" s="317"/>
      <c r="F11" s="150"/>
      <c r="G11" s="64" t="s">
        <v>1961</v>
      </c>
      <c r="H11" s="153">
        <f>SUM(H7:H10)</f>
        <v>0.69693531271999998</v>
      </c>
      <c r="I11" s="10" t="s">
        <v>2450</v>
      </c>
      <c r="J11" s="66"/>
      <c r="K11" s="62"/>
      <c r="L11" s="66"/>
    </row>
    <row r="12" spans="1:12" x14ac:dyDescent="0.35">
      <c r="A12" s="311" t="s">
        <v>2424</v>
      </c>
      <c r="B12" s="317"/>
      <c r="C12" s="317"/>
      <c r="D12" s="317"/>
      <c r="E12" s="317"/>
      <c r="F12" s="87"/>
      <c r="G12" s="87"/>
      <c r="H12" s="87"/>
      <c r="I12" s="87"/>
      <c r="J12" s="66"/>
      <c r="K12" s="73"/>
      <c r="L12" s="66"/>
    </row>
    <row r="13" spans="1:12" ht="14.5" customHeight="1" x14ac:dyDescent="0.35">
      <c r="H13" s="70"/>
      <c r="I13" s="69"/>
      <c r="J13" s="66"/>
      <c r="K13" s="74"/>
      <c r="L13" s="66"/>
    </row>
    <row r="14" spans="1:12" ht="14.5" customHeight="1" x14ac:dyDescent="0.35">
      <c r="I14" s="69"/>
      <c r="J14" s="66"/>
      <c r="K14" s="75"/>
      <c r="L14" s="66"/>
    </row>
    <row r="15" spans="1:12" x14ac:dyDescent="0.35">
      <c r="K15" s="73"/>
      <c r="L15" s="66"/>
    </row>
    <row r="16" spans="1:12" x14ac:dyDescent="0.35">
      <c r="I16" s="69"/>
      <c r="J16" s="66"/>
      <c r="K16" s="73"/>
      <c r="L16" s="66"/>
    </row>
    <row r="17" spans="10:12" x14ac:dyDescent="0.35">
      <c r="J17" s="66"/>
      <c r="K17" s="73"/>
      <c r="L17" s="66"/>
    </row>
    <row r="18" spans="10:12" x14ac:dyDescent="0.35">
      <c r="J18" s="66"/>
      <c r="K18" s="73"/>
      <c r="L18" s="66"/>
    </row>
    <row r="19" spans="10:12" x14ac:dyDescent="0.35">
      <c r="J19" s="66"/>
      <c r="K19" s="75"/>
      <c r="L19" s="66"/>
    </row>
    <row r="20" spans="10:12" x14ac:dyDescent="0.35">
      <c r="J20" s="66"/>
      <c r="K20" s="66"/>
      <c r="L20" s="66"/>
    </row>
    <row r="21" spans="10:12" x14ac:dyDescent="0.35">
      <c r="J21" s="66"/>
      <c r="K21" s="66"/>
      <c r="L21" s="66"/>
    </row>
    <row r="22" spans="10:12" x14ac:dyDescent="0.35">
      <c r="J22" s="66"/>
      <c r="K22" s="66"/>
      <c r="L22" s="66"/>
    </row>
    <row r="23" spans="10:12" x14ac:dyDescent="0.35">
      <c r="K23" s="66"/>
      <c r="L23" s="66"/>
    </row>
  </sheetData>
  <mergeCells count="6">
    <mergeCell ref="A12:E12"/>
    <mergeCell ref="A1:F1"/>
    <mergeCell ref="A2:F4"/>
    <mergeCell ref="G7:G10"/>
    <mergeCell ref="I7:I10"/>
    <mergeCell ref="A11:E11"/>
  </mergeCells>
  <hyperlinks>
    <hyperlink ref="A11" r:id="rId1"/>
    <hyperlink ref="A11:E11" r:id="rId2" display="https://www.eia.gov/tools/faqs/faq.php?id=73&amp;t=11"/>
    <hyperlink ref="A12" r:id="rId3"/>
  </hyperlinks>
  <pageMargins left="0.7" right="0.7" top="0.75" bottom="0.75" header="0.3" footer="0.3"/>
  <pageSetup orientation="portrait" horizontalDpi="1200" verticalDpi="1200" r:id="rId4"/>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1"/>
  <sheetViews>
    <sheetView workbookViewId="0">
      <selection activeCell="D26" sqref="D26"/>
    </sheetView>
  </sheetViews>
  <sheetFormatPr defaultRowHeight="14.5" x14ac:dyDescent="0.35"/>
  <cols>
    <col min="1" max="1" width="23" bestFit="1" customWidth="1"/>
    <col min="2" max="2" width="13.453125" bestFit="1" customWidth="1"/>
    <col min="3" max="3" width="10.26953125" bestFit="1" customWidth="1"/>
    <col min="4" max="4" width="22.7265625" bestFit="1" customWidth="1"/>
    <col min="5" max="5" width="47.26953125" bestFit="1" customWidth="1"/>
    <col min="6" max="6" width="12.54296875" bestFit="1" customWidth="1"/>
    <col min="7" max="7" width="19.08984375" bestFit="1" customWidth="1"/>
    <col min="9" max="9" width="28.54296875" bestFit="1" customWidth="1"/>
    <col min="10" max="10" width="34" bestFit="1" customWidth="1"/>
    <col min="11" max="11" width="11.453125" bestFit="1" customWidth="1"/>
  </cols>
  <sheetData>
    <row r="1" spans="1:10" ht="23" x14ac:dyDescent="0.35">
      <c r="A1" s="250" t="s">
        <v>2590</v>
      </c>
      <c r="B1" s="250"/>
      <c r="C1" s="250"/>
      <c r="D1" s="250"/>
      <c r="E1" s="250"/>
      <c r="F1" s="250"/>
    </row>
    <row r="2" spans="1:10" ht="14.5" customHeight="1" x14ac:dyDescent="0.35">
      <c r="A2" s="251" t="s">
        <v>2622</v>
      </c>
      <c r="B2" s="251"/>
      <c r="C2" s="251"/>
      <c r="D2" s="251"/>
      <c r="E2" s="251"/>
      <c r="F2" s="251"/>
    </row>
    <row r="3" spans="1:10" x14ac:dyDescent="0.35">
      <c r="A3" s="251"/>
      <c r="B3" s="251"/>
      <c r="C3" s="251"/>
      <c r="D3" s="251"/>
      <c r="E3" s="251"/>
      <c r="F3" s="251"/>
      <c r="I3" s="157"/>
      <c r="J3" s="157"/>
    </row>
    <row r="4" spans="1:10" x14ac:dyDescent="0.35">
      <c r="A4" s="251"/>
      <c r="B4" s="251"/>
      <c r="C4" s="251"/>
      <c r="D4" s="251"/>
      <c r="E4" s="251"/>
      <c r="F4" s="251"/>
      <c r="I4" s="157"/>
      <c r="J4" s="157"/>
    </row>
    <row r="5" spans="1:10" x14ac:dyDescent="0.35">
      <c r="A5" s="251"/>
      <c r="B5" s="251"/>
      <c r="C5" s="251"/>
      <c r="D5" s="251"/>
      <c r="E5" s="251"/>
      <c r="F5" s="251"/>
      <c r="I5" s="157"/>
    </row>
    <row r="6" spans="1:10" x14ac:dyDescent="0.35">
      <c r="A6" s="251"/>
      <c r="B6" s="251"/>
      <c r="C6" s="251"/>
      <c r="D6" s="251"/>
      <c r="E6" s="251"/>
      <c r="F6" s="251"/>
      <c r="I6" s="157"/>
      <c r="J6" s="157"/>
    </row>
    <row r="7" spans="1:10" x14ac:dyDescent="0.35">
      <c r="I7" s="157"/>
      <c r="J7" s="157"/>
    </row>
    <row r="8" spans="1:10" x14ac:dyDescent="0.35">
      <c r="I8" s="157"/>
      <c r="J8" s="157"/>
    </row>
    <row r="9" spans="1:10" ht="29" customHeight="1" x14ac:dyDescent="0.35">
      <c r="A9" s="319" t="s">
        <v>2606</v>
      </c>
      <c r="B9" s="319"/>
      <c r="C9" s="319"/>
      <c r="E9" s="246" t="s">
        <v>2394</v>
      </c>
      <c r="F9" s="246"/>
      <c r="G9" s="246"/>
      <c r="I9" s="157"/>
      <c r="J9" s="157"/>
    </row>
    <row r="10" spans="1:10" ht="14.5" customHeight="1" x14ac:dyDescent="0.35">
      <c r="A10" s="218" t="s">
        <v>2593</v>
      </c>
      <c r="B10" s="222">
        <v>1350000</v>
      </c>
      <c r="C10" s="320" t="s">
        <v>2605</v>
      </c>
      <c r="E10" s="218" t="s">
        <v>2395</v>
      </c>
      <c r="F10" s="218" t="s">
        <v>2398</v>
      </c>
      <c r="G10" s="218" t="s">
        <v>1974</v>
      </c>
      <c r="I10" s="157"/>
      <c r="J10" s="157"/>
    </row>
    <row r="11" spans="1:10" ht="16.5" x14ac:dyDescent="0.35">
      <c r="A11" s="218" t="s">
        <v>2594</v>
      </c>
      <c r="B11" s="222">
        <v>1600000</v>
      </c>
      <c r="C11" s="321"/>
      <c r="E11" s="216" t="s">
        <v>2591</v>
      </c>
      <c r="F11" s="222">
        <f>'Utility Emissions Factors'!G16</f>
        <v>4.8731618147345129E-4</v>
      </c>
      <c r="G11" s="217" t="s">
        <v>2592</v>
      </c>
      <c r="I11" s="157"/>
      <c r="J11" s="157"/>
    </row>
    <row r="12" spans="1:10" x14ac:dyDescent="0.35">
      <c r="A12" s="218" t="s">
        <v>2595</v>
      </c>
      <c r="B12" s="222">
        <v>1600000</v>
      </c>
      <c r="C12" s="321"/>
      <c r="E12" s="219" t="s">
        <v>2609</v>
      </c>
      <c r="F12" s="118">
        <v>1.6</v>
      </c>
      <c r="G12" s="220" t="s">
        <v>2613</v>
      </c>
      <c r="I12" s="157"/>
      <c r="J12" s="157"/>
    </row>
    <row r="13" spans="1:10" x14ac:dyDescent="0.35">
      <c r="A13" s="218" t="s">
        <v>2596</v>
      </c>
      <c r="B13" s="222">
        <v>1950000</v>
      </c>
      <c r="C13" s="321"/>
      <c r="D13" s="157"/>
      <c r="E13" s="219" t="s">
        <v>3530</v>
      </c>
      <c r="F13" s="118">
        <v>330.33</v>
      </c>
      <c r="G13" s="220" t="s">
        <v>2612</v>
      </c>
      <c r="I13" s="157"/>
      <c r="J13" s="157"/>
    </row>
    <row r="14" spans="1:10" x14ac:dyDescent="0.35">
      <c r="A14" s="218" t="s">
        <v>2597</v>
      </c>
      <c r="B14" s="222">
        <v>1600000</v>
      </c>
      <c r="C14" s="321"/>
      <c r="D14" s="157"/>
      <c r="E14" s="219" t="s">
        <v>3526</v>
      </c>
      <c r="F14" s="118">
        <f>24*365</f>
        <v>8760</v>
      </c>
      <c r="G14" s="220" t="s">
        <v>3527</v>
      </c>
      <c r="I14" s="157"/>
      <c r="J14" s="157"/>
    </row>
    <row r="15" spans="1:10" x14ac:dyDescent="0.35">
      <c r="A15" s="218" t="s">
        <v>2598</v>
      </c>
      <c r="B15" s="222">
        <v>1850000</v>
      </c>
      <c r="C15" s="321"/>
      <c r="D15" s="157"/>
      <c r="E15" s="157"/>
      <c r="F15" s="157"/>
      <c r="G15" s="157"/>
      <c r="I15" s="157"/>
      <c r="J15" s="157"/>
    </row>
    <row r="16" spans="1:10" x14ac:dyDescent="0.35">
      <c r="A16" s="218" t="s">
        <v>2599</v>
      </c>
      <c r="B16" s="222">
        <v>1600000</v>
      </c>
      <c r="C16" s="321"/>
      <c r="D16" s="157"/>
      <c r="E16" s="157"/>
      <c r="F16" s="157"/>
      <c r="G16" s="157"/>
      <c r="I16" s="157"/>
      <c r="J16" s="157"/>
    </row>
    <row r="17" spans="1:7" x14ac:dyDescent="0.35">
      <c r="A17" s="218" t="s">
        <v>2600</v>
      </c>
      <c r="B17" s="222">
        <v>1600000</v>
      </c>
      <c r="C17" s="321"/>
      <c r="D17" s="157"/>
      <c r="E17" s="157"/>
      <c r="F17" s="157"/>
      <c r="G17" s="157"/>
    </row>
    <row r="18" spans="1:7" x14ac:dyDescent="0.35">
      <c r="A18" s="218" t="s">
        <v>2601</v>
      </c>
      <c r="B18" s="222">
        <v>1900000</v>
      </c>
      <c r="C18" s="321"/>
      <c r="D18" s="157"/>
      <c r="E18" s="157"/>
      <c r="F18" s="157"/>
      <c r="G18" s="157"/>
    </row>
    <row r="19" spans="1:7" x14ac:dyDescent="0.35">
      <c r="A19" s="218" t="s">
        <v>2602</v>
      </c>
      <c r="B19" s="222">
        <v>2250000</v>
      </c>
      <c r="C19" s="321"/>
      <c r="D19" s="157"/>
      <c r="E19" s="157"/>
      <c r="F19" s="157"/>
    </row>
    <row r="20" spans="1:7" x14ac:dyDescent="0.35">
      <c r="A20" s="218" t="s">
        <v>2603</v>
      </c>
      <c r="B20" s="222">
        <v>1600000</v>
      </c>
      <c r="C20" s="321"/>
      <c r="D20" s="157"/>
      <c r="E20" s="157"/>
      <c r="F20" s="157"/>
    </row>
    <row r="21" spans="1:7" x14ac:dyDescent="0.35">
      <c r="A21" s="218" t="s">
        <v>2604</v>
      </c>
      <c r="B21" s="222">
        <v>1850000</v>
      </c>
      <c r="C21" s="322"/>
      <c r="D21" s="157"/>
    </row>
    <row r="22" spans="1:7" x14ac:dyDescent="0.35">
      <c r="D22" s="157"/>
    </row>
    <row r="23" spans="1:7" x14ac:dyDescent="0.35">
      <c r="A23" s="319" t="s">
        <v>2618</v>
      </c>
      <c r="B23" s="319"/>
      <c r="C23" s="319"/>
      <c r="D23" s="157"/>
    </row>
    <row r="24" spans="1:7" x14ac:dyDescent="0.35">
      <c r="A24" s="218" t="s">
        <v>2620</v>
      </c>
      <c r="B24" s="222">
        <v>20816415</v>
      </c>
      <c r="C24" s="217" t="s">
        <v>2605</v>
      </c>
      <c r="D24" s="157"/>
    </row>
    <row r="25" spans="1:7" x14ac:dyDescent="0.35">
      <c r="A25" s="221" t="s">
        <v>2619</v>
      </c>
      <c r="B25" s="222">
        <v>99137647</v>
      </c>
      <c r="C25" s="220" t="s">
        <v>2605</v>
      </c>
      <c r="D25" s="157"/>
    </row>
    <row r="26" spans="1:7" x14ac:dyDescent="0.35">
      <c r="A26" s="221" t="s">
        <v>2621</v>
      </c>
      <c r="B26" s="45">
        <f>B24/B25</f>
        <v>0.20997487463062342</v>
      </c>
      <c r="C26" s="220"/>
      <c r="D26" s="157"/>
    </row>
    <row r="27" spans="1:7" x14ac:dyDescent="0.35">
      <c r="A27" s="221" t="s">
        <v>2610</v>
      </c>
      <c r="B27" s="225">
        <f>B26*F13</f>
        <v>69.361000336733838</v>
      </c>
      <c r="C27" s="220" t="s">
        <v>2614</v>
      </c>
      <c r="D27" s="157"/>
    </row>
    <row r="28" spans="1:7" x14ac:dyDescent="0.35">
      <c r="A28" s="221" t="s">
        <v>2611</v>
      </c>
      <c r="B28" s="226">
        <f>B27*F12</f>
        <v>110.97760053877414</v>
      </c>
      <c r="C28" s="220" t="s">
        <v>2615</v>
      </c>
      <c r="D28" s="157"/>
    </row>
    <row r="29" spans="1:7" x14ac:dyDescent="0.35">
      <c r="A29" s="221" t="s">
        <v>2616</v>
      </c>
      <c r="B29" s="226">
        <f>B28*F14</f>
        <v>972163.7807196615</v>
      </c>
      <c r="C29" s="220" t="s">
        <v>1976</v>
      </c>
      <c r="D29" s="157"/>
    </row>
    <row r="30" spans="1:7" ht="16.5" x14ac:dyDescent="0.35">
      <c r="A30" s="221" t="s">
        <v>2617</v>
      </c>
      <c r="B30" s="233">
        <f>B29*F11</f>
        <v>473.7511413870991</v>
      </c>
      <c r="C30" s="220" t="s">
        <v>2450</v>
      </c>
      <c r="D30" s="157"/>
    </row>
    <row r="31" spans="1:7" x14ac:dyDescent="0.35">
      <c r="A31" s="157"/>
      <c r="B31" s="157"/>
      <c r="C31" s="157"/>
    </row>
  </sheetData>
  <mergeCells count="6">
    <mergeCell ref="A23:C23"/>
    <mergeCell ref="C10:C21"/>
    <mergeCell ref="A9:C9"/>
    <mergeCell ref="A1:F1"/>
    <mergeCell ref="A2:F6"/>
    <mergeCell ref="E9:G9"/>
  </mergeCells>
  <pageMargins left="0.7" right="0.7" top="0.75" bottom="0.75" header="0.3" footer="0.3"/>
  <pageSetup orientation="portrait" horizontalDpi="1200" verticalDpi="120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F13" sqref="F13"/>
    </sheetView>
  </sheetViews>
  <sheetFormatPr defaultRowHeight="14.5" x14ac:dyDescent="0.35"/>
  <cols>
    <col min="1" max="1" width="25.26953125" bestFit="1" customWidth="1"/>
    <col min="2" max="2" width="14.6328125" bestFit="1" customWidth="1"/>
    <col min="5" max="5" width="21.54296875" customWidth="1"/>
    <col min="6" max="6" width="13.6328125" bestFit="1" customWidth="1"/>
    <col min="7" max="7" width="13" bestFit="1" customWidth="1"/>
    <col min="9" max="9" width="25.1796875" bestFit="1" customWidth="1"/>
    <col min="10" max="10" width="24.36328125" customWidth="1"/>
  </cols>
  <sheetData>
    <row r="1" spans="1:7" ht="23" x14ac:dyDescent="0.35">
      <c r="A1" s="250" t="s">
        <v>2337</v>
      </c>
      <c r="B1" s="250"/>
      <c r="C1" s="250"/>
      <c r="D1" s="250"/>
      <c r="E1" s="250"/>
      <c r="F1" s="250"/>
    </row>
    <row r="2" spans="1:7" ht="14.5" customHeight="1" x14ac:dyDescent="0.35">
      <c r="A2" s="251" t="s">
        <v>2483</v>
      </c>
      <c r="B2" s="251"/>
      <c r="C2" s="251"/>
      <c r="D2" s="251"/>
      <c r="E2" s="251"/>
      <c r="F2" s="251"/>
    </row>
    <row r="3" spans="1:7" x14ac:dyDescent="0.35">
      <c r="A3" s="251"/>
      <c r="B3" s="251"/>
      <c r="C3" s="251"/>
      <c r="D3" s="251"/>
      <c r="E3" s="251"/>
      <c r="F3" s="251"/>
    </row>
    <row r="4" spans="1:7" x14ac:dyDescent="0.35">
      <c r="A4" s="251"/>
      <c r="B4" s="251"/>
      <c r="C4" s="251"/>
      <c r="D4" s="251"/>
      <c r="E4" s="251"/>
      <c r="F4" s="251"/>
    </row>
    <row r="5" spans="1:7" x14ac:dyDescent="0.35">
      <c r="A5" s="251"/>
      <c r="B5" s="251"/>
      <c r="C5" s="251"/>
      <c r="D5" s="251"/>
      <c r="E5" s="251"/>
      <c r="F5" s="251"/>
    </row>
    <row r="7" spans="1:7" x14ac:dyDescent="0.35">
      <c r="A7" s="161" t="s">
        <v>2473</v>
      </c>
      <c r="B7" s="64" t="s">
        <v>2474</v>
      </c>
      <c r="E7" s="247" t="s">
        <v>2571</v>
      </c>
      <c r="F7" s="249"/>
      <c r="G7" s="157"/>
    </row>
    <row r="8" spans="1:7" x14ac:dyDescent="0.35">
      <c r="A8" s="162" t="s">
        <v>2475</v>
      </c>
      <c r="B8" s="160">
        <v>165611.4499999996</v>
      </c>
      <c r="E8" s="64" t="s">
        <v>2481</v>
      </c>
      <c r="F8" s="64" t="s">
        <v>2482</v>
      </c>
    </row>
    <row r="9" spans="1:7" x14ac:dyDescent="0.35">
      <c r="A9" s="162" t="s">
        <v>2476</v>
      </c>
      <c r="B9" s="160">
        <v>5313527.1600001091</v>
      </c>
      <c r="E9" s="155" t="s">
        <v>2486</v>
      </c>
      <c r="F9" s="160">
        <f>948952.51 + 886243</f>
        <v>1835195.51</v>
      </c>
    </row>
    <row r="10" spans="1:7" x14ac:dyDescent="0.35">
      <c r="A10" s="162" t="s">
        <v>2477</v>
      </c>
      <c r="B10" s="160">
        <v>1272952.3199999984</v>
      </c>
      <c r="E10" s="155" t="s">
        <v>2465</v>
      </c>
      <c r="F10" s="160">
        <v>1503160.2</v>
      </c>
    </row>
    <row r="11" spans="1:7" x14ac:dyDescent="0.35">
      <c r="A11" s="162" t="s">
        <v>2478</v>
      </c>
      <c r="B11" s="160">
        <v>4629667.490000003</v>
      </c>
      <c r="E11" s="155" t="s">
        <v>2466</v>
      </c>
      <c r="F11" s="160">
        <v>404755.56</v>
      </c>
    </row>
    <row r="12" spans="1:7" x14ac:dyDescent="0.35">
      <c r="E12" s="155" t="s">
        <v>2485</v>
      </c>
      <c r="F12" s="160">
        <v>343305.88</v>
      </c>
    </row>
    <row r="13" spans="1:7" x14ac:dyDescent="0.35">
      <c r="A13" s="64" t="s">
        <v>1961</v>
      </c>
      <c r="B13" s="156">
        <f>SUM(B8:B11)</f>
        <v>11381758.42000011</v>
      </c>
      <c r="E13" s="155" t="s">
        <v>2467</v>
      </c>
      <c r="F13" s="160">
        <v>302067.09999999998</v>
      </c>
    </row>
    <row r="14" spans="1:7" x14ac:dyDescent="0.35">
      <c r="A14" s="64" t="s">
        <v>2479</v>
      </c>
      <c r="B14" s="163">
        <f>128590/500000000</f>
        <v>2.5717999999999997E-4</v>
      </c>
      <c r="E14" s="155" t="s">
        <v>2468</v>
      </c>
      <c r="F14" s="160">
        <v>272835.12</v>
      </c>
    </row>
    <row r="15" spans="1:7" ht="15.5" x14ac:dyDescent="0.35">
      <c r="A15" s="159" t="s">
        <v>1974</v>
      </c>
      <c r="B15" s="158" t="s">
        <v>2484</v>
      </c>
      <c r="E15" s="155" t="s">
        <v>2469</v>
      </c>
      <c r="F15" s="160">
        <v>265480.78999999998</v>
      </c>
    </row>
    <row r="16" spans="1:7" x14ac:dyDescent="0.35">
      <c r="A16" s="64" t="s">
        <v>2480</v>
      </c>
      <c r="B16" s="164">
        <f>B13*B14</f>
        <v>2927.1606304556281</v>
      </c>
      <c r="E16" s="155" t="s">
        <v>2470</v>
      </c>
      <c r="F16" s="160">
        <v>207996</v>
      </c>
    </row>
    <row r="17" spans="1:6" ht="15.5" x14ac:dyDescent="0.35">
      <c r="A17" s="159" t="s">
        <v>1974</v>
      </c>
      <c r="B17" s="158" t="s">
        <v>2023</v>
      </c>
      <c r="E17" s="155" t="s">
        <v>2471</v>
      </c>
      <c r="F17" s="160">
        <v>203985.92000000001</v>
      </c>
    </row>
    <row r="18" spans="1:6" x14ac:dyDescent="0.35">
      <c r="A18" s="323" t="s">
        <v>2570</v>
      </c>
      <c r="B18" s="323"/>
      <c r="E18" s="155" t="s">
        <v>2572</v>
      </c>
      <c r="F18" s="160">
        <v>158687.44</v>
      </c>
    </row>
    <row r="19" spans="1:6" x14ac:dyDescent="0.35">
      <c r="A19" s="157"/>
      <c r="B19" s="157"/>
      <c r="C19" s="157"/>
      <c r="E19" s="155" t="s">
        <v>2472</v>
      </c>
      <c r="F19" s="160">
        <v>151062.35</v>
      </c>
    </row>
    <row r="20" spans="1:6" x14ac:dyDescent="0.35">
      <c r="A20" s="157"/>
      <c r="B20" s="157"/>
      <c r="C20" s="157"/>
    </row>
    <row r="21" spans="1:6" x14ac:dyDescent="0.35">
      <c r="A21" s="157"/>
      <c r="B21" s="157"/>
      <c r="C21" s="157"/>
    </row>
    <row r="22" spans="1:6" x14ac:dyDescent="0.35">
      <c r="A22" s="157"/>
      <c r="B22" s="157"/>
    </row>
    <row r="23" spans="1:6" x14ac:dyDescent="0.35">
      <c r="A23" s="157"/>
      <c r="B23" s="157"/>
      <c r="C23" s="157"/>
    </row>
    <row r="24" spans="1:6" x14ac:dyDescent="0.35">
      <c r="A24" s="157"/>
      <c r="B24" s="157"/>
      <c r="C24" s="157"/>
    </row>
    <row r="25" spans="1:6" x14ac:dyDescent="0.35">
      <c r="A25" s="157"/>
      <c r="B25" s="157"/>
      <c r="C25" s="157"/>
    </row>
  </sheetData>
  <mergeCells count="4">
    <mergeCell ref="A1:F1"/>
    <mergeCell ref="A2:F5"/>
    <mergeCell ref="A18:B18"/>
    <mergeCell ref="E7:F7"/>
  </mergeCells>
  <hyperlinks>
    <hyperlink ref="A18" r:id="rId1" display="http://sustainability.berkeley.edu/sites/default/files/DoyleK_Thesis_UCB2009SupplyChainCarbonFootprint.pdf"/>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A11" sqref="A11"/>
    </sheetView>
  </sheetViews>
  <sheetFormatPr defaultRowHeight="14.5" x14ac:dyDescent="0.35"/>
  <cols>
    <col min="1" max="1" width="32.6328125" customWidth="1"/>
  </cols>
  <sheetData>
    <row r="1" spans="1:1" ht="45" customHeight="1" x14ac:dyDescent="0.35">
      <c r="A1" s="16" t="s">
        <v>1983</v>
      </c>
    </row>
    <row r="2" spans="1:1" x14ac:dyDescent="0.35">
      <c r="A2" s="8" t="s">
        <v>1988</v>
      </c>
    </row>
    <row r="3" spans="1:1" x14ac:dyDescent="0.35">
      <c r="A3" s="9" t="s">
        <v>1989</v>
      </c>
    </row>
    <row r="4" spans="1:1" x14ac:dyDescent="0.35">
      <c r="A4" s="6" t="s">
        <v>1987</v>
      </c>
    </row>
    <row r="5" spans="1:1" x14ac:dyDescent="0.35">
      <c r="A5" s="10" t="s">
        <v>1974</v>
      </c>
    </row>
    <row r="6" spans="1:1" x14ac:dyDescent="0.35">
      <c r="A6" s="37" t="s">
        <v>2310</v>
      </c>
    </row>
    <row r="7" spans="1:1" x14ac:dyDescent="0.35">
      <c r="A7" s="11" t="s">
        <v>2001</v>
      </c>
    </row>
    <row r="8" spans="1:1" x14ac:dyDescent="0.35">
      <c r="A8" s="185" t="s">
        <v>2537</v>
      </c>
    </row>
    <row r="9" spans="1:1" x14ac:dyDescent="0.35">
      <c r="A9" s="12" t="s">
        <v>1986</v>
      </c>
    </row>
    <row r="10" spans="1:1" x14ac:dyDescent="0.35">
      <c r="A10" s="13" t="s">
        <v>1985</v>
      </c>
    </row>
    <row r="11" spans="1:1" x14ac:dyDescent="0.35">
      <c r="A11" s="14" t="s">
        <v>1984</v>
      </c>
    </row>
    <row r="12" spans="1:1" x14ac:dyDescent="0.35">
      <c r="A12" s="15" t="s">
        <v>1990</v>
      </c>
    </row>
    <row r="13" spans="1:1" x14ac:dyDescent="0.35">
      <c r="A13" s="184" t="s">
        <v>2002</v>
      </c>
    </row>
    <row r="14" spans="1:1" x14ac:dyDescent="0.35">
      <c r="A14" s="167"/>
    </row>
    <row r="15" spans="1:1" x14ac:dyDescent="0.35">
      <c r="A15" s="167"/>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471"/>
  <sheetViews>
    <sheetView zoomScaleNormal="100" workbookViewId="0">
      <selection activeCell="C5387" sqref="C5387"/>
    </sheetView>
  </sheetViews>
  <sheetFormatPr defaultRowHeight="14.5" x14ac:dyDescent="0.35"/>
  <cols>
    <col min="1" max="1" width="8.08984375" bestFit="1" customWidth="1"/>
    <col min="2" max="2" width="30" customWidth="1"/>
    <col min="3" max="3" width="14.90625" style="227" bestFit="1" customWidth="1"/>
    <col min="4" max="4" width="8.81640625" style="227" bestFit="1" customWidth="1"/>
    <col min="5" max="5" width="15.1796875" style="227" bestFit="1" customWidth="1"/>
    <col min="6" max="6" width="42.54296875" bestFit="1" customWidth="1"/>
    <col min="7" max="7" width="19.81640625" customWidth="1"/>
    <col min="8" max="8" width="36.81640625" bestFit="1" customWidth="1"/>
    <col min="9" max="9" width="25" customWidth="1"/>
    <col min="10" max="10" width="35" customWidth="1"/>
  </cols>
  <sheetData>
    <row r="1" spans="1:10" ht="23" x14ac:dyDescent="0.35">
      <c r="A1" s="250" t="s">
        <v>2305</v>
      </c>
      <c r="B1" s="250"/>
      <c r="C1" s="250"/>
      <c r="D1" s="252"/>
      <c r="E1" s="252"/>
      <c r="F1" s="250"/>
    </row>
    <row r="2" spans="1:10" ht="14.5" customHeight="1" x14ac:dyDescent="0.35">
      <c r="A2" s="251" t="s">
        <v>2462</v>
      </c>
      <c r="B2" s="251"/>
      <c r="C2" s="251"/>
      <c r="D2" s="253"/>
      <c r="E2" s="253"/>
      <c r="F2" s="251"/>
    </row>
    <row r="3" spans="1:10" x14ac:dyDescent="0.35">
      <c r="A3" s="251"/>
      <c r="B3" s="251"/>
      <c r="C3" s="251"/>
      <c r="D3" s="253"/>
      <c r="E3" s="253"/>
      <c r="F3" s="251"/>
    </row>
    <row r="4" spans="1:10" x14ac:dyDescent="0.35">
      <c r="A4" s="251"/>
      <c r="B4" s="251"/>
      <c r="C4" s="251"/>
      <c r="D4" s="253"/>
      <c r="E4" s="253"/>
      <c r="F4" s="251"/>
    </row>
    <row r="6" spans="1:10" x14ac:dyDescent="0.35">
      <c r="A6" s="1" t="s">
        <v>0</v>
      </c>
      <c r="B6" s="1" t="s">
        <v>1</v>
      </c>
      <c r="C6" s="228" t="s">
        <v>2</v>
      </c>
      <c r="D6" s="228" t="s">
        <v>3</v>
      </c>
      <c r="E6" s="228" t="s">
        <v>4</v>
      </c>
      <c r="F6" s="1" t="s">
        <v>5</v>
      </c>
      <c r="G6" s="1" t="s">
        <v>6</v>
      </c>
      <c r="H6" s="1" t="s">
        <v>7</v>
      </c>
      <c r="I6" s="1" t="s">
        <v>8</v>
      </c>
      <c r="J6" s="1" t="s">
        <v>9</v>
      </c>
    </row>
    <row r="7" spans="1:10" x14ac:dyDescent="0.35">
      <c r="A7" t="s">
        <v>10</v>
      </c>
      <c r="B7" t="s">
        <v>1090</v>
      </c>
      <c r="C7" s="227" t="s">
        <v>763</v>
      </c>
      <c r="D7" s="227">
        <v>182.69</v>
      </c>
      <c r="E7" s="227" t="s">
        <v>61</v>
      </c>
      <c r="F7" t="s">
        <v>62</v>
      </c>
      <c r="G7" t="s">
        <v>80</v>
      </c>
      <c r="H7" t="s">
        <v>1091</v>
      </c>
      <c r="I7" t="s">
        <v>1044</v>
      </c>
      <c r="J7" t="s">
        <v>1092</v>
      </c>
    </row>
    <row r="8" spans="1:10" x14ac:dyDescent="0.35">
      <c r="A8" t="s">
        <v>10</v>
      </c>
      <c r="B8" t="s">
        <v>1090</v>
      </c>
      <c r="C8" s="227" t="s">
        <v>128</v>
      </c>
      <c r="D8" s="227">
        <v>148.37</v>
      </c>
      <c r="E8" s="227" t="s">
        <v>61</v>
      </c>
      <c r="F8" t="s">
        <v>62</v>
      </c>
      <c r="G8" t="s">
        <v>80</v>
      </c>
      <c r="H8" t="s">
        <v>1091</v>
      </c>
      <c r="I8" t="s">
        <v>1044</v>
      </c>
      <c r="J8" t="s">
        <v>1092</v>
      </c>
    </row>
    <row r="9" spans="1:10" x14ac:dyDescent="0.35">
      <c r="A9" t="s">
        <v>10</v>
      </c>
      <c r="B9" t="s">
        <v>1090</v>
      </c>
      <c r="C9" s="227" t="s">
        <v>359</v>
      </c>
      <c r="D9" s="227">
        <v>233.19</v>
      </c>
      <c r="E9" s="227" t="s">
        <v>61</v>
      </c>
      <c r="F9" t="s">
        <v>62</v>
      </c>
      <c r="G9" t="s">
        <v>62</v>
      </c>
      <c r="H9" t="s">
        <v>1091</v>
      </c>
      <c r="I9" t="s">
        <v>1044</v>
      </c>
      <c r="J9" t="s">
        <v>1092</v>
      </c>
    </row>
    <row r="10" spans="1:10" x14ac:dyDescent="0.35">
      <c r="A10" t="s">
        <v>10</v>
      </c>
      <c r="B10" t="s">
        <v>1090</v>
      </c>
      <c r="C10" s="227" t="s">
        <v>268</v>
      </c>
      <c r="D10" s="227">
        <v>188.36</v>
      </c>
      <c r="E10" s="227" t="s">
        <v>61</v>
      </c>
      <c r="F10" t="s">
        <v>62</v>
      </c>
      <c r="G10" t="s">
        <v>62</v>
      </c>
      <c r="H10" t="s">
        <v>1091</v>
      </c>
      <c r="I10" t="s">
        <v>1044</v>
      </c>
      <c r="J10" t="s">
        <v>1092</v>
      </c>
    </row>
    <row r="11" spans="1:10" x14ac:dyDescent="0.35">
      <c r="A11" t="s">
        <v>10</v>
      </c>
      <c r="B11" t="s">
        <v>1090</v>
      </c>
      <c r="C11" s="227" t="s">
        <v>1093</v>
      </c>
      <c r="D11" s="227">
        <v>174.25</v>
      </c>
      <c r="E11" s="227" t="s">
        <v>75</v>
      </c>
      <c r="F11" t="s">
        <v>76</v>
      </c>
      <c r="G11" t="s">
        <v>73</v>
      </c>
      <c r="H11" t="s">
        <v>1091</v>
      </c>
      <c r="I11" t="s">
        <v>1044</v>
      </c>
      <c r="J11" t="s">
        <v>1092</v>
      </c>
    </row>
    <row r="12" spans="1:10" x14ac:dyDescent="0.35">
      <c r="A12" t="s">
        <v>10</v>
      </c>
      <c r="B12" t="s">
        <v>1090</v>
      </c>
      <c r="C12" s="227" t="s">
        <v>201</v>
      </c>
      <c r="D12" s="227">
        <v>515.08000000000004</v>
      </c>
      <c r="E12" s="227" t="s">
        <v>75</v>
      </c>
      <c r="F12" t="s">
        <v>76</v>
      </c>
      <c r="G12" t="s">
        <v>73</v>
      </c>
      <c r="H12" t="s">
        <v>1091</v>
      </c>
      <c r="I12" t="s">
        <v>1044</v>
      </c>
      <c r="J12" t="s">
        <v>1092</v>
      </c>
    </row>
    <row r="13" spans="1:10" x14ac:dyDescent="0.35">
      <c r="A13" t="s">
        <v>10</v>
      </c>
      <c r="B13" t="s">
        <v>1090</v>
      </c>
      <c r="C13" s="227" t="s">
        <v>596</v>
      </c>
      <c r="D13" s="227">
        <v>1923.95</v>
      </c>
      <c r="E13" s="227" t="s">
        <v>75</v>
      </c>
      <c r="F13" t="s">
        <v>76</v>
      </c>
      <c r="G13" t="s">
        <v>73</v>
      </c>
      <c r="H13" t="s">
        <v>1091</v>
      </c>
      <c r="I13" t="s">
        <v>1044</v>
      </c>
      <c r="J13" t="s">
        <v>1092</v>
      </c>
    </row>
    <row r="14" spans="1:10" x14ac:dyDescent="0.35">
      <c r="A14" t="s">
        <v>10</v>
      </c>
      <c r="B14" t="s">
        <v>1090</v>
      </c>
      <c r="C14" s="227" t="s">
        <v>1094</v>
      </c>
      <c r="D14" s="227">
        <v>505.58</v>
      </c>
      <c r="E14" s="227" t="s">
        <v>75</v>
      </c>
      <c r="F14" t="s">
        <v>76</v>
      </c>
      <c r="G14" t="s">
        <v>73</v>
      </c>
      <c r="H14" t="s">
        <v>1091</v>
      </c>
      <c r="I14" t="s">
        <v>1044</v>
      </c>
      <c r="J14" t="s">
        <v>1092</v>
      </c>
    </row>
    <row r="15" spans="1:10" x14ac:dyDescent="0.35">
      <c r="A15" t="s">
        <v>10</v>
      </c>
      <c r="B15" t="s">
        <v>1090</v>
      </c>
      <c r="C15" s="229">
        <v>113</v>
      </c>
      <c r="D15" s="227">
        <v>714.04</v>
      </c>
      <c r="E15" s="227" t="s">
        <v>135</v>
      </c>
      <c r="F15" t="s">
        <v>373</v>
      </c>
      <c r="G15" t="s">
        <v>312</v>
      </c>
      <c r="H15" t="s">
        <v>371</v>
      </c>
      <c r="I15" t="s">
        <v>15</v>
      </c>
      <c r="J15" t="s">
        <v>372</v>
      </c>
    </row>
    <row r="16" spans="1:10" x14ac:dyDescent="0.35">
      <c r="A16" t="s">
        <v>10</v>
      </c>
      <c r="B16" t="s">
        <v>1090</v>
      </c>
      <c r="C16" s="227" t="s">
        <v>240</v>
      </c>
      <c r="D16" s="227">
        <v>54</v>
      </c>
      <c r="E16" s="227" t="s">
        <v>36</v>
      </c>
      <c r="F16" t="s">
        <v>37</v>
      </c>
      <c r="G16" t="s">
        <v>13</v>
      </c>
      <c r="H16" t="s">
        <v>14</v>
      </c>
      <c r="I16" t="s">
        <v>15</v>
      </c>
      <c r="J16" t="s">
        <v>16</v>
      </c>
    </row>
    <row r="17" spans="1:10" x14ac:dyDescent="0.35">
      <c r="A17" t="s">
        <v>10</v>
      </c>
      <c r="B17" t="s">
        <v>1090</v>
      </c>
      <c r="C17" s="227" t="s">
        <v>38</v>
      </c>
      <c r="D17" s="227">
        <v>57.48</v>
      </c>
      <c r="E17" s="227" t="s">
        <v>36</v>
      </c>
      <c r="F17" t="s">
        <v>37</v>
      </c>
      <c r="G17" t="s">
        <v>13</v>
      </c>
      <c r="H17" t="s">
        <v>14</v>
      </c>
      <c r="I17" t="s">
        <v>15</v>
      </c>
      <c r="J17" t="s">
        <v>16</v>
      </c>
    </row>
    <row r="18" spans="1:10" x14ac:dyDescent="0.35">
      <c r="A18" t="s">
        <v>10</v>
      </c>
      <c r="B18" t="s">
        <v>1090</v>
      </c>
      <c r="C18" s="227" t="s">
        <v>35</v>
      </c>
      <c r="D18" s="227">
        <v>54.67</v>
      </c>
      <c r="E18" s="227" t="s">
        <v>36</v>
      </c>
      <c r="F18" t="s">
        <v>37</v>
      </c>
      <c r="G18" t="s">
        <v>13</v>
      </c>
      <c r="H18" t="s">
        <v>14</v>
      </c>
      <c r="I18" t="s">
        <v>15</v>
      </c>
      <c r="J18" t="s">
        <v>16</v>
      </c>
    </row>
    <row r="19" spans="1:10" x14ac:dyDescent="0.35">
      <c r="A19" t="s">
        <v>10</v>
      </c>
      <c r="B19" t="s">
        <v>1090</v>
      </c>
      <c r="C19" s="227" t="s">
        <v>377</v>
      </c>
      <c r="D19" s="227">
        <v>53.9</v>
      </c>
      <c r="E19" s="227" t="s">
        <v>36</v>
      </c>
      <c r="F19" t="s">
        <v>37</v>
      </c>
      <c r="G19" t="s">
        <v>13</v>
      </c>
      <c r="H19" t="s">
        <v>14</v>
      </c>
      <c r="I19" t="s">
        <v>15</v>
      </c>
      <c r="J19" t="s">
        <v>16</v>
      </c>
    </row>
    <row r="20" spans="1:10" x14ac:dyDescent="0.35">
      <c r="A20" t="s">
        <v>10</v>
      </c>
      <c r="B20" t="s">
        <v>1090</v>
      </c>
      <c r="C20" s="227" t="s">
        <v>239</v>
      </c>
      <c r="D20" s="227">
        <v>52.93</v>
      </c>
      <c r="E20" s="227" t="s">
        <v>36</v>
      </c>
      <c r="F20" t="s">
        <v>37</v>
      </c>
      <c r="G20" t="s">
        <v>13</v>
      </c>
      <c r="H20" t="s">
        <v>14</v>
      </c>
      <c r="I20" t="s">
        <v>15</v>
      </c>
      <c r="J20" t="s">
        <v>16</v>
      </c>
    </row>
    <row r="21" spans="1:10" x14ac:dyDescent="0.35">
      <c r="A21" t="s">
        <v>10</v>
      </c>
      <c r="B21" t="s">
        <v>1090</v>
      </c>
      <c r="C21" s="227" t="s">
        <v>1095</v>
      </c>
      <c r="D21" s="227">
        <v>112.23</v>
      </c>
      <c r="E21" s="227" t="s">
        <v>33</v>
      </c>
      <c r="F21" t="s">
        <v>34</v>
      </c>
      <c r="G21" t="s">
        <v>13</v>
      </c>
      <c r="H21" t="s">
        <v>14</v>
      </c>
      <c r="I21" t="s">
        <v>15</v>
      </c>
      <c r="J21" t="s">
        <v>16</v>
      </c>
    </row>
    <row r="22" spans="1:10" x14ac:dyDescent="0.35">
      <c r="A22" t="s">
        <v>10</v>
      </c>
      <c r="B22" t="s">
        <v>1090</v>
      </c>
      <c r="C22" s="227" t="s">
        <v>257</v>
      </c>
      <c r="D22" s="227">
        <v>9.7899999999999991</v>
      </c>
      <c r="E22" s="227" t="s">
        <v>647</v>
      </c>
      <c r="F22" t="s">
        <v>648</v>
      </c>
      <c r="G22" t="s">
        <v>13</v>
      </c>
      <c r="H22" t="s">
        <v>14</v>
      </c>
      <c r="I22" t="s">
        <v>15</v>
      </c>
      <c r="J22" t="s">
        <v>16</v>
      </c>
    </row>
    <row r="23" spans="1:10" x14ac:dyDescent="0.35">
      <c r="A23" t="s">
        <v>10</v>
      </c>
      <c r="B23" t="s">
        <v>1090</v>
      </c>
      <c r="C23" s="227" t="s">
        <v>330</v>
      </c>
      <c r="D23" s="227">
        <v>9.7899999999999991</v>
      </c>
      <c r="E23" s="227" t="s">
        <v>647</v>
      </c>
      <c r="F23" t="s">
        <v>648</v>
      </c>
      <c r="G23" t="s">
        <v>13</v>
      </c>
      <c r="H23" t="s">
        <v>14</v>
      </c>
      <c r="I23" t="s">
        <v>15</v>
      </c>
      <c r="J23" t="s">
        <v>16</v>
      </c>
    </row>
    <row r="24" spans="1:10" x14ac:dyDescent="0.35">
      <c r="A24" t="s">
        <v>10</v>
      </c>
      <c r="B24" t="s">
        <v>1090</v>
      </c>
      <c r="C24" s="227" t="s">
        <v>333</v>
      </c>
      <c r="D24" s="227">
        <v>9.7899999999999991</v>
      </c>
      <c r="E24" s="227" t="s">
        <v>647</v>
      </c>
      <c r="F24" t="s">
        <v>648</v>
      </c>
      <c r="G24" t="s">
        <v>13</v>
      </c>
      <c r="H24" t="s">
        <v>14</v>
      </c>
      <c r="I24" t="s">
        <v>15</v>
      </c>
      <c r="J24" t="s">
        <v>16</v>
      </c>
    </row>
    <row r="25" spans="1:10" x14ac:dyDescent="0.35">
      <c r="A25" t="s">
        <v>10</v>
      </c>
      <c r="B25" t="s">
        <v>1090</v>
      </c>
      <c r="C25" s="227" t="s">
        <v>331</v>
      </c>
      <c r="D25" s="227">
        <v>9.7899999999999991</v>
      </c>
      <c r="E25" s="227" t="s">
        <v>647</v>
      </c>
      <c r="F25" t="s">
        <v>648</v>
      </c>
      <c r="G25" t="s">
        <v>13</v>
      </c>
      <c r="H25" t="s">
        <v>14</v>
      </c>
      <c r="I25" t="s">
        <v>15</v>
      </c>
      <c r="J25" t="s">
        <v>16</v>
      </c>
    </row>
    <row r="26" spans="1:10" x14ac:dyDescent="0.35">
      <c r="A26" t="s">
        <v>10</v>
      </c>
      <c r="B26" t="s">
        <v>1090</v>
      </c>
      <c r="C26" s="227" t="s">
        <v>21</v>
      </c>
      <c r="D26" s="227">
        <v>459.76</v>
      </c>
      <c r="E26" s="227" t="s">
        <v>18</v>
      </c>
      <c r="F26" t="s">
        <v>19</v>
      </c>
      <c r="G26" t="s">
        <v>13</v>
      </c>
      <c r="H26" t="s">
        <v>14</v>
      </c>
      <c r="I26" t="s">
        <v>15</v>
      </c>
      <c r="J26" t="s">
        <v>16</v>
      </c>
    </row>
    <row r="27" spans="1:10" x14ac:dyDescent="0.35">
      <c r="A27" t="s">
        <v>10</v>
      </c>
      <c r="B27" t="s">
        <v>1090</v>
      </c>
      <c r="C27" s="227" t="s">
        <v>22</v>
      </c>
      <c r="D27" s="227">
        <v>765.89</v>
      </c>
      <c r="E27" s="227" t="s">
        <v>18</v>
      </c>
      <c r="F27" t="s">
        <v>19</v>
      </c>
      <c r="G27" t="s">
        <v>13</v>
      </c>
      <c r="H27" t="s">
        <v>14</v>
      </c>
      <c r="I27" t="s">
        <v>15</v>
      </c>
      <c r="J27" t="s">
        <v>16</v>
      </c>
    </row>
    <row r="28" spans="1:10" x14ac:dyDescent="0.35">
      <c r="A28" t="s">
        <v>10</v>
      </c>
      <c r="B28" t="s">
        <v>1090</v>
      </c>
      <c r="C28" s="227" t="s">
        <v>23</v>
      </c>
      <c r="D28" s="227">
        <v>410.04</v>
      </c>
      <c r="E28" s="227" t="s">
        <v>18</v>
      </c>
      <c r="F28" t="s">
        <v>19</v>
      </c>
      <c r="G28" t="s">
        <v>13</v>
      </c>
      <c r="H28" t="s">
        <v>14</v>
      </c>
      <c r="I28" t="s">
        <v>15</v>
      </c>
      <c r="J28" t="s">
        <v>16</v>
      </c>
    </row>
    <row r="29" spans="1:10" x14ac:dyDescent="0.35">
      <c r="A29" t="s">
        <v>10</v>
      </c>
      <c r="B29" t="s">
        <v>1090</v>
      </c>
      <c r="C29" s="227" t="s">
        <v>337</v>
      </c>
      <c r="D29" s="227">
        <v>500.04</v>
      </c>
      <c r="E29" s="227" t="s">
        <v>18</v>
      </c>
      <c r="F29" t="s">
        <v>19</v>
      </c>
      <c r="G29" t="s">
        <v>13</v>
      </c>
      <c r="H29" t="s">
        <v>14</v>
      </c>
      <c r="I29" t="s">
        <v>15</v>
      </c>
      <c r="J29" t="s">
        <v>16</v>
      </c>
    </row>
    <row r="30" spans="1:10" x14ac:dyDescent="0.35">
      <c r="A30" t="s">
        <v>10</v>
      </c>
      <c r="B30" t="s">
        <v>1090</v>
      </c>
      <c r="C30" s="227" t="s">
        <v>338</v>
      </c>
      <c r="D30" s="227">
        <v>694.6</v>
      </c>
      <c r="E30" s="227" t="s">
        <v>18</v>
      </c>
      <c r="F30" t="s">
        <v>19</v>
      </c>
      <c r="G30" t="s">
        <v>13</v>
      </c>
      <c r="H30" t="s">
        <v>14</v>
      </c>
      <c r="I30" t="s">
        <v>15</v>
      </c>
      <c r="J30" t="s">
        <v>16</v>
      </c>
    </row>
    <row r="31" spans="1:10" x14ac:dyDescent="0.35">
      <c r="A31" t="s">
        <v>10</v>
      </c>
      <c r="B31" t="s">
        <v>1090</v>
      </c>
      <c r="C31" s="227" t="s">
        <v>660</v>
      </c>
      <c r="D31" s="227">
        <v>521.98</v>
      </c>
      <c r="E31" s="227" t="s">
        <v>18</v>
      </c>
      <c r="F31" t="s">
        <v>19</v>
      </c>
      <c r="G31" t="s">
        <v>13</v>
      </c>
      <c r="H31" t="s">
        <v>14</v>
      </c>
      <c r="I31" t="s">
        <v>15</v>
      </c>
      <c r="J31" t="s">
        <v>16</v>
      </c>
    </row>
    <row r="32" spans="1:10" x14ac:dyDescent="0.35">
      <c r="A32" t="s">
        <v>10</v>
      </c>
      <c r="B32" t="s">
        <v>1090</v>
      </c>
      <c r="C32" s="227" t="s">
        <v>24</v>
      </c>
      <c r="D32" s="227">
        <v>537.36</v>
      </c>
      <c r="E32" s="227" t="s">
        <v>18</v>
      </c>
      <c r="F32" t="s">
        <v>19</v>
      </c>
      <c r="G32" t="s">
        <v>13</v>
      </c>
      <c r="H32" t="s">
        <v>14</v>
      </c>
      <c r="I32" t="s">
        <v>15</v>
      </c>
      <c r="J32" t="s">
        <v>16</v>
      </c>
    </row>
    <row r="33" spans="1:10" x14ac:dyDescent="0.35">
      <c r="A33" t="s">
        <v>10</v>
      </c>
      <c r="B33" t="s">
        <v>1090</v>
      </c>
      <c r="C33" s="227" t="s">
        <v>25</v>
      </c>
      <c r="D33" s="227">
        <v>701.13</v>
      </c>
      <c r="E33" s="227" t="s">
        <v>18</v>
      </c>
      <c r="F33" t="s">
        <v>19</v>
      </c>
      <c r="G33" t="s">
        <v>13</v>
      </c>
      <c r="H33" t="s">
        <v>14</v>
      </c>
      <c r="I33" t="s">
        <v>15</v>
      </c>
      <c r="J33" t="s">
        <v>16</v>
      </c>
    </row>
    <row r="34" spans="1:10" x14ac:dyDescent="0.35">
      <c r="A34" t="s">
        <v>10</v>
      </c>
      <c r="B34" t="s">
        <v>1090</v>
      </c>
      <c r="C34" s="227" t="s">
        <v>26</v>
      </c>
      <c r="D34" s="227">
        <v>550.28</v>
      </c>
      <c r="E34" s="227" t="s">
        <v>18</v>
      </c>
      <c r="F34" t="s">
        <v>19</v>
      </c>
      <c r="G34" t="s">
        <v>13</v>
      </c>
      <c r="H34" t="s">
        <v>14</v>
      </c>
      <c r="I34" t="s">
        <v>15</v>
      </c>
      <c r="J34" t="s">
        <v>16</v>
      </c>
    </row>
    <row r="35" spans="1:10" x14ac:dyDescent="0.35">
      <c r="A35" t="s">
        <v>10</v>
      </c>
      <c r="B35" t="s">
        <v>1090</v>
      </c>
      <c r="C35" s="227" t="s">
        <v>17</v>
      </c>
      <c r="D35" s="227">
        <v>651.15</v>
      </c>
      <c r="E35" s="227" t="s">
        <v>18</v>
      </c>
      <c r="F35" t="s">
        <v>19</v>
      </c>
      <c r="G35" t="s">
        <v>13</v>
      </c>
      <c r="H35" t="s">
        <v>14</v>
      </c>
      <c r="I35" t="s">
        <v>15</v>
      </c>
      <c r="J35" t="s">
        <v>16</v>
      </c>
    </row>
    <row r="36" spans="1:10" x14ac:dyDescent="0.35">
      <c r="A36" t="s">
        <v>10</v>
      </c>
      <c r="B36" t="s">
        <v>1090</v>
      </c>
      <c r="C36" s="227" t="s">
        <v>20</v>
      </c>
      <c r="D36" s="227">
        <v>318.87</v>
      </c>
      <c r="E36" s="227" t="s">
        <v>18</v>
      </c>
      <c r="F36" t="s">
        <v>19</v>
      </c>
      <c r="G36" t="s">
        <v>13</v>
      </c>
      <c r="H36" t="s">
        <v>14</v>
      </c>
      <c r="I36" t="s">
        <v>15</v>
      </c>
      <c r="J36" t="s">
        <v>16</v>
      </c>
    </row>
    <row r="37" spans="1:10" x14ac:dyDescent="0.35">
      <c r="A37" t="s">
        <v>10</v>
      </c>
      <c r="B37" t="s">
        <v>1090</v>
      </c>
      <c r="C37" s="227" t="s">
        <v>1002</v>
      </c>
      <c r="D37" s="227">
        <v>175.35</v>
      </c>
      <c r="E37" s="227" t="s">
        <v>45</v>
      </c>
      <c r="F37" t="s">
        <v>46</v>
      </c>
      <c r="G37" t="s">
        <v>13</v>
      </c>
      <c r="H37" t="s">
        <v>14</v>
      </c>
      <c r="I37" t="s">
        <v>15</v>
      </c>
      <c r="J37" t="s">
        <v>16</v>
      </c>
    </row>
    <row r="38" spans="1:10" x14ac:dyDescent="0.35">
      <c r="A38" t="s">
        <v>10</v>
      </c>
      <c r="B38" t="s">
        <v>1090</v>
      </c>
      <c r="C38" s="227" t="s">
        <v>1096</v>
      </c>
      <c r="D38" s="227">
        <v>151.18</v>
      </c>
      <c r="E38" s="227" t="s">
        <v>45</v>
      </c>
      <c r="F38" t="s">
        <v>46</v>
      </c>
      <c r="G38" t="s">
        <v>13</v>
      </c>
      <c r="H38" t="s">
        <v>14</v>
      </c>
      <c r="I38" t="s">
        <v>15</v>
      </c>
      <c r="J38" t="s">
        <v>16</v>
      </c>
    </row>
    <row r="39" spans="1:10" x14ac:dyDescent="0.35">
      <c r="A39" t="s">
        <v>10</v>
      </c>
      <c r="B39" t="s">
        <v>1090</v>
      </c>
      <c r="C39" s="227" t="s">
        <v>1097</v>
      </c>
      <c r="D39" s="227">
        <v>189.21</v>
      </c>
      <c r="E39" s="227" t="s">
        <v>45</v>
      </c>
      <c r="F39" t="s">
        <v>46</v>
      </c>
      <c r="G39" t="s">
        <v>13</v>
      </c>
      <c r="H39" t="s">
        <v>14</v>
      </c>
      <c r="I39" t="s">
        <v>15</v>
      </c>
      <c r="J39" t="s">
        <v>16</v>
      </c>
    </row>
    <row r="40" spans="1:10" x14ac:dyDescent="0.35">
      <c r="A40" t="s">
        <v>10</v>
      </c>
      <c r="B40" t="s">
        <v>1090</v>
      </c>
      <c r="C40" s="227" t="s">
        <v>1098</v>
      </c>
      <c r="D40" s="227">
        <v>149.1</v>
      </c>
      <c r="E40" s="227" t="s">
        <v>45</v>
      </c>
      <c r="F40" t="s">
        <v>46</v>
      </c>
      <c r="G40" t="s">
        <v>13</v>
      </c>
      <c r="H40" t="s">
        <v>14</v>
      </c>
      <c r="I40" t="s">
        <v>15</v>
      </c>
      <c r="J40" t="s">
        <v>16</v>
      </c>
    </row>
    <row r="41" spans="1:10" x14ac:dyDescent="0.35">
      <c r="A41" t="s">
        <v>10</v>
      </c>
      <c r="B41" t="s">
        <v>1090</v>
      </c>
      <c r="C41" s="227" t="s">
        <v>328</v>
      </c>
      <c r="D41" s="227">
        <v>201.44</v>
      </c>
      <c r="E41" s="227" t="s">
        <v>45</v>
      </c>
      <c r="F41" t="s">
        <v>46</v>
      </c>
      <c r="G41" t="s">
        <v>13</v>
      </c>
      <c r="H41" t="s">
        <v>14</v>
      </c>
      <c r="I41" t="s">
        <v>15</v>
      </c>
      <c r="J41" t="s">
        <v>16</v>
      </c>
    </row>
    <row r="42" spans="1:10" x14ac:dyDescent="0.35">
      <c r="A42" t="s">
        <v>10</v>
      </c>
      <c r="B42" t="s">
        <v>1090</v>
      </c>
      <c r="C42" s="227" t="s">
        <v>246</v>
      </c>
      <c r="D42" s="227">
        <v>0.81</v>
      </c>
      <c r="E42" s="227" t="s">
        <v>41</v>
      </c>
      <c r="F42" t="s">
        <v>42</v>
      </c>
      <c r="G42" t="s">
        <v>13</v>
      </c>
      <c r="H42" t="s">
        <v>14</v>
      </c>
      <c r="I42" t="s">
        <v>15</v>
      </c>
      <c r="J42" t="s">
        <v>16</v>
      </c>
    </row>
    <row r="43" spans="1:10" x14ac:dyDescent="0.35">
      <c r="A43" t="s">
        <v>10</v>
      </c>
      <c r="B43" t="s">
        <v>1090</v>
      </c>
      <c r="C43" s="227" t="s">
        <v>729</v>
      </c>
      <c r="D43" s="227">
        <v>71.599999999999994</v>
      </c>
      <c r="E43" s="227" t="s">
        <v>511</v>
      </c>
      <c r="F43" t="s">
        <v>512</v>
      </c>
      <c r="G43" t="s">
        <v>13</v>
      </c>
      <c r="H43" t="s">
        <v>14</v>
      </c>
      <c r="I43" t="s">
        <v>15</v>
      </c>
      <c r="J43" t="s">
        <v>16</v>
      </c>
    </row>
    <row r="44" spans="1:10" x14ac:dyDescent="0.35">
      <c r="A44" t="s">
        <v>10</v>
      </c>
      <c r="B44" t="s">
        <v>1090</v>
      </c>
      <c r="C44" s="227" t="s">
        <v>818</v>
      </c>
      <c r="D44" s="227">
        <v>414.13</v>
      </c>
      <c r="E44" s="227" t="s">
        <v>1099</v>
      </c>
      <c r="F44" t="s">
        <v>1100</v>
      </c>
      <c r="G44" t="s">
        <v>855</v>
      </c>
      <c r="H44" t="s">
        <v>1077</v>
      </c>
      <c r="I44" t="s">
        <v>15</v>
      </c>
      <c r="J44" t="s">
        <v>372</v>
      </c>
    </row>
    <row r="45" spans="1:10" x14ac:dyDescent="0.35">
      <c r="A45" t="s">
        <v>10</v>
      </c>
      <c r="B45" t="s">
        <v>1090</v>
      </c>
      <c r="C45" s="227" t="s">
        <v>1101</v>
      </c>
      <c r="D45" s="227">
        <v>43.11</v>
      </c>
      <c r="E45" s="227" t="s">
        <v>990</v>
      </c>
      <c r="F45" t="s">
        <v>991</v>
      </c>
      <c r="G45" t="s">
        <v>118</v>
      </c>
      <c r="H45" t="s">
        <v>1077</v>
      </c>
      <c r="I45" t="s">
        <v>15</v>
      </c>
      <c r="J45" t="s">
        <v>372</v>
      </c>
    </row>
    <row r="46" spans="1:10" x14ac:dyDescent="0.35">
      <c r="A46" t="s">
        <v>10</v>
      </c>
      <c r="B46" t="s">
        <v>1090</v>
      </c>
      <c r="C46" s="227" t="s">
        <v>820</v>
      </c>
      <c r="D46" s="227">
        <v>182.32</v>
      </c>
      <c r="E46" s="227" t="s">
        <v>1102</v>
      </c>
      <c r="F46" t="s">
        <v>1103</v>
      </c>
      <c r="G46" t="s">
        <v>118</v>
      </c>
      <c r="H46" t="s">
        <v>1077</v>
      </c>
      <c r="I46" t="s">
        <v>15</v>
      </c>
      <c r="J46" t="s">
        <v>372</v>
      </c>
    </row>
    <row r="47" spans="1:10" x14ac:dyDescent="0.35">
      <c r="A47" t="s">
        <v>10</v>
      </c>
      <c r="B47" t="s">
        <v>1090</v>
      </c>
      <c r="C47" s="227" t="s">
        <v>819</v>
      </c>
      <c r="D47" s="227">
        <v>601.66999999999996</v>
      </c>
      <c r="E47" s="227" t="s">
        <v>89</v>
      </c>
      <c r="F47" t="s">
        <v>90</v>
      </c>
      <c r="G47" t="s">
        <v>118</v>
      </c>
      <c r="H47" t="s">
        <v>1077</v>
      </c>
      <c r="I47" t="s">
        <v>15</v>
      </c>
      <c r="J47" t="s">
        <v>372</v>
      </c>
    </row>
    <row r="48" spans="1:10" x14ac:dyDescent="0.35">
      <c r="A48" t="s">
        <v>10</v>
      </c>
      <c r="B48" t="s">
        <v>1090</v>
      </c>
      <c r="C48" s="227" t="s">
        <v>152</v>
      </c>
      <c r="D48" s="227">
        <v>241.17</v>
      </c>
      <c r="E48" s="227" t="s">
        <v>188</v>
      </c>
      <c r="F48" t="s">
        <v>189</v>
      </c>
      <c r="G48" t="s">
        <v>186</v>
      </c>
      <c r="H48" t="s">
        <v>1104</v>
      </c>
      <c r="I48" t="s">
        <v>1044</v>
      </c>
      <c r="J48" t="s">
        <v>1092</v>
      </c>
    </row>
    <row r="49" spans="1:10" x14ac:dyDescent="0.35">
      <c r="A49" t="s">
        <v>10</v>
      </c>
      <c r="B49" t="s">
        <v>1090</v>
      </c>
      <c r="C49" s="227" t="s">
        <v>258</v>
      </c>
      <c r="D49" s="227">
        <v>146.13999999999999</v>
      </c>
      <c r="E49" s="227" t="s">
        <v>61</v>
      </c>
      <c r="F49" t="s">
        <v>62</v>
      </c>
      <c r="G49" t="s">
        <v>62</v>
      </c>
      <c r="H49" t="s">
        <v>1104</v>
      </c>
      <c r="I49" t="s">
        <v>1044</v>
      </c>
      <c r="J49" t="s">
        <v>1092</v>
      </c>
    </row>
    <row r="50" spans="1:10" x14ac:dyDescent="0.35">
      <c r="A50" t="s">
        <v>10</v>
      </c>
      <c r="B50" t="s">
        <v>1090</v>
      </c>
      <c r="C50" s="227" t="s">
        <v>674</v>
      </c>
      <c r="D50" s="227">
        <v>147.29</v>
      </c>
      <c r="E50" s="227" t="s">
        <v>61</v>
      </c>
      <c r="F50" t="s">
        <v>62</v>
      </c>
      <c r="G50" t="s">
        <v>62</v>
      </c>
      <c r="H50" t="s">
        <v>1104</v>
      </c>
      <c r="I50" t="s">
        <v>1044</v>
      </c>
      <c r="J50" t="s">
        <v>1092</v>
      </c>
    </row>
    <row r="51" spans="1:10" x14ac:dyDescent="0.35">
      <c r="A51" t="s">
        <v>10</v>
      </c>
      <c r="B51" t="s">
        <v>1090</v>
      </c>
      <c r="C51" s="227" t="s">
        <v>599</v>
      </c>
      <c r="D51" s="227">
        <v>147.29</v>
      </c>
      <c r="E51" s="227" t="s">
        <v>61</v>
      </c>
      <c r="F51" t="s">
        <v>62</v>
      </c>
      <c r="G51" t="s">
        <v>62</v>
      </c>
      <c r="H51" t="s">
        <v>1104</v>
      </c>
      <c r="I51" t="s">
        <v>1044</v>
      </c>
      <c r="J51" t="s">
        <v>1092</v>
      </c>
    </row>
    <row r="52" spans="1:10" x14ac:dyDescent="0.35">
      <c r="A52" t="s">
        <v>10</v>
      </c>
      <c r="B52" t="s">
        <v>1090</v>
      </c>
      <c r="C52" s="227" t="s">
        <v>98</v>
      </c>
      <c r="D52" s="227">
        <v>147.79</v>
      </c>
      <c r="E52" s="227" t="s">
        <v>61</v>
      </c>
      <c r="F52" t="s">
        <v>62</v>
      </c>
      <c r="G52" t="s">
        <v>62</v>
      </c>
      <c r="H52" t="s">
        <v>1104</v>
      </c>
      <c r="I52" t="s">
        <v>1044</v>
      </c>
      <c r="J52" t="s">
        <v>1092</v>
      </c>
    </row>
    <row r="53" spans="1:10" x14ac:dyDescent="0.35">
      <c r="A53" t="s">
        <v>10</v>
      </c>
      <c r="B53" t="s">
        <v>1090</v>
      </c>
      <c r="C53" s="227" t="s">
        <v>683</v>
      </c>
      <c r="D53" s="227">
        <v>190.8</v>
      </c>
      <c r="E53" s="227" t="s">
        <v>61</v>
      </c>
      <c r="F53" t="s">
        <v>62</v>
      </c>
      <c r="G53" t="s">
        <v>62</v>
      </c>
      <c r="H53" t="s">
        <v>1104</v>
      </c>
      <c r="I53" t="s">
        <v>1044</v>
      </c>
      <c r="J53" t="s">
        <v>1092</v>
      </c>
    </row>
    <row r="54" spans="1:10" x14ac:dyDescent="0.35">
      <c r="A54" t="s">
        <v>10</v>
      </c>
      <c r="B54" t="s">
        <v>1090</v>
      </c>
      <c r="C54" s="227" t="s">
        <v>758</v>
      </c>
      <c r="D54" s="227">
        <v>177.5</v>
      </c>
      <c r="E54" s="227" t="s">
        <v>61</v>
      </c>
      <c r="F54" t="s">
        <v>62</v>
      </c>
      <c r="G54" t="s">
        <v>62</v>
      </c>
      <c r="H54" t="s">
        <v>1104</v>
      </c>
      <c r="I54" t="s">
        <v>1044</v>
      </c>
      <c r="J54" t="s">
        <v>1092</v>
      </c>
    </row>
    <row r="55" spans="1:10" x14ac:dyDescent="0.35">
      <c r="A55" t="s">
        <v>10</v>
      </c>
      <c r="B55" t="s">
        <v>1090</v>
      </c>
      <c r="C55" s="227" t="s">
        <v>654</v>
      </c>
      <c r="D55" s="227">
        <v>171.68</v>
      </c>
      <c r="E55" s="227" t="s">
        <v>61</v>
      </c>
      <c r="F55" t="s">
        <v>62</v>
      </c>
      <c r="G55" t="s">
        <v>62</v>
      </c>
      <c r="H55" t="s">
        <v>1104</v>
      </c>
      <c r="I55" t="s">
        <v>1044</v>
      </c>
      <c r="J55" t="s">
        <v>1092</v>
      </c>
    </row>
    <row r="56" spans="1:10" x14ac:dyDescent="0.35">
      <c r="A56" t="s">
        <v>10</v>
      </c>
      <c r="B56" t="s">
        <v>1090</v>
      </c>
      <c r="C56" s="227" t="s">
        <v>656</v>
      </c>
      <c r="D56" s="227">
        <v>173.51</v>
      </c>
      <c r="E56" s="227" t="s">
        <v>61</v>
      </c>
      <c r="F56" t="s">
        <v>62</v>
      </c>
      <c r="G56" t="s">
        <v>62</v>
      </c>
      <c r="H56" t="s">
        <v>1104</v>
      </c>
      <c r="I56" t="s">
        <v>1044</v>
      </c>
      <c r="J56" t="s">
        <v>1092</v>
      </c>
    </row>
    <row r="57" spans="1:10" x14ac:dyDescent="0.35">
      <c r="A57" t="s">
        <v>10</v>
      </c>
      <c r="B57" t="s">
        <v>1090</v>
      </c>
      <c r="C57" s="227" t="s">
        <v>61</v>
      </c>
      <c r="D57" s="227">
        <v>177.49</v>
      </c>
      <c r="E57" s="227" t="s">
        <v>61</v>
      </c>
      <c r="F57" t="s">
        <v>62</v>
      </c>
      <c r="G57" t="s">
        <v>62</v>
      </c>
      <c r="H57" t="s">
        <v>1104</v>
      </c>
      <c r="I57" t="s">
        <v>1044</v>
      </c>
      <c r="J57" t="s">
        <v>1092</v>
      </c>
    </row>
    <row r="58" spans="1:10" x14ac:dyDescent="0.35">
      <c r="A58" t="s">
        <v>10</v>
      </c>
      <c r="B58" t="s">
        <v>1090</v>
      </c>
      <c r="C58" s="227" t="s">
        <v>65</v>
      </c>
      <c r="D58" s="227">
        <v>178.31</v>
      </c>
      <c r="E58" s="227" t="s">
        <v>61</v>
      </c>
      <c r="F58" t="s">
        <v>62</v>
      </c>
      <c r="G58" t="s">
        <v>62</v>
      </c>
      <c r="H58" t="s">
        <v>1104</v>
      </c>
      <c r="I58" t="s">
        <v>1044</v>
      </c>
      <c r="J58" t="s">
        <v>1092</v>
      </c>
    </row>
    <row r="59" spans="1:10" x14ac:dyDescent="0.35">
      <c r="A59" t="s">
        <v>10</v>
      </c>
      <c r="B59" t="s">
        <v>1090</v>
      </c>
      <c r="C59" s="227" t="s">
        <v>86</v>
      </c>
      <c r="D59" s="227">
        <v>190.22</v>
      </c>
      <c r="E59" s="227" t="s">
        <v>61</v>
      </c>
      <c r="F59" t="s">
        <v>62</v>
      </c>
      <c r="G59" t="s">
        <v>62</v>
      </c>
      <c r="H59" t="s">
        <v>1104</v>
      </c>
      <c r="I59" t="s">
        <v>1044</v>
      </c>
      <c r="J59" t="s">
        <v>1092</v>
      </c>
    </row>
    <row r="60" spans="1:10" x14ac:dyDescent="0.35">
      <c r="A60" t="s">
        <v>10</v>
      </c>
      <c r="B60" t="s">
        <v>1090</v>
      </c>
      <c r="C60" s="227" t="s">
        <v>147</v>
      </c>
      <c r="D60" s="227">
        <v>191.92</v>
      </c>
      <c r="E60" s="227" t="s">
        <v>61</v>
      </c>
      <c r="F60" t="s">
        <v>62</v>
      </c>
      <c r="G60" t="s">
        <v>62</v>
      </c>
      <c r="H60" t="s">
        <v>1104</v>
      </c>
      <c r="I60" t="s">
        <v>1044</v>
      </c>
      <c r="J60" t="s">
        <v>1092</v>
      </c>
    </row>
    <row r="61" spans="1:10" x14ac:dyDescent="0.35">
      <c r="A61" t="s">
        <v>10</v>
      </c>
      <c r="B61" t="s">
        <v>1090</v>
      </c>
      <c r="C61" s="227" t="s">
        <v>159</v>
      </c>
      <c r="D61" s="227">
        <v>152.47</v>
      </c>
      <c r="E61" s="227" t="s">
        <v>61</v>
      </c>
      <c r="F61" t="s">
        <v>62</v>
      </c>
      <c r="G61" t="s">
        <v>62</v>
      </c>
      <c r="H61" t="s">
        <v>1104</v>
      </c>
      <c r="I61" t="s">
        <v>1044</v>
      </c>
      <c r="J61" t="s">
        <v>1092</v>
      </c>
    </row>
    <row r="62" spans="1:10" x14ac:dyDescent="0.35">
      <c r="A62" t="s">
        <v>10</v>
      </c>
      <c r="B62" t="s">
        <v>1090</v>
      </c>
      <c r="C62" s="227" t="s">
        <v>425</v>
      </c>
      <c r="D62" s="227">
        <v>171.58</v>
      </c>
      <c r="E62" s="227" t="s">
        <v>61</v>
      </c>
      <c r="F62" t="s">
        <v>62</v>
      </c>
      <c r="G62" t="s">
        <v>62</v>
      </c>
      <c r="H62" t="s">
        <v>1104</v>
      </c>
      <c r="I62" t="s">
        <v>1044</v>
      </c>
      <c r="J62" t="s">
        <v>1092</v>
      </c>
    </row>
    <row r="63" spans="1:10" x14ac:dyDescent="0.35">
      <c r="A63" t="s">
        <v>10</v>
      </c>
      <c r="B63" t="s">
        <v>1090</v>
      </c>
      <c r="C63" s="227" t="s">
        <v>432</v>
      </c>
      <c r="D63" s="227">
        <v>181.46</v>
      </c>
      <c r="E63" s="227" t="s">
        <v>61</v>
      </c>
      <c r="F63" t="s">
        <v>62</v>
      </c>
      <c r="G63" t="s">
        <v>62</v>
      </c>
      <c r="H63" t="s">
        <v>1104</v>
      </c>
      <c r="I63" t="s">
        <v>1044</v>
      </c>
      <c r="J63" t="s">
        <v>1092</v>
      </c>
    </row>
    <row r="64" spans="1:10" x14ac:dyDescent="0.35">
      <c r="A64" t="s">
        <v>10</v>
      </c>
      <c r="B64" t="s">
        <v>1090</v>
      </c>
      <c r="C64" s="227" t="s">
        <v>215</v>
      </c>
      <c r="D64" s="227">
        <v>179.56</v>
      </c>
      <c r="E64" s="227" t="s">
        <v>61</v>
      </c>
      <c r="F64" t="s">
        <v>62</v>
      </c>
      <c r="G64" t="s">
        <v>62</v>
      </c>
      <c r="H64" t="s">
        <v>1104</v>
      </c>
      <c r="I64" t="s">
        <v>1044</v>
      </c>
      <c r="J64" t="s">
        <v>1092</v>
      </c>
    </row>
    <row r="65" spans="1:10" x14ac:dyDescent="0.35">
      <c r="A65" t="s">
        <v>10</v>
      </c>
      <c r="B65" t="s">
        <v>1090</v>
      </c>
      <c r="C65" s="227" t="s">
        <v>427</v>
      </c>
      <c r="D65" s="227">
        <v>150.07</v>
      </c>
      <c r="E65" s="227" t="s">
        <v>61</v>
      </c>
      <c r="F65" t="s">
        <v>62</v>
      </c>
      <c r="G65" t="s">
        <v>62</v>
      </c>
      <c r="H65" t="s">
        <v>1104</v>
      </c>
      <c r="I65" t="s">
        <v>1044</v>
      </c>
      <c r="J65" t="s">
        <v>1092</v>
      </c>
    </row>
    <row r="66" spans="1:10" x14ac:dyDescent="0.35">
      <c r="A66" t="s">
        <v>10</v>
      </c>
      <c r="B66" t="s">
        <v>1090</v>
      </c>
      <c r="C66" s="227" t="s">
        <v>89</v>
      </c>
      <c r="D66" s="227">
        <v>154.87</v>
      </c>
      <c r="E66" s="227" t="s">
        <v>61</v>
      </c>
      <c r="F66" t="s">
        <v>62</v>
      </c>
      <c r="G66" t="s">
        <v>62</v>
      </c>
      <c r="H66" t="s">
        <v>1104</v>
      </c>
      <c r="I66" t="s">
        <v>1044</v>
      </c>
      <c r="J66" t="s">
        <v>1092</v>
      </c>
    </row>
    <row r="67" spans="1:10" x14ac:dyDescent="0.35">
      <c r="A67" t="s">
        <v>10</v>
      </c>
      <c r="B67" t="s">
        <v>1090</v>
      </c>
      <c r="C67" s="227" t="s">
        <v>422</v>
      </c>
      <c r="D67" s="227">
        <v>156.16</v>
      </c>
      <c r="E67" s="227" t="s">
        <v>61</v>
      </c>
      <c r="F67" t="s">
        <v>62</v>
      </c>
      <c r="G67" t="s">
        <v>62</v>
      </c>
      <c r="H67" t="s">
        <v>1104</v>
      </c>
      <c r="I67" t="s">
        <v>1044</v>
      </c>
      <c r="J67" t="s">
        <v>1092</v>
      </c>
    </row>
    <row r="68" spans="1:10" x14ac:dyDescent="0.35">
      <c r="A68" t="s">
        <v>10</v>
      </c>
      <c r="B68" t="s">
        <v>1090</v>
      </c>
      <c r="C68" s="227" t="s">
        <v>1105</v>
      </c>
      <c r="D68" s="227">
        <v>152.9</v>
      </c>
      <c r="E68" s="227" t="s">
        <v>61</v>
      </c>
      <c r="F68" t="s">
        <v>62</v>
      </c>
      <c r="G68" t="s">
        <v>62</v>
      </c>
      <c r="H68" t="s">
        <v>1104</v>
      </c>
      <c r="I68" t="s">
        <v>1044</v>
      </c>
      <c r="J68" t="s">
        <v>1092</v>
      </c>
    </row>
    <row r="69" spans="1:10" x14ac:dyDescent="0.35">
      <c r="A69" t="s">
        <v>10</v>
      </c>
      <c r="B69" t="s">
        <v>1090</v>
      </c>
      <c r="C69" s="227" t="s">
        <v>275</v>
      </c>
      <c r="D69" s="227">
        <v>159.47999999999999</v>
      </c>
      <c r="E69" s="227" t="s">
        <v>61</v>
      </c>
      <c r="F69" t="s">
        <v>62</v>
      </c>
      <c r="G69" t="s">
        <v>62</v>
      </c>
      <c r="H69" t="s">
        <v>1104</v>
      </c>
      <c r="I69" t="s">
        <v>1044</v>
      </c>
      <c r="J69" t="s">
        <v>1092</v>
      </c>
    </row>
    <row r="70" spans="1:10" x14ac:dyDescent="0.35">
      <c r="A70" t="s">
        <v>10</v>
      </c>
      <c r="B70" t="s">
        <v>1090</v>
      </c>
      <c r="C70" s="227" t="s">
        <v>165</v>
      </c>
      <c r="D70" s="227">
        <v>184.03</v>
      </c>
      <c r="E70" s="227" t="s">
        <v>61</v>
      </c>
      <c r="F70" t="s">
        <v>62</v>
      </c>
      <c r="G70" t="s">
        <v>62</v>
      </c>
      <c r="H70" t="s">
        <v>1104</v>
      </c>
      <c r="I70" t="s">
        <v>1044</v>
      </c>
      <c r="J70" t="s">
        <v>1092</v>
      </c>
    </row>
    <row r="71" spans="1:10" x14ac:dyDescent="0.35">
      <c r="A71" t="s">
        <v>10</v>
      </c>
      <c r="B71" t="s">
        <v>1090</v>
      </c>
      <c r="C71" s="227" t="s">
        <v>106</v>
      </c>
      <c r="D71" s="227">
        <v>226.8</v>
      </c>
      <c r="E71" s="227" t="s">
        <v>61</v>
      </c>
      <c r="F71" t="s">
        <v>62</v>
      </c>
      <c r="G71" t="s">
        <v>62</v>
      </c>
      <c r="H71" t="s">
        <v>1104</v>
      </c>
      <c r="I71" t="s">
        <v>1044</v>
      </c>
      <c r="J71" t="s">
        <v>1092</v>
      </c>
    </row>
    <row r="72" spans="1:10" x14ac:dyDescent="0.35">
      <c r="A72" t="s">
        <v>10</v>
      </c>
      <c r="B72" t="s">
        <v>1090</v>
      </c>
      <c r="C72" s="227" t="s">
        <v>111</v>
      </c>
      <c r="D72" s="227">
        <v>188.57</v>
      </c>
      <c r="E72" s="227" t="s">
        <v>61</v>
      </c>
      <c r="F72" t="s">
        <v>62</v>
      </c>
      <c r="G72" t="s">
        <v>62</v>
      </c>
      <c r="H72" t="s">
        <v>1104</v>
      </c>
      <c r="I72" t="s">
        <v>1044</v>
      </c>
      <c r="J72" t="s">
        <v>1092</v>
      </c>
    </row>
    <row r="73" spans="1:10" x14ac:dyDescent="0.35">
      <c r="A73" t="s">
        <v>10</v>
      </c>
      <c r="B73" t="s">
        <v>1090</v>
      </c>
      <c r="C73" s="227" t="s">
        <v>104</v>
      </c>
      <c r="D73" s="227">
        <v>207.59</v>
      </c>
      <c r="E73" s="227" t="s">
        <v>61</v>
      </c>
      <c r="F73" t="s">
        <v>62</v>
      </c>
      <c r="G73" t="s">
        <v>62</v>
      </c>
      <c r="H73" t="s">
        <v>1104</v>
      </c>
      <c r="I73" t="s">
        <v>1044</v>
      </c>
      <c r="J73" t="s">
        <v>1092</v>
      </c>
    </row>
    <row r="74" spans="1:10" x14ac:dyDescent="0.35">
      <c r="A74" t="s">
        <v>10</v>
      </c>
      <c r="B74" t="s">
        <v>1090</v>
      </c>
      <c r="C74" s="227" t="s">
        <v>126</v>
      </c>
      <c r="D74" s="227">
        <v>183.7</v>
      </c>
      <c r="E74" s="227" t="s">
        <v>61</v>
      </c>
      <c r="F74" t="s">
        <v>62</v>
      </c>
      <c r="G74" t="s">
        <v>62</v>
      </c>
      <c r="H74" t="s">
        <v>1104</v>
      </c>
      <c r="I74" t="s">
        <v>1044</v>
      </c>
      <c r="J74" t="s">
        <v>1092</v>
      </c>
    </row>
    <row r="75" spans="1:10" x14ac:dyDescent="0.35">
      <c r="A75" t="s">
        <v>10</v>
      </c>
      <c r="B75" t="s">
        <v>1090</v>
      </c>
      <c r="C75" s="227" t="s">
        <v>127</v>
      </c>
      <c r="D75" s="227">
        <v>209.84</v>
      </c>
      <c r="E75" s="227" t="s">
        <v>61</v>
      </c>
      <c r="F75" t="s">
        <v>62</v>
      </c>
      <c r="G75" t="s">
        <v>62</v>
      </c>
      <c r="H75" t="s">
        <v>1104</v>
      </c>
      <c r="I75" t="s">
        <v>1044</v>
      </c>
      <c r="J75" t="s">
        <v>1092</v>
      </c>
    </row>
    <row r="76" spans="1:10" x14ac:dyDescent="0.35">
      <c r="A76" t="s">
        <v>10</v>
      </c>
      <c r="B76" t="s">
        <v>1090</v>
      </c>
      <c r="C76" s="227" t="s">
        <v>121</v>
      </c>
      <c r="D76" s="227">
        <v>152.5</v>
      </c>
      <c r="E76" s="227" t="s">
        <v>61</v>
      </c>
      <c r="F76" t="s">
        <v>62</v>
      </c>
      <c r="G76" t="s">
        <v>62</v>
      </c>
      <c r="H76" t="s">
        <v>1104</v>
      </c>
      <c r="I76" t="s">
        <v>1044</v>
      </c>
      <c r="J76" t="s">
        <v>1092</v>
      </c>
    </row>
    <row r="77" spans="1:10" x14ac:dyDescent="0.35">
      <c r="A77" t="s">
        <v>10</v>
      </c>
      <c r="B77" t="s">
        <v>1090</v>
      </c>
      <c r="C77" s="227" t="s">
        <v>122</v>
      </c>
      <c r="D77" s="227">
        <v>177.71</v>
      </c>
      <c r="E77" s="227" t="s">
        <v>61</v>
      </c>
      <c r="F77" t="s">
        <v>62</v>
      </c>
      <c r="G77" t="s">
        <v>62</v>
      </c>
      <c r="H77" t="s">
        <v>1104</v>
      </c>
      <c r="I77" t="s">
        <v>1044</v>
      </c>
      <c r="J77" t="s">
        <v>1092</v>
      </c>
    </row>
    <row r="78" spans="1:10" x14ac:dyDescent="0.35">
      <c r="A78" t="s">
        <v>10</v>
      </c>
      <c r="B78" t="s">
        <v>1090</v>
      </c>
      <c r="C78" s="227" t="s">
        <v>123</v>
      </c>
      <c r="D78" s="227">
        <v>173.09</v>
      </c>
      <c r="E78" s="227" t="s">
        <v>61</v>
      </c>
      <c r="F78" t="s">
        <v>62</v>
      </c>
      <c r="G78" t="s">
        <v>62</v>
      </c>
      <c r="H78" t="s">
        <v>1104</v>
      </c>
      <c r="I78" t="s">
        <v>1044</v>
      </c>
      <c r="J78" t="s">
        <v>1092</v>
      </c>
    </row>
    <row r="79" spans="1:10" x14ac:dyDescent="0.35">
      <c r="A79" t="s">
        <v>10</v>
      </c>
      <c r="B79" t="s">
        <v>1090</v>
      </c>
      <c r="C79" s="227" t="s">
        <v>124</v>
      </c>
      <c r="D79" s="227">
        <v>173.28</v>
      </c>
      <c r="E79" s="227" t="s">
        <v>61</v>
      </c>
      <c r="F79" t="s">
        <v>62</v>
      </c>
      <c r="G79" t="s">
        <v>62</v>
      </c>
      <c r="H79" t="s">
        <v>1104</v>
      </c>
      <c r="I79" t="s">
        <v>1044</v>
      </c>
      <c r="J79" t="s">
        <v>1092</v>
      </c>
    </row>
    <row r="80" spans="1:10" x14ac:dyDescent="0.35">
      <c r="A80" t="s">
        <v>10</v>
      </c>
      <c r="B80" t="s">
        <v>1090</v>
      </c>
      <c r="C80" s="227" t="s">
        <v>125</v>
      </c>
      <c r="D80" s="227">
        <v>179.14</v>
      </c>
      <c r="E80" s="227" t="s">
        <v>61</v>
      </c>
      <c r="F80" t="s">
        <v>62</v>
      </c>
      <c r="G80" t="s">
        <v>62</v>
      </c>
      <c r="H80" t="s">
        <v>1104</v>
      </c>
      <c r="I80" t="s">
        <v>1044</v>
      </c>
      <c r="J80" t="s">
        <v>1092</v>
      </c>
    </row>
    <row r="81" spans="1:10" x14ac:dyDescent="0.35">
      <c r="A81" t="s">
        <v>10</v>
      </c>
      <c r="B81" t="s">
        <v>1090</v>
      </c>
      <c r="C81" s="227" t="s">
        <v>168</v>
      </c>
      <c r="D81" s="227">
        <v>190.03</v>
      </c>
      <c r="E81" s="227" t="s">
        <v>61</v>
      </c>
      <c r="F81" t="s">
        <v>62</v>
      </c>
      <c r="G81" t="s">
        <v>62</v>
      </c>
      <c r="H81" t="s">
        <v>1104</v>
      </c>
      <c r="I81" t="s">
        <v>1044</v>
      </c>
      <c r="J81" t="s">
        <v>1092</v>
      </c>
    </row>
    <row r="82" spans="1:10" x14ac:dyDescent="0.35">
      <c r="A82" t="s">
        <v>10</v>
      </c>
      <c r="B82" t="s">
        <v>1090</v>
      </c>
      <c r="C82" s="227" t="s">
        <v>136</v>
      </c>
      <c r="D82" s="227">
        <v>190.34</v>
      </c>
      <c r="E82" s="227" t="s">
        <v>61</v>
      </c>
      <c r="F82" t="s">
        <v>62</v>
      </c>
      <c r="G82" t="s">
        <v>62</v>
      </c>
      <c r="H82" t="s">
        <v>1104</v>
      </c>
      <c r="I82" t="s">
        <v>1044</v>
      </c>
      <c r="J82" t="s">
        <v>1092</v>
      </c>
    </row>
    <row r="83" spans="1:10" x14ac:dyDescent="0.35">
      <c r="A83" t="s">
        <v>10</v>
      </c>
      <c r="B83" t="s">
        <v>1090</v>
      </c>
      <c r="C83" s="227" t="s">
        <v>704</v>
      </c>
      <c r="D83" s="227">
        <v>156.12</v>
      </c>
      <c r="E83" s="227" t="s">
        <v>61</v>
      </c>
      <c r="F83" t="s">
        <v>62</v>
      </c>
      <c r="G83" t="s">
        <v>62</v>
      </c>
      <c r="H83" t="s">
        <v>1104</v>
      </c>
      <c r="I83" t="s">
        <v>1044</v>
      </c>
      <c r="J83" t="s">
        <v>1092</v>
      </c>
    </row>
    <row r="84" spans="1:10" x14ac:dyDescent="0.35">
      <c r="A84" t="s">
        <v>10</v>
      </c>
      <c r="B84" t="s">
        <v>1090</v>
      </c>
      <c r="C84" s="227" t="s">
        <v>1106</v>
      </c>
      <c r="D84" s="227">
        <v>145.07</v>
      </c>
      <c r="E84" s="227" t="s">
        <v>61</v>
      </c>
      <c r="F84" t="s">
        <v>62</v>
      </c>
      <c r="G84" t="s">
        <v>62</v>
      </c>
      <c r="H84" t="s">
        <v>1104</v>
      </c>
      <c r="I84" t="s">
        <v>1044</v>
      </c>
      <c r="J84" t="s">
        <v>1092</v>
      </c>
    </row>
    <row r="85" spans="1:10" x14ac:dyDescent="0.35">
      <c r="A85" t="s">
        <v>10</v>
      </c>
      <c r="B85" t="s">
        <v>1090</v>
      </c>
      <c r="C85" s="227" t="s">
        <v>140</v>
      </c>
      <c r="D85" s="227">
        <v>173.98</v>
      </c>
      <c r="E85" s="227" t="s">
        <v>61</v>
      </c>
      <c r="F85" t="s">
        <v>62</v>
      </c>
      <c r="G85" t="s">
        <v>62</v>
      </c>
      <c r="H85" t="s">
        <v>1104</v>
      </c>
      <c r="I85" t="s">
        <v>1044</v>
      </c>
      <c r="J85" t="s">
        <v>1092</v>
      </c>
    </row>
    <row r="86" spans="1:10" x14ac:dyDescent="0.35">
      <c r="A86" t="s">
        <v>10</v>
      </c>
      <c r="B86" t="s">
        <v>1090</v>
      </c>
      <c r="C86" s="227" t="s">
        <v>182</v>
      </c>
      <c r="D86" s="227">
        <v>151.46</v>
      </c>
      <c r="E86" s="227" t="s">
        <v>61</v>
      </c>
      <c r="F86" t="s">
        <v>62</v>
      </c>
      <c r="G86" t="s">
        <v>62</v>
      </c>
      <c r="H86" t="s">
        <v>1104</v>
      </c>
      <c r="I86" t="s">
        <v>1044</v>
      </c>
      <c r="J86" t="s">
        <v>1092</v>
      </c>
    </row>
    <row r="87" spans="1:10" x14ac:dyDescent="0.35">
      <c r="A87" t="s">
        <v>10</v>
      </c>
      <c r="B87" t="s">
        <v>1090</v>
      </c>
      <c r="C87" s="227" t="s">
        <v>680</v>
      </c>
      <c r="D87" s="227">
        <v>150.53</v>
      </c>
      <c r="E87" s="227" t="s">
        <v>61</v>
      </c>
      <c r="F87" t="s">
        <v>62</v>
      </c>
      <c r="G87" t="s">
        <v>62</v>
      </c>
      <c r="H87" t="s">
        <v>1104</v>
      </c>
      <c r="I87" t="s">
        <v>1044</v>
      </c>
      <c r="J87" t="s">
        <v>1092</v>
      </c>
    </row>
    <row r="88" spans="1:10" x14ac:dyDescent="0.35">
      <c r="A88" t="s">
        <v>10</v>
      </c>
      <c r="B88" t="s">
        <v>1090</v>
      </c>
      <c r="C88" s="227" t="s">
        <v>484</v>
      </c>
      <c r="D88" s="227">
        <v>190.27</v>
      </c>
      <c r="E88" s="227" t="s">
        <v>61</v>
      </c>
      <c r="F88" t="s">
        <v>62</v>
      </c>
      <c r="G88" t="s">
        <v>62</v>
      </c>
      <c r="H88" t="s">
        <v>1104</v>
      </c>
      <c r="I88" t="s">
        <v>1044</v>
      </c>
      <c r="J88" t="s">
        <v>1092</v>
      </c>
    </row>
    <row r="89" spans="1:10" x14ac:dyDescent="0.35">
      <c r="A89" t="s">
        <v>10</v>
      </c>
      <c r="B89" t="s">
        <v>1090</v>
      </c>
      <c r="C89" s="227" t="s">
        <v>472</v>
      </c>
      <c r="D89" s="227">
        <v>209.11</v>
      </c>
      <c r="E89" s="227" t="s">
        <v>61</v>
      </c>
      <c r="F89" t="s">
        <v>62</v>
      </c>
      <c r="G89" t="s">
        <v>62</v>
      </c>
      <c r="H89" t="s">
        <v>1104</v>
      </c>
      <c r="I89" t="s">
        <v>1044</v>
      </c>
      <c r="J89" t="s">
        <v>1092</v>
      </c>
    </row>
    <row r="90" spans="1:10" x14ac:dyDescent="0.35">
      <c r="A90" t="s">
        <v>10</v>
      </c>
      <c r="B90" t="s">
        <v>1090</v>
      </c>
      <c r="C90" s="227" t="s">
        <v>705</v>
      </c>
      <c r="D90" s="227">
        <v>185.34</v>
      </c>
      <c r="E90" s="227" t="s">
        <v>61</v>
      </c>
      <c r="F90" t="s">
        <v>62</v>
      </c>
      <c r="G90" t="s">
        <v>62</v>
      </c>
      <c r="H90" t="s">
        <v>1104</v>
      </c>
      <c r="I90" t="s">
        <v>1044</v>
      </c>
      <c r="J90" t="s">
        <v>1092</v>
      </c>
    </row>
    <row r="91" spans="1:10" x14ac:dyDescent="0.35">
      <c r="A91" t="s">
        <v>10</v>
      </c>
      <c r="B91" t="s">
        <v>1090</v>
      </c>
      <c r="C91" s="227" t="s">
        <v>490</v>
      </c>
      <c r="D91" s="227">
        <v>212.56</v>
      </c>
      <c r="E91" s="227" t="s">
        <v>61</v>
      </c>
      <c r="F91" t="s">
        <v>62</v>
      </c>
      <c r="G91" t="s">
        <v>62</v>
      </c>
      <c r="H91" t="s">
        <v>1104</v>
      </c>
      <c r="I91" t="s">
        <v>1044</v>
      </c>
      <c r="J91" t="s">
        <v>1092</v>
      </c>
    </row>
    <row r="92" spans="1:10" x14ac:dyDescent="0.35">
      <c r="A92" t="s">
        <v>10</v>
      </c>
      <c r="B92" t="s">
        <v>1090</v>
      </c>
      <c r="C92" s="227" t="s">
        <v>369</v>
      </c>
      <c r="D92" s="227">
        <v>245.6</v>
      </c>
      <c r="E92" s="227" t="s">
        <v>61</v>
      </c>
      <c r="F92" t="s">
        <v>62</v>
      </c>
      <c r="G92" t="s">
        <v>62</v>
      </c>
      <c r="H92" t="s">
        <v>1104</v>
      </c>
      <c r="I92" t="s">
        <v>1044</v>
      </c>
      <c r="J92" t="s">
        <v>1092</v>
      </c>
    </row>
    <row r="93" spans="1:10" x14ac:dyDescent="0.35">
      <c r="A93" t="s">
        <v>10</v>
      </c>
      <c r="B93" t="s">
        <v>1090</v>
      </c>
      <c r="C93" s="227" t="s">
        <v>169</v>
      </c>
      <c r="D93" s="227">
        <v>156.34</v>
      </c>
      <c r="E93" s="227" t="s">
        <v>61</v>
      </c>
      <c r="F93" t="s">
        <v>62</v>
      </c>
      <c r="G93" t="s">
        <v>62</v>
      </c>
      <c r="H93" t="s">
        <v>1104</v>
      </c>
      <c r="I93" t="s">
        <v>1044</v>
      </c>
      <c r="J93" t="s">
        <v>1092</v>
      </c>
    </row>
    <row r="94" spans="1:10" x14ac:dyDescent="0.35">
      <c r="A94" t="s">
        <v>10</v>
      </c>
      <c r="B94" t="s">
        <v>1090</v>
      </c>
      <c r="C94" s="227" t="s">
        <v>155</v>
      </c>
      <c r="D94" s="227">
        <v>179.32</v>
      </c>
      <c r="E94" s="227" t="s">
        <v>61</v>
      </c>
      <c r="F94" t="s">
        <v>62</v>
      </c>
      <c r="G94" t="s">
        <v>62</v>
      </c>
      <c r="H94" t="s">
        <v>1104</v>
      </c>
      <c r="I94" t="s">
        <v>1044</v>
      </c>
      <c r="J94" t="s">
        <v>1092</v>
      </c>
    </row>
    <row r="95" spans="1:10" x14ac:dyDescent="0.35">
      <c r="A95" t="s">
        <v>10</v>
      </c>
      <c r="B95" t="s">
        <v>1090</v>
      </c>
      <c r="C95" s="227" t="s">
        <v>163</v>
      </c>
      <c r="D95" s="227">
        <v>187.38</v>
      </c>
      <c r="E95" s="227" t="s">
        <v>61</v>
      </c>
      <c r="F95" t="s">
        <v>62</v>
      </c>
      <c r="G95" t="s">
        <v>62</v>
      </c>
      <c r="H95" t="s">
        <v>1104</v>
      </c>
      <c r="I95" t="s">
        <v>1044</v>
      </c>
      <c r="J95" t="s">
        <v>1092</v>
      </c>
    </row>
    <row r="96" spans="1:10" x14ac:dyDescent="0.35">
      <c r="A96" t="s">
        <v>10</v>
      </c>
      <c r="B96" t="s">
        <v>1090</v>
      </c>
      <c r="C96" s="227" t="s">
        <v>170</v>
      </c>
      <c r="D96" s="227">
        <v>147.19999999999999</v>
      </c>
      <c r="E96" s="227" t="s">
        <v>61</v>
      </c>
      <c r="F96" t="s">
        <v>62</v>
      </c>
      <c r="G96" t="s">
        <v>62</v>
      </c>
      <c r="H96" t="s">
        <v>1104</v>
      </c>
      <c r="I96" t="s">
        <v>1044</v>
      </c>
      <c r="J96" t="s">
        <v>1092</v>
      </c>
    </row>
    <row r="97" spans="1:10" x14ac:dyDescent="0.35">
      <c r="A97" t="s">
        <v>10</v>
      </c>
      <c r="B97" t="s">
        <v>1090</v>
      </c>
      <c r="C97" s="227" t="s">
        <v>149</v>
      </c>
      <c r="D97" s="227">
        <v>207.95</v>
      </c>
      <c r="E97" s="227" t="s">
        <v>61</v>
      </c>
      <c r="F97" t="s">
        <v>62</v>
      </c>
      <c r="G97" t="s">
        <v>62</v>
      </c>
      <c r="H97" t="s">
        <v>1104</v>
      </c>
      <c r="I97" t="s">
        <v>1044</v>
      </c>
      <c r="J97" t="s">
        <v>1092</v>
      </c>
    </row>
    <row r="98" spans="1:10" x14ac:dyDescent="0.35">
      <c r="A98" t="s">
        <v>10</v>
      </c>
      <c r="B98" t="s">
        <v>1090</v>
      </c>
      <c r="C98" s="227" t="s">
        <v>158</v>
      </c>
      <c r="D98" s="227">
        <v>177.12</v>
      </c>
      <c r="E98" s="227" t="s">
        <v>61</v>
      </c>
      <c r="F98" t="s">
        <v>62</v>
      </c>
      <c r="G98" t="s">
        <v>62</v>
      </c>
      <c r="H98" t="s">
        <v>1104</v>
      </c>
      <c r="I98" t="s">
        <v>1044</v>
      </c>
      <c r="J98" t="s">
        <v>1092</v>
      </c>
    </row>
    <row r="99" spans="1:10" x14ac:dyDescent="0.35">
      <c r="A99" t="s">
        <v>10</v>
      </c>
      <c r="B99" t="s">
        <v>1090</v>
      </c>
      <c r="C99" s="227" t="s">
        <v>264</v>
      </c>
      <c r="D99" s="227">
        <v>152.05000000000001</v>
      </c>
      <c r="E99" s="227" t="s">
        <v>61</v>
      </c>
      <c r="F99" t="s">
        <v>62</v>
      </c>
      <c r="G99" t="s">
        <v>62</v>
      </c>
      <c r="H99" t="s">
        <v>1104</v>
      </c>
      <c r="I99" t="s">
        <v>1044</v>
      </c>
      <c r="J99" t="s">
        <v>1092</v>
      </c>
    </row>
    <row r="100" spans="1:10" x14ac:dyDescent="0.35">
      <c r="A100" t="s">
        <v>10</v>
      </c>
      <c r="B100" t="s">
        <v>1090</v>
      </c>
      <c r="C100" s="227" t="s">
        <v>279</v>
      </c>
      <c r="D100" s="227">
        <v>189.44</v>
      </c>
      <c r="E100" s="227" t="s">
        <v>61</v>
      </c>
      <c r="F100" t="s">
        <v>62</v>
      </c>
      <c r="G100" t="s">
        <v>62</v>
      </c>
      <c r="H100" t="s">
        <v>1104</v>
      </c>
      <c r="I100" t="s">
        <v>1044</v>
      </c>
      <c r="J100" t="s">
        <v>1092</v>
      </c>
    </row>
    <row r="101" spans="1:10" x14ac:dyDescent="0.35">
      <c r="A101" t="s">
        <v>10</v>
      </c>
      <c r="B101" t="s">
        <v>1090</v>
      </c>
      <c r="C101" s="227" t="s">
        <v>200</v>
      </c>
      <c r="D101" s="227">
        <v>177.81</v>
      </c>
      <c r="E101" s="227" t="s">
        <v>61</v>
      </c>
      <c r="F101" t="s">
        <v>62</v>
      </c>
      <c r="G101" t="s">
        <v>62</v>
      </c>
      <c r="H101" t="s">
        <v>1104</v>
      </c>
      <c r="I101" t="s">
        <v>1044</v>
      </c>
      <c r="J101" t="s">
        <v>1092</v>
      </c>
    </row>
    <row r="102" spans="1:10" x14ac:dyDescent="0.35">
      <c r="A102" t="s">
        <v>10</v>
      </c>
      <c r="B102" t="s">
        <v>1090</v>
      </c>
      <c r="C102" s="227" t="s">
        <v>202</v>
      </c>
      <c r="D102" s="227">
        <v>183.7</v>
      </c>
      <c r="E102" s="227" t="s">
        <v>61</v>
      </c>
      <c r="F102" t="s">
        <v>62</v>
      </c>
      <c r="G102" t="s">
        <v>62</v>
      </c>
      <c r="H102" t="s">
        <v>1104</v>
      </c>
      <c r="I102" t="s">
        <v>1044</v>
      </c>
      <c r="J102" t="s">
        <v>1092</v>
      </c>
    </row>
    <row r="103" spans="1:10" x14ac:dyDescent="0.35">
      <c r="A103" t="s">
        <v>10</v>
      </c>
      <c r="B103" t="s">
        <v>1090</v>
      </c>
      <c r="C103" s="227" t="s">
        <v>367</v>
      </c>
      <c r="D103" s="227">
        <v>161.02000000000001</v>
      </c>
      <c r="E103" s="227" t="s">
        <v>61</v>
      </c>
      <c r="F103" t="s">
        <v>62</v>
      </c>
      <c r="G103" t="s">
        <v>62</v>
      </c>
      <c r="H103" t="s">
        <v>1104</v>
      </c>
      <c r="I103" t="s">
        <v>1044</v>
      </c>
      <c r="J103" t="s">
        <v>1092</v>
      </c>
    </row>
    <row r="104" spans="1:10" x14ac:dyDescent="0.35">
      <c r="A104" t="s">
        <v>10</v>
      </c>
      <c r="B104" t="s">
        <v>1090</v>
      </c>
      <c r="C104" s="227" t="s">
        <v>493</v>
      </c>
      <c r="D104" s="227">
        <v>207.4</v>
      </c>
      <c r="E104" s="227" t="s">
        <v>61</v>
      </c>
      <c r="F104" t="s">
        <v>62</v>
      </c>
      <c r="G104" t="s">
        <v>62</v>
      </c>
      <c r="H104" t="s">
        <v>1104</v>
      </c>
      <c r="I104" t="s">
        <v>1044</v>
      </c>
      <c r="J104" t="s">
        <v>1092</v>
      </c>
    </row>
    <row r="105" spans="1:10" x14ac:dyDescent="0.35">
      <c r="A105" t="s">
        <v>10</v>
      </c>
      <c r="B105" t="s">
        <v>1090</v>
      </c>
      <c r="C105" s="227" t="s">
        <v>494</v>
      </c>
      <c r="D105" s="227">
        <v>148.61000000000001</v>
      </c>
      <c r="E105" s="227" t="s">
        <v>61</v>
      </c>
      <c r="F105" t="s">
        <v>62</v>
      </c>
      <c r="G105" t="s">
        <v>62</v>
      </c>
      <c r="H105" t="s">
        <v>1104</v>
      </c>
      <c r="I105" t="s">
        <v>1044</v>
      </c>
      <c r="J105" t="s">
        <v>1092</v>
      </c>
    </row>
    <row r="106" spans="1:10" x14ac:dyDescent="0.35">
      <c r="A106" t="s">
        <v>10</v>
      </c>
      <c r="B106" t="s">
        <v>1090</v>
      </c>
      <c r="C106" s="227" t="s">
        <v>365</v>
      </c>
      <c r="D106" s="227">
        <v>175.35</v>
      </c>
      <c r="E106" s="227" t="s">
        <v>61</v>
      </c>
      <c r="F106" t="s">
        <v>62</v>
      </c>
      <c r="G106" t="s">
        <v>62</v>
      </c>
      <c r="H106" t="s">
        <v>1104</v>
      </c>
      <c r="I106" t="s">
        <v>1044</v>
      </c>
      <c r="J106" t="s">
        <v>1092</v>
      </c>
    </row>
    <row r="107" spans="1:10" x14ac:dyDescent="0.35">
      <c r="A107" t="s">
        <v>10</v>
      </c>
      <c r="B107" t="s">
        <v>1090</v>
      </c>
      <c r="C107" s="227" t="s">
        <v>495</v>
      </c>
      <c r="D107" s="227">
        <v>165.82</v>
      </c>
      <c r="E107" s="227" t="s">
        <v>61</v>
      </c>
      <c r="F107" t="s">
        <v>62</v>
      </c>
      <c r="G107" t="s">
        <v>62</v>
      </c>
      <c r="H107" t="s">
        <v>1104</v>
      </c>
      <c r="I107" t="s">
        <v>1044</v>
      </c>
      <c r="J107" t="s">
        <v>1092</v>
      </c>
    </row>
    <row r="108" spans="1:10" x14ac:dyDescent="0.35">
      <c r="A108" t="s">
        <v>10</v>
      </c>
      <c r="B108" t="s">
        <v>1090</v>
      </c>
      <c r="C108" s="227" t="s">
        <v>366</v>
      </c>
      <c r="D108" s="227">
        <v>247.45</v>
      </c>
      <c r="E108" s="227" t="s">
        <v>61</v>
      </c>
      <c r="F108" t="s">
        <v>62</v>
      </c>
      <c r="G108" t="s">
        <v>62</v>
      </c>
      <c r="H108" t="s">
        <v>1104</v>
      </c>
      <c r="I108" t="s">
        <v>1044</v>
      </c>
      <c r="J108" t="s">
        <v>1092</v>
      </c>
    </row>
    <row r="109" spans="1:10" x14ac:dyDescent="0.35">
      <c r="A109" t="s">
        <v>10</v>
      </c>
      <c r="B109" t="s">
        <v>1090</v>
      </c>
      <c r="C109" s="227" t="s">
        <v>364</v>
      </c>
      <c r="D109" s="227">
        <v>212.88</v>
      </c>
      <c r="E109" s="227" t="s">
        <v>61</v>
      </c>
      <c r="F109" t="s">
        <v>62</v>
      </c>
      <c r="G109" t="s">
        <v>62</v>
      </c>
      <c r="H109" t="s">
        <v>1104</v>
      </c>
      <c r="I109" t="s">
        <v>1044</v>
      </c>
      <c r="J109" t="s">
        <v>1092</v>
      </c>
    </row>
    <row r="110" spans="1:10" x14ac:dyDescent="0.35">
      <c r="A110" t="s">
        <v>10</v>
      </c>
      <c r="B110" t="s">
        <v>1090</v>
      </c>
      <c r="C110" s="227" t="s">
        <v>439</v>
      </c>
      <c r="D110" s="227">
        <v>158.1</v>
      </c>
      <c r="E110" s="227" t="s">
        <v>61</v>
      </c>
      <c r="F110" t="s">
        <v>62</v>
      </c>
      <c r="G110" t="s">
        <v>62</v>
      </c>
      <c r="H110" t="s">
        <v>1104</v>
      </c>
      <c r="I110" t="s">
        <v>1044</v>
      </c>
      <c r="J110" t="s">
        <v>1092</v>
      </c>
    </row>
    <row r="111" spans="1:10" x14ac:dyDescent="0.35">
      <c r="A111" t="s">
        <v>10</v>
      </c>
      <c r="B111" t="s">
        <v>1090</v>
      </c>
      <c r="C111" s="227" t="s">
        <v>402</v>
      </c>
      <c r="D111" s="227">
        <v>159.01</v>
      </c>
      <c r="E111" s="227" t="s">
        <v>61</v>
      </c>
      <c r="F111" t="s">
        <v>62</v>
      </c>
      <c r="G111" t="s">
        <v>62</v>
      </c>
      <c r="H111" t="s">
        <v>1104</v>
      </c>
      <c r="I111" t="s">
        <v>1044</v>
      </c>
      <c r="J111" t="s">
        <v>1092</v>
      </c>
    </row>
    <row r="112" spans="1:10" x14ac:dyDescent="0.35">
      <c r="A112" t="s">
        <v>10</v>
      </c>
      <c r="B112" t="s">
        <v>1090</v>
      </c>
      <c r="C112" s="227" t="s">
        <v>404</v>
      </c>
      <c r="D112" s="227">
        <v>164.07</v>
      </c>
      <c r="E112" s="227" t="s">
        <v>61</v>
      </c>
      <c r="F112" t="s">
        <v>62</v>
      </c>
      <c r="G112" t="s">
        <v>62</v>
      </c>
      <c r="H112" t="s">
        <v>1104</v>
      </c>
      <c r="I112" t="s">
        <v>1044</v>
      </c>
      <c r="J112" t="s">
        <v>1092</v>
      </c>
    </row>
    <row r="113" spans="1:10" x14ac:dyDescent="0.35">
      <c r="A113" t="s">
        <v>10</v>
      </c>
      <c r="B113" t="s">
        <v>1090</v>
      </c>
      <c r="C113" s="227" t="s">
        <v>1107</v>
      </c>
      <c r="D113" s="227">
        <v>77.37</v>
      </c>
      <c r="E113" s="227" t="s">
        <v>55</v>
      </c>
      <c r="F113" t="s">
        <v>56</v>
      </c>
      <c r="G113" t="s">
        <v>13</v>
      </c>
      <c r="H113" t="s">
        <v>57</v>
      </c>
      <c r="I113" t="s">
        <v>15</v>
      </c>
      <c r="J113" t="s">
        <v>58</v>
      </c>
    </row>
    <row r="114" spans="1:10" x14ac:dyDescent="0.35">
      <c r="A114" t="s">
        <v>10</v>
      </c>
      <c r="B114" t="s">
        <v>1090</v>
      </c>
      <c r="C114" s="227" t="s">
        <v>657</v>
      </c>
      <c r="D114" s="227">
        <v>158.49</v>
      </c>
      <c r="E114" s="227" t="s">
        <v>61</v>
      </c>
      <c r="F114" t="s">
        <v>62</v>
      </c>
      <c r="G114" t="s">
        <v>62</v>
      </c>
      <c r="H114" t="s">
        <v>1108</v>
      </c>
      <c r="I114" t="s">
        <v>1044</v>
      </c>
      <c r="J114" t="s">
        <v>1092</v>
      </c>
    </row>
    <row r="115" spans="1:10" x14ac:dyDescent="0.35">
      <c r="A115" t="s">
        <v>10</v>
      </c>
      <c r="B115" t="s">
        <v>1090</v>
      </c>
      <c r="C115" s="227" t="s">
        <v>658</v>
      </c>
      <c r="D115" s="227">
        <v>152.06</v>
      </c>
      <c r="E115" s="227" t="s">
        <v>61</v>
      </c>
      <c r="F115" t="s">
        <v>62</v>
      </c>
      <c r="G115" t="s">
        <v>62</v>
      </c>
      <c r="H115" t="s">
        <v>1108</v>
      </c>
      <c r="I115" t="s">
        <v>1044</v>
      </c>
      <c r="J115" t="s">
        <v>1092</v>
      </c>
    </row>
    <row r="116" spans="1:10" x14ac:dyDescent="0.35">
      <c r="A116" t="s">
        <v>10</v>
      </c>
      <c r="B116" t="s">
        <v>1090</v>
      </c>
      <c r="C116" s="227" t="s">
        <v>741</v>
      </c>
      <c r="D116" s="227">
        <v>196.02</v>
      </c>
      <c r="E116" s="227" t="s">
        <v>61</v>
      </c>
      <c r="F116" t="s">
        <v>62</v>
      </c>
      <c r="G116" t="s">
        <v>62</v>
      </c>
      <c r="H116" t="s">
        <v>1108</v>
      </c>
      <c r="I116" t="s">
        <v>1044</v>
      </c>
      <c r="J116" t="s">
        <v>1092</v>
      </c>
    </row>
    <row r="117" spans="1:10" x14ac:dyDescent="0.35">
      <c r="A117" t="s">
        <v>10</v>
      </c>
      <c r="B117" t="s">
        <v>1090</v>
      </c>
      <c r="C117" s="227" t="s">
        <v>653</v>
      </c>
      <c r="D117" s="227">
        <v>156.53</v>
      </c>
      <c r="E117" s="227" t="s">
        <v>156</v>
      </c>
      <c r="F117" t="s">
        <v>157</v>
      </c>
      <c r="G117" t="s">
        <v>62</v>
      </c>
      <c r="H117" t="s">
        <v>1108</v>
      </c>
      <c r="I117" t="s">
        <v>1044</v>
      </c>
      <c r="J117" t="s">
        <v>1092</v>
      </c>
    </row>
    <row r="118" spans="1:10" x14ac:dyDescent="0.35">
      <c r="A118" t="s">
        <v>10</v>
      </c>
      <c r="B118" t="s">
        <v>1090</v>
      </c>
      <c r="C118" s="227" t="s">
        <v>411</v>
      </c>
      <c r="D118" s="227">
        <v>20.25</v>
      </c>
      <c r="E118" s="227" t="s">
        <v>345</v>
      </c>
      <c r="F118" t="s">
        <v>346</v>
      </c>
      <c r="G118" t="s">
        <v>13</v>
      </c>
      <c r="H118" t="s">
        <v>14</v>
      </c>
      <c r="I118" t="s">
        <v>15</v>
      </c>
      <c r="J118" t="s">
        <v>16</v>
      </c>
    </row>
    <row r="119" spans="1:10" x14ac:dyDescent="0.35">
      <c r="A119" t="s">
        <v>10</v>
      </c>
      <c r="B119" t="s">
        <v>1090</v>
      </c>
      <c r="C119" s="227" t="s">
        <v>946</v>
      </c>
      <c r="D119" s="227">
        <v>842.62</v>
      </c>
      <c r="E119" s="227" t="s">
        <v>11</v>
      </c>
      <c r="F119" t="s">
        <v>12</v>
      </c>
      <c r="G119" t="s">
        <v>13</v>
      </c>
      <c r="H119" t="s">
        <v>14</v>
      </c>
      <c r="I119" t="s">
        <v>15</v>
      </c>
      <c r="J119" t="s">
        <v>16</v>
      </c>
    </row>
    <row r="120" spans="1:10" x14ac:dyDescent="0.35">
      <c r="A120" t="s">
        <v>10</v>
      </c>
      <c r="B120" t="s">
        <v>1090</v>
      </c>
      <c r="C120" s="227" t="s">
        <v>881</v>
      </c>
      <c r="D120" s="227">
        <v>720.67</v>
      </c>
      <c r="E120" s="227" t="s">
        <v>11</v>
      </c>
      <c r="F120" t="s">
        <v>12</v>
      </c>
      <c r="G120" t="s">
        <v>13</v>
      </c>
      <c r="H120" t="s">
        <v>14</v>
      </c>
      <c r="I120" t="s">
        <v>15</v>
      </c>
      <c r="J120" t="s">
        <v>16</v>
      </c>
    </row>
    <row r="121" spans="1:10" x14ac:dyDescent="0.35">
      <c r="A121" t="s">
        <v>10</v>
      </c>
      <c r="B121" t="s">
        <v>1090</v>
      </c>
      <c r="C121" s="227" t="s">
        <v>958</v>
      </c>
      <c r="D121" s="227">
        <v>4809.45</v>
      </c>
      <c r="E121" s="227" t="s">
        <v>11</v>
      </c>
      <c r="F121" t="s">
        <v>12</v>
      </c>
      <c r="G121" t="s">
        <v>13</v>
      </c>
      <c r="H121" t="s">
        <v>14</v>
      </c>
      <c r="I121" t="s">
        <v>15</v>
      </c>
      <c r="J121" t="s">
        <v>16</v>
      </c>
    </row>
    <row r="122" spans="1:10" x14ac:dyDescent="0.35">
      <c r="A122" t="s">
        <v>10</v>
      </c>
      <c r="B122" t="s">
        <v>1090</v>
      </c>
      <c r="C122" s="227" t="s">
        <v>1109</v>
      </c>
      <c r="D122" s="227">
        <v>103.51</v>
      </c>
      <c r="E122" s="227" t="s">
        <v>11</v>
      </c>
      <c r="F122" t="s">
        <v>12</v>
      </c>
      <c r="G122" t="s">
        <v>13</v>
      </c>
      <c r="H122" t="s">
        <v>14</v>
      </c>
      <c r="I122" t="s">
        <v>15</v>
      </c>
      <c r="J122" t="s">
        <v>16</v>
      </c>
    </row>
    <row r="123" spans="1:10" x14ac:dyDescent="0.35">
      <c r="A123" t="s">
        <v>10</v>
      </c>
      <c r="B123" t="s">
        <v>1090</v>
      </c>
      <c r="C123" s="227" t="s">
        <v>242</v>
      </c>
      <c r="D123" s="227">
        <v>142.03</v>
      </c>
      <c r="E123" s="227" t="s">
        <v>31</v>
      </c>
      <c r="F123" t="s">
        <v>32</v>
      </c>
      <c r="G123" t="s">
        <v>13</v>
      </c>
      <c r="H123" t="s">
        <v>14</v>
      </c>
      <c r="I123" t="s">
        <v>15</v>
      </c>
      <c r="J123" t="s">
        <v>16</v>
      </c>
    </row>
    <row r="124" spans="1:10" x14ac:dyDescent="0.35">
      <c r="A124" t="s">
        <v>10</v>
      </c>
      <c r="B124" t="s">
        <v>1090</v>
      </c>
      <c r="C124" s="227" t="s">
        <v>39</v>
      </c>
      <c r="D124" s="227">
        <v>61.38</v>
      </c>
      <c r="E124" s="227" t="s">
        <v>31</v>
      </c>
      <c r="F124" t="s">
        <v>32</v>
      </c>
      <c r="G124" t="s">
        <v>13</v>
      </c>
      <c r="H124" t="s">
        <v>14</v>
      </c>
      <c r="I124" t="s">
        <v>15</v>
      </c>
      <c r="J124" t="s">
        <v>16</v>
      </c>
    </row>
    <row r="125" spans="1:10" x14ac:dyDescent="0.35">
      <c r="A125" t="s">
        <v>10</v>
      </c>
      <c r="B125" t="s">
        <v>1090</v>
      </c>
      <c r="C125" s="227" t="s">
        <v>880</v>
      </c>
      <c r="D125" s="227">
        <v>89.13</v>
      </c>
      <c r="E125" s="227" t="s">
        <v>792</v>
      </c>
      <c r="F125" t="s">
        <v>793</v>
      </c>
      <c r="G125" t="s">
        <v>13</v>
      </c>
      <c r="H125" t="s">
        <v>14</v>
      </c>
      <c r="I125" t="s">
        <v>15</v>
      </c>
      <c r="J125" t="s">
        <v>16</v>
      </c>
    </row>
    <row r="126" spans="1:10" x14ac:dyDescent="0.35">
      <c r="A126" t="s">
        <v>10</v>
      </c>
      <c r="B126" t="s">
        <v>1090</v>
      </c>
      <c r="C126" s="227" t="s">
        <v>250</v>
      </c>
      <c r="D126" s="227">
        <v>485.2</v>
      </c>
      <c r="E126" s="227" t="s">
        <v>18</v>
      </c>
      <c r="F126" t="s">
        <v>19</v>
      </c>
      <c r="G126" t="s">
        <v>13</v>
      </c>
      <c r="H126" t="s">
        <v>14</v>
      </c>
      <c r="I126" t="s">
        <v>15</v>
      </c>
      <c r="J126" t="s">
        <v>16</v>
      </c>
    </row>
    <row r="127" spans="1:10" x14ac:dyDescent="0.35">
      <c r="A127" t="s">
        <v>10</v>
      </c>
      <c r="B127" t="s">
        <v>1090</v>
      </c>
      <c r="C127" s="227" t="s">
        <v>251</v>
      </c>
      <c r="D127" s="227">
        <v>517.77</v>
      </c>
      <c r="E127" s="227" t="s">
        <v>18</v>
      </c>
      <c r="F127" t="s">
        <v>19</v>
      </c>
      <c r="G127" t="s">
        <v>13</v>
      </c>
      <c r="H127" t="s">
        <v>14</v>
      </c>
      <c r="I127" t="s">
        <v>15</v>
      </c>
      <c r="J127" t="s">
        <v>16</v>
      </c>
    </row>
    <row r="128" spans="1:10" x14ac:dyDescent="0.35">
      <c r="A128" t="s">
        <v>10</v>
      </c>
      <c r="B128" t="s">
        <v>1090</v>
      </c>
      <c r="C128" s="227" t="s">
        <v>253</v>
      </c>
      <c r="D128" s="227">
        <v>189</v>
      </c>
      <c r="E128" s="227" t="s">
        <v>18</v>
      </c>
      <c r="F128" t="s">
        <v>19</v>
      </c>
      <c r="G128" t="s">
        <v>13</v>
      </c>
      <c r="H128" t="s">
        <v>14</v>
      </c>
      <c r="I128" t="s">
        <v>15</v>
      </c>
      <c r="J128" t="s">
        <v>16</v>
      </c>
    </row>
    <row r="129" spans="1:10" x14ac:dyDescent="0.35">
      <c r="A129" t="s">
        <v>10</v>
      </c>
      <c r="B129" t="s">
        <v>1090</v>
      </c>
      <c r="C129" s="227" t="s">
        <v>254</v>
      </c>
      <c r="D129" s="227">
        <v>102.87</v>
      </c>
      <c r="E129" s="227" t="s">
        <v>18</v>
      </c>
      <c r="F129" t="s">
        <v>19</v>
      </c>
      <c r="G129" t="s">
        <v>13</v>
      </c>
      <c r="H129" t="s">
        <v>14</v>
      </c>
      <c r="I129" t="s">
        <v>15</v>
      </c>
      <c r="J129" t="s">
        <v>16</v>
      </c>
    </row>
    <row r="130" spans="1:10" x14ac:dyDescent="0.35">
      <c r="A130" t="s">
        <v>10</v>
      </c>
      <c r="B130" t="s">
        <v>1090</v>
      </c>
      <c r="C130" s="227" t="s">
        <v>613</v>
      </c>
      <c r="D130" s="227">
        <v>182.24</v>
      </c>
      <c r="E130" s="227" t="s">
        <v>18</v>
      </c>
      <c r="F130" t="s">
        <v>19</v>
      </c>
      <c r="G130" t="s">
        <v>13</v>
      </c>
      <c r="H130" t="s">
        <v>14</v>
      </c>
      <c r="I130" t="s">
        <v>15</v>
      </c>
      <c r="J130" t="s">
        <v>16</v>
      </c>
    </row>
    <row r="131" spans="1:10" x14ac:dyDescent="0.35">
      <c r="A131" t="s">
        <v>10</v>
      </c>
      <c r="B131" t="s">
        <v>1090</v>
      </c>
      <c r="C131" s="227" t="s">
        <v>612</v>
      </c>
      <c r="D131" s="227">
        <v>419.68</v>
      </c>
      <c r="E131" s="227" t="s">
        <v>18</v>
      </c>
      <c r="F131" t="s">
        <v>19</v>
      </c>
      <c r="G131" t="s">
        <v>13</v>
      </c>
      <c r="H131" t="s">
        <v>14</v>
      </c>
      <c r="I131" t="s">
        <v>15</v>
      </c>
      <c r="J131" t="s">
        <v>16</v>
      </c>
    </row>
    <row r="132" spans="1:10" x14ac:dyDescent="0.35">
      <c r="A132" t="s">
        <v>10</v>
      </c>
      <c r="B132" t="s">
        <v>1090</v>
      </c>
      <c r="C132" s="227" t="s">
        <v>623</v>
      </c>
      <c r="D132" s="227">
        <v>201.77</v>
      </c>
      <c r="E132" s="227" t="s">
        <v>18</v>
      </c>
      <c r="F132" t="s">
        <v>19</v>
      </c>
      <c r="G132" t="s">
        <v>13</v>
      </c>
      <c r="H132" t="s">
        <v>14</v>
      </c>
      <c r="I132" t="s">
        <v>15</v>
      </c>
      <c r="J132" t="s">
        <v>16</v>
      </c>
    </row>
    <row r="133" spans="1:10" x14ac:dyDescent="0.35">
      <c r="A133" t="s">
        <v>10</v>
      </c>
      <c r="B133" t="s">
        <v>1090</v>
      </c>
      <c r="C133" s="227" t="s">
        <v>339</v>
      </c>
      <c r="D133" s="227">
        <v>286.75</v>
      </c>
      <c r="E133" s="227" t="s">
        <v>18</v>
      </c>
      <c r="F133" t="s">
        <v>19</v>
      </c>
      <c r="G133" t="s">
        <v>13</v>
      </c>
      <c r="H133" t="s">
        <v>14</v>
      </c>
      <c r="I133" t="s">
        <v>15</v>
      </c>
      <c r="J133" t="s">
        <v>16</v>
      </c>
    </row>
    <row r="134" spans="1:10" x14ac:dyDescent="0.35">
      <c r="A134" t="s">
        <v>10</v>
      </c>
      <c r="B134" t="s">
        <v>1090</v>
      </c>
      <c r="C134" s="227" t="s">
        <v>340</v>
      </c>
      <c r="D134" s="227">
        <v>499.63</v>
      </c>
      <c r="E134" s="227" t="s">
        <v>18</v>
      </c>
      <c r="F134" t="s">
        <v>19</v>
      </c>
      <c r="G134" t="s">
        <v>13</v>
      </c>
      <c r="H134" t="s">
        <v>14</v>
      </c>
      <c r="I134" t="s">
        <v>15</v>
      </c>
      <c r="J134" t="s">
        <v>16</v>
      </c>
    </row>
    <row r="135" spans="1:10" x14ac:dyDescent="0.35">
      <c r="A135" t="s">
        <v>10</v>
      </c>
      <c r="B135" t="s">
        <v>1090</v>
      </c>
      <c r="C135" s="227" t="s">
        <v>341</v>
      </c>
      <c r="D135" s="227">
        <v>296.26</v>
      </c>
      <c r="E135" s="227" t="s">
        <v>18</v>
      </c>
      <c r="F135" t="s">
        <v>19</v>
      </c>
      <c r="G135" t="s">
        <v>13</v>
      </c>
      <c r="H135" t="s">
        <v>14</v>
      </c>
      <c r="I135" t="s">
        <v>15</v>
      </c>
      <c r="J135" t="s">
        <v>16</v>
      </c>
    </row>
    <row r="136" spans="1:10" x14ac:dyDescent="0.35">
      <c r="A136" t="s">
        <v>10</v>
      </c>
      <c r="B136" t="s">
        <v>1090</v>
      </c>
      <c r="C136" s="227" t="s">
        <v>910</v>
      </c>
      <c r="D136" s="227">
        <v>201.67</v>
      </c>
      <c r="E136" s="227" t="s">
        <v>47</v>
      </c>
      <c r="F136" t="s">
        <v>48</v>
      </c>
      <c r="G136" t="s">
        <v>13</v>
      </c>
      <c r="H136" t="s">
        <v>14</v>
      </c>
      <c r="I136" t="s">
        <v>15</v>
      </c>
      <c r="J136" t="s">
        <v>16</v>
      </c>
    </row>
    <row r="137" spans="1:10" x14ac:dyDescent="0.35">
      <c r="A137" t="s">
        <v>10</v>
      </c>
      <c r="B137" t="s">
        <v>1090</v>
      </c>
      <c r="C137" s="227" t="s">
        <v>740</v>
      </c>
      <c r="D137" s="227">
        <v>122.8</v>
      </c>
      <c r="E137" s="227" t="s">
        <v>47</v>
      </c>
      <c r="F137" t="s">
        <v>48</v>
      </c>
      <c r="G137" t="s">
        <v>13</v>
      </c>
      <c r="H137" t="s">
        <v>14</v>
      </c>
      <c r="I137" t="s">
        <v>15</v>
      </c>
      <c r="J137" t="s">
        <v>16</v>
      </c>
    </row>
    <row r="138" spans="1:10" x14ac:dyDescent="0.35">
      <c r="A138" t="s">
        <v>10</v>
      </c>
      <c r="B138" t="s">
        <v>1090</v>
      </c>
      <c r="C138" s="227" t="s">
        <v>870</v>
      </c>
      <c r="D138" s="227">
        <v>124.63</v>
      </c>
      <c r="E138" s="227" t="s">
        <v>47</v>
      </c>
      <c r="F138" t="s">
        <v>48</v>
      </c>
      <c r="G138" t="s">
        <v>13</v>
      </c>
      <c r="H138" t="s">
        <v>14</v>
      </c>
      <c r="I138" t="s">
        <v>15</v>
      </c>
      <c r="J138" t="s">
        <v>16</v>
      </c>
    </row>
    <row r="139" spans="1:10" x14ac:dyDescent="0.35">
      <c r="A139" t="s">
        <v>10</v>
      </c>
      <c r="B139" t="s">
        <v>1090</v>
      </c>
      <c r="C139" s="227" t="s">
        <v>1110</v>
      </c>
      <c r="D139" s="227">
        <v>147.15</v>
      </c>
      <c r="E139" s="227" t="s">
        <v>47</v>
      </c>
      <c r="F139" t="s">
        <v>48</v>
      </c>
      <c r="G139" t="s">
        <v>13</v>
      </c>
      <c r="H139" t="s">
        <v>14</v>
      </c>
      <c r="I139" t="s">
        <v>15</v>
      </c>
      <c r="J139" t="s">
        <v>16</v>
      </c>
    </row>
    <row r="140" spans="1:10" x14ac:dyDescent="0.35">
      <c r="A140" t="s">
        <v>10</v>
      </c>
      <c r="B140" t="s">
        <v>1090</v>
      </c>
      <c r="C140" s="227" t="s">
        <v>1004</v>
      </c>
      <c r="D140" s="227">
        <v>89.46</v>
      </c>
      <c r="E140" s="227" t="s">
        <v>47</v>
      </c>
      <c r="F140" t="s">
        <v>48</v>
      </c>
      <c r="G140" t="s">
        <v>13</v>
      </c>
      <c r="H140" t="s">
        <v>14</v>
      </c>
      <c r="I140" t="s">
        <v>15</v>
      </c>
      <c r="J140" t="s">
        <v>16</v>
      </c>
    </row>
    <row r="141" spans="1:10" x14ac:dyDescent="0.35">
      <c r="A141" t="s">
        <v>10</v>
      </c>
      <c r="B141" t="s">
        <v>1090</v>
      </c>
      <c r="C141" s="227" t="s">
        <v>43</v>
      </c>
      <c r="D141" s="227">
        <v>1.23</v>
      </c>
      <c r="E141" s="227" t="s">
        <v>41</v>
      </c>
      <c r="F141" t="s">
        <v>42</v>
      </c>
      <c r="G141" t="s">
        <v>13</v>
      </c>
      <c r="H141" t="s">
        <v>14</v>
      </c>
      <c r="I141" t="s">
        <v>15</v>
      </c>
      <c r="J141" t="s">
        <v>16</v>
      </c>
    </row>
    <row r="142" spans="1:10" x14ac:dyDescent="0.35">
      <c r="A142" t="s">
        <v>10</v>
      </c>
      <c r="B142" t="s">
        <v>1090</v>
      </c>
      <c r="C142" s="227" t="s">
        <v>40</v>
      </c>
      <c r="D142" s="227">
        <v>1.35</v>
      </c>
      <c r="E142" s="227" t="s">
        <v>41</v>
      </c>
      <c r="F142" t="s">
        <v>42</v>
      </c>
      <c r="G142" t="s">
        <v>13</v>
      </c>
      <c r="H142" t="s">
        <v>14</v>
      </c>
      <c r="I142" t="s">
        <v>15</v>
      </c>
      <c r="J142" t="s">
        <v>16</v>
      </c>
    </row>
    <row r="143" spans="1:10" x14ac:dyDescent="0.35">
      <c r="A143" t="s">
        <v>10</v>
      </c>
      <c r="B143" t="s">
        <v>1090</v>
      </c>
      <c r="C143" s="227" t="s">
        <v>247</v>
      </c>
      <c r="D143" s="227">
        <v>0.81</v>
      </c>
      <c r="E143" s="227" t="s">
        <v>41</v>
      </c>
      <c r="F143" t="s">
        <v>42</v>
      </c>
      <c r="G143" t="s">
        <v>13</v>
      </c>
      <c r="H143" t="s">
        <v>14</v>
      </c>
      <c r="I143" t="s">
        <v>15</v>
      </c>
      <c r="J143" t="s">
        <v>16</v>
      </c>
    </row>
    <row r="144" spans="1:10" x14ac:dyDescent="0.35">
      <c r="A144" t="s">
        <v>10</v>
      </c>
      <c r="B144" t="s">
        <v>1090</v>
      </c>
      <c r="C144" s="227" t="s">
        <v>238</v>
      </c>
      <c r="D144" s="227">
        <v>1.25</v>
      </c>
      <c r="E144" s="227" t="s">
        <v>41</v>
      </c>
      <c r="F144" t="s">
        <v>42</v>
      </c>
      <c r="G144" t="s">
        <v>13</v>
      </c>
      <c r="H144" t="s">
        <v>14</v>
      </c>
      <c r="I144" t="s">
        <v>15</v>
      </c>
      <c r="J144" t="s">
        <v>16</v>
      </c>
    </row>
    <row r="145" spans="1:10" x14ac:dyDescent="0.35">
      <c r="A145" t="s">
        <v>10</v>
      </c>
      <c r="B145" t="s">
        <v>1090</v>
      </c>
      <c r="C145" s="227" t="s">
        <v>245</v>
      </c>
      <c r="D145" s="227">
        <v>1.5</v>
      </c>
      <c r="E145" s="227" t="s">
        <v>41</v>
      </c>
      <c r="F145" t="s">
        <v>42</v>
      </c>
      <c r="G145" t="s">
        <v>13</v>
      </c>
      <c r="H145" t="s">
        <v>14</v>
      </c>
      <c r="I145" t="s">
        <v>15</v>
      </c>
      <c r="J145" t="s">
        <v>16</v>
      </c>
    </row>
    <row r="146" spans="1:10" x14ac:dyDescent="0.35">
      <c r="A146" t="s">
        <v>10</v>
      </c>
      <c r="B146" t="s">
        <v>1090</v>
      </c>
      <c r="C146" s="227" t="s">
        <v>757</v>
      </c>
      <c r="D146" s="227">
        <v>187.61</v>
      </c>
      <c r="E146" s="227" t="s">
        <v>61</v>
      </c>
      <c r="F146" t="s">
        <v>62</v>
      </c>
      <c r="G146" t="s">
        <v>62</v>
      </c>
      <c r="H146" t="s">
        <v>1111</v>
      </c>
      <c r="I146" t="s">
        <v>1044</v>
      </c>
      <c r="J146" t="s">
        <v>1092</v>
      </c>
    </row>
    <row r="147" spans="1:10" x14ac:dyDescent="0.35">
      <c r="A147" t="s">
        <v>10</v>
      </c>
      <c r="B147" t="s">
        <v>1090</v>
      </c>
      <c r="C147" s="227" t="s">
        <v>756</v>
      </c>
      <c r="D147" s="227">
        <v>191.79</v>
      </c>
      <c r="E147" s="227" t="s">
        <v>61</v>
      </c>
      <c r="F147" t="s">
        <v>62</v>
      </c>
      <c r="G147" t="s">
        <v>62</v>
      </c>
      <c r="H147" t="s">
        <v>1111</v>
      </c>
      <c r="I147" t="s">
        <v>1044</v>
      </c>
      <c r="J147" t="s">
        <v>1092</v>
      </c>
    </row>
    <row r="148" spans="1:10" x14ac:dyDescent="0.35">
      <c r="A148" t="s">
        <v>10</v>
      </c>
      <c r="B148" t="s">
        <v>1090</v>
      </c>
      <c r="C148" s="227" t="s">
        <v>292</v>
      </c>
      <c r="D148" s="227">
        <v>122.09</v>
      </c>
      <c r="E148" s="227" t="s">
        <v>50</v>
      </c>
      <c r="F148" t="s">
        <v>51</v>
      </c>
      <c r="G148" t="s">
        <v>13</v>
      </c>
      <c r="H148" t="s">
        <v>14</v>
      </c>
      <c r="I148" t="s">
        <v>15</v>
      </c>
      <c r="J148" t="s">
        <v>16</v>
      </c>
    </row>
    <row r="149" spans="1:10" x14ac:dyDescent="0.35">
      <c r="A149" t="s">
        <v>10</v>
      </c>
      <c r="B149" t="s">
        <v>1090</v>
      </c>
      <c r="C149" s="227" t="s">
        <v>218</v>
      </c>
      <c r="D149" s="227">
        <v>95.72</v>
      </c>
      <c r="E149" s="227" t="s">
        <v>50</v>
      </c>
      <c r="F149" t="s">
        <v>51</v>
      </c>
      <c r="G149" t="s">
        <v>13</v>
      </c>
      <c r="H149" t="s">
        <v>14</v>
      </c>
      <c r="I149" t="s">
        <v>15</v>
      </c>
      <c r="J149" t="s">
        <v>16</v>
      </c>
    </row>
    <row r="150" spans="1:10" x14ac:dyDescent="0.35">
      <c r="A150" t="s">
        <v>10</v>
      </c>
      <c r="B150" t="s">
        <v>1090</v>
      </c>
      <c r="C150" s="227" t="s">
        <v>394</v>
      </c>
      <c r="D150" s="227">
        <v>216.03</v>
      </c>
      <c r="E150" s="227" t="s">
        <v>50</v>
      </c>
      <c r="F150" t="s">
        <v>51</v>
      </c>
      <c r="G150" t="s">
        <v>13</v>
      </c>
      <c r="H150" t="s">
        <v>14</v>
      </c>
      <c r="I150" t="s">
        <v>15</v>
      </c>
      <c r="J150" t="s">
        <v>16</v>
      </c>
    </row>
    <row r="151" spans="1:10" x14ac:dyDescent="0.35">
      <c r="A151" t="s">
        <v>10</v>
      </c>
      <c r="B151" t="s">
        <v>1090</v>
      </c>
      <c r="C151" s="227" t="s">
        <v>395</v>
      </c>
      <c r="D151" s="227">
        <v>215.82</v>
      </c>
      <c r="E151" s="227" t="s">
        <v>50</v>
      </c>
      <c r="F151" t="s">
        <v>51</v>
      </c>
      <c r="G151" t="s">
        <v>13</v>
      </c>
      <c r="H151" t="s">
        <v>14</v>
      </c>
      <c r="I151" t="s">
        <v>15</v>
      </c>
      <c r="J151" t="s">
        <v>16</v>
      </c>
    </row>
    <row r="152" spans="1:10" x14ac:dyDescent="0.35">
      <c r="A152" t="s">
        <v>10</v>
      </c>
      <c r="B152" t="s">
        <v>1090</v>
      </c>
      <c r="C152" s="227" t="s">
        <v>49</v>
      </c>
      <c r="D152" s="227">
        <v>230.27</v>
      </c>
      <c r="E152" s="227" t="s">
        <v>50</v>
      </c>
      <c r="F152" t="s">
        <v>51</v>
      </c>
      <c r="G152" t="s">
        <v>13</v>
      </c>
      <c r="H152" t="s">
        <v>14</v>
      </c>
      <c r="I152" t="s">
        <v>15</v>
      </c>
      <c r="J152" t="s">
        <v>16</v>
      </c>
    </row>
    <row r="153" spans="1:10" x14ac:dyDescent="0.35">
      <c r="A153" t="s">
        <v>10</v>
      </c>
      <c r="B153" t="s">
        <v>1090</v>
      </c>
      <c r="C153" s="227" t="s">
        <v>52</v>
      </c>
      <c r="D153" s="227">
        <v>245.65</v>
      </c>
      <c r="E153" s="227" t="s">
        <v>50</v>
      </c>
      <c r="F153" t="s">
        <v>51</v>
      </c>
      <c r="G153" t="s">
        <v>13</v>
      </c>
      <c r="H153" t="s">
        <v>14</v>
      </c>
      <c r="I153" t="s">
        <v>15</v>
      </c>
      <c r="J153" t="s">
        <v>16</v>
      </c>
    </row>
    <row r="154" spans="1:10" x14ac:dyDescent="0.35">
      <c r="A154" t="s">
        <v>10</v>
      </c>
      <c r="B154" t="s">
        <v>1090</v>
      </c>
      <c r="C154" s="227" t="s">
        <v>53</v>
      </c>
      <c r="D154" s="227">
        <v>242.28</v>
      </c>
      <c r="E154" s="227" t="s">
        <v>50</v>
      </c>
      <c r="F154" t="s">
        <v>51</v>
      </c>
      <c r="G154" t="s">
        <v>13</v>
      </c>
      <c r="H154" t="s">
        <v>14</v>
      </c>
      <c r="I154" t="s">
        <v>15</v>
      </c>
      <c r="J154" t="s">
        <v>16</v>
      </c>
    </row>
    <row r="155" spans="1:10" x14ac:dyDescent="0.35">
      <c r="A155" t="s">
        <v>10</v>
      </c>
      <c r="B155" t="s">
        <v>1090</v>
      </c>
      <c r="C155" s="227" t="s">
        <v>54</v>
      </c>
      <c r="D155" s="227">
        <v>242.96</v>
      </c>
      <c r="E155" s="227" t="s">
        <v>50</v>
      </c>
      <c r="F155" t="s">
        <v>51</v>
      </c>
      <c r="G155" t="s">
        <v>13</v>
      </c>
      <c r="H155" t="s">
        <v>14</v>
      </c>
      <c r="I155" t="s">
        <v>15</v>
      </c>
      <c r="J155" t="s">
        <v>16</v>
      </c>
    </row>
    <row r="156" spans="1:10" x14ac:dyDescent="0.35">
      <c r="A156" t="s">
        <v>10</v>
      </c>
      <c r="B156" t="s">
        <v>1090</v>
      </c>
      <c r="C156" s="227" t="s">
        <v>397</v>
      </c>
      <c r="D156" s="227">
        <v>242.28</v>
      </c>
      <c r="E156" s="227" t="s">
        <v>50</v>
      </c>
      <c r="F156" t="s">
        <v>51</v>
      </c>
      <c r="G156" t="s">
        <v>13</v>
      </c>
      <c r="H156" t="s">
        <v>14</v>
      </c>
      <c r="I156" t="s">
        <v>15</v>
      </c>
      <c r="J156" t="s">
        <v>16</v>
      </c>
    </row>
    <row r="157" spans="1:10" x14ac:dyDescent="0.35">
      <c r="A157" t="s">
        <v>10</v>
      </c>
      <c r="B157" t="s">
        <v>1090</v>
      </c>
      <c r="C157" s="227" t="s">
        <v>220</v>
      </c>
      <c r="D157" s="227">
        <v>240.93</v>
      </c>
      <c r="E157" s="227" t="s">
        <v>50</v>
      </c>
      <c r="F157" t="s">
        <v>51</v>
      </c>
      <c r="G157" t="s">
        <v>13</v>
      </c>
      <c r="H157" t="s">
        <v>14</v>
      </c>
      <c r="I157" t="s">
        <v>15</v>
      </c>
      <c r="J157" t="s">
        <v>16</v>
      </c>
    </row>
    <row r="158" spans="1:10" x14ac:dyDescent="0.35">
      <c r="A158" t="s">
        <v>10</v>
      </c>
      <c r="B158" t="s">
        <v>1090</v>
      </c>
      <c r="C158" s="227" t="s">
        <v>440</v>
      </c>
      <c r="D158" s="227">
        <v>163.47999999999999</v>
      </c>
      <c r="E158" s="227" t="s">
        <v>61</v>
      </c>
      <c r="F158" t="s">
        <v>62</v>
      </c>
      <c r="G158" t="s">
        <v>62</v>
      </c>
      <c r="H158" t="s">
        <v>1104</v>
      </c>
      <c r="I158" t="s">
        <v>1044</v>
      </c>
      <c r="J158" t="s">
        <v>1092</v>
      </c>
    </row>
    <row r="159" spans="1:10" x14ac:dyDescent="0.35">
      <c r="A159" t="s">
        <v>10</v>
      </c>
      <c r="B159" t="s">
        <v>1090</v>
      </c>
      <c r="C159" s="227" t="s">
        <v>441</v>
      </c>
      <c r="D159" s="227">
        <v>205.45</v>
      </c>
      <c r="E159" s="227" t="s">
        <v>61</v>
      </c>
      <c r="F159" t="s">
        <v>62</v>
      </c>
      <c r="G159" t="s">
        <v>62</v>
      </c>
      <c r="H159" t="s">
        <v>1104</v>
      </c>
      <c r="I159" t="s">
        <v>1044</v>
      </c>
      <c r="J159" t="s">
        <v>1092</v>
      </c>
    </row>
    <row r="160" spans="1:10" x14ac:dyDescent="0.35">
      <c r="A160" t="s">
        <v>10</v>
      </c>
      <c r="B160" t="s">
        <v>1090</v>
      </c>
      <c r="C160" s="227" t="s">
        <v>401</v>
      </c>
      <c r="D160" s="227">
        <v>185.93</v>
      </c>
      <c r="E160" s="227" t="s">
        <v>61</v>
      </c>
      <c r="F160" t="s">
        <v>62</v>
      </c>
      <c r="G160" t="s">
        <v>62</v>
      </c>
      <c r="H160" t="s">
        <v>1104</v>
      </c>
      <c r="I160" t="s">
        <v>1044</v>
      </c>
      <c r="J160" t="s">
        <v>1092</v>
      </c>
    </row>
    <row r="161" spans="1:10" x14ac:dyDescent="0.35">
      <c r="A161" t="s">
        <v>10</v>
      </c>
      <c r="B161" t="s">
        <v>1090</v>
      </c>
      <c r="C161" s="227" t="s">
        <v>748</v>
      </c>
      <c r="D161" s="227">
        <v>179.53</v>
      </c>
      <c r="E161" s="227" t="s">
        <v>61</v>
      </c>
      <c r="F161" t="s">
        <v>62</v>
      </c>
      <c r="G161" t="s">
        <v>62</v>
      </c>
      <c r="H161" t="s">
        <v>1104</v>
      </c>
      <c r="I161" t="s">
        <v>1044</v>
      </c>
      <c r="J161" t="s">
        <v>1092</v>
      </c>
    </row>
    <row r="162" spans="1:10" x14ac:dyDescent="0.35">
      <c r="A162" t="s">
        <v>10</v>
      </c>
      <c r="B162" t="s">
        <v>1090</v>
      </c>
      <c r="C162" s="227" t="s">
        <v>447</v>
      </c>
      <c r="D162" s="227">
        <v>184.12</v>
      </c>
      <c r="E162" s="227" t="s">
        <v>61</v>
      </c>
      <c r="F162" t="s">
        <v>62</v>
      </c>
      <c r="G162" t="s">
        <v>62</v>
      </c>
      <c r="H162" t="s">
        <v>1104</v>
      </c>
      <c r="I162" t="s">
        <v>1044</v>
      </c>
      <c r="J162" t="s">
        <v>1092</v>
      </c>
    </row>
    <row r="163" spans="1:10" x14ac:dyDescent="0.35">
      <c r="A163" t="s">
        <v>10</v>
      </c>
      <c r="B163" t="s">
        <v>1090</v>
      </c>
      <c r="C163" s="227" t="s">
        <v>450</v>
      </c>
      <c r="D163" s="227">
        <v>166.87</v>
      </c>
      <c r="E163" s="227" t="s">
        <v>61</v>
      </c>
      <c r="F163" t="s">
        <v>62</v>
      </c>
      <c r="G163" t="s">
        <v>62</v>
      </c>
      <c r="H163" t="s">
        <v>1104</v>
      </c>
      <c r="I163" t="s">
        <v>1044</v>
      </c>
      <c r="J163" t="s">
        <v>1092</v>
      </c>
    </row>
    <row r="164" spans="1:10" x14ac:dyDescent="0.35">
      <c r="A164" t="s">
        <v>10</v>
      </c>
      <c r="B164" t="s">
        <v>1090</v>
      </c>
      <c r="C164" s="227" t="s">
        <v>500</v>
      </c>
      <c r="D164" s="227">
        <v>146.13999999999999</v>
      </c>
      <c r="E164" s="227" t="s">
        <v>61</v>
      </c>
      <c r="F164" t="s">
        <v>62</v>
      </c>
      <c r="G164" t="s">
        <v>62</v>
      </c>
      <c r="H164" t="s">
        <v>1104</v>
      </c>
      <c r="I164" t="s">
        <v>1044</v>
      </c>
      <c r="J164" t="s">
        <v>1092</v>
      </c>
    </row>
    <row r="165" spans="1:10" x14ac:dyDescent="0.35">
      <c r="A165" t="s">
        <v>10</v>
      </c>
      <c r="B165" t="s">
        <v>1090</v>
      </c>
      <c r="C165" s="227" t="s">
        <v>524</v>
      </c>
      <c r="D165" s="227">
        <v>147.29</v>
      </c>
      <c r="E165" s="227" t="s">
        <v>61</v>
      </c>
      <c r="F165" t="s">
        <v>62</v>
      </c>
      <c r="G165" t="s">
        <v>62</v>
      </c>
      <c r="H165" t="s">
        <v>1104</v>
      </c>
      <c r="I165" t="s">
        <v>1044</v>
      </c>
      <c r="J165" t="s">
        <v>1092</v>
      </c>
    </row>
    <row r="166" spans="1:10" x14ac:dyDescent="0.35">
      <c r="A166" t="s">
        <v>10</v>
      </c>
      <c r="B166" t="s">
        <v>1090</v>
      </c>
      <c r="C166" s="227" t="s">
        <v>60</v>
      </c>
      <c r="D166" s="227">
        <v>144.18</v>
      </c>
      <c r="E166" s="227" t="s">
        <v>61</v>
      </c>
      <c r="F166" t="s">
        <v>62</v>
      </c>
      <c r="G166" t="s">
        <v>62</v>
      </c>
      <c r="H166" t="s">
        <v>1104</v>
      </c>
      <c r="I166" t="s">
        <v>1044</v>
      </c>
      <c r="J166" t="s">
        <v>1092</v>
      </c>
    </row>
    <row r="167" spans="1:10" x14ac:dyDescent="0.35">
      <c r="A167" t="s">
        <v>10</v>
      </c>
      <c r="B167" t="s">
        <v>1090</v>
      </c>
      <c r="C167" s="227" t="s">
        <v>310</v>
      </c>
      <c r="D167" s="227">
        <v>144.38999999999999</v>
      </c>
      <c r="E167" s="227" t="s">
        <v>61</v>
      </c>
      <c r="F167" t="s">
        <v>62</v>
      </c>
      <c r="G167" t="s">
        <v>62</v>
      </c>
      <c r="H167" t="s">
        <v>1104</v>
      </c>
      <c r="I167" t="s">
        <v>1044</v>
      </c>
      <c r="J167" t="s">
        <v>1092</v>
      </c>
    </row>
    <row r="168" spans="1:10" x14ac:dyDescent="0.35">
      <c r="A168" t="s">
        <v>10</v>
      </c>
      <c r="B168" t="s">
        <v>1090</v>
      </c>
      <c r="C168" s="227" t="s">
        <v>181</v>
      </c>
      <c r="D168" s="227">
        <v>237.16</v>
      </c>
      <c r="E168" s="227" t="s">
        <v>61</v>
      </c>
      <c r="F168" t="s">
        <v>62</v>
      </c>
      <c r="G168" t="s">
        <v>62</v>
      </c>
      <c r="H168" t="s">
        <v>1104</v>
      </c>
      <c r="I168" t="s">
        <v>1044</v>
      </c>
      <c r="J168" t="s">
        <v>1092</v>
      </c>
    </row>
    <row r="169" spans="1:10" x14ac:dyDescent="0.35">
      <c r="A169" t="s">
        <v>10</v>
      </c>
      <c r="B169" t="s">
        <v>1090</v>
      </c>
      <c r="C169" s="227" t="s">
        <v>94</v>
      </c>
      <c r="D169" s="227">
        <v>147.26</v>
      </c>
      <c r="E169" s="227" t="s">
        <v>61</v>
      </c>
      <c r="F169" t="s">
        <v>62</v>
      </c>
      <c r="G169" t="s">
        <v>62</v>
      </c>
      <c r="H169" t="s">
        <v>1104</v>
      </c>
      <c r="I169" t="s">
        <v>1044</v>
      </c>
      <c r="J169" t="s">
        <v>1092</v>
      </c>
    </row>
    <row r="170" spans="1:10" x14ac:dyDescent="0.35">
      <c r="A170" t="s">
        <v>10</v>
      </c>
      <c r="B170" t="s">
        <v>1090</v>
      </c>
      <c r="C170" s="227" t="s">
        <v>145</v>
      </c>
      <c r="D170" s="227">
        <v>577.20000000000005</v>
      </c>
      <c r="E170" s="227" t="s">
        <v>72</v>
      </c>
      <c r="F170" t="s">
        <v>311</v>
      </c>
      <c r="G170" t="s">
        <v>312</v>
      </c>
      <c r="H170" t="s">
        <v>1104</v>
      </c>
      <c r="I170" t="s">
        <v>1044</v>
      </c>
      <c r="J170" t="s">
        <v>1092</v>
      </c>
    </row>
    <row r="171" spans="1:10" x14ac:dyDescent="0.35">
      <c r="A171" t="s">
        <v>10</v>
      </c>
      <c r="B171" t="s">
        <v>1090</v>
      </c>
      <c r="C171" s="227" t="s">
        <v>410</v>
      </c>
      <c r="D171" s="227">
        <v>198.26</v>
      </c>
      <c r="E171" s="227" t="s">
        <v>147</v>
      </c>
      <c r="F171" t="s">
        <v>148</v>
      </c>
      <c r="G171" t="s">
        <v>62</v>
      </c>
      <c r="H171" t="s">
        <v>1104</v>
      </c>
      <c r="I171" t="s">
        <v>1044</v>
      </c>
      <c r="J171" t="s">
        <v>1092</v>
      </c>
    </row>
    <row r="172" spans="1:10" x14ac:dyDescent="0.35">
      <c r="A172" t="s">
        <v>10</v>
      </c>
      <c r="B172" t="s">
        <v>1090</v>
      </c>
      <c r="C172" s="227" t="s">
        <v>400</v>
      </c>
      <c r="D172" s="227">
        <v>186.83</v>
      </c>
      <c r="E172" s="227" t="s">
        <v>147</v>
      </c>
      <c r="F172" t="s">
        <v>148</v>
      </c>
      <c r="G172" t="s">
        <v>62</v>
      </c>
      <c r="H172" t="s">
        <v>1104</v>
      </c>
      <c r="I172" t="s">
        <v>1044</v>
      </c>
      <c r="J172" t="s">
        <v>1092</v>
      </c>
    </row>
    <row r="173" spans="1:10" x14ac:dyDescent="0.35">
      <c r="A173" t="s">
        <v>10</v>
      </c>
      <c r="B173" t="s">
        <v>1090</v>
      </c>
      <c r="C173" s="227" t="s">
        <v>407</v>
      </c>
      <c r="D173" s="227">
        <v>253.84</v>
      </c>
      <c r="E173" s="227" t="s">
        <v>147</v>
      </c>
      <c r="F173" t="s">
        <v>148</v>
      </c>
      <c r="G173" t="s">
        <v>62</v>
      </c>
      <c r="H173" t="s">
        <v>1104</v>
      </c>
      <c r="I173" t="s">
        <v>1044</v>
      </c>
      <c r="J173" t="s">
        <v>1092</v>
      </c>
    </row>
    <row r="174" spans="1:10" x14ac:dyDescent="0.35">
      <c r="A174" t="s">
        <v>10</v>
      </c>
      <c r="B174" t="s">
        <v>1090</v>
      </c>
      <c r="C174" s="227" t="s">
        <v>408</v>
      </c>
      <c r="D174" s="227">
        <v>190.9</v>
      </c>
      <c r="E174" s="227" t="s">
        <v>147</v>
      </c>
      <c r="F174" t="s">
        <v>148</v>
      </c>
      <c r="G174" t="s">
        <v>62</v>
      </c>
      <c r="H174" t="s">
        <v>1104</v>
      </c>
      <c r="I174" t="s">
        <v>1044</v>
      </c>
      <c r="J174" t="s">
        <v>1092</v>
      </c>
    </row>
    <row r="175" spans="1:10" x14ac:dyDescent="0.35">
      <c r="A175" t="s">
        <v>10</v>
      </c>
      <c r="B175" t="s">
        <v>1090</v>
      </c>
      <c r="C175" s="227" t="s">
        <v>406</v>
      </c>
      <c r="D175" s="227">
        <v>208.25</v>
      </c>
      <c r="E175" s="227" t="s">
        <v>147</v>
      </c>
      <c r="F175" t="s">
        <v>148</v>
      </c>
      <c r="G175" t="s">
        <v>62</v>
      </c>
      <c r="H175" t="s">
        <v>1104</v>
      </c>
      <c r="I175" t="s">
        <v>1044</v>
      </c>
      <c r="J175" t="s">
        <v>1092</v>
      </c>
    </row>
    <row r="176" spans="1:10" x14ac:dyDescent="0.35">
      <c r="A176" t="s">
        <v>10</v>
      </c>
      <c r="B176" t="s">
        <v>1090</v>
      </c>
      <c r="C176" s="227" t="s">
        <v>496</v>
      </c>
      <c r="D176" s="227">
        <v>284.72000000000003</v>
      </c>
      <c r="E176" s="227" t="s">
        <v>147</v>
      </c>
      <c r="F176" t="s">
        <v>148</v>
      </c>
      <c r="G176" t="s">
        <v>62</v>
      </c>
      <c r="H176" t="s">
        <v>1104</v>
      </c>
      <c r="I176" t="s">
        <v>1044</v>
      </c>
      <c r="J176" t="s">
        <v>1092</v>
      </c>
    </row>
    <row r="177" spans="1:10" x14ac:dyDescent="0.35">
      <c r="A177" t="s">
        <v>10</v>
      </c>
      <c r="B177" t="s">
        <v>1090</v>
      </c>
      <c r="C177" s="227" t="s">
        <v>480</v>
      </c>
      <c r="D177" s="227">
        <v>282.38</v>
      </c>
      <c r="E177" s="227" t="s">
        <v>147</v>
      </c>
      <c r="F177" t="s">
        <v>148</v>
      </c>
      <c r="G177" t="s">
        <v>62</v>
      </c>
      <c r="H177" t="s">
        <v>1104</v>
      </c>
      <c r="I177" t="s">
        <v>1044</v>
      </c>
      <c r="J177" t="s">
        <v>1092</v>
      </c>
    </row>
    <row r="178" spans="1:10" x14ac:dyDescent="0.35">
      <c r="A178" t="s">
        <v>10</v>
      </c>
      <c r="B178" t="s">
        <v>1090</v>
      </c>
      <c r="C178" s="227" t="s">
        <v>368</v>
      </c>
      <c r="D178" s="227">
        <v>255.75</v>
      </c>
      <c r="E178" s="227" t="s">
        <v>147</v>
      </c>
      <c r="F178" t="s">
        <v>148</v>
      </c>
      <c r="G178" t="s">
        <v>62</v>
      </c>
      <c r="H178" t="s">
        <v>1104</v>
      </c>
      <c r="I178" t="s">
        <v>1044</v>
      </c>
      <c r="J178" t="s">
        <v>1092</v>
      </c>
    </row>
    <row r="179" spans="1:10" x14ac:dyDescent="0.35">
      <c r="A179" t="s">
        <v>10</v>
      </c>
      <c r="B179" t="s">
        <v>1090</v>
      </c>
      <c r="C179" s="227" t="s">
        <v>261</v>
      </c>
      <c r="D179" s="227">
        <v>190.19</v>
      </c>
      <c r="E179" s="227" t="s">
        <v>147</v>
      </c>
      <c r="F179" t="s">
        <v>148</v>
      </c>
      <c r="G179" t="s">
        <v>62</v>
      </c>
      <c r="H179" t="s">
        <v>1104</v>
      </c>
      <c r="I179" t="s">
        <v>1044</v>
      </c>
      <c r="J179" t="s">
        <v>1092</v>
      </c>
    </row>
    <row r="180" spans="1:10" x14ac:dyDescent="0.35">
      <c r="A180" t="s">
        <v>10</v>
      </c>
      <c r="B180" t="s">
        <v>1090</v>
      </c>
      <c r="C180" s="227" t="s">
        <v>269</v>
      </c>
      <c r="D180" s="227">
        <v>189.62</v>
      </c>
      <c r="E180" s="227" t="s">
        <v>147</v>
      </c>
      <c r="F180" t="s">
        <v>148</v>
      </c>
      <c r="G180" t="s">
        <v>62</v>
      </c>
      <c r="H180" t="s">
        <v>1104</v>
      </c>
      <c r="I180" t="s">
        <v>1044</v>
      </c>
      <c r="J180" t="s">
        <v>1092</v>
      </c>
    </row>
    <row r="181" spans="1:10" x14ac:dyDescent="0.35">
      <c r="A181" t="s">
        <v>10</v>
      </c>
      <c r="B181" t="s">
        <v>1090</v>
      </c>
      <c r="C181" s="227" t="s">
        <v>271</v>
      </c>
      <c r="D181" s="227">
        <v>202.29</v>
      </c>
      <c r="E181" s="227" t="s">
        <v>147</v>
      </c>
      <c r="F181" t="s">
        <v>148</v>
      </c>
      <c r="G181" t="s">
        <v>62</v>
      </c>
      <c r="H181" t="s">
        <v>1104</v>
      </c>
      <c r="I181" t="s">
        <v>1044</v>
      </c>
      <c r="J181" t="s">
        <v>1092</v>
      </c>
    </row>
    <row r="182" spans="1:10" x14ac:dyDescent="0.35">
      <c r="A182" t="s">
        <v>10</v>
      </c>
      <c r="B182" t="s">
        <v>1090</v>
      </c>
      <c r="C182" s="227" t="s">
        <v>272</v>
      </c>
      <c r="D182" s="227">
        <v>200.3</v>
      </c>
      <c r="E182" s="227" t="s">
        <v>147</v>
      </c>
      <c r="F182" t="s">
        <v>148</v>
      </c>
      <c r="G182" t="s">
        <v>62</v>
      </c>
      <c r="H182" t="s">
        <v>1104</v>
      </c>
      <c r="I182" t="s">
        <v>1044</v>
      </c>
      <c r="J182" t="s">
        <v>1092</v>
      </c>
    </row>
    <row r="183" spans="1:10" x14ac:dyDescent="0.35">
      <c r="A183" t="s">
        <v>10</v>
      </c>
      <c r="B183" t="s">
        <v>1090</v>
      </c>
      <c r="C183" s="227" t="s">
        <v>273</v>
      </c>
      <c r="D183" s="227">
        <v>185.93</v>
      </c>
      <c r="E183" s="227" t="s">
        <v>147</v>
      </c>
      <c r="F183" t="s">
        <v>148</v>
      </c>
      <c r="G183" t="s">
        <v>62</v>
      </c>
      <c r="H183" t="s">
        <v>1104</v>
      </c>
      <c r="I183" t="s">
        <v>1044</v>
      </c>
      <c r="J183" t="s">
        <v>1092</v>
      </c>
    </row>
    <row r="184" spans="1:10" x14ac:dyDescent="0.35">
      <c r="A184" t="s">
        <v>10</v>
      </c>
      <c r="B184" t="s">
        <v>1090</v>
      </c>
      <c r="C184" s="227" t="s">
        <v>280</v>
      </c>
      <c r="D184" s="227">
        <v>188.91</v>
      </c>
      <c r="E184" s="227" t="s">
        <v>147</v>
      </c>
      <c r="F184" t="s">
        <v>148</v>
      </c>
      <c r="G184" t="s">
        <v>62</v>
      </c>
      <c r="H184" t="s">
        <v>1104</v>
      </c>
      <c r="I184" t="s">
        <v>1044</v>
      </c>
      <c r="J184" t="s">
        <v>1092</v>
      </c>
    </row>
    <row r="185" spans="1:10" x14ac:dyDescent="0.35">
      <c r="A185" t="s">
        <v>10</v>
      </c>
      <c r="B185" t="s">
        <v>1090</v>
      </c>
      <c r="C185" s="227" t="s">
        <v>267</v>
      </c>
      <c r="D185" s="227">
        <v>129.06</v>
      </c>
      <c r="E185" s="227" t="s">
        <v>147</v>
      </c>
      <c r="F185" t="s">
        <v>148</v>
      </c>
      <c r="G185" t="s">
        <v>62</v>
      </c>
      <c r="H185" t="s">
        <v>1104</v>
      </c>
      <c r="I185" t="s">
        <v>1044</v>
      </c>
      <c r="J185" t="s">
        <v>1092</v>
      </c>
    </row>
    <row r="186" spans="1:10" x14ac:dyDescent="0.35">
      <c r="A186" t="s">
        <v>10</v>
      </c>
      <c r="B186" t="s">
        <v>1090</v>
      </c>
      <c r="C186" s="227" t="s">
        <v>281</v>
      </c>
      <c r="D186" s="227">
        <v>200.52</v>
      </c>
      <c r="E186" s="227" t="s">
        <v>147</v>
      </c>
      <c r="F186" t="s">
        <v>148</v>
      </c>
      <c r="G186" t="s">
        <v>62</v>
      </c>
      <c r="H186" t="s">
        <v>1104</v>
      </c>
      <c r="I186" t="s">
        <v>1044</v>
      </c>
      <c r="J186" t="s">
        <v>1092</v>
      </c>
    </row>
    <row r="187" spans="1:10" x14ac:dyDescent="0.35">
      <c r="A187" t="s">
        <v>10</v>
      </c>
      <c r="B187" t="s">
        <v>1090</v>
      </c>
      <c r="C187" s="227" t="s">
        <v>213</v>
      </c>
      <c r="D187" s="227">
        <v>133.91999999999999</v>
      </c>
      <c r="E187" s="227" t="s">
        <v>147</v>
      </c>
      <c r="F187" t="s">
        <v>148</v>
      </c>
      <c r="G187" t="s">
        <v>62</v>
      </c>
      <c r="H187" t="s">
        <v>1104</v>
      </c>
      <c r="I187" t="s">
        <v>1044</v>
      </c>
      <c r="J187" t="s">
        <v>1092</v>
      </c>
    </row>
    <row r="188" spans="1:10" x14ac:dyDescent="0.35">
      <c r="A188" t="s">
        <v>10</v>
      </c>
      <c r="B188" t="s">
        <v>1090</v>
      </c>
      <c r="C188" s="227" t="s">
        <v>721</v>
      </c>
      <c r="D188" s="227">
        <v>200.31</v>
      </c>
      <c r="E188" s="227" t="s">
        <v>147</v>
      </c>
      <c r="F188" t="s">
        <v>148</v>
      </c>
      <c r="G188" t="s">
        <v>62</v>
      </c>
      <c r="H188" t="s">
        <v>1104</v>
      </c>
      <c r="I188" t="s">
        <v>1044</v>
      </c>
      <c r="J188" t="s">
        <v>1092</v>
      </c>
    </row>
    <row r="189" spans="1:10" x14ac:dyDescent="0.35">
      <c r="A189" t="s">
        <v>10</v>
      </c>
      <c r="B189" t="s">
        <v>1090</v>
      </c>
      <c r="C189" s="227" t="s">
        <v>722</v>
      </c>
      <c r="D189" s="227">
        <v>198.67</v>
      </c>
      <c r="E189" s="227" t="s">
        <v>147</v>
      </c>
      <c r="F189" t="s">
        <v>148</v>
      </c>
      <c r="G189" t="s">
        <v>62</v>
      </c>
      <c r="H189" t="s">
        <v>1104</v>
      </c>
      <c r="I189" t="s">
        <v>1044</v>
      </c>
      <c r="J189" t="s">
        <v>1092</v>
      </c>
    </row>
    <row r="190" spans="1:10" x14ac:dyDescent="0.35">
      <c r="A190" t="s">
        <v>10</v>
      </c>
      <c r="B190" t="s">
        <v>1090</v>
      </c>
      <c r="C190" s="227" t="s">
        <v>446</v>
      </c>
      <c r="D190" s="227">
        <v>207.07</v>
      </c>
      <c r="E190" s="227" t="s">
        <v>147</v>
      </c>
      <c r="F190" t="s">
        <v>148</v>
      </c>
      <c r="G190" t="s">
        <v>62</v>
      </c>
      <c r="H190" t="s">
        <v>1104</v>
      </c>
      <c r="I190" t="s">
        <v>1044</v>
      </c>
      <c r="J190" t="s">
        <v>1092</v>
      </c>
    </row>
    <row r="191" spans="1:10" x14ac:dyDescent="0.35">
      <c r="A191" t="s">
        <v>10</v>
      </c>
      <c r="B191" t="s">
        <v>1090</v>
      </c>
      <c r="C191" s="227" t="s">
        <v>448</v>
      </c>
      <c r="D191" s="227">
        <v>217.04</v>
      </c>
      <c r="E191" s="227" t="s">
        <v>147</v>
      </c>
      <c r="F191" t="s">
        <v>148</v>
      </c>
      <c r="G191" t="s">
        <v>62</v>
      </c>
      <c r="H191" t="s">
        <v>1104</v>
      </c>
      <c r="I191" t="s">
        <v>1044</v>
      </c>
      <c r="J191" t="s">
        <v>1092</v>
      </c>
    </row>
    <row r="192" spans="1:10" x14ac:dyDescent="0.35">
      <c r="A192" t="s">
        <v>10</v>
      </c>
      <c r="B192" t="s">
        <v>1090</v>
      </c>
      <c r="C192" s="227" t="s">
        <v>492</v>
      </c>
      <c r="D192" s="227">
        <v>179.73</v>
      </c>
      <c r="E192" s="227" t="s">
        <v>275</v>
      </c>
      <c r="F192" t="s">
        <v>276</v>
      </c>
      <c r="G192" t="s">
        <v>62</v>
      </c>
      <c r="H192" t="s">
        <v>1104</v>
      </c>
      <c r="I192" t="s">
        <v>1044</v>
      </c>
      <c r="J192" t="s">
        <v>1092</v>
      </c>
    </row>
    <row r="193" spans="1:10" x14ac:dyDescent="0.35">
      <c r="A193" t="s">
        <v>10</v>
      </c>
      <c r="B193" t="s">
        <v>1090</v>
      </c>
      <c r="C193" s="227" t="s">
        <v>481</v>
      </c>
      <c r="D193" s="227">
        <v>221.34</v>
      </c>
      <c r="E193" s="227" t="s">
        <v>275</v>
      </c>
      <c r="F193" t="s">
        <v>276</v>
      </c>
      <c r="G193" t="s">
        <v>62</v>
      </c>
      <c r="H193" t="s">
        <v>1104</v>
      </c>
      <c r="I193" t="s">
        <v>1044</v>
      </c>
      <c r="J193" t="s">
        <v>1092</v>
      </c>
    </row>
    <row r="194" spans="1:10" x14ac:dyDescent="0.35">
      <c r="A194" t="s">
        <v>10</v>
      </c>
      <c r="B194" t="s">
        <v>1090</v>
      </c>
      <c r="C194" s="227" t="s">
        <v>278</v>
      </c>
      <c r="D194" s="227">
        <v>192.41</v>
      </c>
      <c r="E194" s="227" t="s">
        <v>275</v>
      </c>
      <c r="F194" t="s">
        <v>276</v>
      </c>
      <c r="G194" t="s">
        <v>62</v>
      </c>
      <c r="H194" t="s">
        <v>1104</v>
      </c>
      <c r="I194" t="s">
        <v>1044</v>
      </c>
      <c r="J194" t="s">
        <v>1092</v>
      </c>
    </row>
    <row r="195" spans="1:10" x14ac:dyDescent="0.35">
      <c r="A195" t="s">
        <v>10</v>
      </c>
      <c r="B195" t="s">
        <v>1090</v>
      </c>
      <c r="C195" s="227" t="s">
        <v>146</v>
      </c>
      <c r="D195" s="227">
        <v>170.76</v>
      </c>
      <c r="E195" s="227" t="s">
        <v>275</v>
      </c>
      <c r="F195" t="s">
        <v>276</v>
      </c>
      <c r="G195" t="s">
        <v>62</v>
      </c>
      <c r="H195" t="s">
        <v>1104</v>
      </c>
      <c r="I195" t="s">
        <v>1044</v>
      </c>
      <c r="J195" t="s">
        <v>1092</v>
      </c>
    </row>
    <row r="196" spans="1:10" x14ac:dyDescent="0.35">
      <c r="A196" t="s">
        <v>10</v>
      </c>
      <c r="B196" t="s">
        <v>1090</v>
      </c>
      <c r="C196" s="227" t="s">
        <v>164</v>
      </c>
      <c r="D196" s="227">
        <v>172.14</v>
      </c>
      <c r="E196" s="227" t="s">
        <v>275</v>
      </c>
      <c r="F196" t="s">
        <v>276</v>
      </c>
      <c r="G196" t="s">
        <v>62</v>
      </c>
      <c r="H196" t="s">
        <v>1104</v>
      </c>
      <c r="I196" t="s">
        <v>1044</v>
      </c>
      <c r="J196" t="s">
        <v>1092</v>
      </c>
    </row>
    <row r="197" spans="1:10" x14ac:dyDescent="0.35">
      <c r="A197" t="s">
        <v>10</v>
      </c>
      <c r="B197" t="s">
        <v>1090</v>
      </c>
      <c r="C197" s="227" t="s">
        <v>129</v>
      </c>
      <c r="D197" s="227">
        <v>176.49</v>
      </c>
      <c r="E197" s="227" t="s">
        <v>275</v>
      </c>
      <c r="F197" t="s">
        <v>276</v>
      </c>
      <c r="G197" t="s">
        <v>62</v>
      </c>
      <c r="H197" t="s">
        <v>1104</v>
      </c>
      <c r="I197" t="s">
        <v>1044</v>
      </c>
      <c r="J197" t="s">
        <v>1092</v>
      </c>
    </row>
    <row r="198" spans="1:10" x14ac:dyDescent="0.35">
      <c r="A198" t="s">
        <v>10</v>
      </c>
      <c r="B198" t="s">
        <v>1090</v>
      </c>
      <c r="C198" s="227" t="s">
        <v>137</v>
      </c>
      <c r="D198" s="227">
        <v>149.94</v>
      </c>
      <c r="E198" s="227" t="s">
        <v>275</v>
      </c>
      <c r="F198" t="s">
        <v>276</v>
      </c>
      <c r="G198" t="s">
        <v>62</v>
      </c>
      <c r="H198" t="s">
        <v>1104</v>
      </c>
      <c r="I198" t="s">
        <v>1044</v>
      </c>
      <c r="J198" t="s">
        <v>1092</v>
      </c>
    </row>
    <row r="199" spans="1:10" x14ac:dyDescent="0.35">
      <c r="A199" t="s">
        <v>10</v>
      </c>
      <c r="B199" t="s">
        <v>1090</v>
      </c>
      <c r="C199" s="227" t="s">
        <v>138</v>
      </c>
      <c r="D199" s="227">
        <v>176.49</v>
      </c>
      <c r="E199" s="227" t="s">
        <v>275</v>
      </c>
      <c r="F199" t="s">
        <v>276</v>
      </c>
      <c r="G199" t="s">
        <v>62</v>
      </c>
      <c r="H199" t="s">
        <v>1104</v>
      </c>
      <c r="I199" t="s">
        <v>1044</v>
      </c>
      <c r="J199" t="s">
        <v>1092</v>
      </c>
    </row>
    <row r="200" spans="1:10" x14ac:dyDescent="0.35">
      <c r="A200" t="s">
        <v>10</v>
      </c>
      <c r="B200" t="s">
        <v>1090</v>
      </c>
      <c r="C200" s="227" t="s">
        <v>212</v>
      </c>
      <c r="D200" s="227">
        <v>155.91999999999999</v>
      </c>
      <c r="E200" s="227" t="s">
        <v>165</v>
      </c>
      <c r="F200" t="s">
        <v>166</v>
      </c>
      <c r="G200" t="s">
        <v>62</v>
      </c>
      <c r="H200" t="s">
        <v>1104</v>
      </c>
      <c r="I200" t="s">
        <v>1044</v>
      </c>
      <c r="J200" t="s">
        <v>1092</v>
      </c>
    </row>
    <row r="201" spans="1:10" x14ac:dyDescent="0.35">
      <c r="A201" t="s">
        <v>10</v>
      </c>
      <c r="B201" t="s">
        <v>1090</v>
      </c>
      <c r="C201" s="227" t="s">
        <v>277</v>
      </c>
      <c r="D201" s="227">
        <v>153.5</v>
      </c>
      <c r="E201" s="227" t="s">
        <v>165</v>
      </c>
      <c r="F201" t="s">
        <v>166</v>
      </c>
      <c r="G201" t="s">
        <v>62</v>
      </c>
      <c r="H201" t="s">
        <v>1104</v>
      </c>
      <c r="I201" t="s">
        <v>1044</v>
      </c>
      <c r="J201" t="s">
        <v>1092</v>
      </c>
    </row>
    <row r="202" spans="1:10" x14ac:dyDescent="0.35">
      <c r="A202" t="s">
        <v>10</v>
      </c>
      <c r="B202" t="s">
        <v>1090</v>
      </c>
      <c r="C202" s="227" t="s">
        <v>354</v>
      </c>
      <c r="D202" s="227">
        <v>166.54</v>
      </c>
      <c r="E202" s="227" t="s">
        <v>165</v>
      </c>
      <c r="F202" t="s">
        <v>166</v>
      </c>
      <c r="G202" t="s">
        <v>62</v>
      </c>
      <c r="H202" t="s">
        <v>1104</v>
      </c>
      <c r="I202" t="s">
        <v>1044</v>
      </c>
      <c r="J202" t="s">
        <v>1092</v>
      </c>
    </row>
    <row r="203" spans="1:10" x14ac:dyDescent="0.35">
      <c r="A203" t="s">
        <v>10</v>
      </c>
      <c r="B203" t="s">
        <v>1090</v>
      </c>
      <c r="C203" s="227" t="s">
        <v>443</v>
      </c>
      <c r="D203" s="227">
        <v>133.49</v>
      </c>
      <c r="E203" s="227" t="s">
        <v>165</v>
      </c>
      <c r="F203" t="s">
        <v>166</v>
      </c>
      <c r="G203" t="s">
        <v>62</v>
      </c>
      <c r="H203" t="s">
        <v>1104</v>
      </c>
      <c r="I203" t="s">
        <v>1044</v>
      </c>
      <c r="J203" t="s">
        <v>1092</v>
      </c>
    </row>
    <row r="204" spans="1:10" x14ac:dyDescent="0.35">
      <c r="A204" t="s">
        <v>10</v>
      </c>
      <c r="B204" t="s">
        <v>1090</v>
      </c>
      <c r="C204" s="227" t="s">
        <v>445</v>
      </c>
      <c r="D204" s="227">
        <v>237.53</v>
      </c>
      <c r="E204" s="227" t="s">
        <v>165</v>
      </c>
      <c r="F204" t="s">
        <v>166</v>
      </c>
      <c r="G204" t="s">
        <v>62</v>
      </c>
      <c r="H204" t="s">
        <v>1104</v>
      </c>
      <c r="I204" t="s">
        <v>1044</v>
      </c>
      <c r="J204" t="s">
        <v>1092</v>
      </c>
    </row>
    <row r="205" spans="1:10" x14ac:dyDescent="0.35">
      <c r="A205" t="s">
        <v>10</v>
      </c>
      <c r="B205" t="s">
        <v>1090</v>
      </c>
      <c r="C205" s="227" t="s">
        <v>442</v>
      </c>
      <c r="D205" s="227">
        <v>175.92</v>
      </c>
      <c r="E205" s="227" t="s">
        <v>165</v>
      </c>
      <c r="F205" t="s">
        <v>166</v>
      </c>
      <c r="G205" t="s">
        <v>62</v>
      </c>
      <c r="H205" t="s">
        <v>1104</v>
      </c>
      <c r="I205" t="s">
        <v>1044</v>
      </c>
      <c r="J205" t="s">
        <v>1092</v>
      </c>
    </row>
    <row r="206" spans="1:10" x14ac:dyDescent="0.35">
      <c r="A206" t="s">
        <v>10</v>
      </c>
      <c r="B206" t="s">
        <v>1090</v>
      </c>
      <c r="C206" s="227" t="s">
        <v>1112</v>
      </c>
      <c r="D206" s="227">
        <v>210.31</v>
      </c>
      <c r="E206" s="227" t="s">
        <v>165</v>
      </c>
      <c r="F206" t="s">
        <v>166</v>
      </c>
      <c r="G206" t="s">
        <v>62</v>
      </c>
      <c r="H206" t="s">
        <v>1104</v>
      </c>
      <c r="I206" t="s">
        <v>1044</v>
      </c>
      <c r="J206" t="s">
        <v>1092</v>
      </c>
    </row>
    <row r="207" spans="1:10" x14ac:dyDescent="0.35">
      <c r="A207" t="s">
        <v>10</v>
      </c>
      <c r="B207" t="s">
        <v>1090</v>
      </c>
      <c r="C207" s="227" t="s">
        <v>135</v>
      </c>
      <c r="D207" s="227">
        <v>83.95</v>
      </c>
      <c r="E207" s="227" t="s">
        <v>165</v>
      </c>
      <c r="F207" t="s">
        <v>166</v>
      </c>
      <c r="G207" t="s">
        <v>62</v>
      </c>
      <c r="H207" t="s">
        <v>1104</v>
      </c>
      <c r="I207" t="s">
        <v>1044</v>
      </c>
      <c r="J207" t="s">
        <v>1092</v>
      </c>
    </row>
    <row r="208" spans="1:10" x14ac:dyDescent="0.35">
      <c r="A208" t="s">
        <v>10</v>
      </c>
      <c r="B208" t="s">
        <v>1090</v>
      </c>
      <c r="C208" s="227" t="s">
        <v>72</v>
      </c>
      <c r="D208" s="227">
        <v>140.01</v>
      </c>
      <c r="E208" s="227" t="s">
        <v>165</v>
      </c>
      <c r="F208" t="s">
        <v>166</v>
      </c>
      <c r="G208" t="s">
        <v>62</v>
      </c>
      <c r="H208" t="s">
        <v>1104</v>
      </c>
      <c r="I208" t="s">
        <v>1044</v>
      </c>
      <c r="J208" t="s">
        <v>1092</v>
      </c>
    </row>
    <row r="209" spans="1:10" x14ac:dyDescent="0.35">
      <c r="A209" t="s">
        <v>10</v>
      </c>
      <c r="B209" t="s">
        <v>1090</v>
      </c>
      <c r="C209" s="227" t="s">
        <v>101</v>
      </c>
      <c r="D209" s="227">
        <v>151.79</v>
      </c>
      <c r="E209" s="227" t="s">
        <v>165</v>
      </c>
      <c r="F209" t="s">
        <v>166</v>
      </c>
      <c r="G209" t="s">
        <v>62</v>
      </c>
      <c r="H209" t="s">
        <v>1104</v>
      </c>
      <c r="I209" t="s">
        <v>1044</v>
      </c>
      <c r="J209" t="s">
        <v>1092</v>
      </c>
    </row>
    <row r="210" spans="1:10" x14ac:dyDescent="0.35">
      <c r="A210" t="s">
        <v>10</v>
      </c>
      <c r="B210" t="s">
        <v>1090</v>
      </c>
      <c r="C210" s="227" t="s">
        <v>270</v>
      </c>
      <c r="D210" s="227">
        <v>483.04</v>
      </c>
      <c r="E210" s="227" t="s">
        <v>215</v>
      </c>
      <c r="F210" t="s">
        <v>216</v>
      </c>
      <c r="G210" t="s">
        <v>62</v>
      </c>
      <c r="H210" t="s">
        <v>1104</v>
      </c>
      <c r="I210" t="s">
        <v>1044</v>
      </c>
      <c r="J210" t="s">
        <v>1092</v>
      </c>
    </row>
    <row r="211" spans="1:10" x14ac:dyDescent="0.35">
      <c r="A211" t="s">
        <v>10</v>
      </c>
      <c r="B211" t="s">
        <v>1090</v>
      </c>
      <c r="C211" s="227" t="s">
        <v>449</v>
      </c>
      <c r="D211" s="227">
        <v>164.64</v>
      </c>
      <c r="E211" s="227" t="s">
        <v>156</v>
      </c>
      <c r="F211" t="s">
        <v>157</v>
      </c>
      <c r="G211" t="s">
        <v>62</v>
      </c>
      <c r="H211" t="s">
        <v>1104</v>
      </c>
      <c r="I211" t="s">
        <v>1044</v>
      </c>
      <c r="J211" t="s">
        <v>1092</v>
      </c>
    </row>
    <row r="212" spans="1:10" x14ac:dyDescent="0.35">
      <c r="A212" t="s">
        <v>10</v>
      </c>
      <c r="B212" t="s">
        <v>1090</v>
      </c>
      <c r="C212" s="227" t="s">
        <v>209</v>
      </c>
      <c r="D212" s="227">
        <v>187.84</v>
      </c>
      <c r="E212" s="227" t="s">
        <v>156</v>
      </c>
      <c r="F212" t="s">
        <v>157</v>
      </c>
      <c r="G212" t="s">
        <v>62</v>
      </c>
      <c r="H212" t="s">
        <v>1104</v>
      </c>
      <c r="I212" t="s">
        <v>1044</v>
      </c>
      <c r="J212" t="s">
        <v>1092</v>
      </c>
    </row>
    <row r="213" spans="1:10" x14ac:dyDescent="0.35">
      <c r="A213" t="s">
        <v>10</v>
      </c>
      <c r="B213" t="s">
        <v>1090</v>
      </c>
      <c r="C213" s="227" t="s">
        <v>413</v>
      </c>
      <c r="D213" s="227">
        <v>154.81</v>
      </c>
      <c r="E213" s="227" t="s">
        <v>156</v>
      </c>
      <c r="F213" t="s">
        <v>157</v>
      </c>
      <c r="G213" t="s">
        <v>62</v>
      </c>
      <c r="H213" t="s">
        <v>1104</v>
      </c>
      <c r="I213" t="s">
        <v>1044</v>
      </c>
      <c r="J213" t="s">
        <v>1092</v>
      </c>
    </row>
    <row r="214" spans="1:10" x14ac:dyDescent="0.35">
      <c r="A214" t="s">
        <v>10</v>
      </c>
      <c r="B214" t="s">
        <v>1090</v>
      </c>
      <c r="C214" s="227" t="s">
        <v>363</v>
      </c>
      <c r="D214" s="227">
        <v>179.48</v>
      </c>
      <c r="E214" s="227" t="s">
        <v>156</v>
      </c>
      <c r="F214" t="s">
        <v>157</v>
      </c>
      <c r="G214" t="s">
        <v>62</v>
      </c>
      <c r="H214" t="s">
        <v>1104</v>
      </c>
      <c r="I214" t="s">
        <v>1044</v>
      </c>
      <c r="J214" t="s">
        <v>1092</v>
      </c>
    </row>
    <row r="215" spans="1:10" x14ac:dyDescent="0.35">
      <c r="A215" t="s">
        <v>10</v>
      </c>
      <c r="B215" t="s">
        <v>1090</v>
      </c>
      <c r="C215" s="227" t="s">
        <v>153</v>
      </c>
      <c r="D215" s="227">
        <v>794.75</v>
      </c>
      <c r="E215" s="227" t="s">
        <v>65</v>
      </c>
      <c r="F215" t="s">
        <v>66</v>
      </c>
      <c r="G215" t="s">
        <v>67</v>
      </c>
      <c r="H215" t="s">
        <v>1104</v>
      </c>
      <c r="I215" t="s">
        <v>1044</v>
      </c>
      <c r="J215" t="s">
        <v>1092</v>
      </c>
    </row>
    <row r="216" spans="1:10" x14ac:dyDescent="0.35">
      <c r="A216" t="s">
        <v>10</v>
      </c>
      <c r="B216" t="s">
        <v>1090</v>
      </c>
      <c r="C216" s="227" t="s">
        <v>208</v>
      </c>
      <c r="D216" s="227">
        <v>212.27</v>
      </c>
      <c r="E216" s="227" t="s">
        <v>65</v>
      </c>
      <c r="F216" t="s">
        <v>66</v>
      </c>
      <c r="G216" t="s">
        <v>67</v>
      </c>
      <c r="H216" t="s">
        <v>1104</v>
      </c>
      <c r="I216" t="s">
        <v>1044</v>
      </c>
      <c r="J216" t="s">
        <v>1092</v>
      </c>
    </row>
    <row r="217" spans="1:10" x14ac:dyDescent="0.35">
      <c r="A217" t="s">
        <v>10</v>
      </c>
      <c r="B217" t="s">
        <v>1090</v>
      </c>
      <c r="C217" s="227" t="s">
        <v>1113</v>
      </c>
      <c r="D217" s="227">
        <v>174.18</v>
      </c>
      <c r="E217" s="227" t="s">
        <v>65</v>
      </c>
      <c r="F217" t="s">
        <v>66</v>
      </c>
      <c r="G217" t="s">
        <v>67</v>
      </c>
      <c r="H217" t="s">
        <v>1104</v>
      </c>
      <c r="I217" t="s">
        <v>1044</v>
      </c>
      <c r="J217" t="s">
        <v>1092</v>
      </c>
    </row>
    <row r="218" spans="1:10" x14ac:dyDescent="0.35">
      <c r="A218" t="s">
        <v>10</v>
      </c>
      <c r="B218" t="s">
        <v>1090</v>
      </c>
      <c r="C218" s="227" t="s">
        <v>856</v>
      </c>
      <c r="D218" s="227">
        <v>238.78</v>
      </c>
      <c r="E218" s="227" t="s">
        <v>65</v>
      </c>
      <c r="F218" t="s">
        <v>66</v>
      </c>
      <c r="G218" t="s">
        <v>67</v>
      </c>
      <c r="H218" t="s">
        <v>1104</v>
      </c>
      <c r="I218" t="s">
        <v>1044</v>
      </c>
      <c r="J218" t="s">
        <v>1092</v>
      </c>
    </row>
    <row r="219" spans="1:10" x14ac:dyDescent="0.35">
      <c r="A219" t="s">
        <v>10</v>
      </c>
      <c r="B219" t="s">
        <v>1090</v>
      </c>
      <c r="C219" s="227" t="s">
        <v>857</v>
      </c>
      <c r="D219" s="227">
        <v>175.11</v>
      </c>
      <c r="E219" s="227" t="s">
        <v>65</v>
      </c>
      <c r="F219" t="s">
        <v>66</v>
      </c>
      <c r="G219" t="s">
        <v>67</v>
      </c>
      <c r="H219" t="s">
        <v>1104</v>
      </c>
      <c r="I219" t="s">
        <v>1044</v>
      </c>
      <c r="J219" t="s">
        <v>1092</v>
      </c>
    </row>
    <row r="220" spans="1:10" x14ac:dyDescent="0.35">
      <c r="A220" t="s">
        <v>10</v>
      </c>
      <c r="B220" t="s">
        <v>1090</v>
      </c>
      <c r="C220" s="227" t="s">
        <v>858</v>
      </c>
      <c r="D220" s="227">
        <v>146.28</v>
      </c>
      <c r="E220" s="227" t="s">
        <v>65</v>
      </c>
      <c r="F220" t="s">
        <v>66</v>
      </c>
      <c r="G220" t="s">
        <v>67</v>
      </c>
      <c r="H220" t="s">
        <v>1104</v>
      </c>
      <c r="I220" t="s">
        <v>1044</v>
      </c>
      <c r="J220" t="s">
        <v>1092</v>
      </c>
    </row>
    <row r="221" spans="1:10" x14ac:dyDescent="0.35">
      <c r="A221" t="s">
        <v>10</v>
      </c>
      <c r="B221" t="s">
        <v>1090</v>
      </c>
      <c r="C221" s="227" t="s">
        <v>1114</v>
      </c>
      <c r="D221" s="227">
        <v>149.97999999999999</v>
      </c>
      <c r="E221" s="227" t="s">
        <v>65</v>
      </c>
      <c r="F221" t="s">
        <v>66</v>
      </c>
      <c r="G221" t="s">
        <v>67</v>
      </c>
      <c r="H221" t="s">
        <v>1104</v>
      </c>
      <c r="I221" t="s">
        <v>1044</v>
      </c>
      <c r="J221" t="s">
        <v>1092</v>
      </c>
    </row>
    <row r="222" spans="1:10" x14ac:dyDescent="0.35">
      <c r="A222" t="s">
        <v>10</v>
      </c>
      <c r="B222" t="s">
        <v>1090</v>
      </c>
      <c r="C222" s="227" t="s">
        <v>1115</v>
      </c>
      <c r="D222" s="227">
        <v>146.47999999999999</v>
      </c>
      <c r="E222" s="227" t="s">
        <v>65</v>
      </c>
      <c r="F222" t="s">
        <v>66</v>
      </c>
      <c r="G222" t="s">
        <v>67</v>
      </c>
      <c r="H222" t="s">
        <v>1104</v>
      </c>
      <c r="I222" t="s">
        <v>1044</v>
      </c>
      <c r="J222" t="s">
        <v>1092</v>
      </c>
    </row>
    <row r="223" spans="1:10" x14ac:dyDescent="0.35">
      <c r="A223" t="s">
        <v>10</v>
      </c>
      <c r="B223" t="s">
        <v>1090</v>
      </c>
      <c r="C223" s="227" t="s">
        <v>710</v>
      </c>
      <c r="D223" s="227">
        <v>169.99</v>
      </c>
      <c r="E223" s="227" t="s">
        <v>177</v>
      </c>
      <c r="F223" t="s">
        <v>178</v>
      </c>
      <c r="G223" t="s">
        <v>179</v>
      </c>
      <c r="H223" t="s">
        <v>1104</v>
      </c>
      <c r="I223" t="s">
        <v>1044</v>
      </c>
      <c r="J223" t="s">
        <v>1092</v>
      </c>
    </row>
    <row r="224" spans="1:10" x14ac:dyDescent="0.35">
      <c r="A224" t="s">
        <v>10</v>
      </c>
      <c r="B224" t="s">
        <v>1090</v>
      </c>
      <c r="C224" s="227" t="s">
        <v>1116</v>
      </c>
      <c r="D224" s="227">
        <v>174.09</v>
      </c>
      <c r="E224" s="227" t="s">
        <v>65</v>
      </c>
      <c r="F224" t="s">
        <v>66</v>
      </c>
      <c r="G224" t="s">
        <v>67</v>
      </c>
      <c r="H224" t="s">
        <v>1104</v>
      </c>
      <c r="I224" t="s">
        <v>1044</v>
      </c>
      <c r="J224" t="s">
        <v>1092</v>
      </c>
    </row>
    <row r="225" spans="1:10" x14ac:dyDescent="0.35">
      <c r="A225" t="s">
        <v>10</v>
      </c>
      <c r="B225" t="s">
        <v>1090</v>
      </c>
      <c r="C225" s="227" t="s">
        <v>1117</v>
      </c>
      <c r="D225" s="227">
        <v>153.77000000000001</v>
      </c>
      <c r="E225" s="227" t="s">
        <v>65</v>
      </c>
      <c r="F225" t="s">
        <v>66</v>
      </c>
      <c r="G225" t="s">
        <v>67</v>
      </c>
      <c r="H225" t="s">
        <v>1104</v>
      </c>
      <c r="I225" t="s">
        <v>1044</v>
      </c>
      <c r="J225" t="s">
        <v>1092</v>
      </c>
    </row>
    <row r="226" spans="1:10" x14ac:dyDescent="0.35">
      <c r="A226" t="s">
        <v>10</v>
      </c>
      <c r="B226" t="s">
        <v>1090</v>
      </c>
      <c r="C226" s="227" t="s">
        <v>1118</v>
      </c>
      <c r="D226" s="227">
        <v>314.41000000000003</v>
      </c>
      <c r="E226" s="227" t="s">
        <v>65</v>
      </c>
      <c r="F226" t="s">
        <v>66</v>
      </c>
      <c r="G226" t="s">
        <v>67</v>
      </c>
      <c r="H226" t="s">
        <v>1104</v>
      </c>
      <c r="I226" t="s">
        <v>1044</v>
      </c>
      <c r="J226" t="s">
        <v>1092</v>
      </c>
    </row>
    <row r="227" spans="1:10" x14ac:dyDescent="0.35">
      <c r="A227" t="s">
        <v>10</v>
      </c>
      <c r="B227" t="s">
        <v>1090</v>
      </c>
      <c r="C227" s="227" t="s">
        <v>150</v>
      </c>
      <c r="D227" s="227">
        <v>518.12</v>
      </c>
      <c r="E227" s="227" t="s">
        <v>65</v>
      </c>
      <c r="F227" t="s">
        <v>66</v>
      </c>
      <c r="G227" t="s">
        <v>67</v>
      </c>
      <c r="H227" t="s">
        <v>1104</v>
      </c>
      <c r="I227" t="s">
        <v>1044</v>
      </c>
      <c r="J227" t="s">
        <v>1092</v>
      </c>
    </row>
    <row r="228" spans="1:10" x14ac:dyDescent="0.35">
      <c r="A228" t="s">
        <v>10</v>
      </c>
      <c r="B228" t="s">
        <v>1090</v>
      </c>
      <c r="C228" s="227" t="s">
        <v>300</v>
      </c>
      <c r="D228" s="227">
        <v>115.64</v>
      </c>
      <c r="E228" s="227" t="s">
        <v>65</v>
      </c>
      <c r="F228" t="s">
        <v>66</v>
      </c>
      <c r="G228" t="s">
        <v>67</v>
      </c>
      <c r="H228" t="s">
        <v>1104</v>
      </c>
      <c r="I228" t="s">
        <v>1044</v>
      </c>
      <c r="J228" t="s">
        <v>1092</v>
      </c>
    </row>
    <row r="229" spans="1:10" x14ac:dyDescent="0.35">
      <c r="A229" t="s">
        <v>10</v>
      </c>
      <c r="B229" t="s">
        <v>1090</v>
      </c>
      <c r="C229" s="227" t="s">
        <v>313</v>
      </c>
      <c r="D229" s="227">
        <v>115.95</v>
      </c>
      <c r="E229" s="227" t="s">
        <v>65</v>
      </c>
      <c r="F229" t="s">
        <v>66</v>
      </c>
      <c r="G229" t="s">
        <v>67</v>
      </c>
      <c r="H229" t="s">
        <v>1104</v>
      </c>
      <c r="I229" t="s">
        <v>1044</v>
      </c>
      <c r="J229" t="s">
        <v>1092</v>
      </c>
    </row>
    <row r="230" spans="1:10" x14ac:dyDescent="0.35">
      <c r="A230" t="s">
        <v>10</v>
      </c>
      <c r="B230" t="s">
        <v>1090</v>
      </c>
      <c r="C230" s="227" t="s">
        <v>301</v>
      </c>
      <c r="D230" s="227">
        <v>355.24</v>
      </c>
      <c r="E230" s="227" t="s">
        <v>65</v>
      </c>
      <c r="F230" t="s">
        <v>66</v>
      </c>
      <c r="G230" t="s">
        <v>67</v>
      </c>
      <c r="H230" t="s">
        <v>1104</v>
      </c>
      <c r="I230" t="s">
        <v>1044</v>
      </c>
      <c r="J230" t="s">
        <v>1092</v>
      </c>
    </row>
    <row r="231" spans="1:10" x14ac:dyDescent="0.35">
      <c r="A231" t="s">
        <v>10</v>
      </c>
      <c r="B231" t="s">
        <v>1090</v>
      </c>
      <c r="C231" s="227" t="s">
        <v>497</v>
      </c>
      <c r="D231" s="227">
        <v>150.30000000000001</v>
      </c>
      <c r="E231" s="227" t="s">
        <v>65</v>
      </c>
      <c r="F231" t="s">
        <v>66</v>
      </c>
      <c r="G231" t="s">
        <v>67</v>
      </c>
      <c r="H231" t="s">
        <v>1104</v>
      </c>
      <c r="I231" t="s">
        <v>1044</v>
      </c>
      <c r="J231" t="s">
        <v>1092</v>
      </c>
    </row>
    <row r="232" spans="1:10" x14ac:dyDescent="0.35">
      <c r="A232" t="s">
        <v>10</v>
      </c>
      <c r="B232" t="s">
        <v>1090</v>
      </c>
      <c r="C232" s="227" t="s">
        <v>1005</v>
      </c>
      <c r="D232" s="227">
        <v>331.94</v>
      </c>
      <c r="E232" s="227" t="s">
        <v>65</v>
      </c>
      <c r="F232" t="s">
        <v>66</v>
      </c>
      <c r="G232" t="s">
        <v>67</v>
      </c>
      <c r="H232" t="s">
        <v>1104</v>
      </c>
      <c r="I232" t="s">
        <v>1044</v>
      </c>
      <c r="J232" t="s">
        <v>1092</v>
      </c>
    </row>
    <row r="233" spans="1:10" x14ac:dyDescent="0.35">
      <c r="A233" t="s">
        <v>10</v>
      </c>
      <c r="B233" t="s">
        <v>1090</v>
      </c>
      <c r="C233" s="227" t="s">
        <v>1119</v>
      </c>
      <c r="D233" s="227">
        <v>105.96</v>
      </c>
      <c r="E233" s="227" t="s">
        <v>98</v>
      </c>
      <c r="F233" t="s">
        <v>99</v>
      </c>
      <c r="G233" t="s">
        <v>67</v>
      </c>
      <c r="H233" t="s">
        <v>1104</v>
      </c>
      <c r="I233" t="s">
        <v>1044</v>
      </c>
      <c r="J233" t="s">
        <v>1092</v>
      </c>
    </row>
    <row r="234" spans="1:10" x14ac:dyDescent="0.35">
      <c r="A234" t="s">
        <v>10</v>
      </c>
      <c r="B234" t="s">
        <v>1090</v>
      </c>
      <c r="C234" s="227" t="s">
        <v>469</v>
      </c>
      <c r="D234" s="227">
        <v>171.57</v>
      </c>
      <c r="E234" s="227" t="s">
        <v>98</v>
      </c>
      <c r="F234" t="s">
        <v>99</v>
      </c>
      <c r="G234" t="s">
        <v>67</v>
      </c>
      <c r="H234" t="s">
        <v>1104</v>
      </c>
      <c r="I234" t="s">
        <v>1044</v>
      </c>
      <c r="J234" t="s">
        <v>1092</v>
      </c>
    </row>
    <row r="235" spans="1:10" x14ac:dyDescent="0.35">
      <c r="A235" t="s">
        <v>10</v>
      </c>
      <c r="B235" t="s">
        <v>1090</v>
      </c>
      <c r="C235" s="227" t="s">
        <v>1120</v>
      </c>
      <c r="D235" s="227">
        <v>98.09</v>
      </c>
      <c r="E235" s="227" t="s">
        <v>98</v>
      </c>
      <c r="F235" t="s">
        <v>99</v>
      </c>
      <c r="G235" t="s">
        <v>67</v>
      </c>
      <c r="H235" t="s">
        <v>1104</v>
      </c>
      <c r="I235" t="s">
        <v>1044</v>
      </c>
      <c r="J235" t="s">
        <v>1092</v>
      </c>
    </row>
    <row r="236" spans="1:10" x14ac:dyDescent="0.35">
      <c r="A236" t="s">
        <v>10</v>
      </c>
      <c r="B236" t="s">
        <v>1090</v>
      </c>
      <c r="C236" s="227" t="s">
        <v>1121</v>
      </c>
      <c r="D236" s="227">
        <v>75.64</v>
      </c>
      <c r="E236" s="227" t="s">
        <v>89</v>
      </c>
      <c r="F236" t="s">
        <v>90</v>
      </c>
      <c r="G236" t="s">
        <v>67</v>
      </c>
      <c r="H236" t="s">
        <v>1104</v>
      </c>
      <c r="I236" t="s">
        <v>1044</v>
      </c>
      <c r="J236" t="s">
        <v>1092</v>
      </c>
    </row>
    <row r="237" spans="1:10" x14ac:dyDescent="0.35">
      <c r="A237" t="s">
        <v>10</v>
      </c>
      <c r="B237" t="s">
        <v>1090</v>
      </c>
      <c r="C237" s="227" t="s">
        <v>1122</v>
      </c>
      <c r="D237" s="227">
        <v>77.77</v>
      </c>
      <c r="E237" s="227" t="s">
        <v>89</v>
      </c>
      <c r="F237" t="s">
        <v>90</v>
      </c>
      <c r="G237" t="s">
        <v>67</v>
      </c>
      <c r="H237" t="s">
        <v>1104</v>
      </c>
      <c r="I237" t="s">
        <v>1044</v>
      </c>
      <c r="J237" t="s">
        <v>1092</v>
      </c>
    </row>
    <row r="238" spans="1:10" x14ac:dyDescent="0.35">
      <c r="A238" t="s">
        <v>10</v>
      </c>
      <c r="B238" t="s">
        <v>1090</v>
      </c>
      <c r="C238" s="227" t="s">
        <v>719</v>
      </c>
      <c r="D238" s="227">
        <v>23</v>
      </c>
      <c r="E238" s="227" t="s">
        <v>112</v>
      </c>
      <c r="F238" t="s">
        <v>113</v>
      </c>
      <c r="G238" t="s">
        <v>67</v>
      </c>
      <c r="H238" t="s">
        <v>1104</v>
      </c>
      <c r="I238" t="s">
        <v>1044</v>
      </c>
      <c r="J238" t="s">
        <v>1092</v>
      </c>
    </row>
    <row r="239" spans="1:10" x14ac:dyDescent="0.35">
      <c r="A239" t="s">
        <v>10</v>
      </c>
      <c r="B239" t="s">
        <v>1090</v>
      </c>
      <c r="C239" s="227" t="s">
        <v>134</v>
      </c>
      <c r="D239" s="227">
        <v>87.97</v>
      </c>
      <c r="E239" s="227" t="s">
        <v>112</v>
      </c>
      <c r="F239" t="s">
        <v>113</v>
      </c>
      <c r="G239" t="s">
        <v>67</v>
      </c>
      <c r="H239" t="s">
        <v>1104</v>
      </c>
      <c r="I239" t="s">
        <v>1044</v>
      </c>
      <c r="J239" t="s">
        <v>1092</v>
      </c>
    </row>
    <row r="240" spans="1:10" x14ac:dyDescent="0.35">
      <c r="A240" t="s">
        <v>10</v>
      </c>
      <c r="B240" t="s">
        <v>1090</v>
      </c>
      <c r="C240" s="227" t="s">
        <v>115</v>
      </c>
      <c r="D240" s="227">
        <v>271.82</v>
      </c>
      <c r="E240" s="227" t="s">
        <v>95</v>
      </c>
      <c r="F240" t="s">
        <v>96</v>
      </c>
      <c r="G240" t="s">
        <v>67</v>
      </c>
      <c r="H240" t="s">
        <v>1104</v>
      </c>
      <c r="I240" t="s">
        <v>1044</v>
      </c>
      <c r="J240" t="s">
        <v>1092</v>
      </c>
    </row>
    <row r="241" spans="1:10" x14ac:dyDescent="0.35">
      <c r="A241" t="s">
        <v>10</v>
      </c>
      <c r="B241" t="s">
        <v>1090</v>
      </c>
      <c r="C241" s="227" t="s">
        <v>151</v>
      </c>
      <c r="D241" s="227">
        <v>269.11</v>
      </c>
      <c r="E241" s="227" t="s">
        <v>95</v>
      </c>
      <c r="F241" t="s">
        <v>96</v>
      </c>
      <c r="G241" t="s">
        <v>67</v>
      </c>
      <c r="H241" t="s">
        <v>1104</v>
      </c>
      <c r="I241" t="s">
        <v>1044</v>
      </c>
      <c r="J241" t="s">
        <v>1092</v>
      </c>
    </row>
    <row r="242" spans="1:10" x14ac:dyDescent="0.35">
      <c r="A242" t="s">
        <v>10</v>
      </c>
      <c r="B242" t="s">
        <v>1090</v>
      </c>
      <c r="C242" s="227" t="s">
        <v>325</v>
      </c>
      <c r="D242" s="227">
        <v>101.85</v>
      </c>
      <c r="E242" s="227" t="s">
        <v>95</v>
      </c>
      <c r="F242" t="s">
        <v>96</v>
      </c>
      <c r="G242" t="s">
        <v>67</v>
      </c>
      <c r="H242" t="s">
        <v>1104</v>
      </c>
      <c r="I242" t="s">
        <v>1044</v>
      </c>
      <c r="J242" t="s">
        <v>1092</v>
      </c>
    </row>
    <row r="243" spans="1:10" x14ac:dyDescent="0.35">
      <c r="A243" t="s">
        <v>10</v>
      </c>
      <c r="B243" t="s">
        <v>1090</v>
      </c>
      <c r="C243" s="227" t="s">
        <v>308</v>
      </c>
      <c r="D243" s="227">
        <v>117.97</v>
      </c>
      <c r="E243" s="227" t="s">
        <v>174</v>
      </c>
      <c r="F243" t="s">
        <v>175</v>
      </c>
      <c r="G243" t="s">
        <v>67</v>
      </c>
      <c r="H243" t="s">
        <v>1104</v>
      </c>
      <c r="I243" t="s">
        <v>1044</v>
      </c>
      <c r="J243" t="s">
        <v>1092</v>
      </c>
    </row>
    <row r="244" spans="1:10" x14ac:dyDescent="0.35">
      <c r="A244" t="s">
        <v>10</v>
      </c>
      <c r="B244" t="s">
        <v>1090</v>
      </c>
      <c r="C244" s="227" t="s">
        <v>79</v>
      </c>
      <c r="D244" s="227">
        <v>1390.32</v>
      </c>
      <c r="E244" s="227" t="s">
        <v>95</v>
      </c>
      <c r="F244" t="s">
        <v>96</v>
      </c>
      <c r="G244" t="s">
        <v>67</v>
      </c>
      <c r="H244" t="s">
        <v>1104</v>
      </c>
      <c r="I244" t="s">
        <v>1044</v>
      </c>
      <c r="J244" t="s">
        <v>1092</v>
      </c>
    </row>
    <row r="245" spans="1:10" x14ac:dyDescent="0.35">
      <c r="A245" t="s">
        <v>10</v>
      </c>
      <c r="B245" t="s">
        <v>1090</v>
      </c>
      <c r="C245" s="227" t="s">
        <v>92</v>
      </c>
      <c r="D245" s="227">
        <v>276.29000000000002</v>
      </c>
      <c r="E245" s="227" t="s">
        <v>95</v>
      </c>
      <c r="F245" t="s">
        <v>96</v>
      </c>
      <c r="G245" t="s">
        <v>67</v>
      </c>
      <c r="H245" t="s">
        <v>1104</v>
      </c>
      <c r="I245" t="s">
        <v>1044</v>
      </c>
      <c r="J245" t="s">
        <v>1092</v>
      </c>
    </row>
    <row r="246" spans="1:10" x14ac:dyDescent="0.35">
      <c r="A246" t="s">
        <v>10</v>
      </c>
      <c r="B246" t="s">
        <v>1090</v>
      </c>
      <c r="C246" s="227" t="s">
        <v>105</v>
      </c>
      <c r="D246" s="227">
        <v>266.91000000000003</v>
      </c>
      <c r="E246" s="227" t="s">
        <v>95</v>
      </c>
      <c r="F246" t="s">
        <v>96</v>
      </c>
      <c r="G246" t="s">
        <v>67</v>
      </c>
      <c r="H246" t="s">
        <v>1104</v>
      </c>
      <c r="I246" t="s">
        <v>1044</v>
      </c>
      <c r="J246" t="s">
        <v>1092</v>
      </c>
    </row>
    <row r="247" spans="1:10" x14ac:dyDescent="0.35">
      <c r="A247" t="s">
        <v>10</v>
      </c>
      <c r="B247" t="s">
        <v>1090</v>
      </c>
      <c r="C247" s="227" t="s">
        <v>1123</v>
      </c>
      <c r="D247" s="227">
        <v>185.79</v>
      </c>
      <c r="E247" s="227" t="s">
        <v>427</v>
      </c>
      <c r="F247" t="s">
        <v>428</v>
      </c>
      <c r="G247" t="s">
        <v>67</v>
      </c>
      <c r="H247" t="s">
        <v>1104</v>
      </c>
      <c r="I247" t="s">
        <v>1044</v>
      </c>
      <c r="J247" t="s">
        <v>1092</v>
      </c>
    </row>
    <row r="248" spans="1:10" x14ac:dyDescent="0.35">
      <c r="A248" t="s">
        <v>10</v>
      </c>
      <c r="B248" t="s">
        <v>1090</v>
      </c>
      <c r="C248" s="227" t="s">
        <v>100</v>
      </c>
      <c r="D248" s="227">
        <v>75.66</v>
      </c>
      <c r="E248" s="227" t="s">
        <v>89</v>
      </c>
      <c r="F248" t="s">
        <v>90</v>
      </c>
      <c r="G248" t="s">
        <v>67</v>
      </c>
      <c r="H248" t="s">
        <v>1104</v>
      </c>
      <c r="I248" t="s">
        <v>1044</v>
      </c>
      <c r="J248" t="s">
        <v>1092</v>
      </c>
    </row>
    <row r="249" spans="1:10" x14ac:dyDescent="0.35">
      <c r="A249" t="s">
        <v>10</v>
      </c>
      <c r="B249" t="s">
        <v>1090</v>
      </c>
      <c r="C249" s="227" t="s">
        <v>1124</v>
      </c>
      <c r="D249" s="227">
        <v>195.69</v>
      </c>
      <c r="E249" s="227" t="s">
        <v>427</v>
      </c>
      <c r="F249" t="s">
        <v>428</v>
      </c>
      <c r="G249" t="s">
        <v>67</v>
      </c>
      <c r="H249" t="s">
        <v>1104</v>
      </c>
      <c r="I249" t="s">
        <v>1044</v>
      </c>
      <c r="J249" t="s">
        <v>1092</v>
      </c>
    </row>
    <row r="250" spans="1:10" x14ac:dyDescent="0.35">
      <c r="A250" t="s">
        <v>10</v>
      </c>
      <c r="B250" t="s">
        <v>1090</v>
      </c>
      <c r="C250" s="227" t="s">
        <v>1125</v>
      </c>
      <c r="D250" s="227">
        <v>11.07</v>
      </c>
      <c r="E250" s="227" t="s">
        <v>159</v>
      </c>
      <c r="F250" t="s">
        <v>160</v>
      </c>
      <c r="G250" t="s">
        <v>67</v>
      </c>
      <c r="H250" t="s">
        <v>1104</v>
      </c>
      <c r="I250" t="s">
        <v>1044</v>
      </c>
      <c r="J250" t="s">
        <v>1092</v>
      </c>
    </row>
    <row r="251" spans="1:10" x14ac:dyDescent="0.35">
      <c r="A251" t="s">
        <v>10</v>
      </c>
      <c r="B251" t="s">
        <v>1090</v>
      </c>
      <c r="C251" s="227" t="s">
        <v>1126</v>
      </c>
      <c r="D251" s="227">
        <v>8.26</v>
      </c>
      <c r="E251" s="227" t="s">
        <v>159</v>
      </c>
      <c r="F251" t="s">
        <v>160</v>
      </c>
      <c r="G251" t="s">
        <v>67</v>
      </c>
      <c r="H251" t="s">
        <v>1104</v>
      </c>
      <c r="I251" t="s">
        <v>1044</v>
      </c>
      <c r="J251" t="s">
        <v>1092</v>
      </c>
    </row>
    <row r="252" spans="1:10" x14ac:dyDescent="0.35">
      <c r="A252" t="s">
        <v>10</v>
      </c>
      <c r="B252" t="s">
        <v>1090</v>
      </c>
      <c r="C252" s="227" t="s">
        <v>1127</v>
      </c>
      <c r="D252" s="227">
        <v>6.7</v>
      </c>
      <c r="E252" s="227" t="s">
        <v>159</v>
      </c>
      <c r="F252" t="s">
        <v>160</v>
      </c>
      <c r="G252" t="s">
        <v>67</v>
      </c>
      <c r="H252" t="s">
        <v>1104</v>
      </c>
      <c r="I252" t="s">
        <v>1044</v>
      </c>
      <c r="J252" t="s">
        <v>1092</v>
      </c>
    </row>
    <row r="253" spans="1:10" x14ac:dyDescent="0.35">
      <c r="A253" t="s">
        <v>10</v>
      </c>
      <c r="B253" t="s">
        <v>1090</v>
      </c>
      <c r="C253" s="227" t="s">
        <v>84</v>
      </c>
      <c r="D253" s="227">
        <v>57.88</v>
      </c>
      <c r="E253" s="227" t="s">
        <v>159</v>
      </c>
      <c r="F253" t="s">
        <v>160</v>
      </c>
      <c r="G253" t="s">
        <v>67</v>
      </c>
      <c r="H253" t="s">
        <v>1104</v>
      </c>
      <c r="I253" t="s">
        <v>1044</v>
      </c>
      <c r="J253" t="s">
        <v>1092</v>
      </c>
    </row>
    <row r="254" spans="1:10" x14ac:dyDescent="0.35">
      <c r="A254" t="s">
        <v>10</v>
      </c>
      <c r="B254" t="s">
        <v>1090</v>
      </c>
      <c r="C254" s="227" t="s">
        <v>681</v>
      </c>
      <c r="D254" s="227">
        <v>32.11</v>
      </c>
      <c r="E254" s="227" t="s">
        <v>159</v>
      </c>
      <c r="F254" t="s">
        <v>160</v>
      </c>
      <c r="G254" t="s">
        <v>67</v>
      </c>
      <c r="H254" t="s">
        <v>1104</v>
      </c>
      <c r="I254" t="s">
        <v>1044</v>
      </c>
      <c r="J254" t="s">
        <v>1092</v>
      </c>
    </row>
    <row r="255" spans="1:10" x14ac:dyDescent="0.35">
      <c r="A255" t="s">
        <v>10</v>
      </c>
      <c r="B255" t="s">
        <v>1090</v>
      </c>
      <c r="C255" s="227" t="s">
        <v>703</v>
      </c>
      <c r="D255" s="227">
        <v>32.11</v>
      </c>
      <c r="E255" s="227" t="s">
        <v>159</v>
      </c>
      <c r="F255" t="s">
        <v>160</v>
      </c>
      <c r="G255" t="s">
        <v>67</v>
      </c>
      <c r="H255" t="s">
        <v>1104</v>
      </c>
      <c r="I255" t="s">
        <v>1044</v>
      </c>
      <c r="J255" t="s">
        <v>1092</v>
      </c>
    </row>
    <row r="256" spans="1:10" x14ac:dyDescent="0.35">
      <c r="A256" t="s">
        <v>10</v>
      </c>
      <c r="B256" t="s">
        <v>1090</v>
      </c>
      <c r="C256" s="227" t="s">
        <v>112</v>
      </c>
      <c r="D256" s="227">
        <v>30.95</v>
      </c>
      <c r="E256" s="227" t="s">
        <v>159</v>
      </c>
      <c r="F256" t="s">
        <v>160</v>
      </c>
      <c r="G256" t="s">
        <v>67</v>
      </c>
      <c r="H256" t="s">
        <v>1104</v>
      </c>
      <c r="I256" t="s">
        <v>1044</v>
      </c>
      <c r="J256" t="s">
        <v>1092</v>
      </c>
    </row>
    <row r="257" spans="1:10" x14ac:dyDescent="0.35">
      <c r="A257" t="s">
        <v>10</v>
      </c>
      <c r="B257" t="s">
        <v>1090</v>
      </c>
      <c r="C257" s="227" t="s">
        <v>421</v>
      </c>
      <c r="D257" s="227">
        <v>33.159999999999997</v>
      </c>
      <c r="E257" s="227" t="s">
        <v>159</v>
      </c>
      <c r="F257" t="s">
        <v>160</v>
      </c>
      <c r="G257" t="s">
        <v>67</v>
      </c>
      <c r="H257" t="s">
        <v>1104</v>
      </c>
      <c r="I257" t="s">
        <v>1044</v>
      </c>
      <c r="J257" t="s">
        <v>1092</v>
      </c>
    </row>
    <row r="258" spans="1:10" x14ac:dyDescent="0.35">
      <c r="A258" t="s">
        <v>10</v>
      </c>
      <c r="B258" t="s">
        <v>1090</v>
      </c>
      <c r="C258" s="227" t="s">
        <v>579</v>
      </c>
      <c r="D258" s="227">
        <v>58.25</v>
      </c>
      <c r="E258" s="227" t="s">
        <v>159</v>
      </c>
      <c r="F258" t="s">
        <v>160</v>
      </c>
      <c r="G258" t="s">
        <v>67</v>
      </c>
      <c r="H258" t="s">
        <v>1104</v>
      </c>
      <c r="I258" t="s">
        <v>1044</v>
      </c>
      <c r="J258" t="s">
        <v>1092</v>
      </c>
    </row>
    <row r="259" spans="1:10" x14ac:dyDescent="0.35">
      <c r="A259" t="s">
        <v>10</v>
      </c>
      <c r="B259" t="s">
        <v>1090</v>
      </c>
      <c r="C259" s="227" t="s">
        <v>499</v>
      </c>
      <c r="D259" s="227">
        <v>67.989999999999995</v>
      </c>
      <c r="E259" s="227" t="s">
        <v>159</v>
      </c>
      <c r="F259" t="s">
        <v>160</v>
      </c>
      <c r="G259" t="s">
        <v>67</v>
      </c>
      <c r="H259" t="s">
        <v>1104</v>
      </c>
      <c r="I259" t="s">
        <v>1044</v>
      </c>
      <c r="J259" t="s">
        <v>1092</v>
      </c>
    </row>
    <row r="260" spans="1:10" x14ac:dyDescent="0.35">
      <c r="A260" t="s">
        <v>10</v>
      </c>
      <c r="B260" t="s">
        <v>1090</v>
      </c>
      <c r="C260" s="227" t="s">
        <v>1128</v>
      </c>
      <c r="D260" s="227">
        <v>66.05</v>
      </c>
      <c r="E260" s="227" t="s">
        <v>159</v>
      </c>
      <c r="F260" t="s">
        <v>160</v>
      </c>
      <c r="G260" t="s">
        <v>67</v>
      </c>
      <c r="H260" t="s">
        <v>1104</v>
      </c>
      <c r="I260" t="s">
        <v>1044</v>
      </c>
      <c r="J260" t="s">
        <v>1092</v>
      </c>
    </row>
    <row r="261" spans="1:10" x14ac:dyDescent="0.35">
      <c r="A261" t="s">
        <v>10</v>
      </c>
      <c r="B261" t="s">
        <v>1090</v>
      </c>
      <c r="C261" s="227" t="s">
        <v>283</v>
      </c>
      <c r="D261" s="227">
        <v>113.57</v>
      </c>
      <c r="E261" s="227" t="s">
        <v>92</v>
      </c>
      <c r="F261" t="s">
        <v>93</v>
      </c>
      <c r="G261" t="s">
        <v>67</v>
      </c>
      <c r="H261" t="s">
        <v>1104</v>
      </c>
      <c r="I261" t="s">
        <v>1044</v>
      </c>
      <c r="J261" t="s">
        <v>1092</v>
      </c>
    </row>
    <row r="262" spans="1:10" x14ac:dyDescent="0.35">
      <c r="A262" t="s">
        <v>10</v>
      </c>
      <c r="B262" t="s">
        <v>1090</v>
      </c>
      <c r="C262" s="227" t="s">
        <v>452</v>
      </c>
      <c r="D262" s="227">
        <v>38.25</v>
      </c>
      <c r="E262" s="227" t="s">
        <v>92</v>
      </c>
      <c r="F262" t="s">
        <v>93</v>
      </c>
      <c r="G262" t="s">
        <v>67</v>
      </c>
      <c r="H262" t="s">
        <v>1104</v>
      </c>
      <c r="I262" t="s">
        <v>1044</v>
      </c>
      <c r="J262" t="s">
        <v>1092</v>
      </c>
    </row>
    <row r="263" spans="1:10" x14ac:dyDescent="0.35">
      <c r="A263" t="s">
        <v>10</v>
      </c>
      <c r="B263" t="s">
        <v>1090</v>
      </c>
      <c r="C263" s="227" t="s">
        <v>1129</v>
      </c>
      <c r="D263" s="227">
        <v>55.2</v>
      </c>
      <c r="E263" s="227" t="s">
        <v>92</v>
      </c>
      <c r="F263" t="s">
        <v>93</v>
      </c>
      <c r="G263" t="s">
        <v>67</v>
      </c>
      <c r="H263" t="s">
        <v>1104</v>
      </c>
      <c r="I263" t="s">
        <v>1044</v>
      </c>
      <c r="J263" t="s">
        <v>1092</v>
      </c>
    </row>
    <row r="264" spans="1:10" x14ac:dyDescent="0.35">
      <c r="A264" t="s">
        <v>10</v>
      </c>
      <c r="B264" t="s">
        <v>1090</v>
      </c>
      <c r="C264" s="227" t="s">
        <v>1130</v>
      </c>
      <c r="D264" s="227">
        <v>56.3</v>
      </c>
      <c r="E264" s="227" t="s">
        <v>92</v>
      </c>
      <c r="F264" t="s">
        <v>93</v>
      </c>
      <c r="G264" t="s">
        <v>67</v>
      </c>
      <c r="H264" t="s">
        <v>1104</v>
      </c>
      <c r="I264" t="s">
        <v>1044</v>
      </c>
      <c r="J264" t="s">
        <v>1092</v>
      </c>
    </row>
    <row r="265" spans="1:10" x14ac:dyDescent="0.35">
      <c r="A265" t="s">
        <v>10</v>
      </c>
      <c r="B265" t="s">
        <v>1090</v>
      </c>
      <c r="C265" s="227" t="s">
        <v>141</v>
      </c>
      <c r="D265" s="227">
        <v>60.81</v>
      </c>
      <c r="E265" s="227" t="s">
        <v>92</v>
      </c>
      <c r="F265" t="s">
        <v>93</v>
      </c>
      <c r="G265" t="s">
        <v>67</v>
      </c>
      <c r="H265" t="s">
        <v>1104</v>
      </c>
      <c r="I265" t="s">
        <v>1044</v>
      </c>
      <c r="J265" t="s">
        <v>1092</v>
      </c>
    </row>
    <row r="266" spans="1:10" x14ac:dyDescent="0.35">
      <c r="A266" t="s">
        <v>10</v>
      </c>
      <c r="B266" t="s">
        <v>1090</v>
      </c>
      <c r="C266" s="227" t="s">
        <v>154</v>
      </c>
      <c r="D266" s="227">
        <v>203.67</v>
      </c>
      <c r="E266" s="227" t="s">
        <v>92</v>
      </c>
      <c r="F266" t="s">
        <v>93</v>
      </c>
      <c r="G266" t="s">
        <v>67</v>
      </c>
      <c r="H266" t="s">
        <v>1104</v>
      </c>
      <c r="I266" t="s">
        <v>1044</v>
      </c>
      <c r="J266" t="s">
        <v>1092</v>
      </c>
    </row>
    <row r="267" spans="1:10" x14ac:dyDescent="0.35">
      <c r="A267" t="s">
        <v>10</v>
      </c>
      <c r="B267" t="s">
        <v>1090</v>
      </c>
      <c r="C267" s="227" t="s">
        <v>1131</v>
      </c>
      <c r="D267" s="227">
        <v>14.61</v>
      </c>
      <c r="E267" s="227" t="s">
        <v>194</v>
      </c>
      <c r="F267" t="s">
        <v>195</v>
      </c>
      <c r="G267" t="s">
        <v>13</v>
      </c>
      <c r="H267" t="s">
        <v>192</v>
      </c>
      <c r="I267" t="s">
        <v>180</v>
      </c>
      <c r="J267" t="s">
        <v>193</v>
      </c>
    </row>
    <row r="268" spans="1:10" x14ac:dyDescent="0.35">
      <c r="A268" t="s">
        <v>10</v>
      </c>
      <c r="B268" t="s">
        <v>1090</v>
      </c>
      <c r="C268" s="227" t="s">
        <v>1132</v>
      </c>
      <c r="D268" s="227">
        <v>28.66</v>
      </c>
      <c r="E268" s="227" t="s">
        <v>194</v>
      </c>
      <c r="F268" t="s">
        <v>195</v>
      </c>
      <c r="G268" t="s">
        <v>13</v>
      </c>
      <c r="H268" t="s">
        <v>192</v>
      </c>
      <c r="I268" t="s">
        <v>180</v>
      </c>
      <c r="J268" t="s">
        <v>193</v>
      </c>
    </row>
    <row r="269" spans="1:10" x14ac:dyDescent="0.35">
      <c r="A269" t="s">
        <v>10</v>
      </c>
      <c r="B269" t="s">
        <v>1090</v>
      </c>
      <c r="C269" s="227" t="s">
        <v>1133</v>
      </c>
      <c r="D269" s="227">
        <v>116.44</v>
      </c>
      <c r="E269" s="227" t="s">
        <v>194</v>
      </c>
      <c r="F269" t="s">
        <v>195</v>
      </c>
      <c r="G269" t="s">
        <v>13</v>
      </c>
      <c r="H269" t="s">
        <v>192</v>
      </c>
      <c r="I269" t="s">
        <v>180</v>
      </c>
      <c r="J269" t="s">
        <v>193</v>
      </c>
    </row>
    <row r="270" spans="1:10" x14ac:dyDescent="0.35">
      <c r="A270" t="s">
        <v>10</v>
      </c>
      <c r="B270" t="s">
        <v>1090</v>
      </c>
      <c r="C270" s="227" t="s">
        <v>1134</v>
      </c>
      <c r="D270" s="227">
        <v>5.42</v>
      </c>
      <c r="E270" s="227" t="s">
        <v>194</v>
      </c>
      <c r="F270" t="s">
        <v>195</v>
      </c>
      <c r="G270" t="s">
        <v>13</v>
      </c>
      <c r="H270" t="s">
        <v>192</v>
      </c>
      <c r="I270" t="s">
        <v>180</v>
      </c>
      <c r="J270" t="s">
        <v>193</v>
      </c>
    </row>
    <row r="271" spans="1:10" x14ac:dyDescent="0.35">
      <c r="A271" t="s">
        <v>10</v>
      </c>
      <c r="B271" t="s">
        <v>1090</v>
      </c>
      <c r="C271" s="227" t="s">
        <v>709</v>
      </c>
      <c r="D271" s="227">
        <v>61.47</v>
      </c>
      <c r="E271" s="227" t="s">
        <v>55</v>
      </c>
      <c r="F271" t="s">
        <v>56</v>
      </c>
      <c r="G271" t="s">
        <v>13</v>
      </c>
      <c r="H271" t="s">
        <v>57</v>
      </c>
      <c r="I271" t="s">
        <v>15</v>
      </c>
      <c r="J271" t="s">
        <v>58</v>
      </c>
    </row>
    <row r="272" spans="1:10" x14ac:dyDescent="0.35">
      <c r="A272" t="s">
        <v>10</v>
      </c>
      <c r="B272" t="s">
        <v>1090</v>
      </c>
      <c r="C272" s="227" t="s">
        <v>59</v>
      </c>
      <c r="D272" s="227">
        <v>52.62</v>
      </c>
      <c r="E272" s="227" t="s">
        <v>55</v>
      </c>
      <c r="F272" t="s">
        <v>56</v>
      </c>
      <c r="G272" t="s">
        <v>13</v>
      </c>
      <c r="H272" t="s">
        <v>57</v>
      </c>
      <c r="I272" t="s">
        <v>15</v>
      </c>
      <c r="J272" t="s">
        <v>58</v>
      </c>
    </row>
    <row r="273" spans="1:10" x14ac:dyDescent="0.35">
      <c r="A273" t="s">
        <v>10</v>
      </c>
      <c r="B273" t="s">
        <v>1090</v>
      </c>
      <c r="C273" s="227" t="s">
        <v>892</v>
      </c>
      <c r="D273" s="227">
        <v>102.37</v>
      </c>
      <c r="E273" s="227" t="s">
        <v>55</v>
      </c>
      <c r="F273" t="s">
        <v>56</v>
      </c>
      <c r="G273" t="s">
        <v>13</v>
      </c>
      <c r="H273" t="s">
        <v>57</v>
      </c>
      <c r="I273" t="s">
        <v>15</v>
      </c>
      <c r="J273" t="s">
        <v>58</v>
      </c>
    </row>
    <row r="274" spans="1:10" x14ac:dyDescent="0.35">
      <c r="A274" t="s">
        <v>10</v>
      </c>
      <c r="B274" t="s">
        <v>1090</v>
      </c>
      <c r="C274" s="227" t="s">
        <v>1135</v>
      </c>
      <c r="D274" s="227">
        <v>53.36</v>
      </c>
      <c r="E274" s="227" t="s">
        <v>55</v>
      </c>
      <c r="F274" t="s">
        <v>56</v>
      </c>
      <c r="G274" t="s">
        <v>13</v>
      </c>
      <c r="H274" t="s">
        <v>57</v>
      </c>
      <c r="I274" t="s">
        <v>15</v>
      </c>
      <c r="J274" t="s">
        <v>58</v>
      </c>
    </row>
    <row r="275" spans="1:10" x14ac:dyDescent="0.35">
      <c r="A275" t="s">
        <v>10</v>
      </c>
      <c r="B275" t="s">
        <v>1090</v>
      </c>
      <c r="C275" s="227" t="s">
        <v>1136</v>
      </c>
      <c r="D275" s="227">
        <v>55.93</v>
      </c>
      <c r="E275" s="227" t="s">
        <v>55</v>
      </c>
      <c r="F275" t="s">
        <v>56</v>
      </c>
      <c r="G275" t="s">
        <v>13</v>
      </c>
      <c r="H275" t="s">
        <v>57</v>
      </c>
      <c r="I275" t="s">
        <v>15</v>
      </c>
      <c r="J275" t="s">
        <v>58</v>
      </c>
    </row>
    <row r="276" spans="1:10" x14ac:dyDescent="0.35">
      <c r="A276" t="s">
        <v>10</v>
      </c>
      <c r="B276" t="s">
        <v>1090</v>
      </c>
      <c r="C276" s="227" t="s">
        <v>692</v>
      </c>
      <c r="D276" s="227">
        <v>167.7</v>
      </c>
      <c r="E276" s="227" t="s">
        <v>55</v>
      </c>
      <c r="F276" t="s">
        <v>56</v>
      </c>
      <c r="G276" t="s">
        <v>13</v>
      </c>
      <c r="H276" t="s">
        <v>57</v>
      </c>
      <c r="I276" t="s">
        <v>15</v>
      </c>
      <c r="J276" t="s">
        <v>58</v>
      </c>
    </row>
    <row r="277" spans="1:10" x14ac:dyDescent="0.35">
      <c r="A277" t="s">
        <v>10</v>
      </c>
      <c r="B277" t="s">
        <v>1090</v>
      </c>
      <c r="C277" s="227" t="s">
        <v>582</v>
      </c>
      <c r="D277" s="227">
        <v>145.37</v>
      </c>
      <c r="E277" s="227" t="s">
        <v>61</v>
      </c>
      <c r="F277" t="s">
        <v>62</v>
      </c>
      <c r="G277" t="s">
        <v>62</v>
      </c>
      <c r="H277" t="s">
        <v>335</v>
      </c>
      <c r="I277" t="s">
        <v>1044</v>
      </c>
      <c r="J277" t="s">
        <v>335</v>
      </c>
    </row>
    <row r="278" spans="1:10" x14ac:dyDescent="0.35">
      <c r="A278" t="s">
        <v>10</v>
      </c>
      <c r="B278" t="s">
        <v>1137</v>
      </c>
      <c r="C278" s="227" t="s">
        <v>689</v>
      </c>
      <c r="D278" s="227">
        <v>200.48</v>
      </c>
      <c r="E278" s="227" t="s">
        <v>123</v>
      </c>
      <c r="F278" t="s">
        <v>456</v>
      </c>
      <c r="G278" t="s">
        <v>457</v>
      </c>
      <c r="H278" t="s">
        <v>1138</v>
      </c>
      <c r="I278" t="s">
        <v>1044</v>
      </c>
      <c r="J278" t="s">
        <v>1139</v>
      </c>
    </row>
    <row r="279" spans="1:10" x14ac:dyDescent="0.35">
      <c r="A279" t="s">
        <v>10</v>
      </c>
      <c r="B279" t="s">
        <v>1137</v>
      </c>
      <c r="C279" s="227" t="s">
        <v>115</v>
      </c>
      <c r="D279" s="227">
        <v>224.91</v>
      </c>
      <c r="E279" s="227" t="s">
        <v>123</v>
      </c>
      <c r="F279" t="s">
        <v>456</v>
      </c>
      <c r="G279" t="s">
        <v>457</v>
      </c>
      <c r="H279" t="s">
        <v>1138</v>
      </c>
      <c r="I279" t="s">
        <v>1044</v>
      </c>
      <c r="J279" t="s">
        <v>1139</v>
      </c>
    </row>
    <row r="280" spans="1:10" x14ac:dyDescent="0.35">
      <c r="A280" t="s">
        <v>10</v>
      </c>
      <c r="B280" t="s">
        <v>1137</v>
      </c>
      <c r="C280" s="227" t="s">
        <v>362</v>
      </c>
      <c r="D280" s="227">
        <v>118.88</v>
      </c>
      <c r="E280" s="227" t="s">
        <v>123</v>
      </c>
      <c r="F280" t="s">
        <v>456</v>
      </c>
      <c r="G280" t="s">
        <v>457</v>
      </c>
      <c r="H280" t="s">
        <v>1138</v>
      </c>
      <c r="I280" t="s">
        <v>1044</v>
      </c>
      <c r="J280" t="s">
        <v>1139</v>
      </c>
    </row>
    <row r="281" spans="1:10" x14ac:dyDescent="0.35">
      <c r="A281" t="s">
        <v>10</v>
      </c>
      <c r="B281" t="s">
        <v>1137</v>
      </c>
      <c r="C281" s="227" t="s">
        <v>151</v>
      </c>
      <c r="D281" s="227">
        <v>130.58000000000001</v>
      </c>
      <c r="E281" s="227" t="s">
        <v>123</v>
      </c>
      <c r="F281" t="s">
        <v>456</v>
      </c>
      <c r="G281" t="s">
        <v>457</v>
      </c>
      <c r="H281" t="s">
        <v>1138</v>
      </c>
      <c r="I281" t="s">
        <v>1044</v>
      </c>
      <c r="J281" t="s">
        <v>1139</v>
      </c>
    </row>
    <row r="282" spans="1:10" x14ac:dyDescent="0.35">
      <c r="A282" t="s">
        <v>10</v>
      </c>
      <c r="B282" t="s">
        <v>1137</v>
      </c>
      <c r="C282" s="227" t="s">
        <v>152</v>
      </c>
      <c r="D282" s="227">
        <v>85.55</v>
      </c>
      <c r="E282" s="227" t="s">
        <v>123</v>
      </c>
      <c r="F282" t="s">
        <v>456</v>
      </c>
      <c r="G282" t="s">
        <v>457</v>
      </c>
      <c r="H282" t="s">
        <v>1138</v>
      </c>
      <c r="I282" t="s">
        <v>1044</v>
      </c>
      <c r="J282" t="s">
        <v>1139</v>
      </c>
    </row>
    <row r="283" spans="1:10" x14ac:dyDescent="0.35">
      <c r="A283" t="s">
        <v>10</v>
      </c>
      <c r="B283" t="s">
        <v>1137</v>
      </c>
      <c r="C283" s="227" t="s">
        <v>293</v>
      </c>
      <c r="D283" s="227">
        <v>108.66</v>
      </c>
      <c r="E283" s="227" t="s">
        <v>123</v>
      </c>
      <c r="F283" t="s">
        <v>456</v>
      </c>
      <c r="G283" t="s">
        <v>457</v>
      </c>
      <c r="H283" t="s">
        <v>1138</v>
      </c>
      <c r="I283" t="s">
        <v>1044</v>
      </c>
      <c r="J283" t="s">
        <v>1139</v>
      </c>
    </row>
    <row r="284" spans="1:10" x14ac:dyDescent="0.35">
      <c r="A284" t="s">
        <v>10</v>
      </c>
      <c r="B284" t="s">
        <v>1137</v>
      </c>
      <c r="C284" s="227" t="s">
        <v>294</v>
      </c>
      <c r="D284" s="227">
        <v>42.11</v>
      </c>
      <c r="E284" s="227" t="s">
        <v>123</v>
      </c>
      <c r="F284" t="s">
        <v>456</v>
      </c>
      <c r="G284" t="s">
        <v>457</v>
      </c>
      <c r="H284" t="s">
        <v>1138</v>
      </c>
      <c r="I284" t="s">
        <v>1044</v>
      </c>
      <c r="J284" t="s">
        <v>1139</v>
      </c>
    </row>
    <row r="285" spans="1:10" x14ac:dyDescent="0.35">
      <c r="A285" t="s">
        <v>10</v>
      </c>
      <c r="B285" t="s">
        <v>1137</v>
      </c>
      <c r="C285" s="227" t="s">
        <v>153</v>
      </c>
      <c r="D285" s="227">
        <v>186.86</v>
      </c>
      <c r="E285" s="227" t="s">
        <v>123</v>
      </c>
      <c r="F285" t="s">
        <v>456</v>
      </c>
      <c r="G285" t="s">
        <v>457</v>
      </c>
      <c r="H285" t="s">
        <v>1138</v>
      </c>
      <c r="I285" t="s">
        <v>1044</v>
      </c>
      <c r="J285" t="s">
        <v>1139</v>
      </c>
    </row>
    <row r="286" spans="1:10" x14ac:dyDescent="0.35">
      <c r="A286" t="s">
        <v>10</v>
      </c>
      <c r="B286" t="s">
        <v>1137</v>
      </c>
      <c r="C286" s="227" t="s">
        <v>106</v>
      </c>
      <c r="D286" s="227">
        <v>526.76</v>
      </c>
      <c r="E286" s="227" t="s">
        <v>123</v>
      </c>
      <c r="F286" t="s">
        <v>456</v>
      </c>
      <c r="G286" t="s">
        <v>457</v>
      </c>
      <c r="H286" t="s">
        <v>1138</v>
      </c>
      <c r="I286" t="s">
        <v>1044</v>
      </c>
      <c r="J286" t="s">
        <v>1139</v>
      </c>
    </row>
    <row r="287" spans="1:10" x14ac:dyDescent="0.35">
      <c r="A287" t="s">
        <v>10</v>
      </c>
      <c r="B287" t="s">
        <v>1137</v>
      </c>
      <c r="C287" s="227" t="s">
        <v>119</v>
      </c>
      <c r="D287" s="227">
        <v>100.99</v>
      </c>
      <c r="E287" s="227" t="s">
        <v>123</v>
      </c>
      <c r="F287" t="s">
        <v>456</v>
      </c>
      <c r="G287" t="s">
        <v>457</v>
      </c>
      <c r="H287" t="s">
        <v>1138</v>
      </c>
      <c r="I287" t="s">
        <v>1044</v>
      </c>
      <c r="J287" t="s">
        <v>1139</v>
      </c>
    </row>
    <row r="288" spans="1:10" x14ac:dyDescent="0.35">
      <c r="A288" t="s">
        <v>10</v>
      </c>
      <c r="B288" t="s">
        <v>1137</v>
      </c>
      <c r="C288" s="227" t="s">
        <v>103</v>
      </c>
      <c r="D288" s="227">
        <v>100.97</v>
      </c>
      <c r="E288" s="227" t="s">
        <v>123</v>
      </c>
      <c r="F288" t="s">
        <v>456</v>
      </c>
      <c r="G288" t="s">
        <v>457</v>
      </c>
      <c r="H288" t="s">
        <v>1138</v>
      </c>
      <c r="I288" t="s">
        <v>1044</v>
      </c>
      <c r="J288" t="s">
        <v>1139</v>
      </c>
    </row>
    <row r="289" spans="1:10" x14ac:dyDescent="0.35">
      <c r="A289" t="s">
        <v>10</v>
      </c>
      <c r="B289" t="s">
        <v>1137</v>
      </c>
      <c r="C289" s="227" t="s">
        <v>111</v>
      </c>
      <c r="D289" s="227">
        <v>65.55</v>
      </c>
      <c r="E289" s="227" t="s">
        <v>123</v>
      </c>
      <c r="F289" t="s">
        <v>456</v>
      </c>
      <c r="G289" t="s">
        <v>457</v>
      </c>
      <c r="H289" t="s">
        <v>1138</v>
      </c>
      <c r="I289" t="s">
        <v>1044</v>
      </c>
      <c r="J289" t="s">
        <v>1139</v>
      </c>
    </row>
    <row r="290" spans="1:10" x14ac:dyDescent="0.35">
      <c r="A290" t="s">
        <v>10</v>
      </c>
      <c r="B290" t="s">
        <v>1137</v>
      </c>
      <c r="C290" s="227" t="s">
        <v>104</v>
      </c>
      <c r="D290" s="227">
        <v>186.12</v>
      </c>
      <c r="E290" s="227" t="s">
        <v>123</v>
      </c>
      <c r="F290" t="s">
        <v>456</v>
      </c>
      <c r="G290" t="s">
        <v>457</v>
      </c>
      <c r="H290" t="s">
        <v>1138</v>
      </c>
      <c r="I290" t="s">
        <v>1044</v>
      </c>
      <c r="J290" t="s">
        <v>1139</v>
      </c>
    </row>
    <row r="291" spans="1:10" x14ac:dyDescent="0.35">
      <c r="A291" t="s">
        <v>10</v>
      </c>
      <c r="B291" t="s">
        <v>1137</v>
      </c>
      <c r="C291" s="227" t="s">
        <v>126</v>
      </c>
      <c r="D291" s="227">
        <v>43.43</v>
      </c>
      <c r="E291" s="227" t="s">
        <v>123</v>
      </c>
      <c r="F291" t="s">
        <v>456</v>
      </c>
      <c r="G291" t="s">
        <v>457</v>
      </c>
      <c r="H291" t="s">
        <v>1138</v>
      </c>
      <c r="I291" t="s">
        <v>1044</v>
      </c>
      <c r="J291" t="s">
        <v>1139</v>
      </c>
    </row>
    <row r="292" spans="1:10" x14ac:dyDescent="0.35">
      <c r="A292" t="s">
        <v>10</v>
      </c>
      <c r="B292" t="s">
        <v>1137</v>
      </c>
      <c r="C292" s="227" t="s">
        <v>206</v>
      </c>
      <c r="D292" s="227">
        <v>43.56</v>
      </c>
      <c r="E292" s="227" t="s">
        <v>123</v>
      </c>
      <c r="F292" t="s">
        <v>456</v>
      </c>
      <c r="G292" t="s">
        <v>457</v>
      </c>
      <c r="H292" t="s">
        <v>1138</v>
      </c>
      <c r="I292" t="s">
        <v>1044</v>
      </c>
      <c r="J292" t="s">
        <v>1139</v>
      </c>
    </row>
    <row r="293" spans="1:10" x14ac:dyDescent="0.35">
      <c r="A293" t="s">
        <v>10</v>
      </c>
      <c r="B293" t="s">
        <v>1137</v>
      </c>
      <c r="C293" s="227" t="s">
        <v>900</v>
      </c>
      <c r="D293" s="227">
        <v>18.53</v>
      </c>
      <c r="E293" s="227" t="s">
        <v>209</v>
      </c>
      <c r="F293" t="s">
        <v>210</v>
      </c>
      <c r="G293" t="s">
        <v>67</v>
      </c>
      <c r="H293" t="s">
        <v>1138</v>
      </c>
      <c r="I293" t="s">
        <v>1044</v>
      </c>
      <c r="J293" t="s">
        <v>1139</v>
      </c>
    </row>
    <row r="294" spans="1:10" x14ac:dyDescent="0.35">
      <c r="A294" t="s">
        <v>10</v>
      </c>
      <c r="B294" t="s">
        <v>1137</v>
      </c>
      <c r="C294" s="227" t="s">
        <v>716</v>
      </c>
      <c r="D294" s="227">
        <v>259.68</v>
      </c>
      <c r="E294" s="227" t="s">
        <v>136</v>
      </c>
      <c r="F294" t="s">
        <v>652</v>
      </c>
      <c r="G294" t="s">
        <v>457</v>
      </c>
      <c r="H294" t="s">
        <v>1138</v>
      </c>
      <c r="I294" t="s">
        <v>1044</v>
      </c>
      <c r="J294" t="s">
        <v>1139</v>
      </c>
    </row>
    <row r="295" spans="1:10" x14ac:dyDescent="0.35">
      <c r="A295" t="s">
        <v>10</v>
      </c>
      <c r="B295" t="s">
        <v>1137</v>
      </c>
      <c r="C295" s="227" t="s">
        <v>1140</v>
      </c>
      <c r="D295" s="227">
        <v>121.45</v>
      </c>
      <c r="E295" s="227" t="s">
        <v>136</v>
      </c>
      <c r="F295" t="s">
        <v>652</v>
      </c>
      <c r="G295" t="s">
        <v>457</v>
      </c>
      <c r="H295" t="s">
        <v>1138</v>
      </c>
      <c r="I295" t="s">
        <v>1044</v>
      </c>
      <c r="J295" t="s">
        <v>1139</v>
      </c>
    </row>
    <row r="296" spans="1:10" x14ac:dyDescent="0.35">
      <c r="A296" t="s">
        <v>10</v>
      </c>
      <c r="B296" t="s">
        <v>1137</v>
      </c>
      <c r="C296" s="227" t="s">
        <v>1141</v>
      </c>
      <c r="D296" s="227">
        <v>192.22</v>
      </c>
      <c r="E296" s="227" t="s">
        <v>136</v>
      </c>
      <c r="F296" t="s">
        <v>652</v>
      </c>
      <c r="G296" t="s">
        <v>457</v>
      </c>
      <c r="H296" t="s">
        <v>1138</v>
      </c>
      <c r="I296" t="s">
        <v>1044</v>
      </c>
      <c r="J296" t="s">
        <v>1139</v>
      </c>
    </row>
    <row r="297" spans="1:10" x14ac:dyDescent="0.35">
      <c r="A297" t="s">
        <v>10</v>
      </c>
      <c r="B297" t="s">
        <v>1137</v>
      </c>
      <c r="C297" s="227" t="s">
        <v>1142</v>
      </c>
      <c r="D297" s="227">
        <v>100.56</v>
      </c>
      <c r="E297" s="227" t="s">
        <v>136</v>
      </c>
      <c r="F297" t="s">
        <v>652</v>
      </c>
      <c r="G297" t="s">
        <v>457</v>
      </c>
      <c r="H297" t="s">
        <v>1138</v>
      </c>
      <c r="I297" t="s">
        <v>1044</v>
      </c>
      <c r="J297" t="s">
        <v>1139</v>
      </c>
    </row>
    <row r="298" spans="1:10" x14ac:dyDescent="0.35">
      <c r="A298" t="s">
        <v>10</v>
      </c>
      <c r="B298" t="s">
        <v>1137</v>
      </c>
      <c r="C298" s="227" t="s">
        <v>1143</v>
      </c>
      <c r="D298" s="227">
        <v>122.44</v>
      </c>
      <c r="E298" s="227" t="s">
        <v>136</v>
      </c>
      <c r="F298" t="s">
        <v>652</v>
      </c>
      <c r="G298" t="s">
        <v>457</v>
      </c>
      <c r="H298" t="s">
        <v>1138</v>
      </c>
      <c r="I298" t="s">
        <v>1044</v>
      </c>
      <c r="J298" t="s">
        <v>1139</v>
      </c>
    </row>
    <row r="299" spans="1:10" x14ac:dyDescent="0.35">
      <c r="A299" t="s">
        <v>10</v>
      </c>
      <c r="B299" t="s">
        <v>1137</v>
      </c>
      <c r="C299" s="227" t="s">
        <v>397</v>
      </c>
      <c r="D299" s="227">
        <v>23.46</v>
      </c>
      <c r="E299" s="227" t="s">
        <v>50</v>
      </c>
      <c r="F299" t="s">
        <v>51</v>
      </c>
      <c r="G299" t="s">
        <v>13</v>
      </c>
      <c r="H299" t="s">
        <v>1144</v>
      </c>
      <c r="I299" t="s">
        <v>15</v>
      </c>
      <c r="J299" t="s">
        <v>372</v>
      </c>
    </row>
    <row r="300" spans="1:10" x14ac:dyDescent="0.35">
      <c r="A300" t="s">
        <v>10</v>
      </c>
      <c r="B300" t="s">
        <v>1137</v>
      </c>
      <c r="C300" s="227" t="s">
        <v>359</v>
      </c>
      <c r="D300" s="227">
        <v>130.35</v>
      </c>
      <c r="E300" s="227" t="s">
        <v>936</v>
      </c>
      <c r="F300" t="s">
        <v>937</v>
      </c>
      <c r="G300" t="s">
        <v>595</v>
      </c>
      <c r="H300" t="s">
        <v>1144</v>
      </c>
      <c r="I300" t="s">
        <v>15</v>
      </c>
      <c r="J300" t="s">
        <v>372</v>
      </c>
    </row>
    <row r="301" spans="1:10" x14ac:dyDescent="0.35">
      <c r="A301" t="s">
        <v>10</v>
      </c>
      <c r="B301" t="s">
        <v>1137</v>
      </c>
      <c r="C301" s="227" t="s">
        <v>484</v>
      </c>
      <c r="D301" s="227">
        <v>127.56</v>
      </c>
      <c r="E301" s="227" t="s">
        <v>936</v>
      </c>
      <c r="F301" t="s">
        <v>937</v>
      </c>
      <c r="G301" t="s">
        <v>595</v>
      </c>
      <c r="H301" t="s">
        <v>1144</v>
      </c>
      <c r="I301" t="s">
        <v>15</v>
      </c>
      <c r="J301" t="s">
        <v>372</v>
      </c>
    </row>
    <row r="302" spans="1:10" x14ac:dyDescent="0.35">
      <c r="A302" t="s">
        <v>10</v>
      </c>
      <c r="B302" t="s">
        <v>1137</v>
      </c>
      <c r="C302" s="227" t="s">
        <v>464</v>
      </c>
      <c r="D302" s="227">
        <v>14.01</v>
      </c>
      <c r="E302" s="227" t="s">
        <v>936</v>
      </c>
      <c r="F302" t="s">
        <v>937</v>
      </c>
      <c r="G302" t="s">
        <v>595</v>
      </c>
      <c r="H302" t="s">
        <v>1144</v>
      </c>
      <c r="I302" t="s">
        <v>15</v>
      </c>
      <c r="J302" t="s">
        <v>372</v>
      </c>
    </row>
    <row r="303" spans="1:10" x14ac:dyDescent="0.35">
      <c r="A303" t="s">
        <v>10</v>
      </c>
      <c r="B303" t="s">
        <v>1137</v>
      </c>
      <c r="C303" s="227" t="s">
        <v>465</v>
      </c>
      <c r="D303" s="227">
        <v>14.98</v>
      </c>
      <c r="E303" s="227" t="s">
        <v>936</v>
      </c>
      <c r="F303" t="s">
        <v>937</v>
      </c>
      <c r="G303" t="s">
        <v>595</v>
      </c>
      <c r="H303" t="s">
        <v>1144</v>
      </c>
      <c r="I303" t="s">
        <v>15</v>
      </c>
      <c r="J303" t="s">
        <v>372</v>
      </c>
    </row>
    <row r="304" spans="1:10" x14ac:dyDescent="0.35">
      <c r="A304" t="s">
        <v>10</v>
      </c>
      <c r="B304" t="s">
        <v>1137</v>
      </c>
      <c r="C304" s="227" t="s">
        <v>472</v>
      </c>
      <c r="D304" s="227">
        <v>205.08</v>
      </c>
      <c r="E304" s="227" t="s">
        <v>936</v>
      </c>
      <c r="F304" t="s">
        <v>937</v>
      </c>
      <c r="G304" t="s">
        <v>595</v>
      </c>
      <c r="H304" t="s">
        <v>1144</v>
      </c>
      <c r="I304" t="s">
        <v>15</v>
      </c>
      <c r="J304" t="s">
        <v>372</v>
      </c>
    </row>
    <row r="305" spans="1:10" x14ac:dyDescent="0.35">
      <c r="A305" t="s">
        <v>10</v>
      </c>
      <c r="B305" t="s">
        <v>1137</v>
      </c>
      <c r="C305" s="227" t="s">
        <v>810</v>
      </c>
      <c r="D305" s="227">
        <v>14.48</v>
      </c>
      <c r="E305" s="227" t="s">
        <v>936</v>
      </c>
      <c r="F305" t="s">
        <v>937</v>
      </c>
      <c r="G305" t="s">
        <v>595</v>
      </c>
      <c r="H305" t="s">
        <v>1144</v>
      </c>
      <c r="I305" t="s">
        <v>15</v>
      </c>
      <c r="J305" t="s">
        <v>372</v>
      </c>
    </row>
    <row r="306" spans="1:10" x14ac:dyDescent="0.35">
      <c r="A306" t="s">
        <v>10</v>
      </c>
      <c r="B306" t="s">
        <v>1137</v>
      </c>
      <c r="C306" s="227" t="s">
        <v>705</v>
      </c>
      <c r="D306" s="227">
        <v>200.73</v>
      </c>
      <c r="E306" s="227" t="s">
        <v>936</v>
      </c>
      <c r="F306" t="s">
        <v>937</v>
      </c>
      <c r="G306" t="s">
        <v>595</v>
      </c>
      <c r="H306" t="s">
        <v>1144</v>
      </c>
      <c r="I306" t="s">
        <v>15</v>
      </c>
      <c r="J306" t="s">
        <v>372</v>
      </c>
    </row>
    <row r="307" spans="1:10" x14ac:dyDescent="0.35">
      <c r="A307" t="s">
        <v>10</v>
      </c>
      <c r="B307" t="s">
        <v>1137</v>
      </c>
      <c r="C307" s="227" t="s">
        <v>358</v>
      </c>
      <c r="D307" s="227">
        <v>17.350000000000001</v>
      </c>
      <c r="E307" s="227" t="s">
        <v>936</v>
      </c>
      <c r="F307" t="s">
        <v>937</v>
      </c>
      <c r="G307" t="s">
        <v>595</v>
      </c>
      <c r="H307" t="s">
        <v>1144</v>
      </c>
      <c r="I307" t="s">
        <v>15</v>
      </c>
      <c r="J307" t="s">
        <v>372</v>
      </c>
    </row>
    <row r="308" spans="1:10" x14ac:dyDescent="0.35">
      <c r="A308" t="s">
        <v>10</v>
      </c>
      <c r="B308" t="s">
        <v>1137</v>
      </c>
      <c r="C308" s="227" t="s">
        <v>337</v>
      </c>
      <c r="D308" s="227">
        <v>60.76</v>
      </c>
      <c r="E308" s="227" t="s">
        <v>936</v>
      </c>
      <c r="F308" t="s">
        <v>937</v>
      </c>
      <c r="G308" t="s">
        <v>595</v>
      </c>
      <c r="H308" t="s">
        <v>1144</v>
      </c>
      <c r="I308" t="s">
        <v>15</v>
      </c>
      <c r="J308" t="s">
        <v>372</v>
      </c>
    </row>
    <row r="309" spans="1:10" x14ac:dyDescent="0.35">
      <c r="A309" t="s">
        <v>10</v>
      </c>
      <c r="B309" t="s">
        <v>1137</v>
      </c>
      <c r="C309" s="227" t="s">
        <v>49</v>
      </c>
      <c r="D309" s="227">
        <v>68.87</v>
      </c>
      <c r="E309" s="227" t="s">
        <v>50</v>
      </c>
      <c r="F309" t="s">
        <v>51</v>
      </c>
      <c r="G309" t="s">
        <v>13</v>
      </c>
      <c r="H309" t="s">
        <v>14</v>
      </c>
      <c r="I309" t="s">
        <v>15</v>
      </c>
      <c r="J309" t="s">
        <v>16</v>
      </c>
    </row>
    <row r="310" spans="1:10" x14ac:dyDescent="0.35">
      <c r="A310" t="s">
        <v>10</v>
      </c>
      <c r="B310" t="s">
        <v>1137</v>
      </c>
      <c r="C310" s="227" t="s">
        <v>52</v>
      </c>
      <c r="D310" s="227">
        <v>68.400000000000006</v>
      </c>
      <c r="E310" s="227" t="s">
        <v>50</v>
      </c>
      <c r="F310" t="s">
        <v>51</v>
      </c>
      <c r="G310" t="s">
        <v>13</v>
      </c>
      <c r="H310" t="s">
        <v>14</v>
      </c>
      <c r="I310" t="s">
        <v>15</v>
      </c>
      <c r="J310" t="s">
        <v>16</v>
      </c>
    </row>
    <row r="311" spans="1:10" x14ac:dyDescent="0.35">
      <c r="A311" t="s">
        <v>10</v>
      </c>
      <c r="B311" t="s">
        <v>1137</v>
      </c>
      <c r="C311" s="227" t="s">
        <v>53</v>
      </c>
      <c r="D311" s="227">
        <v>123.43</v>
      </c>
      <c r="E311" s="227" t="s">
        <v>50</v>
      </c>
      <c r="F311" t="s">
        <v>51</v>
      </c>
      <c r="G311" t="s">
        <v>13</v>
      </c>
      <c r="H311" t="s">
        <v>14</v>
      </c>
      <c r="I311" t="s">
        <v>15</v>
      </c>
      <c r="J311" t="s">
        <v>16</v>
      </c>
    </row>
    <row r="312" spans="1:10" x14ac:dyDescent="0.35">
      <c r="A312" t="s">
        <v>10</v>
      </c>
      <c r="B312" t="s">
        <v>1137</v>
      </c>
      <c r="C312" s="227" t="s">
        <v>223</v>
      </c>
      <c r="D312" s="227">
        <v>51.04</v>
      </c>
      <c r="E312" s="227" t="s">
        <v>50</v>
      </c>
      <c r="F312" t="s">
        <v>51</v>
      </c>
      <c r="G312" t="s">
        <v>13</v>
      </c>
      <c r="H312" t="s">
        <v>14</v>
      </c>
      <c r="I312" t="s">
        <v>15</v>
      </c>
      <c r="J312" t="s">
        <v>16</v>
      </c>
    </row>
    <row r="313" spans="1:10" x14ac:dyDescent="0.35">
      <c r="A313" t="s">
        <v>10</v>
      </c>
      <c r="B313" t="s">
        <v>1137</v>
      </c>
      <c r="C313" s="227" t="s">
        <v>639</v>
      </c>
      <c r="D313" s="227">
        <v>47.71</v>
      </c>
      <c r="E313" s="227" t="s">
        <v>50</v>
      </c>
      <c r="F313" t="s">
        <v>51</v>
      </c>
      <c r="G313" t="s">
        <v>13</v>
      </c>
      <c r="H313" t="s">
        <v>14</v>
      </c>
      <c r="I313" t="s">
        <v>15</v>
      </c>
      <c r="J313" t="s">
        <v>16</v>
      </c>
    </row>
    <row r="314" spans="1:10" x14ac:dyDescent="0.35">
      <c r="A314" t="s">
        <v>10</v>
      </c>
      <c r="B314" t="s">
        <v>1137</v>
      </c>
      <c r="C314" s="227" t="s">
        <v>640</v>
      </c>
      <c r="D314" s="227">
        <v>55.22</v>
      </c>
      <c r="E314" s="227" t="s">
        <v>50</v>
      </c>
      <c r="F314" t="s">
        <v>51</v>
      </c>
      <c r="G314" t="s">
        <v>13</v>
      </c>
      <c r="H314" t="s">
        <v>14</v>
      </c>
      <c r="I314" t="s">
        <v>15</v>
      </c>
      <c r="J314" t="s">
        <v>16</v>
      </c>
    </row>
    <row r="315" spans="1:10" x14ac:dyDescent="0.35">
      <c r="A315" t="s">
        <v>10</v>
      </c>
      <c r="B315" t="s">
        <v>1137</v>
      </c>
      <c r="C315" s="227" t="s">
        <v>24</v>
      </c>
      <c r="D315" s="227">
        <v>40.83</v>
      </c>
      <c r="E315" s="227" t="s">
        <v>18</v>
      </c>
      <c r="F315" t="s">
        <v>19</v>
      </c>
      <c r="G315" t="s">
        <v>13</v>
      </c>
      <c r="H315" t="s">
        <v>14</v>
      </c>
      <c r="I315" t="s">
        <v>15</v>
      </c>
      <c r="J315" t="s">
        <v>16</v>
      </c>
    </row>
    <row r="316" spans="1:10" x14ac:dyDescent="0.35">
      <c r="A316" t="s">
        <v>10</v>
      </c>
      <c r="B316" t="s">
        <v>1137</v>
      </c>
      <c r="C316" s="227" t="s">
        <v>323</v>
      </c>
      <c r="D316" s="227">
        <v>46.17</v>
      </c>
      <c r="E316" s="227" t="s">
        <v>18</v>
      </c>
      <c r="F316" t="s">
        <v>19</v>
      </c>
      <c r="G316" t="s">
        <v>13</v>
      </c>
      <c r="H316" t="s">
        <v>14</v>
      </c>
      <c r="I316" t="s">
        <v>15</v>
      </c>
      <c r="J316" t="s">
        <v>16</v>
      </c>
    </row>
    <row r="317" spans="1:10" x14ac:dyDescent="0.35">
      <c r="A317" t="s">
        <v>10</v>
      </c>
      <c r="B317" t="s">
        <v>1137</v>
      </c>
      <c r="C317" s="227" t="s">
        <v>43</v>
      </c>
      <c r="D317" s="227">
        <v>360.11</v>
      </c>
      <c r="E317" s="227" t="s">
        <v>41</v>
      </c>
      <c r="F317" t="s">
        <v>42</v>
      </c>
      <c r="G317" t="s">
        <v>13</v>
      </c>
      <c r="H317" t="s">
        <v>14</v>
      </c>
      <c r="I317" t="s">
        <v>15</v>
      </c>
      <c r="J317" t="s">
        <v>16</v>
      </c>
    </row>
    <row r="318" spans="1:10" x14ac:dyDescent="0.35">
      <c r="A318" t="s">
        <v>10</v>
      </c>
      <c r="B318" t="s">
        <v>1137</v>
      </c>
      <c r="C318" s="227" t="s">
        <v>329</v>
      </c>
      <c r="D318" s="227">
        <v>0.62</v>
      </c>
      <c r="E318" s="227" t="s">
        <v>41</v>
      </c>
      <c r="F318" t="s">
        <v>42</v>
      </c>
      <c r="G318" t="s">
        <v>13</v>
      </c>
      <c r="H318" t="s">
        <v>14</v>
      </c>
      <c r="I318" t="s">
        <v>15</v>
      </c>
      <c r="J318" t="s">
        <v>16</v>
      </c>
    </row>
    <row r="319" spans="1:10" x14ac:dyDescent="0.35">
      <c r="A319" t="s">
        <v>10</v>
      </c>
      <c r="B319" t="s">
        <v>1137</v>
      </c>
      <c r="C319" s="227" t="s">
        <v>40</v>
      </c>
      <c r="D319" s="227">
        <v>0.78</v>
      </c>
      <c r="E319" s="227" t="s">
        <v>41</v>
      </c>
      <c r="F319" t="s">
        <v>42</v>
      </c>
      <c r="G319" t="s">
        <v>13</v>
      </c>
      <c r="H319" t="s">
        <v>14</v>
      </c>
      <c r="I319" t="s">
        <v>15</v>
      </c>
      <c r="J319" t="s">
        <v>16</v>
      </c>
    </row>
    <row r="320" spans="1:10" x14ac:dyDescent="0.35">
      <c r="A320" t="s">
        <v>10</v>
      </c>
      <c r="B320" t="s">
        <v>1137</v>
      </c>
      <c r="C320" s="227" t="s">
        <v>44</v>
      </c>
      <c r="D320" s="227">
        <v>1.56</v>
      </c>
      <c r="E320" s="227" t="s">
        <v>41</v>
      </c>
      <c r="F320" t="s">
        <v>42</v>
      </c>
      <c r="G320" t="s">
        <v>13</v>
      </c>
      <c r="H320" t="s">
        <v>14</v>
      </c>
      <c r="I320" t="s">
        <v>15</v>
      </c>
      <c r="J320" t="s">
        <v>16</v>
      </c>
    </row>
    <row r="321" spans="1:10" x14ac:dyDescent="0.35">
      <c r="A321" t="s">
        <v>10</v>
      </c>
      <c r="B321" t="s">
        <v>1137</v>
      </c>
      <c r="C321" s="227" t="s">
        <v>39</v>
      </c>
      <c r="D321" s="227">
        <v>57.67</v>
      </c>
      <c r="E321" s="227" t="s">
        <v>31</v>
      </c>
      <c r="F321" t="s">
        <v>32</v>
      </c>
      <c r="G321" t="s">
        <v>13</v>
      </c>
      <c r="H321" t="s">
        <v>14</v>
      </c>
      <c r="I321" t="s">
        <v>15</v>
      </c>
      <c r="J321" t="s">
        <v>16</v>
      </c>
    </row>
    <row r="322" spans="1:10" x14ac:dyDescent="0.35">
      <c r="A322" t="s">
        <v>10</v>
      </c>
      <c r="B322" t="s">
        <v>1137</v>
      </c>
      <c r="C322" s="227" t="s">
        <v>243</v>
      </c>
      <c r="D322" s="227">
        <v>59.15</v>
      </c>
      <c r="E322" s="227" t="s">
        <v>31</v>
      </c>
      <c r="F322" t="s">
        <v>32</v>
      </c>
      <c r="G322" t="s">
        <v>13</v>
      </c>
      <c r="H322" t="s">
        <v>14</v>
      </c>
      <c r="I322" t="s">
        <v>15</v>
      </c>
      <c r="J322" t="s">
        <v>16</v>
      </c>
    </row>
    <row r="323" spans="1:10" x14ac:dyDescent="0.35">
      <c r="A323" t="s">
        <v>10</v>
      </c>
      <c r="B323" t="s">
        <v>1137</v>
      </c>
      <c r="C323" s="227" t="s">
        <v>1145</v>
      </c>
      <c r="D323" s="227">
        <v>180.6</v>
      </c>
      <c r="E323" s="227" t="s">
        <v>11</v>
      </c>
      <c r="F323" t="s">
        <v>12</v>
      </c>
      <c r="G323" t="s">
        <v>13</v>
      </c>
      <c r="H323" t="s">
        <v>14</v>
      </c>
      <c r="I323" t="s">
        <v>15</v>
      </c>
      <c r="J323" t="s">
        <v>16</v>
      </c>
    </row>
    <row r="324" spans="1:10" x14ac:dyDescent="0.35">
      <c r="A324" t="s">
        <v>10</v>
      </c>
      <c r="B324" t="s">
        <v>1137</v>
      </c>
      <c r="C324" s="227" t="s">
        <v>868</v>
      </c>
      <c r="D324" s="227">
        <v>45.39</v>
      </c>
      <c r="E324" s="227" t="s">
        <v>55</v>
      </c>
      <c r="F324" t="s">
        <v>56</v>
      </c>
      <c r="G324" t="s">
        <v>13</v>
      </c>
      <c r="H324" t="s">
        <v>57</v>
      </c>
      <c r="I324" t="s">
        <v>15</v>
      </c>
      <c r="J324" t="s">
        <v>58</v>
      </c>
    </row>
    <row r="325" spans="1:10" x14ac:dyDescent="0.35">
      <c r="A325" t="s">
        <v>10</v>
      </c>
      <c r="B325" t="s">
        <v>1146</v>
      </c>
      <c r="C325" s="227" t="s">
        <v>596</v>
      </c>
      <c r="D325" s="227">
        <v>163.08000000000001</v>
      </c>
      <c r="E325" s="227" t="s">
        <v>65</v>
      </c>
      <c r="F325" t="s">
        <v>66</v>
      </c>
      <c r="G325" t="s">
        <v>67</v>
      </c>
      <c r="H325" t="s">
        <v>57</v>
      </c>
      <c r="I325" t="s">
        <v>15</v>
      </c>
      <c r="J325" t="s">
        <v>58</v>
      </c>
    </row>
    <row r="326" spans="1:10" x14ac:dyDescent="0.35">
      <c r="A326" t="s">
        <v>10</v>
      </c>
      <c r="B326" t="s">
        <v>1146</v>
      </c>
      <c r="C326" s="227" t="s">
        <v>440</v>
      </c>
      <c r="D326" s="227">
        <v>150.22999999999999</v>
      </c>
      <c r="E326" s="227" t="s">
        <v>147</v>
      </c>
      <c r="F326" t="s">
        <v>148</v>
      </c>
      <c r="G326" t="s">
        <v>62</v>
      </c>
      <c r="H326" t="s">
        <v>1147</v>
      </c>
      <c r="I326" t="s">
        <v>1044</v>
      </c>
      <c r="J326" t="s">
        <v>1148</v>
      </c>
    </row>
    <row r="327" spans="1:10" x14ac:dyDescent="0.35">
      <c r="A327" t="s">
        <v>10</v>
      </c>
      <c r="B327" t="s">
        <v>1146</v>
      </c>
      <c r="C327" s="227" t="s">
        <v>408</v>
      </c>
      <c r="D327" s="227">
        <v>180.75</v>
      </c>
      <c r="E327" s="227" t="s">
        <v>147</v>
      </c>
      <c r="F327" t="s">
        <v>148</v>
      </c>
      <c r="G327" t="s">
        <v>62</v>
      </c>
      <c r="H327" t="s">
        <v>1147</v>
      </c>
      <c r="I327" t="s">
        <v>1044</v>
      </c>
      <c r="J327" t="s">
        <v>1148</v>
      </c>
    </row>
    <row r="328" spans="1:10" x14ac:dyDescent="0.35">
      <c r="A328" t="s">
        <v>10</v>
      </c>
      <c r="B328" t="s">
        <v>1146</v>
      </c>
      <c r="C328" s="227" t="s">
        <v>406</v>
      </c>
      <c r="D328" s="227">
        <v>181.5</v>
      </c>
      <c r="E328" s="227" t="s">
        <v>147</v>
      </c>
      <c r="F328" t="s">
        <v>148</v>
      </c>
      <c r="G328" t="s">
        <v>62</v>
      </c>
      <c r="H328" t="s">
        <v>1147</v>
      </c>
      <c r="I328" t="s">
        <v>1044</v>
      </c>
      <c r="J328" t="s">
        <v>1148</v>
      </c>
    </row>
    <row r="329" spans="1:10" x14ac:dyDescent="0.35">
      <c r="A329" t="s">
        <v>10</v>
      </c>
      <c r="B329" t="s">
        <v>1146</v>
      </c>
      <c r="C329" s="227" t="s">
        <v>359</v>
      </c>
      <c r="D329" s="227">
        <v>621.75</v>
      </c>
      <c r="E329" s="227" t="s">
        <v>147</v>
      </c>
      <c r="F329" t="s">
        <v>148</v>
      </c>
      <c r="G329" t="s">
        <v>62</v>
      </c>
      <c r="H329" t="s">
        <v>1147</v>
      </c>
      <c r="I329" t="s">
        <v>1044</v>
      </c>
      <c r="J329" t="s">
        <v>1148</v>
      </c>
    </row>
    <row r="330" spans="1:10" x14ac:dyDescent="0.35">
      <c r="A330" t="s">
        <v>10</v>
      </c>
      <c r="B330" t="s">
        <v>1146</v>
      </c>
      <c r="C330" s="227" t="s">
        <v>1149</v>
      </c>
      <c r="D330" s="227">
        <v>225.89</v>
      </c>
      <c r="E330" s="227" t="s">
        <v>147</v>
      </c>
      <c r="F330" t="s">
        <v>148</v>
      </c>
      <c r="G330" t="s">
        <v>62</v>
      </c>
      <c r="H330" t="s">
        <v>1147</v>
      </c>
      <c r="I330" t="s">
        <v>1044</v>
      </c>
      <c r="J330" t="s">
        <v>1148</v>
      </c>
    </row>
    <row r="331" spans="1:10" x14ac:dyDescent="0.35">
      <c r="A331" t="s">
        <v>10</v>
      </c>
      <c r="B331" t="s">
        <v>1146</v>
      </c>
      <c r="C331" s="227" t="s">
        <v>886</v>
      </c>
      <c r="D331" s="227">
        <v>225.89</v>
      </c>
      <c r="E331" s="227" t="s">
        <v>147</v>
      </c>
      <c r="F331" t="s">
        <v>148</v>
      </c>
      <c r="G331" t="s">
        <v>62</v>
      </c>
      <c r="H331" t="s">
        <v>1147</v>
      </c>
      <c r="I331" t="s">
        <v>1044</v>
      </c>
      <c r="J331" t="s">
        <v>1148</v>
      </c>
    </row>
    <row r="332" spans="1:10" x14ac:dyDescent="0.35">
      <c r="A332" t="s">
        <v>10</v>
      </c>
      <c r="B332" t="s">
        <v>1146</v>
      </c>
      <c r="C332" s="227" t="s">
        <v>1150</v>
      </c>
      <c r="D332" s="227">
        <v>261.27999999999997</v>
      </c>
      <c r="E332" s="227" t="s">
        <v>147</v>
      </c>
      <c r="F332" t="s">
        <v>148</v>
      </c>
      <c r="G332" t="s">
        <v>62</v>
      </c>
      <c r="H332" t="s">
        <v>1147</v>
      </c>
      <c r="I332" t="s">
        <v>1044</v>
      </c>
      <c r="J332" t="s">
        <v>1148</v>
      </c>
    </row>
    <row r="333" spans="1:10" x14ac:dyDescent="0.35">
      <c r="A333" t="s">
        <v>10</v>
      </c>
      <c r="B333" t="s">
        <v>1146</v>
      </c>
      <c r="C333" s="227" t="s">
        <v>658</v>
      </c>
      <c r="D333" s="227">
        <v>570.92999999999995</v>
      </c>
      <c r="E333" s="227" t="s">
        <v>147</v>
      </c>
      <c r="F333" t="s">
        <v>148</v>
      </c>
      <c r="G333" t="s">
        <v>62</v>
      </c>
      <c r="H333" t="s">
        <v>1147</v>
      </c>
      <c r="I333" t="s">
        <v>1044</v>
      </c>
      <c r="J333" t="s">
        <v>1148</v>
      </c>
    </row>
    <row r="334" spans="1:10" x14ac:dyDescent="0.35">
      <c r="A334" t="s">
        <v>10</v>
      </c>
      <c r="B334" t="s">
        <v>1146</v>
      </c>
      <c r="C334" s="227" t="s">
        <v>878</v>
      </c>
      <c r="D334" s="227">
        <v>95.1</v>
      </c>
      <c r="E334" s="227" t="s">
        <v>33</v>
      </c>
      <c r="F334" t="s">
        <v>34</v>
      </c>
      <c r="G334" t="s">
        <v>13</v>
      </c>
      <c r="H334" t="s">
        <v>14</v>
      </c>
      <c r="I334" t="s">
        <v>15</v>
      </c>
      <c r="J334" t="s">
        <v>16</v>
      </c>
    </row>
    <row r="335" spans="1:10" x14ac:dyDescent="0.35">
      <c r="A335" t="s">
        <v>10</v>
      </c>
      <c r="B335" t="s">
        <v>1146</v>
      </c>
      <c r="C335" s="227" t="s">
        <v>879</v>
      </c>
      <c r="D335" s="227">
        <v>115.44</v>
      </c>
      <c r="E335" s="227" t="s">
        <v>33</v>
      </c>
      <c r="F335" t="s">
        <v>34</v>
      </c>
      <c r="G335" t="s">
        <v>13</v>
      </c>
      <c r="H335" t="s">
        <v>14</v>
      </c>
      <c r="I335" t="s">
        <v>15</v>
      </c>
      <c r="J335" t="s">
        <v>16</v>
      </c>
    </row>
    <row r="336" spans="1:10" x14ac:dyDescent="0.35">
      <c r="A336" t="s">
        <v>10</v>
      </c>
      <c r="B336" t="s">
        <v>1146</v>
      </c>
      <c r="C336" s="227" t="s">
        <v>352</v>
      </c>
      <c r="D336" s="227">
        <v>419.44</v>
      </c>
      <c r="E336" s="227" t="s">
        <v>33</v>
      </c>
      <c r="F336" t="s">
        <v>34</v>
      </c>
      <c r="G336" t="s">
        <v>13</v>
      </c>
      <c r="H336" t="s">
        <v>14</v>
      </c>
      <c r="I336" t="s">
        <v>15</v>
      </c>
      <c r="J336" t="s">
        <v>16</v>
      </c>
    </row>
    <row r="337" spans="1:10" x14ac:dyDescent="0.35">
      <c r="A337" t="s">
        <v>10</v>
      </c>
      <c r="B337" t="s">
        <v>1146</v>
      </c>
      <c r="C337" s="227" t="s">
        <v>1013</v>
      </c>
      <c r="D337" s="227">
        <v>78.33</v>
      </c>
      <c r="E337" s="227" t="s">
        <v>36</v>
      </c>
      <c r="F337" t="s">
        <v>37</v>
      </c>
      <c r="G337" t="s">
        <v>13</v>
      </c>
      <c r="H337" t="s">
        <v>14</v>
      </c>
      <c r="I337" t="s">
        <v>15</v>
      </c>
      <c r="J337" t="s">
        <v>16</v>
      </c>
    </row>
    <row r="338" spans="1:10" x14ac:dyDescent="0.35">
      <c r="A338" t="s">
        <v>10</v>
      </c>
      <c r="B338" t="s">
        <v>1146</v>
      </c>
      <c r="C338" s="227" t="s">
        <v>239</v>
      </c>
      <c r="D338" s="227">
        <v>64.92</v>
      </c>
      <c r="E338" s="227" t="s">
        <v>36</v>
      </c>
      <c r="F338" t="s">
        <v>37</v>
      </c>
      <c r="G338" t="s">
        <v>13</v>
      </c>
      <c r="H338" t="s">
        <v>14</v>
      </c>
      <c r="I338" t="s">
        <v>15</v>
      </c>
      <c r="J338" t="s">
        <v>16</v>
      </c>
    </row>
    <row r="339" spans="1:10" x14ac:dyDescent="0.35">
      <c r="A339" t="s">
        <v>10</v>
      </c>
      <c r="B339" t="s">
        <v>1146</v>
      </c>
      <c r="C339" s="227" t="s">
        <v>806</v>
      </c>
      <c r="D339" s="227">
        <v>61.42</v>
      </c>
      <c r="E339" s="227" t="s">
        <v>36</v>
      </c>
      <c r="F339" t="s">
        <v>37</v>
      </c>
      <c r="G339" t="s">
        <v>13</v>
      </c>
      <c r="H339" t="s">
        <v>14</v>
      </c>
      <c r="I339" t="s">
        <v>15</v>
      </c>
      <c r="J339" t="s">
        <v>16</v>
      </c>
    </row>
    <row r="340" spans="1:10" x14ac:dyDescent="0.35">
      <c r="A340" t="s">
        <v>10</v>
      </c>
      <c r="B340" t="s">
        <v>1146</v>
      </c>
      <c r="C340" s="227" t="s">
        <v>334</v>
      </c>
      <c r="D340" s="227">
        <v>878.74</v>
      </c>
      <c r="E340" s="227" t="s">
        <v>11</v>
      </c>
      <c r="F340" t="s">
        <v>12</v>
      </c>
      <c r="G340" t="s">
        <v>13</v>
      </c>
      <c r="H340" t="s">
        <v>14</v>
      </c>
      <c r="I340" t="s">
        <v>15</v>
      </c>
      <c r="J340" t="s">
        <v>16</v>
      </c>
    </row>
    <row r="341" spans="1:10" x14ac:dyDescent="0.35">
      <c r="A341" t="s">
        <v>10</v>
      </c>
      <c r="B341" t="s">
        <v>1146</v>
      </c>
      <c r="C341" s="227" t="s">
        <v>1151</v>
      </c>
      <c r="D341" s="227">
        <v>508.95</v>
      </c>
      <c r="E341" s="227" t="s">
        <v>11</v>
      </c>
      <c r="F341" t="s">
        <v>12</v>
      </c>
      <c r="G341" t="s">
        <v>13</v>
      </c>
      <c r="H341" t="s">
        <v>14</v>
      </c>
      <c r="I341" t="s">
        <v>15</v>
      </c>
      <c r="J341" t="s">
        <v>16</v>
      </c>
    </row>
    <row r="342" spans="1:10" x14ac:dyDescent="0.35">
      <c r="A342" t="s">
        <v>10</v>
      </c>
      <c r="B342" t="s">
        <v>1146</v>
      </c>
      <c r="C342" s="227" t="s">
        <v>1152</v>
      </c>
      <c r="D342" s="227">
        <v>781.6</v>
      </c>
      <c r="E342" s="227" t="s">
        <v>11</v>
      </c>
      <c r="F342" t="s">
        <v>12</v>
      </c>
      <c r="G342" t="s">
        <v>13</v>
      </c>
      <c r="H342" t="s">
        <v>14</v>
      </c>
      <c r="I342" t="s">
        <v>15</v>
      </c>
      <c r="J342" t="s">
        <v>16</v>
      </c>
    </row>
    <row r="343" spans="1:10" x14ac:dyDescent="0.35">
      <c r="A343" t="s">
        <v>10</v>
      </c>
      <c r="B343" t="s">
        <v>1146</v>
      </c>
      <c r="C343" s="227" t="s">
        <v>1066</v>
      </c>
      <c r="D343" s="227">
        <v>725.47</v>
      </c>
      <c r="E343" s="227" t="s">
        <v>11</v>
      </c>
      <c r="F343" t="s">
        <v>12</v>
      </c>
      <c r="G343" t="s">
        <v>13</v>
      </c>
      <c r="H343" t="s">
        <v>14</v>
      </c>
      <c r="I343" t="s">
        <v>15</v>
      </c>
      <c r="J343" t="s">
        <v>16</v>
      </c>
    </row>
    <row r="344" spans="1:10" x14ac:dyDescent="0.35">
      <c r="A344" t="s">
        <v>10</v>
      </c>
      <c r="B344" t="s">
        <v>1146</v>
      </c>
      <c r="C344" s="227" t="s">
        <v>1153</v>
      </c>
      <c r="D344" s="227">
        <v>728.96</v>
      </c>
      <c r="E344" s="227" t="s">
        <v>11</v>
      </c>
      <c r="F344" t="s">
        <v>12</v>
      </c>
      <c r="G344" t="s">
        <v>13</v>
      </c>
      <c r="H344" t="s">
        <v>14</v>
      </c>
      <c r="I344" t="s">
        <v>15</v>
      </c>
      <c r="J344" t="s">
        <v>16</v>
      </c>
    </row>
    <row r="345" spans="1:10" x14ac:dyDescent="0.35">
      <c r="A345" t="s">
        <v>10</v>
      </c>
      <c r="B345" t="s">
        <v>1146</v>
      </c>
      <c r="C345" s="227" t="s">
        <v>1154</v>
      </c>
      <c r="D345" s="227">
        <v>2020.42</v>
      </c>
      <c r="E345" s="227" t="s">
        <v>11</v>
      </c>
      <c r="F345" t="s">
        <v>12</v>
      </c>
      <c r="G345" t="s">
        <v>13</v>
      </c>
      <c r="H345" t="s">
        <v>14</v>
      </c>
      <c r="I345" t="s">
        <v>15</v>
      </c>
      <c r="J345" t="s">
        <v>16</v>
      </c>
    </row>
    <row r="346" spans="1:10" x14ac:dyDescent="0.35">
      <c r="A346" t="s">
        <v>10</v>
      </c>
      <c r="B346" t="s">
        <v>1146</v>
      </c>
      <c r="C346" s="227" t="s">
        <v>896</v>
      </c>
      <c r="D346" s="227">
        <v>725.21</v>
      </c>
      <c r="E346" s="227" t="s">
        <v>11</v>
      </c>
      <c r="F346" t="s">
        <v>12</v>
      </c>
      <c r="G346" t="s">
        <v>13</v>
      </c>
      <c r="H346" t="s">
        <v>14</v>
      </c>
      <c r="I346" t="s">
        <v>15</v>
      </c>
      <c r="J346" t="s">
        <v>16</v>
      </c>
    </row>
    <row r="347" spans="1:10" x14ac:dyDescent="0.35">
      <c r="A347" t="s">
        <v>10</v>
      </c>
      <c r="B347" t="s">
        <v>1146</v>
      </c>
      <c r="C347" s="227" t="s">
        <v>1155</v>
      </c>
      <c r="D347" s="227">
        <v>84.28</v>
      </c>
      <c r="E347" s="227" t="s">
        <v>28</v>
      </c>
      <c r="F347" t="s">
        <v>29</v>
      </c>
      <c r="G347" t="s">
        <v>13</v>
      </c>
      <c r="H347" t="s">
        <v>14</v>
      </c>
      <c r="I347" t="s">
        <v>15</v>
      </c>
      <c r="J347" t="s">
        <v>16</v>
      </c>
    </row>
    <row r="348" spans="1:10" x14ac:dyDescent="0.35">
      <c r="A348" t="s">
        <v>10</v>
      </c>
      <c r="B348" t="s">
        <v>1146</v>
      </c>
      <c r="C348" s="227" t="s">
        <v>637</v>
      </c>
      <c r="D348" s="227">
        <v>34</v>
      </c>
      <c r="E348" s="227" t="s">
        <v>28</v>
      </c>
      <c r="F348" t="s">
        <v>29</v>
      </c>
      <c r="G348" t="s">
        <v>13</v>
      </c>
      <c r="H348" t="s">
        <v>14</v>
      </c>
      <c r="I348" t="s">
        <v>15</v>
      </c>
      <c r="J348" t="s">
        <v>16</v>
      </c>
    </row>
    <row r="349" spans="1:10" x14ac:dyDescent="0.35">
      <c r="A349" t="s">
        <v>10</v>
      </c>
      <c r="B349" t="s">
        <v>1146</v>
      </c>
      <c r="C349" s="227" t="s">
        <v>229</v>
      </c>
      <c r="D349" s="227">
        <v>40.39</v>
      </c>
      <c r="E349" s="227" t="s">
        <v>28</v>
      </c>
      <c r="F349" t="s">
        <v>29</v>
      </c>
      <c r="G349" t="s">
        <v>13</v>
      </c>
      <c r="H349" t="s">
        <v>14</v>
      </c>
      <c r="I349" t="s">
        <v>15</v>
      </c>
      <c r="J349" t="s">
        <v>16</v>
      </c>
    </row>
    <row r="350" spans="1:10" x14ac:dyDescent="0.35">
      <c r="A350" t="s">
        <v>10</v>
      </c>
      <c r="B350" t="s">
        <v>1146</v>
      </c>
      <c r="C350" s="227" t="s">
        <v>785</v>
      </c>
      <c r="D350" s="227">
        <v>84.28</v>
      </c>
      <c r="E350" s="227" t="s">
        <v>28</v>
      </c>
      <c r="F350" t="s">
        <v>29</v>
      </c>
      <c r="G350" t="s">
        <v>13</v>
      </c>
      <c r="H350" t="s">
        <v>14</v>
      </c>
      <c r="I350" t="s">
        <v>15</v>
      </c>
      <c r="J350" t="s">
        <v>16</v>
      </c>
    </row>
    <row r="351" spans="1:10" x14ac:dyDescent="0.35">
      <c r="A351" t="s">
        <v>10</v>
      </c>
      <c r="B351" t="s">
        <v>1146</v>
      </c>
      <c r="C351" s="227" t="s">
        <v>786</v>
      </c>
      <c r="D351" s="227">
        <v>34.5</v>
      </c>
      <c r="E351" s="227" t="s">
        <v>28</v>
      </c>
      <c r="F351" t="s">
        <v>29</v>
      </c>
      <c r="G351" t="s">
        <v>13</v>
      </c>
      <c r="H351" t="s">
        <v>14</v>
      </c>
      <c r="I351" t="s">
        <v>15</v>
      </c>
      <c r="J351" t="s">
        <v>16</v>
      </c>
    </row>
    <row r="352" spans="1:10" x14ac:dyDescent="0.35">
      <c r="A352" t="s">
        <v>10</v>
      </c>
      <c r="B352" t="s">
        <v>1146</v>
      </c>
      <c r="C352" s="227" t="s">
        <v>1156</v>
      </c>
      <c r="D352" s="227">
        <v>40.39</v>
      </c>
      <c r="E352" s="227" t="s">
        <v>28</v>
      </c>
      <c r="F352" t="s">
        <v>29</v>
      </c>
      <c r="G352" t="s">
        <v>13</v>
      </c>
      <c r="H352" t="s">
        <v>14</v>
      </c>
      <c r="I352" t="s">
        <v>15</v>
      </c>
      <c r="J352" t="s">
        <v>16</v>
      </c>
    </row>
    <row r="353" spans="1:10" x14ac:dyDescent="0.35">
      <c r="A353" t="s">
        <v>10</v>
      </c>
      <c r="B353" t="s">
        <v>1146</v>
      </c>
      <c r="C353" s="227" t="s">
        <v>39</v>
      </c>
      <c r="D353" s="227">
        <v>188.73</v>
      </c>
      <c r="E353" s="227" t="s">
        <v>31</v>
      </c>
      <c r="F353" t="s">
        <v>32</v>
      </c>
      <c r="G353" t="s">
        <v>13</v>
      </c>
      <c r="H353" t="s">
        <v>14</v>
      </c>
      <c r="I353" t="s">
        <v>15</v>
      </c>
      <c r="J353" t="s">
        <v>16</v>
      </c>
    </row>
    <row r="354" spans="1:10" x14ac:dyDescent="0.35">
      <c r="A354" t="s">
        <v>10</v>
      </c>
      <c r="B354" t="s">
        <v>1146</v>
      </c>
      <c r="C354" s="227" t="s">
        <v>243</v>
      </c>
      <c r="D354" s="227">
        <v>793.71</v>
      </c>
      <c r="E354" s="227" t="s">
        <v>31</v>
      </c>
      <c r="F354" t="s">
        <v>32</v>
      </c>
      <c r="G354" t="s">
        <v>13</v>
      </c>
      <c r="H354" t="s">
        <v>14</v>
      </c>
      <c r="I354" t="s">
        <v>15</v>
      </c>
      <c r="J354" t="s">
        <v>16</v>
      </c>
    </row>
    <row r="355" spans="1:10" x14ac:dyDescent="0.35">
      <c r="A355" t="s">
        <v>10</v>
      </c>
      <c r="B355" t="s">
        <v>1146</v>
      </c>
      <c r="C355" s="227" t="s">
        <v>244</v>
      </c>
      <c r="D355" s="227">
        <v>182.08</v>
      </c>
      <c r="E355" s="227" t="s">
        <v>31</v>
      </c>
      <c r="F355" t="s">
        <v>32</v>
      </c>
      <c r="G355" t="s">
        <v>13</v>
      </c>
      <c r="H355" t="s">
        <v>14</v>
      </c>
      <c r="I355" t="s">
        <v>15</v>
      </c>
      <c r="J355" t="s">
        <v>16</v>
      </c>
    </row>
    <row r="356" spans="1:10" x14ac:dyDescent="0.35">
      <c r="A356" t="s">
        <v>10</v>
      </c>
      <c r="B356" t="s">
        <v>1146</v>
      </c>
      <c r="C356" s="227" t="s">
        <v>347</v>
      </c>
      <c r="D356" s="227">
        <v>95.66</v>
      </c>
      <c r="E356" s="227" t="s">
        <v>31</v>
      </c>
      <c r="F356" t="s">
        <v>32</v>
      </c>
      <c r="G356" t="s">
        <v>13</v>
      </c>
      <c r="H356" t="s">
        <v>14</v>
      </c>
      <c r="I356" t="s">
        <v>15</v>
      </c>
      <c r="J356" t="s">
        <v>16</v>
      </c>
    </row>
    <row r="357" spans="1:10" x14ac:dyDescent="0.35">
      <c r="A357" t="s">
        <v>10</v>
      </c>
      <c r="B357" t="s">
        <v>1146</v>
      </c>
      <c r="C357" s="227" t="s">
        <v>348</v>
      </c>
      <c r="D357" s="227">
        <v>650.35</v>
      </c>
      <c r="E357" s="227" t="s">
        <v>31</v>
      </c>
      <c r="F357" t="s">
        <v>32</v>
      </c>
      <c r="G357" t="s">
        <v>13</v>
      </c>
      <c r="H357" t="s">
        <v>14</v>
      </c>
      <c r="I357" t="s">
        <v>15</v>
      </c>
      <c r="J357" t="s">
        <v>16</v>
      </c>
    </row>
    <row r="358" spans="1:10" x14ac:dyDescent="0.35">
      <c r="A358" t="s">
        <v>10</v>
      </c>
      <c r="B358" t="s">
        <v>1146</v>
      </c>
      <c r="C358" s="227" t="s">
        <v>1059</v>
      </c>
      <c r="D358" s="227">
        <v>89.48</v>
      </c>
      <c r="E358" s="227" t="s">
        <v>31</v>
      </c>
      <c r="F358" t="s">
        <v>32</v>
      </c>
      <c r="G358" t="s">
        <v>13</v>
      </c>
      <c r="H358" t="s">
        <v>14</v>
      </c>
      <c r="I358" t="s">
        <v>15</v>
      </c>
      <c r="J358" t="s">
        <v>16</v>
      </c>
    </row>
    <row r="359" spans="1:10" x14ac:dyDescent="0.35">
      <c r="A359" t="s">
        <v>10</v>
      </c>
      <c r="B359" t="s">
        <v>1146</v>
      </c>
      <c r="C359" s="227" t="s">
        <v>1060</v>
      </c>
      <c r="D359" s="227">
        <v>206.54</v>
      </c>
      <c r="E359" s="227" t="s">
        <v>31</v>
      </c>
      <c r="F359" t="s">
        <v>32</v>
      </c>
      <c r="G359" t="s">
        <v>13</v>
      </c>
      <c r="H359" t="s">
        <v>14</v>
      </c>
      <c r="I359" t="s">
        <v>15</v>
      </c>
      <c r="J359" t="s">
        <v>16</v>
      </c>
    </row>
    <row r="360" spans="1:10" x14ac:dyDescent="0.35">
      <c r="A360" t="s">
        <v>10</v>
      </c>
      <c r="B360" t="s">
        <v>1146</v>
      </c>
      <c r="C360" s="227" t="s">
        <v>1157</v>
      </c>
      <c r="D360" s="227">
        <v>181.76</v>
      </c>
      <c r="E360" s="227" t="s">
        <v>31</v>
      </c>
      <c r="F360" t="s">
        <v>32</v>
      </c>
      <c r="G360" t="s">
        <v>13</v>
      </c>
      <c r="H360" t="s">
        <v>14</v>
      </c>
      <c r="I360" t="s">
        <v>15</v>
      </c>
      <c r="J360" t="s">
        <v>16</v>
      </c>
    </row>
    <row r="361" spans="1:10" x14ac:dyDescent="0.35">
      <c r="A361" t="s">
        <v>10</v>
      </c>
      <c r="B361" t="s">
        <v>1146</v>
      </c>
      <c r="C361" s="227" t="s">
        <v>1158</v>
      </c>
      <c r="D361" s="227">
        <v>1134.77</v>
      </c>
      <c r="E361" s="227" t="s">
        <v>31</v>
      </c>
      <c r="F361" t="s">
        <v>32</v>
      </c>
      <c r="G361" t="s">
        <v>13</v>
      </c>
      <c r="H361" t="s">
        <v>14</v>
      </c>
      <c r="I361" t="s">
        <v>15</v>
      </c>
      <c r="J361" t="s">
        <v>16</v>
      </c>
    </row>
    <row r="362" spans="1:10" x14ac:dyDescent="0.35">
      <c r="A362" t="s">
        <v>10</v>
      </c>
      <c r="B362" t="s">
        <v>1146</v>
      </c>
      <c r="C362" s="227" t="s">
        <v>1159</v>
      </c>
      <c r="D362" s="227">
        <v>112.71</v>
      </c>
      <c r="E362" s="227" t="s">
        <v>31</v>
      </c>
      <c r="F362" t="s">
        <v>32</v>
      </c>
      <c r="G362" t="s">
        <v>13</v>
      </c>
      <c r="H362" t="s">
        <v>14</v>
      </c>
      <c r="I362" t="s">
        <v>15</v>
      </c>
      <c r="J362" t="s">
        <v>16</v>
      </c>
    </row>
    <row r="363" spans="1:10" x14ac:dyDescent="0.35">
      <c r="A363" t="s">
        <v>10</v>
      </c>
      <c r="B363" t="s">
        <v>1146</v>
      </c>
      <c r="C363" s="227" t="s">
        <v>1160</v>
      </c>
      <c r="D363" s="227">
        <v>112.02</v>
      </c>
      <c r="E363" s="227" t="s">
        <v>31</v>
      </c>
      <c r="F363" t="s">
        <v>32</v>
      </c>
      <c r="G363" t="s">
        <v>13</v>
      </c>
      <c r="H363" t="s">
        <v>14</v>
      </c>
      <c r="I363" t="s">
        <v>15</v>
      </c>
      <c r="J363" t="s">
        <v>16</v>
      </c>
    </row>
    <row r="364" spans="1:10" x14ac:dyDescent="0.35">
      <c r="A364" t="s">
        <v>10</v>
      </c>
      <c r="B364" t="s">
        <v>1146</v>
      </c>
      <c r="C364" s="227" t="s">
        <v>1161</v>
      </c>
      <c r="D364" s="227">
        <v>231.39</v>
      </c>
      <c r="E364" s="227" t="s">
        <v>31</v>
      </c>
      <c r="F364" t="s">
        <v>32</v>
      </c>
      <c r="G364" t="s">
        <v>13</v>
      </c>
      <c r="H364" t="s">
        <v>14</v>
      </c>
      <c r="I364" t="s">
        <v>15</v>
      </c>
      <c r="J364" t="s">
        <v>16</v>
      </c>
    </row>
    <row r="365" spans="1:10" x14ac:dyDescent="0.35">
      <c r="A365" t="s">
        <v>10</v>
      </c>
      <c r="B365" t="s">
        <v>1146</v>
      </c>
      <c r="C365" s="227" t="s">
        <v>1162</v>
      </c>
      <c r="D365" s="227">
        <v>124.13</v>
      </c>
      <c r="E365" s="227" t="s">
        <v>31</v>
      </c>
      <c r="F365" t="s">
        <v>32</v>
      </c>
      <c r="G365" t="s">
        <v>13</v>
      </c>
      <c r="H365" t="s">
        <v>14</v>
      </c>
      <c r="I365" t="s">
        <v>15</v>
      </c>
      <c r="J365" t="s">
        <v>16</v>
      </c>
    </row>
    <row r="366" spans="1:10" x14ac:dyDescent="0.35">
      <c r="A366" t="s">
        <v>10</v>
      </c>
      <c r="B366" t="s">
        <v>1146</v>
      </c>
      <c r="C366" s="227" t="s">
        <v>30</v>
      </c>
      <c r="D366" s="227">
        <v>183.44</v>
      </c>
      <c r="E366" s="227" t="s">
        <v>31</v>
      </c>
      <c r="F366" t="s">
        <v>32</v>
      </c>
      <c r="G366" t="s">
        <v>13</v>
      </c>
      <c r="H366" t="s">
        <v>14</v>
      </c>
      <c r="I366" t="s">
        <v>15</v>
      </c>
      <c r="J366" t="s">
        <v>16</v>
      </c>
    </row>
    <row r="367" spans="1:10" x14ac:dyDescent="0.35">
      <c r="A367" t="s">
        <v>10</v>
      </c>
      <c r="B367" t="s">
        <v>1146</v>
      </c>
      <c r="C367" s="227" t="s">
        <v>241</v>
      </c>
      <c r="D367" s="227">
        <v>606</v>
      </c>
      <c r="E367" s="227" t="s">
        <v>31</v>
      </c>
      <c r="F367" t="s">
        <v>32</v>
      </c>
      <c r="G367" t="s">
        <v>13</v>
      </c>
      <c r="H367" t="s">
        <v>14</v>
      </c>
      <c r="I367" t="s">
        <v>15</v>
      </c>
      <c r="J367" t="s">
        <v>16</v>
      </c>
    </row>
    <row r="368" spans="1:10" x14ac:dyDescent="0.35">
      <c r="A368" t="s">
        <v>10</v>
      </c>
      <c r="B368" t="s">
        <v>1146</v>
      </c>
      <c r="C368" s="227" t="s">
        <v>272</v>
      </c>
      <c r="D368" s="227">
        <v>490.04</v>
      </c>
      <c r="E368" s="227" t="s">
        <v>519</v>
      </c>
      <c r="F368" t="s">
        <v>520</v>
      </c>
      <c r="G368" t="s">
        <v>309</v>
      </c>
      <c r="H368" t="s">
        <v>1163</v>
      </c>
      <c r="I368" t="s">
        <v>899</v>
      </c>
      <c r="J368" t="s">
        <v>505</v>
      </c>
    </row>
    <row r="369" spans="1:10" x14ac:dyDescent="0.35">
      <c r="A369" t="s">
        <v>10</v>
      </c>
      <c r="B369" t="s">
        <v>1146</v>
      </c>
      <c r="C369" s="227" t="s">
        <v>258</v>
      </c>
      <c r="D369" s="227">
        <v>135.07</v>
      </c>
      <c r="E369" s="227" t="s">
        <v>407</v>
      </c>
      <c r="F369" t="s">
        <v>780</v>
      </c>
      <c r="G369" t="s">
        <v>749</v>
      </c>
      <c r="H369" t="s">
        <v>1163</v>
      </c>
      <c r="I369" t="s">
        <v>899</v>
      </c>
      <c r="J369" t="s">
        <v>505</v>
      </c>
    </row>
    <row r="370" spans="1:10" x14ac:dyDescent="0.35">
      <c r="A370" t="s">
        <v>10</v>
      </c>
      <c r="B370" t="s">
        <v>1146</v>
      </c>
      <c r="C370" s="227" t="s">
        <v>273</v>
      </c>
      <c r="D370" s="227">
        <v>318.12</v>
      </c>
      <c r="E370" s="227" t="s">
        <v>89</v>
      </c>
      <c r="F370" t="s">
        <v>90</v>
      </c>
      <c r="G370" t="s">
        <v>62</v>
      </c>
      <c r="H370" t="s">
        <v>1163</v>
      </c>
      <c r="I370" t="s">
        <v>899</v>
      </c>
      <c r="J370" t="s">
        <v>505</v>
      </c>
    </row>
    <row r="371" spans="1:10" x14ac:dyDescent="0.35">
      <c r="A371" t="s">
        <v>10</v>
      </c>
      <c r="B371" t="s">
        <v>1146</v>
      </c>
      <c r="C371" s="227" t="s">
        <v>590</v>
      </c>
      <c r="D371" s="227">
        <v>317.31</v>
      </c>
      <c r="E371" s="227" t="s">
        <v>89</v>
      </c>
      <c r="F371" t="s">
        <v>90</v>
      </c>
      <c r="G371" t="s">
        <v>62</v>
      </c>
      <c r="H371" t="s">
        <v>1163</v>
      </c>
      <c r="I371" t="s">
        <v>899</v>
      </c>
      <c r="J371" t="s">
        <v>505</v>
      </c>
    </row>
    <row r="372" spans="1:10" x14ac:dyDescent="0.35">
      <c r="A372" t="s">
        <v>10</v>
      </c>
      <c r="B372" t="s">
        <v>1146</v>
      </c>
      <c r="C372" s="227" t="s">
        <v>609</v>
      </c>
      <c r="D372" s="227">
        <v>94.49</v>
      </c>
      <c r="E372" s="227" t="s">
        <v>61</v>
      </c>
      <c r="F372" t="s">
        <v>62</v>
      </c>
      <c r="G372" t="s">
        <v>62</v>
      </c>
      <c r="H372" t="s">
        <v>1163</v>
      </c>
      <c r="I372" t="s">
        <v>899</v>
      </c>
      <c r="J372" t="s">
        <v>505</v>
      </c>
    </row>
    <row r="373" spans="1:10" x14ac:dyDescent="0.35">
      <c r="A373" t="s">
        <v>10</v>
      </c>
      <c r="B373" t="s">
        <v>1146</v>
      </c>
      <c r="C373" s="227" t="s">
        <v>610</v>
      </c>
      <c r="D373" s="227">
        <v>87.94</v>
      </c>
      <c r="E373" s="227" t="s">
        <v>61</v>
      </c>
      <c r="F373" t="s">
        <v>62</v>
      </c>
      <c r="G373" t="s">
        <v>62</v>
      </c>
      <c r="H373" t="s">
        <v>1163</v>
      </c>
      <c r="I373" t="s">
        <v>899</v>
      </c>
      <c r="J373" t="s">
        <v>505</v>
      </c>
    </row>
    <row r="374" spans="1:10" x14ac:dyDescent="0.35">
      <c r="A374" t="s">
        <v>10</v>
      </c>
      <c r="B374" t="s">
        <v>1146</v>
      </c>
      <c r="C374" s="227" t="s">
        <v>721</v>
      </c>
      <c r="D374" s="227">
        <v>252.64</v>
      </c>
      <c r="E374" s="227" t="s">
        <v>86</v>
      </c>
      <c r="F374" t="s">
        <v>87</v>
      </c>
      <c r="G374" t="s">
        <v>67</v>
      </c>
      <c r="H374" t="s">
        <v>1163</v>
      </c>
      <c r="I374" t="s">
        <v>899</v>
      </c>
      <c r="J374" t="s">
        <v>505</v>
      </c>
    </row>
    <row r="375" spans="1:10" x14ac:dyDescent="0.35">
      <c r="A375" t="s">
        <v>10</v>
      </c>
      <c r="B375" t="s">
        <v>1146</v>
      </c>
      <c r="C375" s="227" t="s">
        <v>701</v>
      </c>
      <c r="D375" s="227">
        <v>130.88</v>
      </c>
      <c r="E375" s="227" t="s">
        <v>65</v>
      </c>
      <c r="F375" t="s">
        <v>66</v>
      </c>
      <c r="G375" t="s">
        <v>67</v>
      </c>
      <c r="H375" t="s">
        <v>1163</v>
      </c>
      <c r="I375" t="s">
        <v>899</v>
      </c>
      <c r="J375" t="s">
        <v>505</v>
      </c>
    </row>
    <row r="376" spans="1:10" x14ac:dyDescent="0.35">
      <c r="A376" t="s">
        <v>10</v>
      </c>
      <c r="B376" t="s">
        <v>1146</v>
      </c>
      <c r="C376" s="227" t="s">
        <v>700</v>
      </c>
      <c r="D376" s="227">
        <v>112.5</v>
      </c>
      <c r="E376" s="227" t="s">
        <v>65</v>
      </c>
      <c r="F376" t="s">
        <v>66</v>
      </c>
      <c r="G376" t="s">
        <v>67</v>
      </c>
      <c r="H376" t="s">
        <v>1163</v>
      </c>
      <c r="I376" t="s">
        <v>899</v>
      </c>
      <c r="J376" t="s">
        <v>505</v>
      </c>
    </row>
    <row r="377" spans="1:10" x14ac:dyDescent="0.35">
      <c r="A377" t="s">
        <v>10</v>
      </c>
      <c r="B377" t="s">
        <v>1146</v>
      </c>
      <c r="C377" s="227" t="s">
        <v>697</v>
      </c>
      <c r="D377" s="227">
        <v>112.49</v>
      </c>
      <c r="E377" s="227" t="s">
        <v>65</v>
      </c>
      <c r="F377" t="s">
        <v>66</v>
      </c>
      <c r="G377" t="s">
        <v>67</v>
      </c>
      <c r="H377" t="s">
        <v>1163</v>
      </c>
      <c r="I377" t="s">
        <v>899</v>
      </c>
      <c r="J377" t="s">
        <v>505</v>
      </c>
    </row>
    <row r="378" spans="1:10" x14ac:dyDescent="0.35">
      <c r="A378" t="s">
        <v>10</v>
      </c>
      <c r="B378" t="s">
        <v>1146</v>
      </c>
      <c r="C378" s="227" t="s">
        <v>1164</v>
      </c>
      <c r="D378" s="227">
        <v>531.51</v>
      </c>
      <c r="E378" s="227" t="s">
        <v>65</v>
      </c>
      <c r="F378" t="s">
        <v>66</v>
      </c>
      <c r="G378" t="s">
        <v>67</v>
      </c>
      <c r="H378" t="s">
        <v>1163</v>
      </c>
      <c r="I378" t="s">
        <v>899</v>
      </c>
      <c r="J378" t="s">
        <v>505</v>
      </c>
    </row>
    <row r="379" spans="1:10" x14ac:dyDescent="0.35">
      <c r="A379" t="s">
        <v>10</v>
      </c>
      <c r="B379" t="s">
        <v>1146</v>
      </c>
      <c r="C379" s="227" t="s">
        <v>1165</v>
      </c>
      <c r="D379" s="227">
        <v>143.63999999999999</v>
      </c>
      <c r="E379" s="227" t="s">
        <v>65</v>
      </c>
      <c r="F379" t="s">
        <v>66</v>
      </c>
      <c r="G379" t="s">
        <v>67</v>
      </c>
      <c r="H379" t="s">
        <v>1163</v>
      </c>
      <c r="I379" t="s">
        <v>899</v>
      </c>
      <c r="J379" t="s">
        <v>505</v>
      </c>
    </row>
    <row r="380" spans="1:10" x14ac:dyDescent="0.35">
      <c r="A380" t="s">
        <v>10</v>
      </c>
      <c r="B380" t="s">
        <v>1146</v>
      </c>
      <c r="C380" s="227" t="s">
        <v>1166</v>
      </c>
      <c r="D380" s="227">
        <v>125.79</v>
      </c>
      <c r="E380" s="227" t="s">
        <v>65</v>
      </c>
      <c r="F380" t="s">
        <v>66</v>
      </c>
      <c r="G380" t="s">
        <v>67</v>
      </c>
      <c r="H380" t="s">
        <v>1163</v>
      </c>
      <c r="I380" t="s">
        <v>899</v>
      </c>
      <c r="J380" t="s">
        <v>505</v>
      </c>
    </row>
    <row r="381" spans="1:10" x14ac:dyDescent="0.35">
      <c r="A381" t="s">
        <v>10</v>
      </c>
      <c r="B381" t="s">
        <v>1146</v>
      </c>
      <c r="C381" s="227" t="s">
        <v>1167</v>
      </c>
      <c r="D381" s="227">
        <v>147.32</v>
      </c>
      <c r="E381" s="227" t="s">
        <v>65</v>
      </c>
      <c r="F381" t="s">
        <v>66</v>
      </c>
      <c r="G381" t="s">
        <v>67</v>
      </c>
      <c r="H381" t="s">
        <v>1163</v>
      </c>
      <c r="I381" t="s">
        <v>899</v>
      </c>
      <c r="J381" t="s">
        <v>505</v>
      </c>
    </row>
    <row r="382" spans="1:10" x14ac:dyDescent="0.35">
      <c r="A382" t="s">
        <v>10</v>
      </c>
      <c r="B382" t="s">
        <v>1146</v>
      </c>
      <c r="C382" s="227" t="s">
        <v>1168</v>
      </c>
      <c r="D382" s="227">
        <v>133.91999999999999</v>
      </c>
      <c r="E382" s="227" t="s">
        <v>65</v>
      </c>
      <c r="F382" t="s">
        <v>66</v>
      </c>
      <c r="G382" t="s">
        <v>67</v>
      </c>
      <c r="H382" t="s">
        <v>1163</v>
      </c>
      <c r="I382" t="s">
        <v>899</v>
      </c>
      <c r="J382" t="s">
        <v>505</v>
      </c>
    </row>
    <row r="383" spans="1:10" x14ac:dyDescent="0.35">
      <c r="A383" t="s">
        <v>10</v>
      </c>
      <c r="B383" t="s">
        <v>1146</v>
      </c>
      <c r="C383" s="227" t="s">
        <v>695</v>
      </c>
      <c r="D383" s="227">
        <v>150.94999999999999</v>
      </c>
      <c r="E383" s="227" t="s">
        <v>65</v>
      </c>
      <c r="F383" t="s">
        <v>66</v>
      </c>
      <c r="G383" t="s">
        <v>67</v>
      </c>
      <c r="H383" t="s">
        <v>1163</v>
      </c>
      <c r="I383" t="s">
        <v>899</v>
      </c>
      <c r="J383" t="s">
        <v>505</v>
      </c>
    </row>
    <row r="384" spans="1:10" x14ac:dyDescent="0.35">
      <c r="A384" t="s">
        <v>10</v>
      </c>
      <c r="B384" t="s">
        <v>1146</v>
      </c>
      <c r="C384" s="227" t="s">
        <v>698</v>
      </c>
      <c r="D384" s="227">
        <v>149.86000000000001</v>
      </c>
      <c r="E384" s="227" t="s">
        <v>65</v>
      </c>
      <c r="F384" t="s">
        <v>66</v>
      </c>
      <c r="G384" t="s">
        <v>67</v>
      </c>
      <c r="H384" t="s">
        <v>1163</v>
      </c>
      <c r="I384" t="s">
        <v>899</v>
      </c>
      <c r="J384" t="s">
        <v>505</v>
      </c>
    </row>
    <row r="385" spans="1:10" x14ac:dyDescent="0.35">
      <c r="A385" t="s">
        <v>10</v>
      </c>
      <c r="B385" t="s">
        <v>1146</v>
      </c>
      <c r="C385" s="227" t="s">
        <v>1169</v>
      </c>
      <c r="D385" s="227">
        <v>147.79</v>
      </c>
      <c r="E385" s="227" t="s">
        <v>65</v>
      </c>
      <c r="F385" t="s">
        <v>66</v>
      </c>
      <c r="G385" t="s">
        <v>67</v>
      </c>
      <c r="H385" t="s">
        <v>1163</v>
      </c>
      <c r="I385" t="s">
        <v>899</v>
      </c>
      <c r="J385" t="s">
        <v>505</v>
      </c>
    </row>
    <row r="386" spans="1:10" x14ac:dyDescent="0.35">
      <c r="A386" t="s">
        <v>10</v>
      </c>
      <c r="B386" t="s">
        <v>1146</v>
      </c>
      <c r="C386" s="227" t="s">
        <v>666</v>
      </c>
      <c r="D386" s="227">
        <v>147.75</v>
      </c>
      <c r="E386" s="227" t="s">
        <v>65</v>
      </c>
      <c r="F386" t="s">
        <v>66</v>
      </c>
      <c r="G386" t="s">
        <v>67</v>
      </c>
      <c r="H386" t="s">
        <v>1163</v>
      </c>
      <c r="I386" t="s">
        <v>899</v>
      </c>
      <c r="J386" t="s">
        <v>505</v>
      </c>
    </row>
    <row r="387" spans="1:10" x14ac:dyDescent="0.35">
      <c r="A387" t="s">
        <v>10</v>
      </c>
      <c r="B387" t="s">
        <v>1146</v>
      </c>
      <c r="C387" s="227" t="s">
        <v>599</v>
      </c>
      <c r="D387" s="227">
        <v>169.37</v>
      </c>
      <c r="E387" s="227" t="s">
        <v>65</v>
      </c>
      <c r="F387" t="s">
        <v>66</v>
      </c>
      <c r="G387" t="s">
        <v>67</v>
      </c>
      <c r="H387" t="s">
        <v>1163</v>
      </c>
      <c r="I387" t="s">
        <v>899</v>
      </c>
      <c r="J387" t="s">
        <v>505</v>
      </c>
    </row>
    <row r="388" spans="1:10" x14ac:dyDescent="0.35">
      <c r="A388" t="s">
        <v>10</v>
      </c>
      <c r="B388" t="s">
        <v>1146</v>
      </c>
      <c r="C388" s="227" t="s">
        <v>213</v>
      </c>
      <c r="D388" s="227">
        <v>210.51</v>
      </c>
      <c r="E388" s="227" t="s">
        <v>215</v>
      </c>
      <c r="F388" t="s">
        <v>216</v>
      </c>
      <c r="G388" t="s">
        <v>67</v>
      </c>
      <c r="H388" t="s">
        <v>1163</v>
      </c>
      <c r="I388" t="s">
        <v>899</v>
      </c>
      <c r="J388" t="s">
        <v>505</v>
      </c>
    </row>
    <row r="389" spans="1:10" x14ac:dyDescent="0.35">
      <c r="A389" t="s">
        <v>10</v>
      </c>
      <c r="B389" t="s">
        <v>1146</v>
      </c>
      <c r="C389" s="227" t="s">
        <v>641</v>
      </c>
      <c r="D389" s="227">
        <v>203.71</v>
      </c>
      <c r="E389" s="227" t="s">
        <v>50</v>
      </c>
      <c r="F389" t="s">
        <v>51</v>
      </c>
      <c r="G389" t="s">
        <v>13</v>
      </c>
      <c r="H389" t="s">
        <v>14</v>
      </c>
      <c r="I389" t="s">
        <v>15</v>
      </c>
      <c r="J389" t="s">
        <v>16</v>
      </c>
    </row>
    <row r="390" spans="1:10" x14ac:dyDescent="0.35">
      <c r="A390" t="s">
        <v>10</v>
      </c>
      <c r="B390" t="s">
        <v>1146</v>
      </c>
      <c r="C390" s="227" t="s">
        <v>620</v>
      </c>
      <c r="D390" s="227">
        <v>173.77</v>
      </c>
      <c r="E390" s="227" t="s">
        <v>50</v>
      </c>
      <c r="F390" t="s">
        <v>51</v>
      </c>
      <c r="G390" t="s">
        <v>13</v>
      </c>
      <c r="H390" t="s">
        <v>14</v>
      </c>
      <c r="I390" t="s">
        <v>15</v>
      </c>
      <c r="J390" t="s">
        <v>16</v>
      </c>
    </row>
    <row r="391" spans="1:10" x14ac:dyDescent="0.35">
      <c r="A391" t="s">
        <v>10</v>
      </c>
      <c r="B391" t="s">
        <v>1146</v>
      </c>
      <c r="C391" s="227" t="s">
        <v>218</v>
      </c>
      <c r="D391" s="227">
        <v>329.77</v>
      </c>
      <c r="E391" s="227" t="s">
        <v>50</v>
      </c>
      <c r="F391" t="s">
        <v>51</v>
      </c>
      <c r="G391" t="s">
        <v>13</v>
      </c>
      <c r="H391" t="s">
        <v>14</v>
      </c>
      <c r="I391" t="s">
        <v>15</v>
      </c>
      <c r="J391" t="s">
        <v>16</v>
      </c>
    </row>
    <row r="392" spans="1:10" x14ac:dyDescent="0.35">
      <c r="A392" t="s">
        <v>10</v>
      </c>
      <c r="B392" t="s">
        <v>1146</v>
      </c>
      <c r="C392" s="227" t="s">
        <v>621</v>
      </c>
      <c r="D392" s="227">
        <v>260.02999999999997</v>
      </c>
      <c r="E392" s="227" t="s">
        <v>50</v>
      </c>
      <c r="F392" t="s">
        <v>51</v>
      </c>
      <c r="G392" t="s">
        <v>13</v>
      </c>
      <c r="H392" t="s">
        <v>14</v>
      </c>
      <c r="I392" t="s">
        <v>15</v>
      </c>
      <c r="J392" t="s">
        <v>16</v>
      </c>
    </row>
    <row r="393" spans="1:10" x14ac:dyDescent="0.35">
      <c r="A393" t="s">
        <v>10</v>
      </c>
      <c r="B393" t="s">
        <v>1146</v>
      </c>
      <c r="C393" s="227" t="s">
        <v>292</v>
      </c>
      <c r="D393" s="227">
        <v>233.04</v>
      </c>
      <c r="E393" s="227" t="s">
        <v>50</v>
      </c>
      <c r="F393" t="s">
        <v>51</v>
      </c>
      <c r="G393" t="s">
        <v>13</v>
      </c>
      <c r="H393" t="s">
        <v>14</v>
      </c>
      <c r="I393" t="s">
        <v>15</v>
      </c>
      <c r="J393" t="s">
        <v>16</v>
      </c>
    </row>
    <row r="394" spans="1:10" x14ac:dyDescent="0.35">
      <c r="A394" t="s">
        <v>10</v>
      </c>
      <c r="B394" t="s">
        <v>1146</v>
      </c>
      <c r="C394" s="227" t="s">
        <v>1170</v>
      </c>
      <c r="D394" s="227">
        <v>33.03</v>
      </c>
      <c r="E394" s="227" t="s">
        <v>519</v>
      </c>
      <c r="F394" t="s">
        <v>520</v>
      </c>
      <c r="G394" t="s">
        <v>309</v>
      </c>
      <c r="H394" t="s">
        <v>521</v>
      </c>
      <c r="I394" t="s">
        <v>522</v>
      </c>
      <c r="J394" t="s">
        <v>521</v>
      </c>
    </row>
    <row r="395" spans="1:10" x14ac:dyDescent="0.35">
      <c r="A395" t="s">
        <v>10</v>
      </c>
      <c r="B395" t="s">
        <v>1146</v>
      </c>
      <c r="C395" s="227" t="s">
        <v>1171</v>
      </c>
      <c r="D395" s="227">
        <v>43.03</v>
      </c>
      <c r="E395" s="227" t="s">
        <v>519</v>
      </c>
      <c r="F395" t="s">
        <v>520</v>
      </c>
      <c r="G395" t="s">
        <v>309</v>
      </c>
      <c r="H395" t="s">
        <v>521</v>
      </c>
      <c r="I395" t="s">
        <v>522</v>
      </c>
      <c r="J395" t="s">
        <v>521</v>
      </c>
    </row>
    <row r="396" spans="1:10" x14ac:dyDescent="0.35">
      <c r="A396" t="s">
        <v>10</v>
      </c>
      <c r="B396" t="s">
        <v>1146</v>
      </c>
      <c r="C396" s="227" t="s">
        <v>103</v>
      </c>
      <c r="D396" s="227">
        <v>12.58</v>
      </c>
      <c r="E396" s="227" t="s">
        <v>519</v>
      </c>
      <c r="F396" t="s">
        <v>520</v>
      </c>
      <c r="G396" t="s">
        <v>309</v>
      </c>
      <c r="H396" t="s">
        <v>521</v>
      </c>
      <c r="I396" t="s">
        <v>522</v>
      </c>
      <c r="J396" t="s">
        <v>521</v>
      </c>
    </row>
    <row r="397" spans="1:10" x14ac:dyDescent="0.35">
      <c r="A397" t="s">
        <v>10</v>
      </c>
      <c r="B397" t="s">
        <v>1146</v>
      </c>
      <c r="C397" s="227" t="s">
        <v>104</v>
      </c>
      <c r="D397" s="227">
        <v>57.35</v>
      </c>
      <c r="E397" s="227" t="s">
        <v>519</v>
      </c>
      <c r="F397" t="s">
        <v>520</v>
      </c>
      <c r="G397" t="s">
        <v>309</v>
      </c>
      <c r="H397" t="s">
        <v>521</v>
      </c>
      <c r="I397" t="s">
        <v>522</v>
      </c>
      <c r="J397" t="s">
        <v>521</v>
      </c>
    </row>
    <row r="398" spans="1:10" x14ac:dyDescent="0.35">
      <c r="A398" t="s">
        <v>10</v>
      </c>
      <c r="B398" t="s">
        <v>1146</v>
      </c>
      <c r="C398" s="227" t="s">
        <v>126</v>
      </c>
      <c r="D398" s="227">
        <v>57.3</v>
      </c>
      <c r="E398" s="227" t="s">
        <v>519</v>
      </c>
      <c r="F398" t="s">
        <v>520</v>
      </c>
      <c r="G398" t="s">
        <v>309</v>
      </c>
      <c r="H398" t="s">
        <v>521</v>
      </c>
      <c r="I398" t="s">
        <v>522</v>
      </c>
      <c r="J398" t="s">
        <v>521</v>
      </c>
    </row>
    <row r="399" spans="1:10" x14ac:dyDescent="0.35">
      <c r="A399" t="s">
        <v>10</v>
      </c>
      <c r="B399" t="s">
        <v>1146</v>
      </c>
      <c r="C399" s="227" t="s">
        <v>127</v>
      </c>
      <c r="D399" s="227">
        <v>120.02</v>
      </c>
      <c r="E399" s="227" t="s">
        <v>519</v>
      </c>
      <c r="F399" t="s">
        <v>520</v>
      </c>
      <c r="G399" t="s">
        <v>309</v>
      </c>
      <c r="H399" t="s">
        <v>521</v>
      </c>
      <c r="I399" t="s">
        <v>522</v>
      </c>
      <c r="J399" t="s">
        <v>521</v>
      </c>
    </row>
    <row r="400" spans="1:10" x14ac:dyDescent="0.35">
      <c r="A400" t="s">
        <v>10</v>
      </c>
      <c r="B400" t="s">
        <v>1146</v>
      </c>
      <c r="C400" s="227" t="s">
        <v>687</v>
      </c>
      <c r="D400" s="227">
        <v>141.03</v>
      </c>
      <c r="E400" s="227" t="s">
        <v>84</v>
      </c>
      <c r="F400" t="s">
        <v>370</v>
      </c>
      <c r="G400" t="s">
        <v>312</v>
      </c>
      <c r="H400" t="s">
        <v>521</v>
      </c>
      <c r="I400" t="s">
        <v>522</v>
      </c>
      <c r="J400" t="s">
        <v>521</v>
      </c>
    </row>
    <row r="401" spans="1:10" x14ac:dyDescent="0.35">
      <c r="A401" t="s">
        <v>10</v>
      </c>
      <c r="B401" t="s">
        <v>1146</v>
      </c>
      <c r="C401" s="227" t="s">
        <v>719</v>
      </c>
      <c r="D401" s="227">
        <v>316.39999999999998</v>
      </c>
      <c r="E401" s="227" t="s">
        <v>108</v>
      </c>
      <c r="F401" t="s">
        <v>109</v>
      </c>
      <c r="G401" t="s">
        <v>110</v>
      </c>
      <c r="H401" t="s">
        <v>521</v>
      </c>
      <c r="I401" t="s">
        <v>522</v>
      </c>
      <c r="J401" t="s">
        <v>521</v>
      </c>
    </row>
    <row r="402" spans="1:10" x14ac:dyDescent="0.35">
      <c r="A402" t="s">
        <v>10</v>
      </c>
      <c r="B402" t="s">
        <v>1146</v>
      </c>
      <c r="C402" s="227" t="s">
        <v>181</v>
      </c>
      <c r="D402" s="227">
        <v>120.02</v>
      </c>
      <c r="E402" s="227" t="s">
        <v>65</v>
      </c>
      <c r="F402" t="s">
        <v>66</v>
      </c>
      <c r="G402" t="s">
        <v>67</v>
      </c>
      <c r="H402" t="s">
        <v>521</v>
      </c>
      <c r="I402" t="s">
        <v>522</v>
      </c>
      <c r="J402" t="s">
        <v>521</v>
      </c>
    </row>
    <row r="403" spans="1:10" x14ac:dyDescent="0.35">
      <c r="A403" t="s">
        <v>10</v>
      </c>
      <c r="B403" t="s">
        <v>1146</v>
      </c>
      <c r="C403" s="227" t="s">
        <v>1172</v>
      </c>
      <c r="D403" s="227">
        <v>41.03</v>
      </c>
      <c r="E403" s="227" t="s">
        <v>511</v>
      </c>
      <c r="F403" t="s">
        <v>512</v>
      </c>
      <c r="G403" t="s">
        <v>13</v>
      </c>
      <c r="H403" t="s">
        <v>14</v>
      </c>
      <c r="I403" t="s">
        <v>15</v>
      </c>
      <c r="J403" t="s">
        <v>16</v>
      </c>
    </row>
    <row r="404" spans="1:10" x14ac:dyDescent="0.35">
      <c r="A404" t="s">
        <v>10</v>
      </c>
      <c r="B404" t="s">
        <v>1146</v>
      </c>
      <c r="C404" s="227" t="s">
        <v>115</v>
      </c>
      <c r="D404" s="227">
        <v>2561.21</v>
      </c>
      <c r="E404" s="227" t="s">
        <v>135</v>
      </c>
      <c r="F404" t="s">
        <v>373</v>
      </c>
      <c r="G404" t="s">
        <v>312</v>
      </c>
      <c r="H404" t="s">
        <v>371</v>
      </c>
      <c r="I404" t="s">
        <v>15</v>
      </c>
      <c r="J404" t="s">
        <v>372</v>
      </c>
    </row>
    <row r="405" spans="1:10" x14ac:dyDescent="0.35">
      <c r="A405" t="s">
        <v>10</v>
      </c>
      <c r="B405" t="s">
        <v>1146</v>
      </c>
      <c r="C405" s="227" t="s">
        <v>151</v>
      </c>
      <c r="D405" s="227">
        <v>1989.48</v>
      </c>
      <c r="E405" s="227" t="s">
        <v>135</v>
      </c>
      <c r="F405" t="s">
        <v>373</v>
      </c>
      <c r="G405" t="s">
        <v>312</v>
      </c>
      <c r="H405" t="s">
        <v>371</v>
      </c>
      <c r="I405" t="s">
        <v>15</v>
      </c>
      <c r="J405" t="s">
        <v>372</v>
      </c>
    </row>
    <row r="406" spans="1:10" x14ac:dyDescent="0.35">
      <c r="A406" t="s">
        <v>10</v>
      </c>
      <c r="B406" t="s">
        <v>1146</v>
      </c>
      <c r="C406" s="227" t="s">
        <v>135</v>
      </c>
      <c r="D406" s="227">
        <v>504.28</v>
      </c>
      <c r="E406" s="227" t="s">
        <v>135</v>
      </c>
      <c r="F406" t="s">
        <v>373</v>
      </c>
      <c r="G406" t="s">
        <v>312</v>
      </c>
      <c r="H406" t="s">
        <v>371</v>
      </c>
      <c r="I406" t="s">
        <v>15</v>
      </c>
      <c r="J406" t="s">
        <v>372</v>
      </c>
    </row>
    <row r="407" spans="1:10" x14ac:dyDescent="0.35">
      <c r="A407" t="s">
        <v>10</v>
      </c>
      <c r="B407" t="s">
        <v>1146</v>
      </c>
      <c r="C407" s="227" t="s">
        <v>72</v>
      </c>
      <c r="D407" s="227">
        <v>504.5</v>
      </c>
      <c r="E407" s="227" t="s">
        <v>135</v>
      </c>
      <c r="F407" t="s">
        <v>373</v>
      </c>
      <c r="G407" t="s">
        <v>312</v>
      </c>
      <c r="H407" t="s">
        <v>371</v>
      </c>
      <c r="I407" t="s">
        <v>15</v>
      </c>
      <c r="J407" t="s">
        <v>372</v>
      </c>
    </row>
    <row r="408" spans="1:10" x14ac:dyDescent="0.35">
      <c r="A408" t="s">
        <v>10</v>
      </c>
      <c r="B408" t="s">
        <v>1146</v>
      </c>
      <c r="C408" s="227" t="s">
        <v>60</v>
      </c>
      <c r="D408" s="227">
        <v>504.31</v>
      </c>
      <c r="E408" s="227" t="s">
        <v>135</v>
      </c>
      <c r="F408" t="s">
        <v>373</v>
      </c>
      <c r="G408" t="s">
        <v>312</v>
      </c>
      <c r="H408" t="s">
        <v>371</v>
      </c>
      <c r="I408" t="s">
        <v>15</v>
      </c>
      <c r="J408" t="s">
        <v>372</v>
      </c>
    </row>
    <row r="409" spans="1:10" x14ac:dyDescent="0.35">
      <c r="A409" t="s">
        <v>10</v>
      </c>
      <c r="B409" t="s">
        <v>1146</v>
      </c>
      <c r="C409" s="227" t="s">
        <v>190</v>
      </c>
      <c r="D409" s="227">
        <v>505.52</v>
      </c>
      <c r="E409" s="227" t="s">
        <v>135</v>
      </c>
      <c r="F409" t="s">
        <v>373</v>
      </c>
      <c r="G409" t="s">
        <v>312</v>
      </c>
      <c r="H409" t="s">
        <v>371</v>
      </c>
      <c r="I409" t="s">
        <v>15</v>
      </c>
      <c r="J409" t="s">
        <v>372</v>
      </c>
    </row>
    <row r="410" spans="1:10" x14ac:dyDescent="0.35">
      <c r="A410" t="s">
        <v>10</v>
      </c>
      <c r="B410" t="s">
        <v>1146</v>
      </c>
      <c r="C410" s="227" t="s">
        <v>94</v>
      </c>
      <c r="D410" s="227">
        <v>684.53</v>
      </c>
      <c r="E410" s="227" t="s">
        <v>135</v>
      </c>
      <c r="F410" t="s">
        <v>373</v>
      </c>
      <c r="G410" t="s">
        <v>312</v>
      </c>
      <c r="H410" t="s">
        <v>371</v>
      </c>
      <c r="I410" t="s">
        <v>15</v>
      </c>
      <c r="J410" t="s">
        <v>372</v>
      </c>
    </row>
    <row r="411" spans="1:10" x14ac:dyDescent="0.35">
      <c r="A411" t="s">
        <v>10</v>
      </c>
      <c r="B411" t="s">
        <v>1146</v>
      </c>
      <c r="C411" s="227" t="s">
        <v>101</v>
      </c>
      <c r="D411" s="227">
        <v>701.53</v>
      </c>
      <c r="E411" s="227" t="s">
        <v>135</v>
      </c>
      <c r="F411" t="s">
        <v>373</v>
      </c>
      <c r="G411" t="s">
        <v>312</v>
      </c>
      <c r="H411" t="s">
        <v>371</v>
      </c>
      <c r="I411" t="s">
        <v>15</v>
      </c>
      <c r="J411" t="s">
        <v>372</v>
      </c>
    </row>
    <row r="412" spans="1:10" x14ac:dyDescent="0.35">
      <c r="A412" t="s">
        <v>10</v>
      </c>
      <c r="B412" t="s">
        <v>1146</v>
      </c>
      <c r="C412" s="227" t="s">
        <v>64</v>
      </c>
      <c r="D412" s="227">
        <v>655.65</v>
      </c>
      <c r="E412" s="227" t="s">
        <v>135</v>
      </c>
      <c r="F412" t="s">
        <v>373</v>
      </c>
      <c r="G412" t="s">
        <v>312</v>
      </c>
      <c r="H412" t="s">
        <v>371</v>
      </c>
      <c r="I412" t="s">
        <v>15</v>
      </c>
      <c r="J412" t="s">
        <v>372</v>
      </c>
    </row>
    <row r="413" spans="1:10" x14ac:dyDescent="0.35">
      <c r="A413" t="s">
        <v>10</v>
      </c>
      <c r="B413" t="s">
        <v>1146</v>
      </c>
      <c r="C413" s="227" t="s">
        <v>68</v>
      </c>
      <c r="D413" s="227">
        <v>656</v>
      </c>
      <c r="E413" s="227" t="s">
        <v>135</v>
      </c>
      <c r="F413" t="s">
        <v>373</v>
      </c>
      <c r="G413" t="s">
        <v>312</v>
      </c>
      <c r="H413" t="s">
        <v>371</v>
      </c>
      <c r="I413" t="s">
        <v>15</v>
      </c>
      <c r="J413" t="s">
        <v>372</v>
      </c>
    </row>
    <row r="414" spans="1:10" x14ac:dyDescent="0.35">
      <c r="A414" t="s">
        <v>10</v>
      </c>
      <c r="B414" t="s">
        <v>1146</v>
      </c>
      <c r="C414" s="227" t="s">
        <v>69</v>
      </c>
      <c r="D414" s="227">
        <v>655.92</v>
      </c>
      <c r="E414" s="227" t="s">
        <v>135</v>
      </c>
      <c r="F414" t="s">
        <v>373</v>
      </c>
      <c r="G414" t="s">
        <v>312</v>
      </c>
      <c r="H414" t="s">
        <v>371</v>
      </c>
      <c r="I414" t="s">
        <v>15</v>
      </c>
      <c r="J414" t="s">
        <v>372</v>
      </c>
    </row>
    <row r="415" spans="1:10" x14ac:dyDescent="0.35">
      <c r="A415" t="s">
        <v>10</v>
      </c>
      <c r="B415" t="s">
        <v>1146</v>
      </c>
      <c r="C415" s="227" t="s">
        <v>70</v>
      </c>
      <c r="D415" s="227">
        <v>692.41</v>
      </c>
      <c r="E415" s="227" t="s">
        <v>135</v>
      </c>
      <c r="F415" t="s">
        <v>373</v>
      </c>
      <c r="G415" t="s">
        <v>312</v>
      </c>
      <c r="H415" t="s">
        <v>371</v>
      </c>
      <c r="I415" t="s">
        <v>15</v>
      </c>
      <c r="J415" t="s">
        <v>372</v>
      </c>
    </row>
    <row r="416" spans="1:10" x14ac:dyDescent="0.35">
      <c r="A416" t="s">
        <v>10</v>
      </c>
      <c r="B416" t="s">
        <v>1146</v>
      </c>
      <c r="C416" s="227" t="s">
        <v>142</v>
      </c>
      <c r="D416" s="227">
        <v>503.81</v>
      </c>
      <c r="E416" s="227" t="s">
        <v>135</v>
      </c>
      <c r="F416" t="s">
        <v>373</v>
      </c>
      <c r="G416" t="s">
        <v>312</v>
      </c>
      <c r="H416" t="s">
        <v>371</v>
      </c>
      <c r="I416" t="s">
        <v>15</v>
      </c>
      <c r="J416" t="s">
        <v>372</v>
      </c>
    </row>
    <row r="417" spans="1:10" x14ac:dyDescent="0.35">
      <c r="A417" t="s">
        <v>10</v>
      </c>
      <c r="B417" t="s">
        <v>1146</v>
      </c>
      <c r="C417" s="227" t="s">
        <v>143</v>
      </c>
      <c r="D417" s="227">
        <v>485.54</v>
      </c>
      <c r="E417" s="227" t="s">
        <v>135</v>
      </c>
      <c r="F417" t="s">
        <v>373</v>
      </c>
      <c r="G417" t="s">
        <v>312</v>
      </c>
      <c r="H417" t="s">
        <v>371</v>
      </c>
      <c r="I417" t="s">
        <v>15</v>
      </c>
      <c r="J417" t="s">
        <v>372</v>
      </c>
    </row>
    <row r="418" spans="1:10" x14ac:dyDescent="0.35">
      <c r="A418" t="s">
        <v>10</v>
      </c>
      <c r="B418" t="s">
        <v>1146</v>
      </c>
      <c r="C418" s="227" t="s">
        <v>120</v>
      </c>
      <c r="D418" s="227">
        <v>506.24</v>
      </c>
      <c r="E418" s="227" t="s">
        <v>135</v>
      </c>
      <c r="F418" t="s">
        <v>373</v>
      </c>
      <c r="G418" t="s">
        <v>312</v>
      </c>
      <c r="H418" t="s">
        <v>371</v>
      </c>
      <c r="I418" t="s">
        <v>15</v>
      </c>
      <c r="J418" t="s">
        <v>372</v>
      </c>
    </row>
    <row r="419" spans="1:10" x14ac:dyDescent="0.35">
      <c r="A419" t="s">
        <v>10</v>
      </c>
      <c r="B419" t="s">
        <v>1146</v>
      </c>
      <c r="C419" s="227" t="s">
        <v>121</v>
      </c>
      <c r="D419" s="227">
        <v>506.24</v>
      </c>
      <c r="E419" s="227" t="s">
        <v>135</v>
      </c>
      <c r="F419" t="s">
        <v>373</v>
      </c>
      <c r="G419" t="s">
        <v>312</v>
      </c>
      <c r="H419" t="s">
        <v>371</v>
      </c>
      <c r="I419" t="s">
        <v>15</v>
      </c>
      <c r="J419" t="s">
        <v>372</v>
      </c>
    </row>
    <row r="420" spans="1:10" x14ac:dyDescent="0.35">
      <c r="A420" t="s">
        <v>10</v>
      </c>
      <c r="B420" t="s">
        <v>1146</v>
      </c>
      <c r="C420" s="227" t="s">
        <v>122</v>
      </c>
      <c r="D420" s="227">
        <v>506.24</v>
      </c>
      <c r="E420" s="227" t="s">
        <v>135</v>
      </c>
      <c r="F420" t="s">
        <v>373</v>
      </c>
      <c r="G420" t="s">
        <v>312</v>
      </c>
      <c r="H420" t="s">
        <v>371</v>
      </c>
      <c r="I420" t="s">
        <v>15</v>
      </c>
      <c r="J420" t="s">
        <v>372</v>
      </c>
    </row>
    <row r="421" spans="1:10" x14ac:dyDescent="0.35">
      <c r="A421" t="s">
        <v>10</v>
      </c>
      <c r="B421" t="s">
        <v>1146</v>
      </c>
      <c r="C421" s="227" t="s">
        <v>123</v>
      </c>
      <c r="D421" s="227">
        <v>507.45</v>
      </c>
      <c r="E421" s="227" t="s">
        <v>135</v>
      </c>
      <c r="F421" t="s">
        <v>373</v>
      </c>
      <c r="G421" t="s">
        <v>312</v>
      </c>
      <c r="H421" t="s">
        <v>371</v>
      </c>
      <c r="I421" t="s">
        <v>15</v>
      </c>
      <c r="J421" t="s">
        <v>372</v>
      </c>
    </row>
    <row r="422" spans="1:10" x14ac:dyDescent="0.35">
      <c r="A422" t="s">
        <v>10</v>
      </c>
      <c r="B422" t="s">
        <v>1146</v>
      </c>
      <c r="C422" s="227" t="s">
        <v>106</v>
      </c>
      <c r="D422" s="227">
        <v>1102.52</v>
      </c>
      <c r="E422" s="227" t="s">
        <v>135</v>
      </c>
      <c r="F422" t="s">
        <v>373</v>
      </c>
      <c r="G422" t="s">
        <v>312</v>
      </c>
      <c r="H422" t="s">
        <v>371</v>
      </c>
      <c r="I422" t="s">
        <v>15</v>
      </c>
      <c r="J422" t="s">
        <v>372</v>
      </c>
    </row>
    <row r="423" spans="1:10" x14ac:dyDescent="0.35">
      <c r="A423" t="s">
        <v>10</v>
      </c>
      <c r="B423" t="s">
        <v>1146</v>
      </c>
      <c r="C423" s="227" t="s">
        <v>136</v>
      </c>
      <c r="D423" s="227">
        <v>686.57</v>
      </c>
      <c r="E423" s="227" t="s">
        <v>135</v>
      </c>
      <c r="F423" t="s">
        <v>373</v>
      </c>
      <c r="G423" t="s">
        <v>312</v>
      </c>
      <c r="H423" t="s">
        <v>371</v>
      </c>
      <c r="I423" t="s">
        <v>15</v>
      </c>
      <c r="J423" t="s">
        <v>372</v>
      </c>
    </row>
    <row r="424" spans="1:10" x14ac:dyDescent="0.35">
      <c r="A424" t="s">
        <v>10</v>
      </c>
      <c r="B424" t="s">
        <v>1146</v>
      </c>
      <c r="C424" s="227" t="s">
        <v>105</v>
      </c>
      <c r="D424" s="227">
        <v>703.57</v>
      </c>
      <c r="E424" s="227" t="s">
        <v>135</v>
      </c>
      <c r="F424" t="s">
        <v>373</v>
      </c>
      <c r="G424" t="s">
        <v>312</v>
      </c>
      <c r="H424" t="s">
        <v>371</v>
      </c>
      <c r="I424" t="s">
        <v>15</v>
      </c>
      <c r="J424" t="s">
        <v>372</v>
      </c>
    </row>
    <row r="425" spans="1:10" x14ac:dyDescent="0.35">
      <c r="A425" t="s">
        <v>10</v>
      </c>
      <c r="B425" t="s">
        <v>1146</v>
      </c>
      <c r="C425" s="227" t="s">
        <v>137</v>
      </c>
      <c r="D425" s="227">
        <v>657.74</v>
      </c>
      <c r="E425" s="227" t="s">
        <v>135</v>
      </c>
      <c r="F425" t="s">
        <v>373</v>
      </c>
      <c r="G425" t="s">
        <v>312</v>
      </c>
      <c r="H425" t="s">
        <v>371</v>
      </c>
      <c r="I425" t="s">
        <v>15</v>
      </c>
      <c r="J425" t="s">
        <v>372</v>
      </c>
    </row>
    <row r="426" spans="1:10" x14ac:dyDescent="0.35">
      <c r="A426" t="s">
        <v>10</v>
      </c>
      <c r="B426" t="s">
        <v>1146</v>
      </c>
      <c r="C426" s="227" t="s">
        <v>138</v>
      </c>
      <c r="D426" s="227">
        <v>657.74</v>
      </c>
      <c r="E426" s="227" t="s">
        <v>135</v>
      </c>
      <c r="F426" t="s">
        <v>373</v>
      </c>
      <c r="G426" t="s">
        <v>312</v>
      </c>
      <c r="H426" t="s">
        <v>371</v>
      </c>
      <c r="I426" t="s">
        <v>15</v>
      </c>
      <c r="J426" t="s">
        <v>372</v>
      </c>
    </row>
    <row r="427" spans="1:10" x14ac:dyDescent="0.35">
      <c r="A427" t="s">
        <v>10</v>
      </c>
      <c r="B427" t="s">
        <v>1146</v>
      </c>
      <c r="C427" s="227" t="s">
        <v>139</v>
      </c>
      <c r="D427" s="227">
        <v>657.74</v>
      </c>
      <c r="E427" s="227" t="s">
        <v>135</v>
      </c>
      <c r="F427" t="s">
        <v>373</v>
      </c>
      <c r="G427" t="s">
        <v>312</v>
      </c>
      <c r="H427" t="s">
        <v>371</v>
      </c>
      <c r="I427" t="s">
        <v>15</v>
      </c>
      <c r="J427" t="s">
        <v>372</v>
      </c>
    </row>
    <row r="428" spans="1:10" x14ac:dyDescent="0.35">
      <c r="A428" t="s">
        <v>10</v>
      </c>
      <c r="B428" t="s">
        <v>1146</v>
      </c>
      <c r="C428" s="227" t="s">
        <v>1022</v>
      </c>
      <c r="D428" s="227">
        <v>150.75</v>
      </c>
      <c r="E428" s="227" t="s">
        <v>50</v>
      </c>
      <c r="F428" t="s">
        <v>51</v>
      </c>
      <c r="G428" t="s">
        <v>13</v>
      </c>
      <c r="H428" t="s">
        <v>14</v>
      </c>
      <c r="I428" t="s">
        <v>15</v>
      </c>
      <c r="J428" t="s">
        <v>16</v>
      </c>
    </row>
    <row r="429" spans="1:10" x14ac:dyDescent="0.35">
      <c r="A429" t="s">
        <v>10</v>
      </c>
      <c r="B429" t="s">
        <v>1146</v>
      </c>
      <c r="C429" s="227" t="s">
        <v>1021</v>
      </c>
      <c r="D429" s="227">
        <v>312.97000000000003</v>
      </c>
      <c r="E429" s="227" t="s">
        <v>50</v>
      </c>
      <c r="F429" t="s">
        <v>51</v>
      </c>
      <c r="G429" t="s">
        <v>13</v>
      </c>
      <c r="H429" t="s">
        <v>14</v>
      </c>
      <c r="I429" t="s">
        <v>15</v>
      </c>
      <c r="J429" t="s">
        <v>16</v>
      </c>
    </row>
    <row r="430" spans="1:10" x14ac:dyDescent="0.35">
      <c r="A430" t="s">
        <v>10</v>
      </c>
      <c r="B430" t="s">
        <v>1146</v>
      </c>
      <c r="C430" s="227" t="s">
        <v>397</v>
      </c>
      <c r="D430" s="227">
        <v>161.41999999999999</v>
      </c>
      <c r="E430" s="227" t="s">
        <v>50</v>
      </c>
      <c r="F430" t="s">
        <v>51</v>
      </c>
      <c r="G430" t="s">
        <v>13</v>
      </c>
      <c r="H430" t="s">
        <v>14</v>
      </c>
      <c r="I430" t="s">
        <v>15</v>
      </c>
      <c r="J430" t="s">
        <v>16</v>
      </c>
    </row>
    <row r="431" spans="1:10" x14ac:dyDescent="0.35">
      <c r="A431" t="s">
        <v>10</v>
      </c>
      <c r="B431" t="s">
        <v>1146</v>
      </c>
      <c r="C431" s="227" t="s">
        <v>220</v>
      </c>
      <c r="D431" s="227">
        <v>312.97000000000003</v>
      </c>
      <c r="E431" s="227" t="s">
        <v>50</v>
      </c>
      <c r="F431" t="s">
        <v>51</v>
      </c>
      <c r="G431" t="s">
        <v>13</v>
      </c>
      <c r="H431" t="s">
        <v>14</v>
      </c>
      <c r="I431" t="s">
        <v>15</v>
      </c>
      <c r="J431" t="s">
        <v>16</v>
      </c>
    </row>
    <row r="432" spans="1:10" x14ac:dyDescent="0.35">
      <c r="A432" t="s">
        <v>10</v>
      </c>
      <c r="B432" t="s">
        <v>1146</v>
      </c>
      <c r="C432" s="227" t="s">
        <v>394</v>
      </c>
      <c r="D432" s="227">
        <v>161.41999999999999</v>
      </c>
      <c r="E432" s="227" t="s">
        <v>50</v>
      </c>
      <c r="F432" t="s">
        <v>51</v>
      </c>
      <c r="G432" t="s">
        <v>13</v>
      </c>
      <c r="H432" t="s">
        <v>14</v>
      </c>
      <c r="I432" t="s">
        <v>15</v>
      </c>
      <c r="J432" t="s">
        <v>16</v>
      </c>
    </row>
    <row r="433" spans="1:10" x14ac:dyDescent="0.35">
      <c r="A433" t="s">
        <v>10</v>
      </c>
      <c r="B433" t="s">
        <v>1146</v>
      </c>
      <c r="C433" s="227" t="s">
        <v>395</v>
      </c>
      <c r="D433" s="227">
        <v>312.97000000000003</v>
      </c>
      <c r="E433" s="227" t="s">
        <v>50</v>
      </c>
      <c r="F433" t="s">
        <v>51</v>
      </c>
      <c r="G433" t="s">
        <v>13</v>
      </c>
      <c r="H433" t="s">
        <v>14</v>
      </c>
      <c r="I433" t="s">
        <v>15</v>
      </c>
      <c r="J433" t="s">
        <v>16</v>
      </c>
    </row>
    <row r="434" spans="1:10" x14ac:dyDescent="0.35">
      <c r="A434" t="s">
        <v>10</v>
      </c>
      <c r="B434" t="s">
        <v>1146</v>
      </c>
      <c r="C434" s="227" t="s">
        <v>49</v>
      </c>
      <c r="D434" s="227">
        <v>210.64</v>
      </c>
      <c r="E434" s="227" t="s">
        <v>50</v>
      </c>
      <c r="F434" t="s">
        <v>51</v>
      </c>
      <c r="G434" t="s">
        <v>13</v>
      </c>
      <c r="H434" t="s">
        <v>14</v>
      </c>
      <c r="I434" t="s">
        <v>15</v>
      </c>
      <c r="J434" t="s">
        <v>16</v>
      </c>
    </row>
    <row r="435" spans="1:10" x14ac:dyDescent="0.35">
      <c r="A435" t="s">
        <v>10</v>
      </c>
      <c r="B435" t="s">
        <v>1146</v>
      </c>
      <c r="C435" s="227" t="s">
        <v>52</v>
      </c>
      <c r="D435" s="227">
        <v>361.28</v>
      </c>
      <c r="E435" s="227" t="s">
        <v>50</v>
      </c>
      <c r="F435" t="s">
        <v>51</v>
      </c>
      <c r="G435" t="s">
        <v>13</v>
      </c>
      <c r="H435" t="s">
        <v>14</v>
      </c>
      <c r="I435" t="s">
        <v>15</v>
      </c>
      <c r="J435" t="s">
        <v>16</v>
      </c>
    </row>
    <row r="436" spans="1:10" x14ac:dyDescent="0.35">
      <c r="A436" t="s">
        <v>10</v>
      </c>
      <c r="B436" t="s">
        <v>1146</v>
      </c>
      <c r="C436" s="227" t="s">
        <v>222</v>
      </c>
      <c r="D436" s="227">
        <v>212.21</v>
      </c>
      <c r="E436" s="227" t="s">
        <v>50</v>
      </c>
      <c r="F436" t="s">
        <v>51</v>
      </c>
      <c r="G436" t="s">
        <v>13</v>
      </c>
      <c r="H436" t="s">
        <v>14</v>
      </c>
      <c r="I436" t="s">
        <v>15</v>
      </c>
      <c r="J436" t="s">
        <v>16</v>
      </c>
    </row>
    <row r="437" spans="1:10" x14ac:dyDescent="0.35">
      <c r="A437" t="s">
        <v>10</v>
      </c>
      <c r="B437" t="s">
        <v>1146</v>
      </c>
      <c r="C437" s="227" t="s">
        <v>625</v>
      </c>
      <c r="D437" s="227">
        <v>175.92</v>
      </c>
      <c r="E437" s="227" t="s">
        <v>50</v>
      </c>
      <c r="F437" t="s">
        <v>51</v>
      </c>
      <c r="G437" t="s">
        <v>13</v>
      </c>
      <c r="H437" t="s">
        <v>14</v>
      </c>
      <c r="I437" t="s">
        <v>15</v>
      </c>
      <c r="J437" t="s">
        <v>16</v>
      </c>
    </row>
    <row r="438" spans="1:10" x14ac:dyDescent="0.35">
      <c r="A438" t="s">
        <v>10</v>
      </c>
      <c r="B438" t="s">
        <v>1146</v>
      </c>
      <c r="C438" s="227" t="s">
        <v>626</v>
      </c>
      <c r="D438" s="227">
        <v>170.36</v>
      </c>
      <c r="E438" s="227" t="s">
        <v>50</v>
      </c>
      <c r="F438" t="s">
        <v>51</v>
      </c>
      <c r="G438" t="s">
        <v>13</v>
      </c>
      <c r="H438" t="s">
        <v>14</v>
      </c>
      <c r="I438" t="s">
        <v>15</v>
      </c>
      <c r="J438" t="s">
        <v>16</v>
      </c>
    </row>
    <row r="439" spans="1:10" x14ac:dyDescent="0.35">
      <c r="A439" t="s">
        <v>10</v>
      </c>
      <c r="B439" t="s">
        <v>1146</v>
      </c>
      <c r="C439" s="227" t="s">
        <v>638</v>
      </c>
      <c r="D439" s="227">
        <v>194.38</v>
      </c>
      <c r="E439" s="227" t="s">
        <v>50</v>
      </c>
      <c r="F439" t="s">
        <v>51</v>
      </c>
      <c r="G439" t="s">
        <v>13</v>
      </c>
      <c r="H439" t="s">
        <v>14</v>
      </c>
      <c r="I439" t="s">
        <v>15</v>
      </c>
      <c r="J439" t="s">
        <v>16</v>
      </c>
    </row>
    <row r="440" spans="1:10" x14ac:dyDescent="0.35">
      <c r="A440" t="s">
        <v>10</v>
      </c>
      <c r="B440" t="s">
        <v>1146</v>
      </c>
      <c r="C440" s="227" t="s">
        <v>53</v>
      </c>
      <c r="D440" s="227">
        <v>209.75</v>
      </c>
      <c r="E440" s="227" t="s">
        <v>50</v>
      </c>
      <c r="F440" t="s">
        <v>51</v>
      </c>
      <c r="G440" t="s">
        <v>13</v>
      </c>
      <c r="H440" t="s">
        <v>14</v>
      </c>
      <c r="I440" t="s">
        <v>15</v>
      </c>
      <c r="J440" t="s">
        <v>16</v>
      </c>
    </row>
    <row r="441" spans="1:10" x14ac:dyDescent="0.35">
      <c r="A441" t="s">
        <v>10</v>
      </c>
      <c r="B441" t="s">
        <v>1146</v>
      </c>
      <c r="C441" s="227" t="s">
        <v>54</v>
      </c>
      <c r="D441" s="227">
        <v>352.61</v>
      </c>
      <c r="E441" s="227" t="s">
        <v>50</v>
      </c>
      <c r="F441" t="s">
        <v>51</v>
      </c>
      <c r="G441" t="s">
        <v>13</v>
      </c>
      <c r="H441" t="s">
        <v>14</v>
      </c>
      <c r="I441" t="s">
        <v>15</v>
      </c>
      <c r="J441" t="s">
        <v>16</v>
      </c>
    </row>
    <row r="442" spans="1:10" x14ac:dyDescent="0.35">
      <c r="A442" t="s">
        <v>10</v>
      </c>
      <c r="B442" t="s">
        <v>1146</v>
      </c>
      <c r="C442" s="227" t="s">
        <v>223</v>
      </c>
      <c r="D442" s="227">
        <v>602.66999999999996</v>
      </c>
      <c r="E442" s="227" t="s">
        <v>50</v>
      </c>
      <c r="F442" t="s">
        <v>51</v>
      </c>
      <c r="G442" t="s">
        <v>13</v>
      </c>
      <c r="H442" t="s">
        <v>14</v>
      </c>
      <c r="I442" t="s">
        <v>15</v>
      </c>
      <c r="J442" t="s">
        <v>16</v>
      </c>
    </row>
    <row r="443" spans="1:10" x14ac:dyDescent="0.35">
      <c r="A443" t="s">
        <v>10</v>
      </c>
      <c r="B443" t="s">
        <v>1146</v>
      </c>
      <c r="C443" s="227" t="s">
        <v>628</v>
      </c>
      <c r="D443" s="227">
        <v>194.87</v>
      </c>
      <c r="E443" s="227" t="s">
        <v>50</v>
      </c>
      <c r="F443" t="s">
        <v>51</v>
      </c>
      <c r="G443" t="s">
        <v>13</v>
      </c>
      <c r="H443" t="s">
        <v>14</v>
      </c>
      <c r="I443" t="s">
        <v>15</v>
      </c>
      <c r="J443" t="s">
        <v>16</v>
      </c>
    </row>
    <row r="444" spans="1:10" x14ac:dyDescent="0.35">
      <c r="A444" t="s">
        <v>10</v>
      </c>
      <c r="B444" t="s">
        <v>1146</v>
      </c>
      <c r="C444" s="227" t="s">
        <v>1173</v>
      </c>
      <c r="D444" s="227">
        <v>57.49</v>
      </c>
      <c r="E444" s="227" t="s">
        <v>511</v>
      </c>
      <c r="F444" t="s">
        <v>512</v>
      </c>
      <c r="G444" t="s">
        <v>13</v>
      </c>
      <c r="H444" t="s">
        <v>14</v>
      </c>
      <c r="I444" t="s">
        <v>15</v>
      </c>
      <c r="J444" t="s">
        <v>16</v>
      </c>
    </row>
    <row r="445" spans="1:10" x14ac:dyDescent="0.35">
      <c r="A445" t="s">
        <v>10</v>
      </c>
      <c r="B445" t="s">
        <v>1146</v>
      </c>
      <c r="C445" s="227" t="s">
        <v>1098</v>
      </c>
      <c r="D445" s="227">
        <v>228</v>
      </c>
      <c r="E445" s="227" t="s">
        <v>45</v>
      </c>
      <c r="F445" t="s">
        <v>46</v>
      </c>
      <c r="G445" t="s">
        <v>13</v>
      </c>
      <c r="H445" t="s">
        <v>14</v>
      </c>
      <c r="I445" t="s">
        <v>15</v>
      </c>
      <c r="J445" t="s">
        <v>16</v>
      </c>
    </row>
    <row r="446" spans="1:10" x14ac:dyDescent="0.35">
      <c r="A446" t="s">
        <v>10</v>
      </c>
      <c r="B446" t="s">
        <v>1146</v>
      </c>
      <c r="C446" s="227" t="s">
        <v>619</v>
      </c>
      <c r="D446" s="227">
        <v>204.21</v>
      </c>
      <c r="E446" s="227" t="s">
        <v>45</v>
      </c>
      <c r="F446" t="s">
        <v>46</v>
      </c>
      <c r="G446" t="s">
        <v>13</v>
      </c>
      <c r="H446" t="s">
        <v>14</v>
      </c>
      <c r="I446" t="s">
        <v>15</v>
      </c>
      <c r="J446" t="s">
        <v>16</v>
      </c>
    </row>
    <row r="447" spans="1:10" x14ac:dyDescent="0.35">
      <c r="A447" t="s">
        <v>10</v>
      </c>
      <c r="B447" t="s">
        <v>1146</v>
      </c>
      <c r="C447" s="227" t="s">
        <v>1174</v>
      </c>
      <c r="D447" s="227">
        <v>228</v>
      </c>
      <c r="E447" s="227" t="s">
        <v>45</v>
      </c>
      <c r="F447" t="s">
        <v>46</v>
      </c>
      <c r="G447" t="s">
        <v>13</v>
      </c>
      <c r="H447" t="s">
        <v>14</v>
      </c>
      <c r="I447" t="s">
        <v>15</v>
      </c>
      <c r="J447" t="s">
        <v>16</v>
      </c>
    </row>
    <row r="448" spans="1:10" x14ac:dyDescent="0.35">
      <c r="A448" t="s">
        <v>10</v>
      </c>
      <c r="B448" t="s">
        <v>1146</v>
      </c>
      <c r="C448" s="227" t="s">
        <v>226</v>
      </c>
      <c r="D448" s="227">
        <v>256.58</v>
      </c>
      <c r="E448" s="227" t="s">
        <v>45</v>
      </c>
      <c r="F448" t="s">
        <v>46</v>
      </c>
      <c r="G448" t="s">
        <v>13</v>
      </c>
      <c r="H448" t="s">
        <v>14</v>
      </c>
      <c r="I448" t="s">
        <v>15</v>
      </c>
      <c r="J448" t="s">
        <v>16</v>
      </c>
    </row>
    <row r="449" spans="1:10" x14ac:dyDescent="0.35">
      <c r="A449" t="s">
        <v>10</v>
      </c>
      <c r="B449" t="s">
        <v>1146</v>
      </c>
      <c r="C449" s="227" t="s">
        <v>1175</v>
      </c>
      <c r="D449" s="227">
        <v>142.63</v>
      </c>
      <c r="E449" s="227" t="s">
        <v>45</v>
      </c>
      <c r="F449" t="s">
        <v>46</v>
      </c>
      <c r="G449" t="s">
        <v>13</v>
      </c>
      <c r="H449" t="s">
        <v>14</v>
      </c>
      <c r="I449" t="s">
        <v>15</v>
      </c>
      <c r="J449" t="s">
        <v>16</v>
      </c>
    </row>
    <row r="450" spans="1:10" x14ac:dyDescent="0.35">
      <c r="A450" t="s">
        <v>10</v>
      </c>
      <c r="B450" t="s">
        <v>1146</v>
      </c>
      <c r="C450" s="227" t="s">
        <v>1176</v>
      </c>
      <c r="D450" s="227">
        <v>142.63</v>
      </c>
      <c r="E450" s="227" t="s">
        <v>45</v>
      </c>
      <c r="F450" t="s">
        <v>46</v>
      </c>
      <c r="G450" t="s">
        <v>13</v>
      </c>
      <c r="H450" t="s">
        <v>14</v>
      </c>
      <c r="I450" t="s">
        <v>15</v>
      </c>
      <c r="J450" t="s">
        <v>16</v>
      </c>
    </row>
    <row r="451" spans="1:10" x14ac:dyDescent="0.35">
      <c r="A451" t="s">
        <v>10</v>
      </c>
      <c r="B451" t="s">
        <v>1146</v>
      </c>
      <c r="C451" s="227" t="s">
        <v>1177</v>
      </c>
      <c r="D451" s="227">
        <v>139.96</v>
      </c>
      <c r="E451" s="227" t="s">
        <v>45</v>
      </c>
      <c r="F451" t="s">
        <v>46</v>
      </c>
      <c r="G451" t="s">
        <v>13</v>
      </c>
      <c r="H451" t="s">
        <v>14</v>
      </c>
      <c r="I451" t="s">
        <v>15</v>
      </c>
      <c r="J451" t="s">
        <v>16</v>
      </c>
    </row>
    <row r="452" spans="1:10" x14ac:dyDescent="0.35">
      <c r="A452" t="s">
        <v>10</v>
      </c>
      <c r="B452" t="s">
        <v>1146</v>
      </c>
      <c r="C452" s="227" t="s">
        <v>578</v>
      </c>
      <c r="D452" s="227">
        <v>122.53</v>
      </c>
      <c r="E452" s="227" t="s">
        <v>45</v>
      </c>
      <c r="F452" t="s">
        <v>46</v>
      </c>
      <c r="G452" t="s">
        <v>13</v>
      </c>
      <c r="H452" t="s">
        <v>14</v>
      </c>
      <c r="I452" t="s">
        <v>15</v>
      </c>
      <c r="J452" t="s">
        <v>16</v>
      </c>
    </row>
    <row r="453" spans="1:10" x14ac:dyDescent="0.35">
      <c r="A453" t="s">
        <v>10</v>
      </c>
      <c r="B453" t="s">
        <v>1146</v>
      </c>
      <c r="C453" s="227" t="s">
        <v>251</v>
      </c>
      <c r="D453" s="227">
        <v>988.73</v>
      </c>
      <c r="E453" s="227" t="s">
        <v>18</v>
      </c>
      <c r="F453" t="s">
        <v>19</v>
      </c>
      <c r="G453" t="s">
        <v>13</v>
      </c>
      <c r="H453" t="s">
        <v>14</v>
      </c>
      <c r="I453" t="s">
        <v>15</v>
      </c>
      <c r="J453" t="s">
        <v>16</v>
      </c>
    </row>
    <row r="454" spans="1:10" x14ac:dyDescent="0.35">
      <c r="A454" t="s">
        <v>10</v>
      </c>
      <c r="B454" t="s">
        <v>1146</v>
      </c>
      <c r="C454" s="227" t="s">
        <v>252</v>
      </c>
      <c r="D454" s="227">
        <v>436.95</v>
      </c>
      <c r="E454" s="227" t="s">
        <v>18</v>
      </c>
      <c r="F454" t="s">
        <v>19</v>
      </c>
      <c r="G454" t="s">
        <v>13</v>
      </c>
      <c r="H454" t="s">
        <v>14</v>
      </c>
      <c r="I454" t="s">
        <v>15</v>
      </c>
      <c r="J454" t="s">
        <v>16</v>
      </c>
    </row>
    <row r="455" spans="1:10" x14ac:dyDescent="0.35">
      <c r="A455" t="s">
        <v>10</v>
      </c>
      <c r="B455" t="s">
        <v>1146</v>
      </c>
      <c r="C455" s="227" t="s">
        <v>624</v>
      </c>
      <c r="D455" s="227">
        <v>259.98</v>
      </c>
      <c r="E455" s="227" t="s">
        <v>18</v>
      </c>
      <c r="F455" t="s">
        <v>19</v>
      </c>
      <c r="G455" t="s">
        <v>13</v>
      </c>
      <c r="H455" t="s">
        <v>14</v>
      </c>
      <c r="I455" t="s">
        <v>15</v>
      </c>
      <c r="J455" t="s">
        <v>16</v>
      </c>
    </row>
    <row r="456" spans="1:10" x14ac:dyDescent="0.35">
      <c r="A456" t="s">
        <v>10</v>
      </c>
      <c r="B456" t="s">
        <v>1146</v>
      </c>
      <c r="C456" s="227" t="s">
        <v>623</v>
      </c>
      <c r="D456" s="227">
        <v>318.75</v>
      </c>
      <c r="E456" s="227" t="s">
        <v>18</v>
      </c>
      <c r="F456" t="s">
        <v>19</v>
      </c>
      <c r="G456" t="s">
        <v>13</v>
      </c>
      <c r="H456" t="s">
        <v>14</v>
      </c>
      <c r="I456" t="s">
        <v>15</v>
      </c>
      <c r="J456" t="s">
        <v>16</v>
      </c>
    </row>
    <row r="457" spans="1:10" x14ac:dyDescent="0.35">
      <c r="A457" t="s">
        <v>10</v>
      </c>
      <c r="B457" t="s">
        <v>1146</v>
      </c>
      <c r="C457" s="227" t="s">
        <v>612</v>
      </c>
      <c r="D457" s="227">
        <v>687.48</v>
      </c>
      <c r="E457" s="227" t="s">
        <v>18</v>
      </c>
      <c r="F457" t="s">
        <v>19</v>
      </c>
      <c r="G457" t="s">
        <v>13</v>
      </c>
      <c r="H457" t="s">
        <v>14</v>
      </c>
      <c r="I457" t="s">
        <v>15</v>
      </c>
      <c r="J457" t="s">
        <v>16</v>
      </c>
    </row>
    <row r="458" spans="1:10" x14ac:dyDescent="0.35">
      <c r="A458" t="s">
        <v>10</v>
      </c>
      <c r="B458" t="s">
        <v>1146</v>
      </c>
      <c r="C458" s="227" t="s">
        <v>254</v>
      </c>
      <c r="D458" s="227">
        <v>433.75</v>
      </c>
      <c r="E458" s="227" t="s">
        <v>18</v>
      </c>
      <c r="F458" t="s">
        <v>19</v>
      </c>
      <c r="G458" t="s">
        <v>13</v>
      </c>
      <c r="H458" t="s">
        <v>14</v>
      </c>
      <c r="I458" t="s">
        <v>15</v>
      </c>
      <c r="J458" t="s">
        <v>16</v>
      </c>
    </row>
    <row r="459" spans="1:10" x14ac:dyDescent="0.35">
      <c r="A459" t="s">
        <v>10</v>
      </c>
      <c r="B459" t="s">
        <v>1146</v>
      </c>
      <c r="C459" s="227" t="s">
        <v>253</v>
      </c>
      <c r="D459" s="227">
        <v>89.32</v>
      </c>
      <c r="E459" s="227" t="s">
        <v>18</v>
      </c>
      <c r="F459" t="s">
        <v>19</v>
      </c>
      <c r="G459" t="s">
        <v>13</v>
      </c>
      <c r="H459" t="s">
        <v>14</v>
      </c>
      <c r="I459" t="s">
        <v>15</v>
      </c>
      <c r="J459" t="s">
        <v>16</v>
      </c>
    </row>
    <row r="460" spans="1:10" x14ac:dyDescent="0.35">
      <c r="A460" t="s">
        <v>10</v>
      </c>
      <c r="B460" t="s">
        <v>1146</v>
      </c>
      <c r="C460" s="227" t="s">
        <v>613</v>
      </c>
      <c r="D460" s="227">
        <v>202.34</v>
      </c>
      <c r="E460" s="227" t="s">
        <v>18</v>
      </c>
      <c r="F460" t="s">
        <v>19</v>
      </c>
      <c r="G460" t="s">
        <v>13</v>
      </c>
      <c r="H460" t="s">
        <v>14</v>
      </c>
      <c r="I460" t="s">
        <v>15</v>
      </c>
      <c r="J460" t="s">
        <v>16</v>
      </c>
    </row>
    <row r="461" spans="1:10" x14ac:dyDescent="0.35">
      <c r="A461" t="s">
        <v>10</v>
      </c>
      <c r="B461" t="s">
        <v>1146</v>
      </c>
      <c r="C461" s="227" t="s">
        <v>250</v>
      </c>
      <c r="D461" s="227">
        <v>121.3</v>
      </c>
      <c r="E461" s="227" t="s">
        <v>18</v>
      </c>
      <c r="F461" t="s">
        <v>19</v>
      </c>
      <c r="G461" t="s">
        <v>13</v>
      </c>
      <c r="H461" t="s">
        <v>14</v>
      </c>
      <c r="I461" t="s">
        <v>15</v>
      </c>
      <c r="J461" t="s">
        <v>16</v>
      </c>
    </row>
    <row r="462" spans="1:10" x14ac:dyDescent="0.35">
      <c r="A462" t="s">
        <v>10</v>
      </c>
      <c r="B462" t="s">
        <v>1146</v>
      </c>
      <c r="C462" s="227" t="s">
        <v>1017</v>
      </c>
      <c r="D462" s="227">
        <v>49.46</v>
      </c>
      <c r="E462" s="227" t="s">
        <v>792</v>
      </c>
      <c r="F462" t="s">
        <v>793</v>
      </c>
      <c r="G462" t="s">
        <v>13</v>
      </c>
      <c r="H462" t="s">
        <v>14</v>
      </c>
      <c r="I462" t="s">
        <v>15</v>
      </c>
      <c r="J462" t="s">
        <v>16</v>
      </c>
    </row>
    <row r="463" spans="1:10" x14ac:dyDescent="0.35">
      <c r="A463" t="s">
        <v>10</v>
      </c>
      <c r="B463" t="s">
        <v>1146</v>
      </c>
      <c r="C463" s="227" t="s">
        <v>287</v>
      </c>
      <c r="D463" s="227">
        <v>263.35000000000002</v>
      </c>
      <c r="E463" s="227" t="s">
        <v>255</v>
      </c>
      <c r="F463" t="s">
        <v>256</v>
      </c>
      <c r="G463" t="s">
        <v>13</v>
      </c>
      <c r="H463" t="s">
        <v>14</v>
      </c>
      <c r="I463" t="s">
        <v>15</v>
      </c>
      <c r="J463" t="s">
        <v>16</v>
      </c>
    </row>
    <row r="464" spans="1:10" x14ac:dyDescent="0.35">
      <c r="A464" t="s">
        <v>10</v>
      </c>
      <c r="B464" t="s">
        <v>1146</v>
      </c>
      <c r="C464" s="227" t="s">
        <v>257</v>
      </c>
      <c r="D464" s="227">
        <v>33.42</v>
      </c>
      <c r="E464" s="227" t="s">
        <v>647</v>
      </c>
      <c r="F464" t="s">
        <v>648</v>
      </c>
      <c r="G464" t="s">
        <v>13</v>
      </c>
      <c r="H464" t="s">
        <v>14</v>
      </c>
      <c r="I464" t="s">
        <v>15</v>
      </c>
      <c r="J464" t="s">
        <v>16</v>
      </c>
    </row>
    <row r="465" spans="1:10" x14ac:dyDescent="0.35">
      <c r="A465" t="s">
        <v>10</v>
      </c>
      <c r="B465" t="s">
        <v>1146</v>
      </c>
      <c r="C465" s="227" t="s">
        <v>630</v>
      </c>
      <c r="D465" s="227">
        <v>225.17</v>
      </c>
      <c r="E465" s="227" t="s">
        <v>31</v>
      </c>
      <c r="F465" t="s">
        <v>32</v>
      </c>
      <c r="G465" t="s">
        <v>13</v>
      </c>
      <c r="H465" t="s">
        <v>14</v>
      </c>
      <c r="I465" t="s">
        <v>15</v>
      </c>
      <c r="J465" t="s">
        <v>16</v>
      </c>
    </row>
    <row r="466" spans="1:10" x14ac:dyDescent="0.35">
      <c r="A466" t="s">
        <v>10</v>
      </c>
      <c r="B466" t="s">
        <v>1146</v>
      </c>
      <c r="C466" s="227" t="s">
        <v>1178</v>
      </c>
      <c r="D466" s="227">
        <v>261.26</v>
      </c>
      <c r="E466" s="227" t="s">
        <v>31</v>
      </c>
      <c r="F466" t="s">
        <v>32</v>
      </c>
      <c r="G466" t="s">
        <v>13</v>
      </c>
      <c r="H466" t="s">
        <v>14</v>
      </c>
      <c r="I466" t="s">
        <v>15</v>
      </c>
      <c r="J466" t="s">
        <v>16</v>
      </c>
    </row>
    <row r="467" spans="1:10" x14ac:dyDescent="0.35">
      <c r="A467" t="s">
        <v>10</v>
      </c>
      <c r="B467" t="s">
        <v>1146</v>
      </c>
      <c r="C467" s="227" t="s">
        <v>242</v>
      </c>
      <c r="D467" s="227">
        <v>79.290000000000006</v>
      </c>
      <c r="E467" s="227" t="s">
        <v>31</v>
      </c>
      <c r="F467" t="s">
        <v>32</v>
      </c>
      <c r="G467" t="s">
        <v>13</v>
      </c>
      <c r="H467" t="s">
        <v>14</v>
      </c>
      <c r="I467" t="s">
        <v>15</v>
      </c>
      <c r="J467" t="s">
        <v>16</v>
      </c>
    </row>
    <row r="468" spans="1:10" x14ac:dyDescent="0.35">
      <c r="A468" t="s">
        <v>10</v>
      </c>
      <c r="B468" t="s">
        <v>1146</v>
      </c>
      <c r="C468" s="227" t="s">
        <v>1179</v>
      </c>
      <c r="D468" s="227">
        <v>183.22</v>
      </c>
      <c r="E468" s="227" t="s">
        <v>31</v>
      </c>
      <c r="F468" t="s">
        <v>32</v>
      </c>
      <c r="G468" t="s">
        <v>13</v>
      </c>
      <c r="H468" t="s">
        <v>14</v>
      </c>
      <c r="I468" t="s">
        <v>15</v>
      </c>
      <c r="J468" t="s">
        <v>16</v>
      </c>
    </row>
    <row r="469" spans="1:10" x14ac:dyDescent="0.35">
      <c r="A469" t="s">
        <v>10</v>
      </c>
      <c r="B469" t="s">
        <v>1146</v>
      </c>
      <c r="C469" s="227" t="s">
        <v>629</v>
      </c>
      <c r="D469" s="227">
        <v>155.44</v>
      </c>
      <c r="E469" s="227" t="s">
        <v>31</v>
      </c>
      <c r="F469" t="s">
        <v>32</v>
      </c>
      <c r="G469" t="s">
        <v>13</v>
      </c>
      <c r="H469" t="s">
        <v>14</v>
      </c>
      <c r="I469" t="s">
        <v>15</v>
      </c>
      <c r="J469" t="s">
        <v>16</v>
      </c>
    </row>
    <row r="470" spans="1:10" x14ac:dyDescent="0.35">
      <c r="A470" t="s">
        <v>10</v>
      </c>
      <c r="B470" t="s">
        <v>1146</v>
      </c>
      <c r="C470" s="227" t="s">
        <v>1180</v>
      </c>
      <c r="D470" s="227">
        <v>85.03</v>
      </c>
      <c r="E470" s="227" t="s">
        <v>28</v>
      </c>
      <c r="F470" t="s">
        <v>29</v>
      </c>
      <c r="G470" t="s">
        <v>13</v>
      </c>
      <c r="H470" t="s">
        <v>14</v>
      </c>
      <c r="I470" t="s">
        <v>15</v>
      </c>
      <c r="J470" t="s">
        <v>16</v>
      </c>
    </row>
    <row r="471" spans="1:10" x14ac:dyDescent="0.35">
      <c r="A471" t="s">
        <v>10</v>
      </c>
      <c r="B471" t="s">
        <v>1146</v>
      </c>
      <c r="C471" s="227" t="s">
        <v>1181</v>
      </c>
      <c r="D471" s="227">
        <v>8.2899999999999991</v>
      </c>
      <c r="E471" s="227" t="s">
        <v>28</v>
      </c>
      <c r="F471" t="s">
        <v>29</v>
      </c>
      <c r="G471" t="s">
        <v>13</v>
      </c>
      <c r="H471" t="s">
        <v>14</v>
      </c>
      <c r="I471" t="s">
        <v>15</v>
      </c>
      <c r="J471" t="s">
        <v>16</v>
      </c>
    </row>
    <row r="472" spans="1:10" x14ac:dyDescent="0.35">
      <c r="A472" t="s">
        <v>10</v>
      </c>
      <c r="B472" t="s">
        <v>1146</v>
      </c>
      <c r="C472" s="227" t="s">
        <v>1182</v>
      </c>
      <c r="D472" s="227">
        <v>85.03</v>
      </c>
      <c r="E472" s="227" t="s">
        <v>28</v>
      </c>
      <c r="F472" t="s">
        <v>29</v>
      </c>
      <c r="G472" t="s">
        <v>13</v>
      </c>
      <c r="H472" t="s">
        <v>14</v>
      </c>
      <c r="I472" t="s">
        <v>15</v>
      </c>
      <c r="J472" t="s">
        <v>16</v>
      </c>
    </row>
    <row r="473" spans="1:10" x14ac:dyDescent="0.35">
      <c r="A473" t="s">
        <v>10</v>
      </c>
      <c r="B473" t="s">
        <v>1146</v>
      </c>
      <c r="C473" s="227" t="s">
        <v>1183</v>
      </c>
      <c r="D473" s="227">
        <v>9.9600000000000009</v>
      </c>
      <c r="E473" s="227" t="s">
        <v>28</v>
      </c>
      <c r="F473" t="s">
        <v>29</v>
      </c>
      <c r="G473" t="s">
        <v>13</v>
      </c>
      <c r="H473" t="s">
        <v>14</v>
      </c>
      <c r="I473" t="s">
        <v>15</v>
      </c>
      <c r="J473" t="s">
        <v>16</v>
      </c>
    </row>
    <row r="474" spans="1:10" x14ac:dyDescent="0.35">
      <c r="A474" t="s">
        <v>10</v>
      </c>
      <c r="B474" t="s">
        <v>1146</v>
      </c>
      <c r="C474" s="227" t="s">
        <v>790</v>
      </c>
      <c r="D474" s="227">
        <v>85.03</v>
      </c>
      <c r="E474" s="227" t="s">
        <v>28</v>
      </c>
      <c r="F474" t="s">
        <v>29</v>
      </c>
      <c r="G474" t="s">
        <v>13</v>
      </c>
      <c r="H474" t="s">
        <v>14</v>
      </c>
      <c r="I474" t="s">
        <v>15</v>
      </c>
      <c r="J474" t="s">
        <v>16</v>
      </c>
    </row>
    <row r="475" spans="1:10" x14ac:dyDescent="0.35">
      <c r="A475" t="s">
        <v>10</v>
      </c>
      <c r="B475" t="s">
        <v>1146</v>
      </c>
      <c r="C475" s="227" t="s">
        <v>1184</v>
      </c>
      <c r="D475" s="227">
        <v>9.9600000000000009</v>
      </c>
      <c r="E475" s="227" t="s">
        <v>28</v>
      </c>
      <c r="F475" t="s">
        <v>29</v>
      </c>
      <c r="G475" t="s">
        <v>13</v>
      </c>
      <c r="H475" t="s">
        <v>14</v>
      </c>
      <c r="I475" t="s">
        <v>15</v>
      </c>
      <c r="J475" t="s">
        <v>16</v>
      </c>
    </row>
    <row r="476" spans="1:10" x14ac:dyDescent="0.35">
      <c r="A476" t="s">
        <v>10</v>
      </c>
      <c r="B476" t="s">
        <v>1146</v>
      </c>
      <c r="C476" s="227" t="s">
        <v>376</v>
      </c>
      <c r="D476" s="227">
        <v>116.42</v>
      </c>
      <c r="E476" s="227" t="s">
        <v>28</v>
      </c>
      <c r="F476" t="s">
        <v>29</v>
      </c>
      <c r="G476" t="s">
        <v>13</v>
      </c>
      <c r="H476" t="s">
        <v>14</v>
      </c>
      <c r="I476" t="s">
        <v>15</v>
      </c>
      <c r="J476" t="s">
        <v>16</v>
      </c>
    </row>
    <row r="477" spans="1:10" x14ac:dyDescent="0.35">
      <c r="A477" t="s">
        <v>10</v>
      </c>
      <c r="B477" t="s">
        <v>1146</v>
      </c>
      <c r="C477" s="227" t="s">
        <v>284</v>
      </c>
      <c r="D477" s="227">
        <v>98.67</v>
      </c>
      <c r="E477" s="227" t="s">
        <v>11</v>
      </c>
      <c r="F477" t="s">
        <v>12</v>
      </c>
      <c r="G477" t="s">
        <v>13</v>
      </c>
      <c r="H477" t="s">
        <v>14</v>
      </c>
      <c r="I477" t="s">
        <v>15</v>
      </c>
      <c r="J477" t="s">
        <v>16</v>
      </c>
    </row>
    <row r="478" spans="1:10" x14ac:dyDescent="0.35">
      <c r="A478" t="s">
        <v>10</v>
      </c>
      <c r="B478" t="s">
        <v>1146</v>
      </c>
      <c r="C478" s="227" t="s">
        <v>881</v>
      </c>
      <c r="D478" s="227">
        <v>960.92</v>
      </c>
      <c r="E478" s="227" t="s">
        <v>11</v>
      </c>
      <c r="F478" t="s">
        <v>12</v>
      </c>
      <c r="G478" t="s">
        <v>13</v>
      </c>
      <c r="H478" t="s">
        <v>14</v>
      </c>
      <c r="I478" t="s">
        <v>15</v>
      </c>
      <c r="J478" t="s">
        <v>16</v>
      </c>
    </row>
    <row r="479" spans="1:10" x14ac:dyDescent="0.35">
      <c r="A479" t="s">
        <v>10</v>
      </c>
      <c r="B479" t="s">
        <v>1146</v>
      </c>
      <c r="C479" s="227" t="s">
        <v>288</v>
      </c>
      <c r="D479" s="227">
        <v>826.83</v>
      </c>
      <c r="E479" s="227" t="s">
        <v>11</v>
      </c>
      <c r="F479" t="s">
        <v>12</v>
      </c>
      <c r="G479" t="s">
        <v>13</v>
      </c>
      <c r="H479" t="s">
        <v>14</v>
      </c>
      <c r="I479" t="s">
        <v>15</v>
      </c>
      <c r="J479" t="s">
        <v>16</v>
      </c>
    </row>
    <row r="480" spans="1:10" x14ac:dyDescent="0.35">
      <c r="A480" t="s">
        <v>10</v>
      </c>
      <c r="B480" t="s">
        <v>1146</v>
      </c>
      <c r="C480" s="227" t="s">
        <v>285</v>
      </c>
      <c r="D480" s="227">
        <v>1075.08</v>
      </c>
      <c r="E480" s="227" t="s">
        <v>11</v>
      </c>
      <c r="F480" t="s">
        <v>12</v>
      </c>
      <c r="G480" t="s">
        <v>13</v>
      </c>
      <c r="H480" t="s">
        <v>14</v>
      </c>
      <c r="I480" t="s">
        <v>15</v>
      </c>
      <c r="J480" t="s">
        <v>16</v>
      </c>
    </row>
    <row r="481" spans="1:10" x14ac:dyDescent="0.35">
      <c r="A481" t="s">
        <v>10</v>
      </c>
      <c r="B481" t="s">
        <v>1146</v>
      </c>
      <c r="C481" s="227" t="s">
        <v>953</v>
      </c>
      <c r="D481" s="227">
        <v>178.17</v>
      </c>
      <c r="E481" s="227" t="s">
        <v>61</v>
      </c>
      <c r="F481" t="s">
        <v>62</v>
      </c>
      <c r="G481" t="s">
        <v>62</v>
      </c>
      <c r="H481" t="s">
        <v>1185</v>
      </c>
      <c r="I481" t="s">
        <v>1044</v>
      </c>
      <c r="J481" t="s">
        <v>191</v>
      </c>
    </row>
    <row r="482" spans="1:10" x14ac:dyDescent="0.35">
      <c r="A482" t="s">
        <v>10</v>
      </c>
      <c r="B482" t="s">
        <v>1146</v>
      </c>
      <c r="C482" s="227" t="s">
        <v>1186</v>
      </c>
      <c r="D482" s="227">
        <v>216.89</v>
      </c>
      <c r="E482" s="227" t="s">
        <v>61</v>
      </c>
      <c r="F482" t="s">
        <v>62</v>
      </c>
      <c r="G482" t="s">
        <v>62</v>
      </c>
      <c r="H482" t="s">
        <v>1185</v>
      </c>
      <c r="I482" t="s">
        <v>1044</v>
      </c>
      <c r="J482" t="s">
        <v>191</v>
      </c>
    </row>
    <row r="483" spans="1:10" x14ac:dyDescent="0.35">
      <c r="A483" t="s">
        <v>10</v>
      </c>
      <c r="B483" t="s">
        <v>1146</v>
      </c>
      <c r="C483" s="227" t="s">
        <v>1001</v>
      </c>
      <c r="D483" s="227">
        <v>77.2</v>
      </c>
      <c r="E483" s="227" t="s">
        <v>18</v>
      </c>
      <c r="F483" t="s">
        <v>19</v>
      </c>
      <c r="G483" t="s">
        <v>13</v>
      </c>
      <c r="H483" t="s">
        <v>14</v>
      </c>
      <c r="I483" t="s">
        <v>15</v>
      </c>
      <c r="J483" t="s">
        <v>16</v>
      </c>
    </row>
    <row r="484" spans="1:10" x14ac:dyDescent="0.35">
      <c r="A484" t="s">
        <v>10</v>
      </c>
      <c r="B484" t="s">
        <v>1146</v>
      </c>
      <c r="C484" s="227" t="s">
        <v>1187</v>
      </c>
      <c r="D484" s="227">
        <v>97.84</v>
      </c>
      <c r="E484" s="227" t="s">
        <v>65</v>
      </c>
      <c r="F484" t="s">
        <v>66</v>
      </c>
      <c r="G484" t="s">
        <v>67</v>
      </c>
      <c r="H484" t="s">
        <v>1185</v>
      </c>
      <c r="I484" t="s">
        <v>1044</v>
      </c>
      <c r="J484" t="s">
        <v>191</v>
      </c>
    </row>
    <row r="485" spans="1:10" x14ac:dyDescent="0.35">
      <c r="A485" t="s">
        <v>10</v>
      </c>
      <c r="B485" t="s">
        <v>1146</v>
      </c>
      <c r="C485" s="227" t="s">
        <v>1188</v>
      </c>
      <c r="D485" s="227">
        <v>151.62</v>
      </c>
      <c r="E485" s="227" t="s">
        <v>65</v>
      </c>
      <c r="F485" t="s">
        <v>66</v>
      </c>
      <c r="G485" t="s">
        <v>67</v>
      </c>
      <c r="H485" t="s">
        <v>1185</v>
      </c>
      <c r="I485" t="s">
        <v>1044</v>
      </c>
      <c r="J485" t="s">
        <v>191</v>
      </c>
    </row>
    <row r="486" spans="1:10" x14ac:dyDescent="0.35">
      <c r="A486" t="s">
        <v>10</v>
      </c>
      <c r="B486" t="s">
        <v>1146</v>
      </c>
      <c r="C486" s="227" t="s">
        <v>446</v>
      </c>
      <c r="D486" s="227">
        <v>513.46</v>
      </c>
      <c r="E486" s="227" t="s">
        <v>65</v>
      </c>
      <c r="F486" t="s">
        <v>66</v>
      </c>
      <c r="G486" t="s">
        <v>67</v>
      </c>
      <c r="H486" t="s">
        <v>1185</v>
      </c>
      <c r="I486" t="s">
        <v>1044</v>
      </c>
      <c r="J486" t="s">
        <v>191</v>
      </c>
    </row>
    <row r="487" spans="1:10" x14ac:dyDescent="0.35">
      <c r="A487" t="s">
        <v>10</v>
      </c>
      <c r="B487" t="s">
        <v>1146</v>
      </c>
      <c r="C487" s="227" t="s">
        <v>1189</v>
      </c>
      <c r="D487" s="227">
        <v>117.59</v>
      </c>
      <c r="E487" s="227" t="s">
        <v>65</v>
      </c>
      <c r="F487" t="s">
        <v>66</v>
      </c>
      <c r="G487" t="s">
        <v>67</v>
      </c>
      <c r="H487" t="s">
        <v>1185</v>
      </c>
      <c r="I487" t="s">
        <v>1044</v>
      </c>
      <c r="J487" t="s">
        <v>191</v>
      </c>
    </row>
    <row r="488" spans="1:10" x14ac:dyDescent="0.35">
      <c r="A488" t="s">
        <v>10</v>
      </c>
      <c r="B488" t="s">
        <v>1146</v>
      </c>
      <c r="C488" s="227" t="s">
        <v>1190</v>
      </c>
      <c r="D488" s="227">
        <v>167.37</v>
      </c>
      <c r="E488" s="227" t="s">
        <v>65</v>
      </c>
      <c r="F488" t="s">
        <v>66</v>
      </c>
      <c r="G488" t="s">
        <v>67</v>
      </c>
      <c r="H488" t="s">
        <v>1185</v>
      </c>
      <c r="I488" t="s">
        <v>1044</v>
      </c>
      <c r="J488" t="s">
        <v>191</v>
      </c>
    </row>
    <row r="489" spans="1:10" x14ac:dyDescent="0.35">
      <c r="A489" t="s">
        <v>10</v>
      </c>
      <c r="B489" t="s">
        <v>1146</v>
      </c>
      <c r="C489" s="227" t="s">
        <v>1191</v>
      </c>
      <c r="D489" s="227">
        <v>180.94</v>
      </c>
      <c r="E489" s="227" t="s">
        <v>65</v>
      </c>
      <c r="F489" t="s">
        <v>66</v>
      </c>
      <c r="G489" t="s">
        <v>67</v>
      </c>
      <c r="H489" t="s">
        <v>1185</v>
      </c>
      <c r="I489" t="s">
        <v>1044</v>
      </c>
      <c r="J489" t="s">
        <v>191</v>
      </c>
    </row>
    <row r="490" spans="1:10" x14ac:dyDescent="0.35">
      <c r="A490" t="s">
        <v>10</v>
      </c>
      <c r="B490" t="s">
        <v>1146</v>
      </c>
      <c r="C490" s="227" t="s">
        <v>1192</v>
      </c>
      <c r="D490" s="227">
        <v>158.5</v>
      </c>
      <c r="E490" s="227" t="s">
        <v>65</v>
      </c>
      <c r="F490" t="s">
        <v>66</v>
      </c>
      <c r="G490" t="s">
        <v>67</v>
      </c>
      <c r="H490" t="s">
        <v>1185</v>
      </c>
      <c r="I490" t="s">
        <v>1044</v>
      </c>
      <c r="J490" t="s">
        <v>191</v>
      </c>
    </row>
    <row r="491" spans="1:10" x14ac:dyDescent="0.35">
      <c r="A491" t="s">
        <v>10</v>
      </c>
      <c r="B491" t="s">
        <v>1146</v>
      </c>
      <c r="C491" s="227" t="s">
        <v>1193</v>
      </c>
      <c r="D491" s="227">
        <v>197.3</v>
      </c>
      <c r="E491" s="227" t="s">
        <v>65</v>
      </c>
      <c r="F491" t="s">
        <v>66</v>
      </c>
      <c r="G491" t="s">
        <v>67</v>
      </c>
      <c r="H491" t="s">
        <v>1185</v>
      </c>
      <c r="I491" t="s">
        <v>1044</v>
      </c>
      <c r="J491" t="s">
        <v>191</v>
      </c>
    </row>
    <row r="492" spans="1:10" x14ac:dyDescent="0.35">
      <c r="A492" t="s">
        <v>10</v>
      </c>
      <c r="B492" t="s">
        <v>1146</v>
      </c>
      <c r="C492" s="227" t="s">
        <v>413</v>
      </c>
      <c r="D492" s="227">
        <v>254.56</v>
      </c>
      <c r="E492" s="227" t="s">
        <v>65</v>
      </c>
      <c r="F492" t="s">
        <v>66</v>
      </c>
      <c r="G492" t="s">
        <v>67</v>
      </c>
      <c r="H492" t="s">
        <v>1185</v>
      </c>
      <c r="I492" t="s">
        <v>1044</v>
      </c>
      <c r="J492" t="s">
        <v>191</v>
      </c>
    </row>
    <row r="493" spans="1:10" x14ac:dyDescent="0.35">
      <c r="A493" t="s">
        <v>10</v>
      </c>
      <c r="B493" t="s">
        <v>1146</v>
      </c>
      <c r="C493" s="227" t="s">
        <v>1194</v>
      </c>
      <c r="D493" s="227">
        <v>164.67</v>
      </c>
      <c r="E493" s="227" t="s">
        <v>65</v>
      </c>
      <c r="F493" t="s">
        <v>66</v>
      </c>
      <c r="G493" t="s">
        <v>67</v>
      </c>
      <c r="H493" t="s">
        <v>1185</v>
      </c>
      <c r="I493" t="s">
        <v>1044</v>
      </c>
      <c r="J493" t="s">
        <v>191</v>
      </c>
    </row>
    <row r="494" spans="1:10" x14ac:dyDescent="0.35">
      <c r="A494" t="s">
        <v>10</v>
      </c>
      <c r="B494" t="s">
        <v>1146</v>
      </c>
      <c r="C494" s="227" t="s">
        <v>443</v>
      </c>
      <c r="D494" s="227">
        <v>738.75</v>
      </c>
      <c r="E494" s="227" t="s">
        <v>65</v>
      </c>
      <c r="F494" t="s">
        <v>66</v>
      </c>
      <c r="G494" t="s">
        <v>67</v>
      </c>
      <c r="H494" t="s">
        <v>1185</v>
      </c>
      <c r="I494" t="s">
        <v>1044</v>
      </c>
      <c r="J494" t="s">
        <v>191</v>
      </c>
    </row>
    <row r="495" spans="1:10" x14ac:dyDescent="0.35">
      <c r="A495" t="s">
        <v>10</v>
      </c>
      <c r="B495" t="s">
        <v>1146</v>
      </c>
      <c r="C495" s="227" t="s">
        <v>976</v>
      </c>
      <c r="D495" s="227">
        <v>766.61</v>
      </c>
      <c r="E495" s="227" t="s">
        <v>65</v>
      </c>
      <c r="F495" t="s">
        <v>66</v>
      </c>
      <c r="G495" t="s">
        <v>67</v>
      </c>
      <c r="H495" t="s">
        <v>1185</v>
      </c>
      <c r="I495" t="s">
        <v>1044</v>
      </c>
      <c r="J495" t="s">
        <v>191</v>
      </c>
    </row>
    <row r="496" spans="1:10" x14ac:dyDescent="0.35">
      <c r="A496" t="s">
        <v>10</v>
      </c>
      <c r="B496" t="s">
        <v>1146</v>
      </c>
      <c r="C496" s="227" t="s">
        <v>1195</v>
      </c>
      <c r="D496" s="227">
        <v>161.08000000000001</v>
      </c>
      <c r="E496" s="227" t="s">
        <v>65</v>
      </c>
      <c r="F496" t="s">
        <v>66</v>
      </c>
      <c r="G496" t="s">
        <v>67</v>
      </c>
      <c r="H496" t="s">
        <v>1185</v>
      </c>
      <c r="I496" t="s">
        <v>1044</v>
      </c>
      <c r="J496" t="s">
        <v>191</v>
      </c>
    </row>
    <row r="497" spans="1:10" x14ac:dyDescent="0.35">
      <c r="A497" t="s">
        <v>10</v>
      </c>
      <c r="B497" t="s">
        <v>1146</v>
      </c>
      <c r="C497" s="227" t="s">
        <v>1196</v>
      </c>
      <c r="D497" s="227">
        <v>186.75</v>
      </c>
      <c r="E497" s="227" t="s">
        <v>65</v>
      </c>
      <c r="F497" t="s">
        <v>66</v>
      </c>
      <c r="G497" t="s">
        <v>67</v>
      </c>
      <c r="H497" t="s">
        <v>1185</v>
      </c>
      <c r="I497" t="s">
        <v>1044</v>
      </c>
      <c r="J497" t="s">
        <v>191</v>
      </c>
    </row>
    <row r="498" spans="1:10" x14ac:dyDescent="0.35">
      <c r="A498" t="s">
        <v>10</v>
      </c>
      <c r="B498" t="s">
        <v>1146</v>
      </c>
      <c r="C498" s="227" t="s">
        <v>957</v>
      </c>
      <c r="D498" s="227">
        <v>606.46</v>
      </c>
      <c r="E498" s="227" t="s">
        <v>65</v>
      </c>
      <c r="F498" t="s">
        <v>66</v>
      </c>
      <c r="G498" t="s">
        <v>67</v>
      </c>
      <c r="H498" t="s">
        <v>1185</v>
      </c>
      <c r="I498" t="s">
        <v>1044</v>
      </c>
      <c r="J498" t="s">
        <v>191</v>
      </c>
    </row>
    <row r="499" spans="1:10" x14ac:dyDescent="0.35">
      <c r="A499" t="s">
        <v>10</v>
      </c>
      <c r="B499" t="s">
        <v>1146</v>
      </c>
      <c r="C499" s="227" t="s">
        <v>951</v>
      </c>
      <c r="D499" s="227">
        <v>397.93</v>
      </c>
      <c r="E499" s="227" t="s">
        <v>65</v>
      </c>
      <c r="F499" t="s">
        <v>66</v>
      </c>
      <c r="G499" t="s">
        <v>67</v>
      </c>
      <c r="H499" t="s">
        <v>1185</v>
      </c>
      <c r="I499" t="s">
        <v>1044</v>
      </c>
      <c r="J499" t="s">
        <v>191</v>
      </c>
    </row>
    <row r="500" spans="1:10" x14ac:dyDescent="0.35">
      <c r="A500" t="s">
        <v>10</v>
      </c>
      <c r="B500" t="s">
        <v>1146</v>
      </c>
      <c r="C500" s="227" t="s">
        <v>1197</v>
      </c>
      <c r="D500" s="227">
        <v>361.86</v>
      </c>
      <c r="E500" s="227" t="s">
        <v>65</v>
      </c>
      <c r="F500" t="s">
        <v>66</v>
      </c>
      <c r="G500" t="s">
        <v>67</v>
      </c>
      <c r="H500" t="s">
        <v>1185</v>
      </c>
      <c r="I500" t="s">
        <v>1044</v>
      </c>
      <c r="J500" t="s">
        <v>191</v>
      </c>
    </row>
    <row r="501" spans="1:10" x14ac:dyDescent="0.35">
      <c r="A501" t="s">
        <v>10</v>
      </c>
      <c r="B501" t="s">
        <v>1146</v>
      </c>
      <c r="C501" s="227" t="s">
        <v>1198</v>
      </c>
      <c r="D501" s="227">
        <v>229.02</v>
      </c>
      <c r="E501" s="227" t="s">
        <v>65</v>
      </c>
      <c r="F501" t="s">
        <v>66</v>
      </c>
      <c r="G501" t="s">
        <v>67</v>
      </c>
      <c r="H501" t="s">
        <v>1185</v>
      </c>
      <c r="I501" t="s">
        <v>1044</v>
      </c>
      <c r="J501" t="s">
        <v>191</v>
      </c>
    </row>
    <row r="502" spans="1:10" x14ac:dyDescent="0.35">
      <c r="A502" t="s">
        <v>10</v>
      </c>
      <c r="B502" t="s">
        <v>1146</v>
      </c>
      <c r="C502" s="227" t="s">
        <v>980</v>
      </c>
      <c r="D502" s="227">
        <v>132.36000000000001</v>
      </c>
      <c r="E502" s="227" t="s">
        <v>65</v>
      </c>
      <c r="F502" t="s">
        <v>66</v>
      </c>
      <c r="G502" t="s">
        <v>67</v>
      </c>
      <c r="H502" t="s">
        <v>1185</v>
      </c>
      <c r="I502" t="s">
        <v>1044</v>
      </c>
      <c r="J502" t="s">
        <v>191</v>
      </c>
    </row>
    <row r="503" spans="1:10" x14ac:dyDescent="0.35">
      <c r="A503" t="s">
        <v>10</v>
      </c>
      <c r="B503" t="s">
        <v>1146</v>
      </c>
      <c r="C503" s="227" t="s">
        <v>964</v>
      </c>
      <c r="D503" s="227">
        <v>136.26</v>
      </c>
      <c r="E503" s="227" t="s">
        <v>65</v>
      </c>
      <c r="F503" t="s">
        <v>66</v>
      </c>
      <c r="G503" t="s">
        <v>67</v>
      </c>
      <c r="H503" t="s">
        <v>1185</v>
      </c>
      <c r="I503" t="s">
        <v>1044</v>
      </c>
      <c r="J503" t="s">
        <v>191</v>
      </c>
    </row>
    <row r="504" spans="1:10" x14ac:dyDescent="0.35">
      <c r="A504" t="s">
        <v>10</v>
      </c>
      <c r="B504" t="s">
        <v>1146</v>
      </c>
      <c r="C504" s="227" t="s">
        <v>965</v>
      </c>
      <c r="D504" s="227">
        <v>151.16999999999999</v>
      </c>
      <c r="E504" s="227" t="s">
        <v>65</v>
      </c>
      <c r="F504" t="s">
        <v>66</v>
      </c>
      <c r="G504" t="s">
        <v>67</v>
      </c>
      <c r="H504" t="s">
        <v>1185</v>
      </c>
      <c r="I504" t="s">
        <v>1044</v>
      </c>
      <c r="J504" t="s">
        <v>191</v>
      </c>
    </row>
    <row r="505" spans="1:10" x14ac:dyDescent="0.35">
      <c r="A505" t="s">
        <v>10</v>
      </c>
      <c r="B505" t="s">
        <v>1146</v>
      </c>
      <c r="C505" s="227" t="s">
        <v>971</v>
      </c>
      <c r="D505" s="227">
        <v>206.73</v>
      </c>
      <c r="E505" s="227" t="s">
        <v>65</v>
      </c>
      <c r="F505" t="s">
        <v>66</v>
      </c>
      <c r="G505" t="s">
        <v>67</v>
      </c>
      <c r="H505" t="s">
        <v>1185</v>
      </c>
      <c r="I505" t="s">
        <v>1044</v>
      </c>
      <c r="J505" t="s">
        <v>191</v>
      </c>
    </row>
    <row r="506" spans="1:10" x14ac:dyDescent="0.35">
      <c r="A506" t="s">
        <v>10</v>
      </c>
      <c r="B506" t="s">
        <v>1146</v>
      </c>
      <c r="C506" s="227" t="s">
        <v>1199</v>
      </c>
      <c r="D506" s="227">
        <v>368.93</v>
      </c>
      <c r="E506" s="227" t="s">
        <v>65</v>
      </c>
      <c r="F506" t="s">
        <v>66</v>
      </c>
      <c r="G506" t="s">
        <v>67</v>
      </c>
      <c r="H506" t="s">
        <v>1185</v>
      </c>
      <c r="I506" t="s">
        <v>1044</v>
      </c>
      <c r="J506" t="s">
        <v>191</v>
      </c>
    </row>
    <row r="507" spans="1:10" x14ac:dyDescent="0.35">
      <c r="A507" t="s">
        <v>10</v>
      </c>
      <c r="B507" t="s">
        <v>1146</v>
      </c>
      <c r="C507" s="227" t="s">
        <v>966</v>
      </c>
      <c r="D507" s="227">
        <v>290.42</v>
      </c>
      <c r="E507" s="227" t="s">
        <v>65</v>
      </c>
      <c r="F507" t="s">
        <v>66</v>
      </c>
      <c r="G507" t="s">
        <v>67</v>
      </c>
      <c r="H507" t="s">
        <v>1185</v>
      </c>
      <c r="I507" t="s">
        <v>1044</v>
      </c>
      <c r="J507" t="s">
        <v>191</v>
      </c>
    </row>
    <row r="508" spans="1:10" x14ac:dyDescent="0.35">
      <c r="A508" t="s">
        <v>10</v>
      </c>
      <c r="B508" t="s">
        <v>1146</v>
      </c>
      <c r="C508" s="227" t="s">
        <v>1200</v>
      </c>
      <c r="D508" s="227">
        <v>167.03</v>
      </c>
      <c r="E508" s="227" t="s">
        <v>65</v>
      </c>
      <c r="F508" t="s">
        <v>66</v>
      </c>
      <c r="G508" t="s">
        <v>67</v>
      </c>
      <c r="H508" t="s">
        <v>1185</v>
      </c>
      <c r="I508" t="s">
        <v>1044</v>
      </c>
      <c r="J508" t="s">
        <v>191</v>
      </c>
    </row>
    <row r="509" spans="1:10" x14ac:dyDescent="0.35">
      <c r="A509" t="s">
        <v>10</v>
      </c>
      <c r="B509" t="s">
        <v>1146</v>
      </c>
      <c r="C509" s="227" t="s">
        <v>1201</v>
      </c>
      <c r="D509" s="227">
        <v>123.44</v>
      </c>
      <c r="E509" s="227" t="s">
        <v>65</v>
      </c>
      <c r="F509" t="s">
        <v>66</v>
      </c>
      <c r="G509" t="s">
        <v>67</v>
      </c>
      <c r="H509" t="s">
        <v>1185</v>
      </c>
      <c r="I509" t="s">
        <v>1044</v>
      </c>
      <c r="J509" t="s">
        <v>191</v>
      </c>
    </row>
    <row r="510" spans="1:10" x14ac:dyDescent="0.35">
      <c r="A510" t="s">
        <v>10</v>
      </c>
      <c r="B510" t="s">
        <v>1146</v>
      </c>
      <c r="C510" s="227" t="s">
        <v>481</v>
      </c>
      <c r="D510" s="227">
        <v>148.97</v>
      </c>
      <c r="E510" s="227" t="s">
        <v>65</v>
      </c>
      <c r="F510" t="s">
        <v>66</v>
      </c>
      <c r="G510" t="s">
        <v>67</v>
      </c>
      <c r="H510" t="s">
        <v>1185</v>
      </c>
      <c r="I510" t="s">
        <v>1044</v>
      </c>
      <c r="J510" t="s">
        <v>191</v>
      </c>
    </row>
    <row r="511" spans="1:10" x14ac:dyDescent="0.35">
      <c r="A511" t="s">
        <v>10</v>
      </c>
      <c r="B511" t="s">
        <v>1146</v>
      </c>
      <c r="C511" s="227" t="s">
        <v>959</v>
      </c>
      <c r="D511" s="227">
        <v>429.43</v>
      </c>
      <c r="E511" s="227" t="s">
        <v>65</v>
      </c>
      <c r="F511" t="s">
        <v>66</v>
      </c>
      <c r="G511" t="s">
        <v>67</v>
      </c>
      <c r="H511" t="s">
        <v>1185</v>
      </c>
      <c r="I511" t="s">
        <v>1044</v>
      </c>
      <c r="J511" t="s">
        <v>191</v>
      </c>
    </row>
    <row r="512" spans="1:10" x14ac:dyDescent="0.35">
      <c r="A512" t="s">
        <v>10</v>
      </c>
      <c r="B512" t="s">
        <v>1146</v>
      </c>
      <c r="C512" s="227" t="s">
        <v>1202</v>
      </c>
      <c r="D512" s="227">
        <v>189.94</v>
      </c>
      <c r="E512" s="227" t="s">
        <v>65</v>
      </c>
      <c r="F512" t="s">
        <v>66</v>
      </c>
      <c r="G512" t="s">
        <v>67</v>
      </c>
      <c r="H512" t="s">
        <v>1185</v>
      </c>
      <c r="I512" t="s">
        <v>1044</v>
      </c>
      <c r="J512" t="s">
        <v>191</v>
      </c>
    </row>
    <row r="513" spans="1:10" x14ac:dyDescent="0.35">
      <c r="A513" t="s">
        <v>10</v>
      </c>
      <c r="B513" t="s">
        <v>1146</v>
      </c>
      <c r="C513" s="227" t="s">
        <v>444</v>
      </c>
      <c r="D513" s="227">
        <v>18.27</v>
      </c>
      <c r="E513" s="227" t="s">
        <v>92</v>
      </c>
      <c r="F513" t="s">
        <v>93</v>
      </c>
      <c r="G513" t="s">
        <v>67</v>
      </c>
      <c r="H513" t="s">
        <v>1185</v>
      </c>
      <c r="I513" t="s">
        <v>1044</v>
      </c>
      <c r="J513" t="s">
        <v>191</v>
      </c>
    </row>
    <row r="514" spans="1:10" x14ac:dyDescent="0.35">
      <c r="A514" t="s">
        <v>10</v>
      </c>
      <c r="B514" t="s">
        <v>1146</v>
      </c>
      <c r="C514" s="227" t="s">
        <v>954</v>
      </c>
      <c r="D514" s="227">
        <v>11.96</v>
      </c>
      <c r="E514" s="227" t="s">
        <v>92</v>
      </c>
      <c r="F514" t="s">
        <v>93</v>
      </c>
      <c r="G514" t="s">
        <v>67</v>
      </c>
      <c r="H514" t="s">
        <v>1185</v>
      </c>
      <c r="I514" t="s">
        <v>1044</v>
      </c>
      <c r="J514" t="s">
        <v>191</v>
      </c>
    </row>
    <row r="515" spans="1:10" x14ac:dyDescent="0.35">
      <c r="A515" t="s">
        <v>10</v>
      </c>
      <c r="B515" t="s">
        <v>1146</v>
      </c>
      <c r="C515" s="227" t="s">
        <v>367</v>
      </c>
      <c r="D515" s="227">
        <v>242.73</v>
      </c>
      <c r="E515" s="227" t="s">
        <v>215</v>
      </c>
      <c r="F515" t="s">
        <v>216</v>
      </c>
      <c r="G515" t="s">
        <v>67</v>
      </c>
      <c r="H515" t="s">
        <v>1185</v>
      </c>
      <c r="I515" t="s">
        <v>1044</v>
      </c>
      <c r="J515" t="s">
        <v>191</v>
      </c>
    </row>
    <row r="516" spans="1:10" x14ac:dyDescent="0.35">
      <c r="A516" t="s">
        <v>10</v>
      </c>
      <c r="B516" t="s">
        <v>1146</v>
      </c>
      <c r="C516" s="227" t="s">
        <v>963</v>
      </c>
      <c r="D516" s="227">
        <v>148.97</v>
      </c>
      <c r="E516" s="227" t="s">
        <v>159</v>
      </c>
      <c r="F516" t="s">
        <v>160</v>
      </c>
      <c r="G516" t="s">
        <v>67</v>
      </c>
      <c r="H516" t="s">
        <v>1185</v>
      </c>
      <c r="I516" t="s">
        <v>1044</v>
      </c>
      <c r="J516" t="s">
        <v>191</v>
      </c>
    </row>
    <row r="517" spans="1:10" x14ac:dyDescent="0.35">
      <c r="A517" t="s">
        <v>10</v>
      </c>
      <c r="B517" t="s">
        <v>1146</v>
      </c>
      <c r="C517" s="227" t="s">
        <v>1203</v>
      </c>
      <c r="D517" s="227">
        <v>93.59</v>
      </c>
      <c r="E517" s="227" t="s">
        <v>33</v>
      </c>
      <c r="F517" t="s">
        <v>34</v>
      </c>
      <c r="G517" t="s">
        <v>13</v>
      </c>
      <c r="H517" t="s">
        <v>14</v>
      </c>
      <c r="I517" t="s">
        <v>15</v>
      </c>
      <c r="J517" t="s">
        <v>16</v>
      </c>
    </row>
    <row r="518" spans="1:10" x14ac:dyDescent="0.35">
      <c r="A518" t="s">
        <v>10</v>
      </c>
      <c r="B518" t="s">
        <v>1146</v>
      </c>
      <c r="C518" s="227" t="s">
        <v>1204</v>
      </c>
      <c r="D518" s="227">
        <v>93.59</v>
      </c>
      <c r="E518" s="227" t="s">
        <v>33</v>
      </c>
      <c r="F518" t="s">
        <v>34</v>
      </c>
      <c r="G518" t="s">
        <v>13</v>
      </c>
      <c r="H518" t="s">
        <v>14</v>
      </c>
      <c r="I518" t="s">
        <v>15</v>
      </c>
      <c r="J518" t="s">
        <v>16</v>
      </c>
    </row>
    <row r="519" spans="1:10" x14ac:dyDescent="0.35">
      <c r="A519" t="s">
        <v>10</v>
      </c>
      <c r="B519" t="s">
        <v>1146</v>
      </c>
      <c r="C519" s="227" t="s">
        <v>1205</v>
      </c>
      <c r="D519" s="227">
        <v>93.59</v>
      </c>
      <c r="E519" s="227" t="s">
        <v>33</v>
      </c>
      <c r="F519" t="s">
        <v>34</v>
      </c>
      <c r="G519" t="s">
        <v>13</v>
      </c>
      <c r="H519" t="s">
        <v>14</v>
      </c>
      <c r="I519" t="s">
        <v>15</v>
      </c>
      <c r="J519" t="s">
        <v>16</v>
      </c>
    </row>
    <row r="520" spans="1:10" x14ac:dyDescent="0.35">
      <c r="A520" t="s">
        <v>10</v>
      </c>
      <c r="B520" t="s">
        <v>1146</v>
      </c>
      <c r="C520" s="227" t="s">
        <v>1206</v>
      </c>
      <c r="D520" s="227">
        <v>89.58</v>
      </c>
      <c r="E520" s="227" t="s">
        <v>33</v>
      </c>
      <c r="F520" t="s">
        <v>34</v>
      </c>
      <c r="G520" t="s">
        <v>13</v>
      </c>
      <c r="H520" t="s">
        <v>14</v>
      </c>
      <c r="I520" t="s">
        <v>15</v>
      </c>
      <c r="J520" t="s">
        <v>16</v>
      </c>
    </row>
    <row r="521" spans="1:10" x14ac:dyDescent="0.35">
      <c r="A521" t="s">
        <v>10</v>
      </c>
      <c r="B521" t="s">
        <v>1146</v>
      </c>
      <c r="C521" s="227" t="s">
        <v>1207</v>
      </c>
      <c r="D521" s="227">
        <v>38.130000000000003</v>
      </c>
      <c r="E521" s="227" t="s">
        <v>33</v>
      </c>
      <c r="F521" t="s">
        <v>34</v>
      </c>
      <c r="G521" t="s">
        <v>13</v>
      </c>
      <c r="H521" t="s">
        <v>14</v>
      </c>
      <c r="I521" t="s">
        <v>15</v>
      </c>
      <c r="J521" t="s">
        <v>16</v>
      </c>
    </row>
    <row r="522" spans="1:10" x14ac:dyDescent="0.35">
      <c r="A522" t="s">
        <v>10</v>
      </c>
      <c r="B522" t="s">
        <v>1146</v>
      </c>
      <c r="C522" s="227" t="s">
        <v>1208</v>
      </c>
      <c r="D522" s="227">
        <v>89.58</v>
      </c>
      <c r="E522" s="227" t="s">
        <v>33</v>
      </c>
      <c r="F522" t="s">
        <v>34</v>
      </c>
      <c r="G522" t="s">
        <v>13</v>
      </c>
      <c r="H522" t="s">
        <v>14</v>
      </c>
      <c r="I522" t="s">
        <v>15</v>
      </c>
      <c r="J522" t="s">
        <v>16</v>
      </c>
    </row>
    <row r="523" spans="1:10" x14ac:dyDescent="0.35">
      <c r="A523" t="s">
        <v>10</v>
      </c>
      <c r="B523" t="s">
        <v>1146</v>
      </c>
      <c r="C523" s="227" t="s">
        <v>1010</v>
      </c>
      <c r="D523" s="227">
        <v>64.92</v>
      </c>
      <c r="E523" s="227" t="s">
        <v>36</v>
      </c>
      <c r="F523" t="s">
        <v>37</v>
      </c>
      <c r="G523" t="s">
        <v>13</v>
      </c>
      <c r="H523" t="s">
        <v>14</v>
      </c>
      <c r="I523" t="s">
        <v>15</v>
      </c>
      <c r="J523" t="s">
        <v>16</v>
      </c>
    </row>
    <row r="524" spans="1:10" x14ac:dyDescent="0.35">
      <c r="A524" t="s">
        <v>10</v>
      </c>
      <c r="B524" t="s">
        <v>1146</v>
      </c>
      <c r="C524" s="227" t="s">
        <v>1011</v>
      </c>
      <c r="D524" s="227">
        <v>61.42</v>
      </c>
      <c r="E524" s="227" t="s">
        <v>36</v>
      </c>
      <c r="F524" t="s">
        <v>37</v>
      </c>
      <c r="G524" t="s">
        <v>13</v>
      </c>
      <c r="H524" t="s">
        <v>14</v>
      </c>
      <c r="I524" t="s">
        <v>15</v>
      </c>
      <c r="J524" t="s">
        <v>16</v>
      </c>
    </row>
    <row r="525" spans="1:10" x14ac:dyDescent="0.35">
      <c r="A525" t="s">
        <v>10</v>
      </c>
      <c r="B525" t="s">
        <v>1146</v>
      </c>
      <c r="C525" s="227" t="s">
        <v>377</v>
      </c>
      <c r="D525" s="227">
        <v>63.58</v>
      </c>
      <c r="E525" s="227" t="s">
        <v>36</v>
      </c>
      <c r="F525" t="s">
        <v>37</v>
      </c>
      <c r="G525" t="s">
        <v>13</v>
      </c>
      <c r="H525" t="s">
        <v>14</v>
      </c>
      <c r="I525" t="s">
        <v>15</v>
      </c>
      <c r="J525" t="s">
        <v>16</v>
      </c>
    </row>
    <row r="526" spans="1:10" x14ac:dyDescent="0.35">
      <c r="A526" t="s">
        <v>10</v>
      </c>
      <c r="B526" t="s">
        <v>1146</v>
      </c>
      <c r="C526" s="227" t="s">
        <v>378</v>
      </c>
      <c r="D526" s="227">
        <v>60.08</v>
      </c>
      <c r="E526" s="227" t="s">
        <v>36</v>
      </c>
      <c r="F526" t="s">
        <v>37</v>
      </c>
      <c r="G526" t="s">
        <v>13</v>
      </c>
      <c r="H526" t="s">
        <v>14</v>
      </c>
      <c r="I526" t="s">
        <v>15</v>
      </c>
      <c r="J526" t="s">
        <v>16</v>
      </c>
    </row>
    <row r="527" spans="1:10" x14ac:dyDescent="0.35">
      <c r="A527" t="s">
        <v>10</v>
      </c>
      <c r="B527" t="s">
        <v>1146</v>
      </c>
      <c r="C527" s="227" t="s">
        <v>240</v>
      </c>
      <c r="D527" s="227">
        <v>63.58</v>
      </c>
      <c r="E527" s="227" t="s">
        <v>36</v>
      </c>
      <c r="F527" t="s">
        <v>37</v>
      </c>
      <c r="G527" t="s">
        <v>13</v>
      </c>
      <c r="H527" t="s">
        <v>14</v>
      </c>
      <c r="I527" t="s">
        <v>15</v>
      </c>
      <c r="J527" t="s">
        <v>16</v>
      </c>
    </row>
    <row r="528" spans="1:10" x14ac:dyDescent="0.35">
      <c r="A528" t="s">
        <v>10</v>
      </c>
      <c r="B528" t="s">
        <v>1146</v>
      </c>
      <c r="C528" s="227" t="s">
        <v>350</v>
      </c>
      <c r="D528" s="227">
        <v>60.08</v>
      </c>
      <c r="E528" s="227" t="s">
        <v>36</v>
      </c>
      <c r="F528" t="s">
        <v>37</v>
      </c>
      <c r="G528" t="s">
        <v>13</v>
      </c>
      <c r="H528" t="s">
        <v>14</v>
      </c>
      <c r="I528" t="s">
        <v>15</v>
      </c>
      <c r="J528" t="s">
        <v>16</v>
      </c>
    </row>
    <row r="529" spans="1:10" x14ac:dyDescent="0.35">
      <c r="A529" t="s">
        <v>10</v>
      </c>
      <c r="B529" t="s">
        <v>1146</v>
      </c>
      <c r="C529" s="227" t="s">
        <v>38</v>
      </c>
      <c r="D529" s="227">
        <v>64.92</v>
      </c>
      <c r="E529" s="227" t="s">
        <v>36</v>
      </c>
      <c r="F529" t="s">
        <v>37</v>
      </c>
      <c r="G529" t="s">
        <v>13</v>
      </c>
      <c r="H529" t="s">
        <v>14</v>
      </c>
      <c r="I529" t="s">
        <v>15</v>
      </c>
      <c r="J529" t="s">
        <v>16</v>
      </c>
    </row>
    <row r="530" spans="1:10" x14ac:dyDescent="0.35">
      <c r="A530" t="s">
        <v>10</v>
      </c>
      <c r="B530" t="s">
        <v>1146</v>
      </c>
      <c r="C530" s="227" t="s">
        <v>351</v>
      </c>
      <c r="D530" s="227">
        <v>61.42</v>
      </c>
      <c r="E530" s="227" t="s">
        <v>36</v>
      </c>
      <c r="F530" t="s">
        <v>37</v>
      </c>
      <c r="G530" t="s">
        <v>13</v>
      </c>
      <c r="H530" t="s">
        <v>14</v>
      </c>
      <c r="I530" t="s">
        <v>15</v>
      </c>
      <c r="J530" t="s">
        <v>16</v>
      </c>
    </row>
    <row r="531" spans="1:10" x14ac:dyDescent="0.35">
      <c r="A531" t="s">
        <v>10</v>
      </c>
      <c r="B531" t="s">
        <v>1146</v>
      </c>
      <c r="C531" s="227" t="s">
        <v>1012</v>
      </c>
      <c r="D531" s="227">
        <v>98.14</v>
      </c>
      <c r="E531" s="227" t="s">
        <v>36</v>
      </c>
      <c r="F531" t="s">
        <v>37</v>
      </c>
      <c r="G531" t="s">
        <v>13</v>
      </c>
      <c r="H531" t="s">
        <v>14</v>
      </c>
      <c r="I531" t="s">
        <v>15</v>
      </c>
      <c r="J531" t="s">
        <v>16</v>
      </c>
    </row>
    <row r="532" spans="1:10" x14ac:dyDescent="0.35">
      <c r="A532" t="s">
        <v>10</v>
      </c>
      <c r="B532" t="s">
        <v>1146</v>
      </c>
      <c r="C532" s="227" t="s">
        <v>35</v>
      </c>
      <c r="D532" s="227">
        <v>64.92</v>
      </c>
      <c r="E532" s="227" t="s">
        <v>36</v>
      </c>
      <c r="F532" t="s">
        <v>37</v>
      </c>
      <c r="G532" t="s">
        <v>13</v>
      </c>
      <c r="H532" t="s">
        <v>14</v>
      </c>
      <c r="I532" t="s">
        <v>15</v>
      </c>
      <c r="J532" t="s">
        <v>16</v>
      </c>
    </row>
    <row r="533" spans="1:10" x14ac:dyDescent="0.35">
      <c r="A533" t="s">
        <v>10</v>
      </c>
      <c r="B533" t="s">
        <v>1146</v>
      </c>
      <c r="C533" s="227" t="s">
        <v>336</v>
      </c>
      <c r="D533" s="227">
        <v>61.42</v>
      </c>
      <c r="E533" s="227" t="s">
        <v>36</v>
      </c>
      <c r="F533" t="s">
        <v>37</v>
      </c>
      <c r="G533" t="s">
        <v>13</v>
      </c>
      <c r="H533" t="s">
        <v>14</v>
      </c>
      <c r="I533" t="s">
        <v>15</v>
      </c>
      <c r="J533" t="s">
        <v>16</v>
      </c>
    </row>
    <row r="534" spans="1:10" x14ac:dyDescent="0.35">
      <c r="A534" t="s">
        <v>10</v>
      </c>
      <c r="B534" t="s">
        <v>1146</v>
      </c>
      <c r="C534" s="227" t="s">
        <v>1009</v>
      </c>
      <c r="D534" s="227">
        <v>79</v>
      </c>
      <c r="E534" s="227" t="s">
        <v>36</v>
      </c>
      <c r="F534" t="s">
        <v>37</v>
      </c>
      <c r="G534" t="s">
        <v>13</v>
      </c>
      <c r="H534" t="s">
        <v>14</v>
      </c>
      <c r="I534" t="s">
        <v>15</v>
      </c>
      <c r="J534" t="s">
        <v>16</v>
      </c>
    </row>
    <row r="535" spans="1:10" x14ac:dyDescent="0.35">
      <c r="A535" t="s">
        <v>10</v>
      </c>
      <c r="B535" t="s">
        <v>1146</v>
      </c>
      <c r="C535" s="227" t="s">
        <v>145</v>
      </c>
      <c r="D535" s="227">
        <v>57.35</v>
      </c>
      <c r="E535" s="227" t="s">
        <v>519</v>
      </c>
      <c r="F535" t="s">
        <v>520</v>
      </c>
      <c r="G535" t="s">
        <v>309</v>
      </c>
      <c r="H535" t="s">
        <v>521</v>
      </c>
      <c r="I535" t="s">
        <v>522</v>
      </c>
      <c r="J535" t="s">
        <v>521</v>
      </c>
    </row>
    <row r="536" spans="1:10" x14ac:dyDescent="0.35">
      <c r="A536" t="s">
        <v>10</v>
      </c>
      <c r="B536" t="s">
        <v>1146</v>
      </c>
      <c r="C536" s="227" t="s">
        <v>150</v>
      </c>
      <c r="D536" s="227">
        <v>57.3</v>
      </c>
      <c r="E536" s="227" t="s">
        <v>519</v>
      </c>
      <c r="F536" t="s">
        <v>520</v>
      </c>
      <c r="G536" t="s">
        <v>309</v>
      </c>
      <c r="H536" t="s">
        <v>521</v>
      </c>
      <c r="I536" t="s">
        <v>522</v>
      </c>
      <c r="J536" t="s">
        <v>521</v>
      </c>
    </row>
    <row r="537" spans="1:10" x14ac:dyDescent="0.35">
      <c r="A537" t="s">
        <v>10</v>
      </c>
      <c r="B537" t="s">
        <v>1146</v>
      </c>
      <c r="C537" s="227" t="s">
        <v>362</v>
      </c>
      <c r="D537" s="227">
        <v>103.73</v>
      </c>
      <c r="E537" s="227" t="s">
        <v>519</v>
      </c>
      <c r="F537" t="s">
        <v>520</v>
      </c>
      <c r="G537" t="s">
        <v>309</v>
      </c>
      <c r="H537" t="s">
        <v>521</v>
      </c>
      <c r="I537" t="s">
        <v>522</v>
      </c>
      <c r="J537" t="s">
        <v>521</v>
      </c>
    </row>
    <row r="538" spans="1:10" x14ac:dyDescent="0.35">
      <c r="A538" t="s">
        <v>10</v>
      </c>
      <c r="B538" t="s">
        <v>1146</v>
      </c>
      <c r="C538" s="227" t="s">
        <v>750</v>
      </c>
      <c r="D538" s="227">
        <v>55.61</v>
      </c>
      <c r="E538" s="227" t="s">
        <v>519</v>
      </c>
      <c r="F538" t="s">
        <v>520</v>
      </c>
      <c r="G538" t="s">
        <v>309</v>
      </c>
      <c r="H538" t="s">
        <v>521</v>
      </c>
      <c r="I538" t="s">
        <v>522</v>
      </c>
      <c r="J538" t="s">
        <v>521</v>
      </c>
    </row>
    <row r="539" spans="1:10" x14ac:dyDescent="0.35">
      <c r="A539" t="s">
        <v>10</v>
      </c>
      <c r="B539" t="s">
        <v>1146</v>
      </c>
      <c r="C539" s="227" t="s">
        <v>318</v>
      </c>
      <c r="D539" s="227">
        <v>77.81</v>
      </c>
      <c r="E539" s="227" t="s">
        <v>519</v>
      </c>
      <c r="F539" t="s">
        <v>520</v>
      </c>
      <c r="G539" t="s">
        <v>309</v>
      </c>
      <c r="H539" t="s">
        <v>521</v>
      </c>
      <c r="I539" t="s">
        <v>522</v>
      </c>
      <c r="J539" t="s">
        <v>521</v>
      </c>
    </row>
    <row r="540" spans="1:10" x14ac:dyDescent="0.35">
      <c r="A540" t="s">
        <v>10</v>
      </c>
      <c r="B540" t="s">
        <v>1146</v>
      </c>
      <c r="C540" s="227" t="s">
        <v>152</v>
      </c>
      <c r="D540" s="227">
        <v>52.61</v>
      </c>
      <c r="E540" s="227" t="s">
        <v>519</v>
      </c>
      <c r="F540" t="s">
        <v>520</v>
      </c>
      <c r="G540" t="s">
        <v>309</v>
      </c>
      <c r="H540" t="s">
        <v>521</v>
      </c>
      <c r="I540" t="s">
        <v>522</v>
      </c>
      <c r="J540" t="s">
        <v>521</v>
      </c>
    </row>
    <row r="541" spans="1:10" x14ac:dyDescent="0.35">
      <c r="A541" t="s">
        <v>10</v>
      </c>
      <c r="B541" t="s">
        <v>1146</v>
      </c>
      <c r="C541" s="227" t="s">
        <v>1209</v>
      </c>
      <c r="D541" s="227">
        <v>607.82000000000005</v>
      </c>
      <c r="E541" s="227" t="s">
        <v>519</v>
      </c>
      <c r="F541" t="s">
        <v>520</v>
      </c>
      <c r="G541" t="s">
        <v>309</v>
      </c>
      <c r="H541" t="s">
        <v>521</v>
      </c>
      <c r="I541" t="s">
        <v>522</v>
      </c>
      <c r="J541" t="s">
        <v>521</v>
      </c>
    </row>
    <row r="542" spans="1:10" x14ac:dyDescent="0.35">
      <c r="A542" t="s">
        <v>10</v>
      </c>
      <c r="B542" t="s">
        <v>1146</v>
      </c>
      <c r="C542" s="227" t="s">
        <v>1210</v>
      </c>
      <c r="D542" s="227">
        <v>148.87</v>
      </c>
      <c r="E542" s="227" t="s">
        <v>61</v>
      </c>
      <c r="F542" t="s">
        <v>62</v>
      </c>
      <c r="G542" t="s">
        <v>62</v>
      </c>
      <c r="H542" t="s">
        <v>1211</v>
      </c>
      <c r="I542" t="s">
        <v>1044</v>
      </c>
      <c r="J542" t="s">
        <v>1148</v>
      </c>
    </row>
    <row r="543" spans="1:10" x14ac:dyDescent="0.35">
      <c r="A543" t="s">
        <v>10</v>
      </c>
      <c r="B543" t="s">
        <v>1146</v>
      </c>
      <c r="C543" s="227" t="s">
        <v>128</v>
      </c>
      <c r="D543" s="227">
        <v>152.07</v>
      </c>
      <c r="E543" s="227" t="s">
        <v>159</v>
      </c>
      <c r="F543" t="s">
        <v>160</v>
      </c>
      <c r="G543" t="s">
        <v>67</v>
      </c>
      <c r="H543" t="s">
        <v>521</v>
      </c>
      <c r="I543" t="s">
        <v>522</v>
      </c>
      <c r="J543" t="s">
        <v>521</v>
      </c>
    </row>
    <row r="544" spans="1:10" x14ac:dyDescent="0.35">
      <c r="A544" t="s">
        <v>10</v>
      </c>
      <c r="B544" t="s">
        <v>1146</v>
      </c>
      <c r="C544" s="227" t="s">
        <v>119</v>
      </c>
      <c r="D544" s="227">
        <v>16.489999999999998</v>
      </c>
      <c r="E544" s="227" t="s">
        <v>209</v>
      </c>
      <c r="F544" t="s">
        <v>210</v>
      </c>
      <c r="G544" t="s">
        <v>67</v>
      </c>
      <c r="H544" t="s">
        <v>521</v>
      </c>
      <c r="I544" t="s">
        <v>522</v>
      </c>
      <c r="J544" t="s">
        <v>521</v>
      </c>
    </row>
    <row r="545" spans="1:10" x14ac:dyDescent="0.35">
      <c r="A545" t="s">
        <v>10</v>
      </c>
      <c r="B545" t="s">
        <v>1146</v>
      </c>
      <c r="C545" s="227" t="s">
        <v>208</v>
      </c>
      <c r="D545" s="227">
        <v>16.489999999999998</v>
      </c>
      <c r="E545" s="227" t="s">
        <v>209</v>
      </c>
      <c r="F545" t="s">
        <v>210</v>
      </c>
      <c r="G545" t="s">
        <v>67</v>
      </c>
      <c r="H545" t="s">
        <v>521</v>
      </c>
      <c r="I545" t="s">
        <v>522</v>
      </c>
      <c r="J545" t="s">
        <v>521</v>
      </c>
    </row>
    <row r="546" spans="1:10" x14ac:dyDescent="0.35">
      <c r="A546" t="s">
        <v>10</v>
      </c>
      <c r="B546" t="s">
        <v>1146</v>
      </c>
      <c r="C546" s="227" t="s">
        <v>1212</v>
      </c>
      <c r="D546" s="227">
        <v>106.64</v>
      </c>
      <c r="E546" s="227" t="s">
        <v>519</v>
      </c>
      <c r="F546" t="s">
        <v>520</v>
      </c>
      <c r="G546" t="s">
        <v>309</v>
      </c>
      <c r="H546" t="s">
        <v>521</v>
      </c>
      <c r="I546" t="s">
        <v>522</v>
      </c>
      <c r="J546" t="s">
        <v>521</v>
      </c>
    </row>
    <row r="547" spans="1:10" x14ac:dyDescent="0.35">
      <c r="A547" t="s">
        <v>10</v>
      </c>
      <c r="B547" t="s">
        <v>1146</v>
      </c>
      <c r="C547" s="227" t="s">
        <v>1213</v>
      </c>
      <c r="D547" s="227">
        <v>18.059999999999999</v>
      </c>
      <c r="E547" s="227" t="s">
        <v>519</v>
      </c>
      <c r="F547" t="s">
        <v>520</v>
      </c>
      <c r="G547" t="s">
        <v>309</v>
      </c>
      <c r="H547" t="s">
        <v>521</v>
      </c>
      <c r="I547" t="s">
        <v>522</v>
      </c>
      <c r="J547" t="s">
        <v>521</v>
      </c>
    </row>
    <row r="548" spans="1:10" x14ac:dyDescent="0.35">
      <c r="A548" t="s">
        <v>10</v>
      </c>
      <c r="B548" t="s">
        <v>1146</v>
      </c>
      <c r="C548" s="227" t="s">
        <v>1214</v>
      </c>
      <c r="D548" s="227">
        <v>17.93</v>
      </c>
      <c r="E548" s="227" t="s">
        <v>519</v>
      </c>
      <c r="F548" t="s">
        <v>520</v>
      </c>
      <c r="G548" t="s">
        <v>309</v>
      </c>
      <c r="H548" t="s">
        <v>521</v>
      </c>
      <c r="I548" t="s">
        <v>522</v>
      </c>
      <c r="J548" t="s">
        <v>521</v>
      </c>
    </row>
    <row r="549" spans="1:10" x14ac:dyDescent="0.35">
      <c r="A549" t="s">
        <v>10</v>
      </c>
      <c r="B549" t="s">
        <v>1146</v>
      </c>
      <c r="C549" s="227" t="s">
        <v>140</v>
      </c>
      <c r="D549" s="227">
        <v>694.46</v>
      </c>
      <c r="E549" s="227" t="s">
        <v>135</v>
      </c>
      <c r="F549" t="s">
        <v>373</v>
      </c>
      <c r="G549" t="s">
        <v>312</v>
      </c>
      <c r="H549" t="s">
        <v>371</v>
      </c>
      <c r="I549" t="s">
        <v>15</v>
      </c>
      <c r="J549" t="s">
        <v>372</v>
      </c>
    </row>
    <row r="550" spans="1:10" x14ac:dyDescent="0.35">
      <c r="A550" t="s">
        <v>10</v>
      </c>
      <c r="B550" t="s">
        <v>1146</v>
      </c>
      <c r="C550" s="227" t="s">
        <v>182</v>
      </c>
      <c r="D550" s="227">
        <v>505.91</v>
      </c>
      <c r="E550" s="227" t="s">
        <v>135</v>
      </c>
      <c r="F550" t="s">
        <v>373</v>
      </c>
      <c r="G550" t="s">
        <v>312</v>
      </c>
      <c r="H550" t="s">
        <v>371</v>
      </c>
      <c r="I550" t="s">
        <v>15</v>
      </c>
      <c r="J550" t="s">
        <v>372</v>
      </c>
    </row>
    <row r="551" spans="1:10" x14ac:dyDescent="0.35">
      <c r="A551" t="s">
        <v>10</v>
      </c>
      <c r="B551" t="s">
        <v>1146</v>
      </c>
      <c r="C551" s="227" t="s">
        <v>114</v>
      </c>
      <c r="D551" s="227">
        <v>487.57</v>
      </c>
      <c r="E551" s="227" t="s">
        <v>135</v>
      </c>
      <c r="F551" t="s">
        <v>373</v>
      </c>
      <c r="G551" t="s">
        <v>312</v>
      </c>
      <c r="H551" t="s">
        <v>371</v>
      </c>
      <c r="I551" t="s">
        <v>15</v>
      </c>
      <c r="J551" t="s">
        <v>372</v>
      </c>
    </row>
    <row r="552" spans="1:10" x14ac:dyDescent="0.35">
      <c r="A552" t="s">
        <v>10</v>
      </c>
      <c r="B552" t="s">
        <v>1146</v>
      </c>
      <c r="C552" s="227" t="s">
        <v>689</v>
      </c>
      <c r="D552" s="227">
        <v>8800.4</v>
      </c>
      <c r="E552" s="227" t="s">
        <v>135</v>
      </c>
      <c r="F552" t="s">
        <v>373</v>
      </c>
      <c r="G552" t="s">
        <v>312</v>
      </c>
      <c r="H552" t="s">
        <v>371</v>
      </c>
      <c r="I552" t="s">
        <v>15</v>
      </c>
      <c r="J552" t="s">
        <v>372</v>
      </c>
    </row>
    <row r="553" spans="1:10" x14ac:dyDescent="0.35">
      <c r="A553" t="s">
        <v>10</v>
      </c>
      <c r="B553" t="s">
        <v>1146</v>
      </c>
      <c r="C553" s="227" t="s">
        <v>153</v>
      </c>
      <c r="D553" s="227">
        <v>1102.1400000000001</v>
      </c>
      <c r="E553" s="227" t="s">
        <v>135</v>
      </c>
      <c r="F553" t="s">
        <v>373</v>
      </c>
      <c r="G553" t="s">
        <v>312</v>
      </c>
      <c r="H553" t="s">
        <v>371</v>
      </c>
      <c r="I553" t="s">
        <v>15</v>
      </c>
      <c r="J553" t="s">
        <v>372</v>
      </c>
    </row>
    <row r="554" spans="1:10" x14ac:dyDescent="0.35">
      <c r="A554" t="s">
        <v>10</v>
      </c>
      <c r="B554" t="s">
        <v>1146</v>
      </c>
      <c r="C554" s="227" t="s">
        <v>1215</v>
      </c>
      <c r="D554" s="227">
        <v>103.71</v>
      </c>
      <c r="E554" s="227" t="s">
        <v>194</v>
      </c>
      <c r="F554" t="s">
        <v>195</v>
      </c>
      <c r="G554" t="s">
        <v>13</v>
      </c>
      <c r="H554" t="s">
        <v>192</v>
      </c>
      <c r="I554" t="s">
        <v>180</v>
      </c>
      <c r="J554" t="s">
        <v>193</v>
      </c>
    </row>
    <row r="555" spans="1:10" x14ac:dyDescent="0.35">
      <c r="A555" t="s">
        <v>10</v>
      </c>
      <c r="B555" t="s">
        <v>1146</v>
      </c>
      <c r="C555" s="227" t="s">
        <v>1216</v>
      </c>
      <c r="D555" s="227">
        <v>88.83</v>
      </c>
      <c r="E555" s="227" t="s">
        <v>194</v>
      </c>
      <c r="F555" t="s">
        <v>195</v>
      </c>
      <c r="G555" t="s">
        <v>13</v>
      </c>
      <c r="H555" t="s">
        <v>192</v>
      </c>
      <c r="I555" t="s">
        <v>180</v>
      </c>
      <c r="J555" t="s">
        <v>193</v>
      </c>
    </row>
    <row r="556" spans="1:10" x14ac:dyDescent="0.35">
      <c r="A556" t="s">
        <v>10</v>
      </c>
      <c r="B556" t="s">
        <v>1146</v>
      </c>
      <c r="C556" s="227" t="s">
        <v>690</v>
      </c>
      <c r="D556" s="227">
        <v>94.63</v>
      </c>
      <c r="E556" s="227" t="s">
        <v>84</v>
      </c>
      <c r="F556" t="s">
        <v>370</v>
      </c>
      <c r="G556" t="s">
        <v>312</v>
      </c>
      <c r="H556" t="s">
        <v>371</v>
      </c>
      <c r="I556" t="s">
        <v>15</v>
      </c>
      <c r="J556" t="s">
        <v>372</v>
      </c>
    </row>
    <row r="557" spans="1:10" x14ac:dyDescent="0.35">
      <c r="A557" t="s">
        <v>10</v>
      </c>
      <c r="B557" t="s">
        <v>1146</v>
      </c>
      <c r="C557" s="227" t="s">
        <v>1217</v>
      </c>
      <c r="D557" s="227">
        <v>142.82</v>
      </c>
      <c r="E557" s="227" t="s">
        <v>47</v>
      </c>
      <c r="F557" t="s">
        <v>48</v>
      </c>
      <c r="G557" t="s">
        <v>13</v>
      </c>
      <c r="H557" t="s">
        <v>14</v>
      </c>
      <c r="I557" t="s">
        <v>15</v>
      </c>
      <c r="J557" t="s">
        <v>16</v>
      </c>
    </row>
    <row r="558" spans="1:10" x14ac:dyDescent="0.35">
      <c r="A558" t="s">
        <v>10</v>
      </c>
      <c r="B558" t="s">
        <v>1146</v>
      </c>
      <c r="C558" s="227" t="s">
        <v>1218</v>
      </c>
      <c r="D558" s="227">
        <v>146.16</v>
      </c>
      <c r="E558" s="227" t="s">
        <v>47</v>
      </c>
      <c r="F558" t="s">
        <v>48</v>
      </c>
      <c r="G558" t="s">
        <v>13</v>
      </c>
      <c r="H558" t="s">
        <v>14</v>
      </c>
      <c r="I558" t="s">
        <v>15</v>
      </c>
      <c r="J558" t="s">
        <v>16</v>
      </c>
    </row>
    <row r="559" spans="1:10" x14ac:dyDescent="0.35">
      <c r="A559" t="s">
        <v>10</v>
      </c>
      <c r="B559" t="s">
        <v>1146</v>
      </c>
      <c r="C559" s="227" t="s">
        <v>1219</v>
      </c>
      <c r="D559" s="227">
        <v>284.79000000000002</v>
      </c>
      <c r="E559" s="227" t="s">
        <v>47</v>
      </c>
      <c r="F559" t="s">
        <v>48</v>
      </c>
      <c r="G559" t="s">
        <v>13</v>
      </c>
      <c r="H559" t="s">
        <v>14</v>
      </c>
      <c r="I559" t="s">
        <v>15</v>
      </c>
      <c r="J559" t="s">
        <v>16</v>
      </c>
    </row>
    <row r="560" spans="1:10" x14ac:dyDescent="0.35">
      <c r="A560" t="s">
        <v>10</v>
      </c>
      <c r="B560" t="s">
        <v>1146</v>
      </c>
      <c r="C560" s="227" t="s">
        <v>1220</v>
      </c>
      <c r="D560" s="227">
        <v>210.41</v>
      </c>
      <c r="E560" s="227" t="s">
        <v>47</v>
      </c>
      <c r="F560" t="s">
        <v>48</v>
      </c>
      <c r="G560" t="s">
        <v>13</v>
      </c>
      <c r="H560" t="s">
        <v>14</v>
      </c>
      <c r="I560" t="s">
        <v>15</v>
      </c>
      <c r="J560" t="s">
        <v>16</v>
      </c>
    </row>
    <row r="561" spans="1:10" x14ac:dyDescent="0.35">
      <c r="A561" t="s">
        <v>10</v>
      </c>
      <c r="B561" t="s">
        <v>1146</v>
      </c>
      <c r="C561" s="227" t="s">
        <v>328</v>
      </c>
      <c r="D561" s="227">
        <v>154.6</v>
      </c>
      <c r="E561" s="227" t="s">
        <v>47</v>
      </c>
      <c r="F561" t="s">
        <v>48</v>
      </c>
      <c r="G561" t="s">
        <v>13</v>
      </c>
      <c r="H561" t="s">
        <v>14</v>
      </c>
      <c r="I561" t="s">
        <v>15</v>
      </c>
      <c r="J561" t="s">
        <v>16</v>
      </c>
    </row>
    <row r="562" spans="1:10" x14ac:dyDescent="0.35">
      <c r="A562" t="s">
        <v>10</v>
      </c>
      <c r="B562" t="s">
        <v>1146</v>
      </c>
      <c r="C562" s="227" t="s">
        <v>728</v>
      </c>
      <c r="D562" s="227">
        <v>210.41</v>
      </c>
      <c r="E562" s="227" t="s">
        <v>47</v>
      </c>
      <c r="F562" t="s">
        <v>48</v>
      </c>
      <c r="G562" t="s">
        <v>13</v>
      </c>
      <c r="H562" t="s">
        <v>14</v>
      </c>
      <c r="I562" t="s">
        <v>15</v>
      </c>
      <c r="J562" t="s">
        <v>16</v>
      </c>
    </row>
    <row r="563" spans="1:10" x14ac:dyDescent="0.35">
      <c r="A563" t="s">
        <v>10</v>
      </c>
      <c r="B563" t="s">
        <v>1146</v>
      </c>
      <c r="C563" s="227" t="s">
        <v>617</v>
      </c>
      <c r="D563" s="227">
        <v>145.44</v>
      </c>
      <c r="E563" s="227" t="s">
        <v>47</v>
      </c>
      <c r="F563" t="s">
        <v>48</v>
      </c>
      <c r="G563" t="s">
        <v>13</v>
      </c>
      <c r="H563" t="s">
        <v>14</v>
      </c>
      <c r="I563" t="s">
        <v>15</v>
      </c>
      <c r="J563" t="s">
        <v>16</v>
      </c>
    </row>
    <row r="564" spans="1:10" x14ac:dyDescent="0.35">
      <c r="A564" t="s">
        <v>10</v>
      </c>
      <c r="B564" t="s">
        <v>1146</v>
      </c>
      <c r="C564" s="227" t="s">
        <v>1221</v>
      </c>
      <c r="D564" s="227">
        <v>146.16</v>
      </c>
      <c r="E564" s="227" t="s">
        <v>47</v>
      </c>
      <c r="F564" t="s">
        <v>48</v>
      </c>
      <c r="G564" t="s">
        <v>13</v>
      </c>
      <c r="H564" t="s">
        <v>14</v>
      </c>
      <c r="I564" t="s">
        <v>15</v>
      </c>
      <c r="J564" t="s">
        <v>16</v>
      </c>
    </row>
    <row r="565" spans="1:10" x14ac:dyDescent="0.35">
      <c r="A565" t="s">
        <v>10</v>
      </c>
      <c r="B565" t="s">
        <v>1146</v>
      </c>
      <c r="C565" s="227" t="s">
        <v>1222</v>
      </c>
      <c r="D565" s="227">
        <v>204.21</v>
      </c>
      <c r="E565" s="227" t="s">
        <v>45</v>
      </c>
      <c r="F565" t="s">
        <v>46</v>
      </c>
      <c r="G565" t="s">
        <v>13</v>
      </c>
      <c r="H565" t="s">
        <v>14</v>
      </c>
      <c r="I565" t="s">
        <v>15</v>
      </c>
      <c r="J565" t="s">
        <v>16</v>
      </c>
    </row>
    <row r="566" spans="1:10" x14ac:dyDescent="0.35">
      <c r="A566" t="s">
        <v>10</v>
      </c>
      <c r="B566" t="s">
        <v>1146</v>
      </c>
      <c r="C566" s="227" t="s">
        <v>523</v>
      </c>
      <c r="D566" s="227">
        <v>124.75</v>
      </c>
      <c r="E566" s="227" t="s">
        <v>47</v>
      </c>
      <c r="F566" t="s">
        <v>48</v>
      </c>
      <c r="G566" t="s">
        <v>13</v>
      </c>
      <c r="H566" t="s">
        <v>14</v>
      </c>
      <c r="I566" t="s">
        <v>15</v>
      </c>
      <c r="J566" t="s">
        <v>16</v>
      </c>
    </row>
    <row r="567" spans="1:10" x14ac:dyDescent="0.35">
      <c r="A567" t="s">
        <v>10</v>
      </c>
      <c r="B567" t="s">
        <v>1146</v>
      </c>
      <c r="C567" s="227" t="s">
        <v>1223</v>
      </c>
      <c r="D567" s="227">
        <v>184.37</v>
      </c>
      <c r="E567" s="227" t="s">
        <v>61</v>
      </c>
      <c r="F567" t="s">
        <v>62</v>
      </c>
      <c r="G567" t="s">
        <v>80</v>
      </c>
      <c r="H567" t="s">
        <v>1224</v>
      </c>
      <c r="I567" t="s">
        <v>1044</v>
      </c>
      <c r="J567" t="s">
        <v>1148</v>
      </c>
    </row>
    <row r="568" spans="1:10" x14ac:dyDescent="0.35">
      <c r="A568" t="s">
        <v>10</v>
      </c>
      <c r="B568" t="s">
        <v>1146</v>
      </c>
      <c r="C568" s="227" t="s">
        <v>337</v>
      </c>
      <c r="D568" s="227">
        <v>509.34</v>
      </c>
      <c r="E568" s="227" t="s">
        <v>18</v>
      </c>
      <c r="F568" t="s">
        <v>19</v>
      </c>
      <c r="G568" t="s">
        <v>13</v>
      </c>
      <c r="H568" t="s">
        <v>14</v>
      </c>
      <c r="I568" t="s">
        <v>15</v>
      </c>
      <c r="J568" t="s">
        <v>16</v>
      </c>
    </row>
    <row r="569" spans="1:10" x14ac:dyDescent="0.35">
      <c r="A569" t="s">
        <v>10</v>
      </c>
      <c r="B569" t="s">
        <v>1146</v>
      </c>
      <c r="C569" s="227" t="s">
        <v>338</v>
      </c>
      <c r="D569" s="227">
        <v>722.36</v>
      </c>
      <c r="E569" s="227" t="s">
        <v>18</v>
      </c>
      <c r="F569" t="s">
        <v>19</v>
      </c>
      <c r="G569" t="s">
        <v>13</v>
      </c>
      <c r="H569" t="s">
        <v>14</v>
      </c>
      <c r="I569" t="s">
        <v>15</v>
      </c>
      <c r="J569" t="s">
        <v>16</v>
      </c>
    </row>
    <row r="570" spans="1:10" x14ac:dyDescent="0.35">
      <c r="A570" t="s">
        <v>10</v>
      </c>
      <c r="B570" t="s">
        <v>1146</v>
      </c>
      <c r="C570" s="227" t="s">
        <v>660</v>
      </c>
      <c r="D570" s="227">
        <v>135.35</v>
      </c>
      <c r="E570" s="227" t="s">
        <v>18</v>
      </c>
      <c r="F570" t="s">
        <v>19</v>
      </c>
      <c r="G570" t="s">
        <v>13</v>
      </c>
      <c r="H570" t="s">
        <v>14</v>
      </c>
      <c r="I570" t="s">
        <v>15</v>
      </c>
      <c r="J570" t="s">
        <v>16</v>
      </c>
    </row>
    <row r="571" spans="1:10" x14ac:dyDescent="0.35">
      <c r="A571" t="s">
        <v>10</v>
      </c>
      <c r="B571" t="s">
        <v>1146</v>
      </c>
      <c r="C571" s="227" t="s">
        <v>661</v>
      </c>
      <c r="D571" s="227">
        <v>139.85</v>
      </c>
      <c r="E571" s="227" t="s">
        <v>18</v>
      </c>
      <c r="F571" t="s">
        <v>19</v>
      </c>
      <c r="G571" t="s">
        <v>13</v>
      </c>
      <c r="H571" t="s">
        <v>14</v>
      </c>
      <c r="I571" t="s">
        <v>15</v>
      </c>
      <c r="J571" t="s">
        <v>16</v>
      </c>
    </row>
    <row r="572" spans="1:10" x14ac:dyDescent="0.35">
      <c r="A572" t="s">
        <v>10</v>
      </c>
      <c r="B572" t="s">
        <v>1146</v>
      </c>
      <c r="C572" s="227" t="s">
        <v>877</v>
      </c>
      <c r="D572" s="227">
        <v>81.33</v>
      </c>
      <c r="E572" s="227" t="s">
        <v>18</v>
      </c>
      <c r="F572" t="s">
        <v>19</v>
      </c>
      <c r="G572" t="s">
        <v>13</v>
      </c>
      <c r="H572" t="s">
        <v>14</v>
      </c>
      <c r="I572" t="s">
        <v>15</v>
      </c>
      <c r="J572" t="s">
        <v>16</v>
      </c>
    </row>
    <row r="573" spans="1:10" x14ac:dyDescent="0.35">
      <c r="A573" t="s">
        <v>10</v>
      </c>
      <c r="B573" t="s">
        <v>1146</v>
      </c>
      <c r="C573" s="227" t="s">
        <v>17</v>
      </c>
      <c r="D573" s="227">
        <v>954.03</v>
      </c>
      <c r="E573" s="227" t="s">
        <v>18</v>
      </c>
      <c r="F573" t="s">
        <v>19</v>
      </c>
      <c r="G573" t="s">
        <v>13</v>
      </c>
      <c r="H573" t="s">
        <v>14</v>
      </c>
      <c r="I573" t="s">
        <v>15</v>
      </c>
      <c r="J573" t="s">
        <v>16</v>
      </c>
    </row>
    <row r="574" spans="1:10" x14ac:dyDescent="0.35">
      <c r="A574" t="s">
        <v>10</v>
      </c>
      <c r="B574" t="s">
        <v>1146</v>
      </c>
      <c r="C574" s="227" t="s">
        <v>20</v>
      </c>
      <c r="D574" s="227">
        <v>1600.37</v>
      </c>
      <c r="E574" s="227" t="s">
        <v>18</v>
      </c>
      <c r="F574" t="s">
        <v>19</v>
      </c>
      <c r="G574" t="s">
        <v>13</v>
      </c>
      <c r="H574" t="s">
        <v>14</v>
      </c>
      <c r="I574" t="s">
        <v>15</v>
      </c>
      <c r="J574" t="s">
        <v>16</v>
      </c>
    </row>
    <row r="575" spans="1:10" x14ac:dyDescent="0.35">
      <c r="A575" t="s">
        <v>10</v>
      </c>
      <c r="B575" t="s">
        <v>1146</v>
      </c>
      <c r="C575" s="227" t="s">
        <v>21</v>
      </c>
      <c r="D575" s="227">
        <v>267.19</v>
      </c>
      <c r="E575" s="227" t="s">
        <v>18</v>
      </c>
      <c r="F575" t="s">
        <v>19</v>
      </c>
      <c r="G575" t="s">
        <v>13</v>
      </c>
      <c r="H575" t="s">
        <v>14</v>
      </c>
      <c r="I575" t="s">
        <v>15</v>
      </c>
      <c r="J575" t="s">
        <v>16</v>
      </c>
    </row>
    <row r="576" spans="1:10" x14ac:dyDescent="0.35">
      <c r="A576" t="s">
        <v>10</v>
      </c>
      <c r="B576" t="s">
        <v>1146</v>
      </c>
      <c r="C576" s="227" t="s">
        <v>22</v>
      </c>
      <c r="D576" s="227">
        <v>416.97</v>
      </c>
      <c r="E576" s="227" t="s">
        <v>18</v>
      </c>
      <c r="F576" t="s">
        <v>19</v>
      </c>
      <c r="G576" t="s">
        <v>13</v>
      </c>
      <c r="H576" t="s">
        <v>14</v>
      </c>
      <c r="I576" t="s">
        <v>15</v>
      </c>
      <c r="J576" t="s">
        <v>16</v>
      </c>
    </row>
    <row r="577" spans="1:10" x14ac:dyDescent="0.35">
      <c r="A577" t="s">
        <v>10</v>
      </c>
      <c r="B577" t="s">
        <v>1146</v>
      </c>
      <c r="C577" s="227" t="s">
        <v>23</v>
      </c>
      <c r="D577" s="227">
        <v>488.19</v>
      </c>
      <c r="E577" s="227" t="s">
        <v>18</v>
      </c>
      <c r="F577" t="s">
        <v>19</v>
      </c>
      <c r="G577" t="s">
        <v>13</v>
      </c>
      <c r="H577" t="s">
        <v>14</v>
      </c>
      <c r="I577" t="s">
        <v>15</v>
      </c>
      <c r="J577" t="s">
        <v>16</v>
      </c>
    </row>
    <row r="578" spans="1:10" x14ac:dyDescent="0.35">
      <c r="A578" t="s">
        <v>10</v>
      </c>
      <c r="B578" t="s">
        <v>1146</v>
      </c>
      <c r="C578" s="227" t="s">
        <v>632</v>
      </c>
      <c r="D578" s="227">
        <v>93.4</v>
      </c>
      <c r="E578" s="227" t="s">
        <v>18</v>
      </c>
      <c r="F578" t="s">
        <v>19</v>
      </c>
      <c r="G578" t="s">
        <v>13</v>
      </c>
      <c r="H578" t="s">
        <v>14</v>
      </c>
      <c r="I578" t="s">
        <v>15</v>
      </c>
      <c r="J578" t="s">
        <v>16</v>
      </c>
    </row>
    <row r="579" spans="1:10" x14ac:dyDescent="0.35">
      <c r="A579" t="s">
        <v>10</v>
      </c>
      <c r="B579" t="s">
        <v>1146</v>
      </c>
      <c r="C579" s="227" t="s">
        <v>633</v>
      </c>
      <c r="D579" s="227">
        <v>426.39</v>
      </c>
      <c r="E579" s="227" t="s">
        <v>18</v>
      </c>
      <c r="F579" t="s">
        <v>19</v>
      </c>
      <c r="G579" t="s">
        <v>13</v>
      </c>
      <c r="H579" t="s">
        <v>14</v>
      </c>
      <c r="I579" t="s">
        <v>15</v>
      </c>
      <c r="J579" t="s">
        <v>16</v>
      </c>
    </row>
    <row r="580" spans="1:10" x14ac:dyDescent="0.35">
      <c r="A580" t="s">
        <v>10</v>
      </c>
      <c r="B580" t="s">
        <v>1146</v>
      </c>
      <c r="C580" s="227" t="s">
        <v>631</v>
      </c>
      <c r="D580" s="227">
        <v>175.9</v>
      </c>
      <c r="E580" s="227" t="s">
        <v>18</v>
      </c>
      <c r="F580" t="s">
        <v>19</v>
      </c>
      <c r="G580" t="s">
        <v>13</v>
      </c>
      <c r="H580" t="s">
        <v>14</v>
      </c>
      <c r="I580" t="s">
        <v>15</v>
      </c>
      <c r="J580" t="s">
        <v>16</v>
      </c>
    </row>
    <row r="581" spans="1:10" x14ac:dyDescent="0.35">
      <c r="A581" t="s">
        <v>10</v>
      </c>
      <c r="B581" t="s">
        <v>1146</v>
      </c>
      <c r="C581" s="227" t="s">
        <v>634</v>
      </c>
      <c r="D581" s="227">
        <v>93.32</v>
      </c>
      <c r="E581" s="227" t="s">
        <v>18</v>
      </c>
      <c r="F581" t="s">
        <v>19</v>
      </c>
      <c r="G581" t="s">
        <v>13</v>
      </c>
      <c r="H581" t="s">
        <v>14</v>
      </c>
      <c r="I581" t="s">
        <v>15</v>
      </c>
      <c r="J581" t="s">
        <v>16</v>
      </c>
    </row>
    <row r="582" spans="1:10" x14ac:dyDescent="0.35">
      <c r="A582" t="s">
        <v>10</v>
      </c>
      <c r="B582" t="s">
        <v>1146</v>
      </c>
      <c r="C582" s="227" t="s">
        <v>24</v>
      </c>
      <c r="D582" s="227">
        <v>954.28</v>
      </c>
      <c r="E582" s="227" t="s">
        <v>18</v>
      </c>
      <c r="F582" t="s">
        <v>19</v>
      </c>
      <c r="G582" t="s">
        <v>13</v>
      </c>
      <c r="H582" t="s">
        <v>14</v>
      </c>
      <c r="I582" t="s">
        <v>15</v>
      </c>
      <c r="J582" t="s">
        <v>16</v>
      </c>
    </row>
    <row r="583" spans="1:10" x14ac:dyDescent="0.35">
      <c r="A583" t="s">
        <v>10</v>
      </c>
      <c r="B583" t="s">
        <v>1146</v>
      </c>
      <c r="C583" s="227" t="s">
        <v>25</v>
      </c>
      <c r="D583" s="227">
        <v>1578.68</v>
      </c>
      <c r="E583" s="227" t="s">
        <v>18</v>
      </c>
      <c r="F583" t="s">
        <v>19</v>
      </c>
      <c r="G583" t="s">
        <v>13</v>
      </c>
      <c r="H583" t="s">
        <v>14</v>
      </c>
      <c r="I583" t="s">
        <v>15</v>
      </c>
      <c r="J583" t="s">
        <v>16</v>
      </c>
    </row>
    <row r="584" spans="1:10" x14ac:dyDescent="0.35">
      <c r="A584" t="s">
        <v>10</v>
      </c>
      <c r="B584" t="s">
        <v>1146</v>
      </c>
      <c r="C584" s="227" t="s">
        <v>996</v>
      </c>
      <c r="D584" s="227">
        <v>532.79999999999995</v>
      </c>
      <c r="E584" s="227" t="s">
        <v>18</v>
      </c>
      <c r="F584" t="s">
        <v>19</v>
      </c>
      <c r="G584" t="s">
        <v>13</v>
      </c>
      <c r="H584" t="s">
        <v>14</v>
      </c>
      <c r="I584" t="s">
        <v>15</v>
      </c>
      <c r="J584" t="s">
        <v>16</v>
      </c>
    </row>
    <row r="585" spans="1:10" x14ac:dyDescent="0.35">
      <c r="A585" t="s">
        <v>10</v>
      </c>
      <c r="B585" t="s">
        <v>1146</v>
      </c>
      <c r="C585" s="227" t="s">
        <v>994</v>
      </c>
      <c r="D585" s="227">
        <v>696.75</v>
      </c>
      <c r="E585" s="227" t="s">
        <v>18</v>
      </c>
      <c r="F585" t="s">
        <v>19</v>
      </c>
      <c r="G585" t="s">
        <v>13</v>
      </c>
      <c r="H585" t="s">
        <v>14</v>
      </c>
      <c r="I585" t="s">
        <v>15</v>
      </c>
      <c r="J585" t="s">
        <v>16</v>
      </c>
    </row>
    <row r="586" spans="1:10" x14ac:dyDescent="0.35">
      <c r="A586" t="s">
        <v>10</v>
      </c>
      <c r="B586" t="s">
        <v>1146</v>
      </c>
      <c r="C586" s="227" t="s">
        <v>339</v>
      </c>
      <c r="D586" s="227">
        <v>559.6</v>
      </c>
      <c r="E586" s="227" t="s">
        <v>18</v>
      </c>
      <c r="F586" t="s">
        <v>19</v>
      </c>
      <c r="G586" t="s">
        <v>13</v>
      </c>
      <c r="H586" t="s">
        <v>14</v>
      </c>
      <c r="I586" t="s">
        <v>15</v>
      </c>
      <c r="J586" t="s">
        <v>16</v>
      </c>
    </row>
    <row r="587" spans="1:10" x14ac:dyDescent="0.35">
      <c r="A587" t="s">
        <v>10</v>
      </c>
      <c r="B587" t="s">
        <v>1146</v>
      </c>
      <c r="C587" s="227" t="s">
        <v>340</v>
      </c>
      <c r="D587" s="227">
        <v>685.05</v>
      </c>
      <c r="E587" s="227" t="s">
        <v>18</v>
      </c>
      <c r="F587" t="s">
        <v>19</v>
      </c>
      <c r="G587" t="s">
        <v>13</v>
      </c>
      <c r="H587" t="s">
        <v>14</v>
      </c>
      <c r="I587" t="s">
        <v>15</v>
      </c>
      <c r="J587" t="s">
        <v>16</v>
      </c>
    </row>
    <row r="588" spans="1:10" x14ac:dyDescent="0.35">
      <c r="A588" t="s">
        <v>10</v>
      </c>
      <c r="B588" t="s">
        <v>1146</v>
      </c>
      <c r="C588" s="227" t="s">
        <v>341</v>
      </c>
      <c r="D588" s="227">
        <v>107.08</v>
      </c>
      <c r="E588" s="227" t="s">
        <v>18</v>
      </c>
      <c r="F588" t="s">
        <v>19</v>
      </c>
      <c r="G588" t="s">
        <v>13</v>
      </c>
      <c r="H588" t="s">
        <v>14</v>
      </c>
      <c r="I588" t="s">
        <v>15</v>
      </c>
      <c r="J588" t="s">
        <v>16</v>
      </c>
    </row>
    <row r="589" spans="1:10" x14ac:dyDescent="0.35">
      <c r="A589" t="s">
        <v>10</v>
      </c>
      <c r="B589" t="s">
        <v>1146</v>
      </c>
      <c r="C589" s="227" t="s">
        <v>40</v>
      </c>
      <c r="D589" s="227">
        <v>1.54</v>
      </c>
      <c r="E589" s="227" t="s">
        <v>41</v>
      </c>
      <c r="F589" t="s">
        <v>42</v>
      </c>
      <c r="G589" t="s">
        <v>13</v>
      </c>
      <c r="H589" t="s">
        <v>14</v>
      </c>
      <c r="I589" t="s">
        <v>15</v>
      </c>
      <c r="J589" t="s">
        <v>16</v>
      </c>
    </row>
    <row r="590" spans="1:10" x14ac:dyDescent="0.35">
      <c r="A590" t="s">
        <v>10</v>
      </c>
      <c r="B590" t="s">
        <v>1146</v>
      </c>
      <c r="C590" s="227" t="s">
        <v>43</v>
      </c>
      <c r="D590" s="227">
        <v>1.54</v>
      </c>
      <c r="E590" s="227" t="s">
        <v>41</v>
      </c>
      <c r="F590" t="s">
        <v>42</v>
      </c>
      <c r="G590" t="s">
        <v>13</v>
      </c>
      <c r="H590" t="s">
        <v>14</v>
      </c>
      <c r="I590" t="s">
        <v>15</v>
      </c>
      <c r="J590" t="s">
        <v>16</v>
      </c>
    </row>
    <row r="591" spans="1:10" x14ac:dyDescent="0.35">
      <c r="A591" t="s">
        <v>10</v>
      </c>
      <c r="B591" t="s">
        <v>1146</v>
      </c>
      <c r="C591" s="227" t="s">
        <v>329</v>
      </c>
      <c r="D591" s="227">
        <v>1.53</v>
      </c>
      <c r="E591" s="227" t="s">
        <v>41</v>
      </c>
      <c r="F591" t="s">
        <v>42</v>
      </c>
      <c r="G591" t="s">
        <v>13</v>
      </c>
      <c r="H591" t="s">
        <v>14</v>
      </c>
      <c r="I591" t="s">
        <v>15</v>
      </c>
      <c r="J591" t="s">
        <v>16</v>
      </c>
    </row>
    <row r="592" spans="1:10" x14ac:dyDescent="0.35">
      <c r="A592" t="s">
        <v>10</v>
      </c>
      <c r="B592" t="s">
        <v>1146</v>
      </c>
      <c r="C592" s="227" t="s">
        <v>526</v>
      </c>
      <c r="D592" s="227">
        <v>0.73</v>
      </c>
      <c r="E592" s="227" t="s">
        <v>41</v>
      </c>
      <c r="F592" t="s">
        <v>42</v>
      </c>
      <c r="G592" t="s">
        <v>13</v>
      </c>
      <c r="H592" t="s">
        <v>14</v>
      </c>
      <c r="I592" t="s">
        <v>15</v>
      </c>
      <c r="J592" t="s">
        <v>16</v>
      </c>
    </row>
    <row r="593" spans="1:10" x14ac:dyDescent="0.35">
      <c r="A593" t="s">
        <v>10</v>
      </c>
      <c r="B593" t="s">
        <v>1146</v>
      </c>
      <c r="C593" s="227" t="s">
        <v>527</v>
      </c>
      <c r="D593" s="227">
        <v>0.89</v>
      </c>
      <c r="E593" s="227" t="s">
        <v>41</v>
      </c>
      <c r="F593" t="s">
        <v>42</v>
      </c>
      <c r="G593" t="s">
        <v>13</v>
      </c>
      <c r="H593" t="s">
        <v>14</v>
      </c>
      <c r="I593" t="s">
        <v>15</v>
      </c>
      <c r="J593" t="s">
        <v>16</v>
      </c>
    </row>
    <row r="594" spans="1:10" x14ac:dyDescent="0.35">
      <c r="A594" t="s">
        <v>10</v>
      </c>
      <c r="B594" t="s">
        <v>1146</v>
      </c>
      <c r="C594" s="227" t="s">
        <v>1225</v>
      </c>
      <c r="D594" s="227">
        <v>1.61</v>
      </c>
      <c r="E594" s="227" t="s">
        <v>41</v>
      </c>
      <c r="F594" t="s">
        <v>42</v>
      </c>
      <c r="G594" t="s">
        <v>13</v>
      </c>
      <c r="H594" t="s">
        <v>14</v>
      </c>
      <c r="I594" t="s">
        <v>15</v>
      </c>
      <c r="J594" t="s">
        <v>16</v>
      </c>
    </row>
    <row r="595" spans="1:10" x14ac:dyDescent="0.35">
      <c r="A595" t="s">
        <v>10</v>
      </c>
      <c r="B595" t="s">
        <v>1146</v>
      </c>
      <c r="C595" s="227" t="s">
        <v>525</v>
      </c>
      <c r="D595" s="227">
        <v>1.58</v>
      </c>
      <c r="E595" s="227" t="s">
        <v>41</v>
      </c>
      <c r="F595" t="s">
        <v>42</v>
      </c>
      <c r="G595" t="s">
        <v>13</v>
      </c>
      <c r="H595" t="s">
        <v>14</v>
      </c>
      <c r="I595" t="s">
        <v>15</v>
      </c>
      <c r="J595" t="s">
        <v>16</v>
      </c>
    </row>
    <row r="596" spans="1:10" x14ac:dyDescent="0.35">
      <c r="A596" t="s">
        <v>10</v>
      </c>
      <c r="B596" t="s">
        <v>1146</v>
      </c>
      <c r="C596" s="227" t="s">
        <v>380</v>
      </c>
      <c r="D596" s="227">
        <v>1.2</v>
      </c>
      <c r="E596" s="227" t="s">
        <v>41</v>
      </c>
      <c r="F596" t="s">
        <v>42</v>
      </c>
      <c r="G596" t="s">
        <v>13</v>
      </c>
      <c r="H596" t="s">
        <v>14</v>
      </c>
      <c r="I596" t="s">
        <v>15</v>
      </c>
      <c r="J596" t="s">
        <v>16</v>
      </c>
    </row>
    <row r="597" spans="1:10" x14ac:dyDescent="0.35">
      <c r="A597" t="s">
        <v>10</v>
      </c>
      <c r="B597" t="s">
        <v>1146</v>
      </c>
      <c r="C597" s="227" t="s">
        <v>1226</v>
      </c>
      <c r="D597" s="227">
        <v>0.89</v>
      </c>
      <c r="E597" s="227" t="s">
        <v>41</v>
      </c>
      <c r="F597" t="s">
        <v>42</v>
      </c>
      <c r="G597" t="s">
        <v>13</v>
      </c>
      <c r="H597" t="s">
        <v>14</v>
      </c>
      <c r="I597" t="s">
        <v>15</v>
      </c>
      <c r="J597" t="s">
        <v>16</v>
      </c>
    </row>
    <row r="598" spans="1:10" x14ac:dyDescent="0.35">
      <c r="A598" t="s">
        <v>10</v>
      </c>
      <c r="B598" t="s">
        <v>1146</v>
      </c>
      <c r="C598" s="227" t="s">
        <v>383</v>
      </c>
      <c r="D598" s="227">
        <v>1.2</v>
      </c>
      <c r="E598" s="227" t="s">
        <v>41</v>
      </c>
      <c r="F598" t="s">
        <v>42</v>
      </c>
      <c r="G598" t="s">
        <v>13</v>
      </c>
      <c r="H598" t="s">
        <v>14</v>
      </c>
      <c r="I598" t="s">
        <v>15</v>
      </c>
      <c r="J598" t="s">
        <v>16</v>
      </c>
    </row>
    <row r="599" spans="1:10" x14ac:dyDescent="0.35">
      <c r="A599" t="s">
        <v>10</v>
      </c>
      <c r="B599" t="s">
        <v>1146</v>
      </c>
      <c r="C599" s="227" t="s">
        <v>382</v>
      </c>
      <c r="D599" s="227">
        <v>1.2</v>
      </c>
      <c r="E599" s="227" t="s">
        <v>41</v>
      </c>
      <c r="F599" t="s">
        <v>42</v>
      </c>
      <c r="G599" t="s">
        <v>13</v>
      </c>
      <c r="H599" t="s">
        <v>14</v>
      </c>
      <c r="I599" t="s">
        <v>15</v>
      </c>
      <c r="J599" t="s">
        <v>16</v>
      </c>
    </row>
    <row r="600" spans="1:10" x14ac:dyDescent="0.35">
      <c r="A600" t="s">
        <v>10</v>
      </c>
      <c r="B600" t="s">
        <v>1146</v>
      </c>
      <c r="C600" s="227" t="s">
        <v>384</v>
      </c>
      <c r="D600" s="227">
        <v>0.77</v>
      </c>
      <c r="E600" s="227" t="s">
        <v>41</v>
      </c>
      <c r="F600" t="s">
        <v>42</v>
      </c>
      <c r="G600" t="s">
        <v>13</v>
      </c>
      <c r="H600" t="s">
        <v>14</v>
      </c>
      <c r="I600" t="s">
        <v>15</v>
      </c>
      <c r="J600" t="s">
        <v>16</v>
      </c>
    </row>
    <row r="601" spans="1:10" x14ac:dyDescent="0.35">
      <c r="A601" t="s">
        <v>10</v>
      </c>
      <c r="B601" t="s">
        <v>1146</v>
      </c>
      <c r="C601" s="227" t="s">
        <v>385</v>
      </c>
      <c r="D601" s="227">
        <v>0.77</v>
      </c>
      <c r="E601" s="227" t="s">
        <v>41</v>
      </c>
      <c r="F601" t="s">
        <v>42</v>
      </c>
      <c r="G601" t="s">
        <v>13</v>
      </c>
      <c r="H601" t="s">
        <v>14</v>
      </c>
      <c r="I601" t="s">
        <v>15</v>
      </c>
      <c r="J601" t="s">
        <v>16</v>
      </c>
    </row>
    <row r="602" spans="1:10" x14ac:dyDescent="0.35">
      <c r="A602" t="s">
        <v>10</v>
      </c>
      <c r="B602" t="s">
        <v>1146</v>
      </c>
      <c r="C602" s="227" t="s">
        <v>381</v>
      </c>
      <c r="D602" s="227">
        <v>1.2</v>
      </c>
      <c r="E602" s="227" t="s">
        <v>41</v>
      </c>
      <c r="F602" t="s">
        <v>42</v>
      </c>
      <c r="G602" t="s">
        <v>13</v>
      </c>
      <c r="H602" t="s">
        <v>14</v>
      </c>
      <c r="I602" t="s">
        <v>15</v>
      </c>
      <c r="J602" t="s">
        <v>16</v>
      </c>
    </row>
    <row r="603" spans="1:10" x14ac:dyDescent="0.35">
      <c r="A603" t="s">
        <v>10</v>
      </c>
      <c r="B603" t="s">
        <v>1146</v>
      </c>
      <c r="C603" s="227" t="s">
        <v>513</v>
      </c>
      <c r="D603" s="227">
        <v>1.58</v>
      </c>
      <c r="E603" s="227" t="s">
        <v>41</v>
      </c>
      <c r="F603" t="s">
        <v>42</v>
      </c>
      <c r="G603" t="s">
        <v>13</v>
      </c>
      <c r="H603" t="s">
        <v>14</v>
      </c>
      <c r="I603" t="s">
        <v>15</v>
      </c>
      <c r="J603" t="s">
        <v>16</v>
      </c>
    </row>
    <row r="604" spans="1:10" x14ac:dyDescent="0.35">
      <c r="A604" t="s">
        <v>10</v>
      </c>
      <c r="B604" t="s">
        <v>1146</v>
      </c>
      <c r="C604" s="227" t="s">
        <v>375</v>
      </c>
      <c r="D604" s="227">
        <v>1.58</v>
      </c>
      <c r="E604" s="227" t="s">
        <v>41</v>
      </c>
      <c r="F604" t="s">
        <v>42</v>
      </c>
      <c r="G604" t="s">
        <v>13</v>
      </c>
      <c r="H604" t="s">
        <v>14</v>
      </c>
      <c r="I604" t="s">
        <v>15</v>
      </c>
      <c r="J604" t="s">
        <v>16</v>
      </c>
    </row>
    <row r="605" spans="1:10" x14ac:dyDescent="0.35">
      <c r="A605" t="s">
        <v>10</v>
      </c>
      <c r="B605" t="s">
        <v>1146</v>
      </c>
      <c r="C605" s="227" t="s">
        <v>386</v>
      </c>
      <c r="D605" s="227">
        <v>0.8</v>
      </c>
      <c r="E605" s="227" t="s">
        <v>41</v>
      </c>
      <c r="F605" t="s">
        <v>42</v>
      </c>
      <c r="G605" t="s">
        <v>13</v>
      </c>
      <c r="H605" t="s">
        <v>14</v>
      </c>
      <c r="I605" t="s">
        <v>15</v>
      </c>
      <c r="J605" t="s">
        <v>16</v>
      </c>
    </row>
    <row r="606" spans="1:10" x14ac:dyDescent="0.35">
      <c r="A606" t="s">
        <v>10</v>
      </c>
      <c r="B606" t="s">
        <v>1146</v>
      </c>
      <c r="C606" s="227" t="s">
        <v>387</v>
      </c>
      <c r="D606" s="227">
        <v>0.83</v>
      </c>
      <c r="E606" s="227" t="s">
        <v>41</v>
      </c>
      <c r="F606" t="s">
        <v>42</v>
      </c>
      <c r="G606" t="s">
        <v>13</v>
      </c>
      <c r="H606" t="s">
        <v>14</v>
      </c>
      <c r="I606" t="s">
        <v>15</v>
      </c>
      <c r="J606" t="s">
        <v>16</v>
      </c>
    </row>
    <row r="607" spans="1:10" x14ac:dyDescent="0.35">
      <c r="A607" t="s">
        <v>10</v>
      </c>
      <c r="B607" t="s">
        <v>1146</v>
      </c>
      <c r="C607" s="227" t="s">
        <v>791</v>
      </c>
      <c r="D607" s="227">
        <v>970.29</v>
      </c>
      <c r="E607" s="227" t="s">
        <v>123</v>
      </c>
      <c r="F607" t="s">
        <v>456</v>
      </c>
      <c r="G607" t="s">
        <v>457</v>
      </c>
      <c r="H607" t="s">
        <v>1138</v>
      </c>
      <c r="I607" t="s">
        <v>1044</v>
      </c>
      <c r="J607" t="s">
        <v>1139</v>
      </c>
    </row>
    <row r="608" spans="1:10" x14ac:dyDescent="0.35">
      <c r="A608" t="s">
        <v>10</v>
      </c>
      <c r="B608" t="s">
        <v>1146</v>
      </c>
      <c r="C608" s="227" t="s">
        <v>433</v>
      </c>
      <c r="D608" s="227">
        <v>274.52</v>
      </c>
      <c r="E608" s="227" t="s">
        <v>123</v>
      </c>
      <c r="F608" t="s">
        <v>456</v>
      </c>
      <c r="G608" t="s">
        <v>457</v>
      </c>
      <c r="H608" t="s">
        <v>1138</v>
      </c>
      <c r="I608" t="s">
        <v>1044</v>
      </c>
      <c r="J608" t="s">
        <v>1139</v>
      </c>
    </row>
    <row r="609" spans="1:10" x14ac:dyDescent="0.35">
      <c r="A609" t="s">
        <v>10</v>
      </c>
      <c r="B609" t="s">
        <v>1146</v>
      </c>
      <c r="C609" s="227" t="s">
        <v>823</v>
      </c>
      <c r="D609" s="227">
        <v>264.19</v>
      </c>
      <c r="E609" s="227" t="s">
        <v>123</v>
      </c>
      <c r="F609" t="s">
        <v>456</v>
      </c>
      <c r="G609" t="s">
        <v>457</v>
      </c>
      <c r="H609" t="s">
        <v>1138</v>
      </c>
      <c r="I609" t="s">
        <v>1044</v>
      </c>
      <c r="J609" t="s">
        <v>1139</v>
      </c>
    </row>
    <row r="610" spans="1:10" x14ac:dyDescent="0.35">
      <c r="A610" t="s">
        <v>10</v>
      </c>
      <c r="B610" t="s">
        <v>1146</v>
      </c>
      <c r="C610" s="227" t="s">
        <v>710</v>
      </c>
      <c r="D610" s="227">
        <v>143.91999999999999</v>
      </c>
      <c r="E610" s="227" t="s">
        <v>123</v>
      </c>
      <c r="F610" t="s">
        <v>456</v>
      </c>
      <c r="G610" t="s">
        <v>457</v>
      </c>
      <c r="H610" t="s">
        <v>1138</v>
      </c>
      <c r="I610" t="s">
        <v>1044</v>
      </c>
      <c r="J610" t="s">
        <v>1139</v>
      </c>
    </row>
    <row r="611" spans="1:10" x14ac:dyDescent="0.35">
      <c r="A611" t="s">
        <v>10</v>
      </c>
      <c r="B611" t="s">
        <v>1146</v>
      </c>
      <c r="C611" s="227" t="s">
        <v>261</v>
      </c>
      <c r="D611" s="227">
        <v>174.73</v>
      </c>
      <c r="E611" s="227" t="s">
        <v>123</v>
      </c>
      <c r="F611" t="s">
        <v>456</v>
      </c>
      <c r="G611" t="s">
        <v>457</v>
      </c>
      <c r="H611" t="s">
        <v>1138</v>
      </c>
      <c r="I611" t="s">
        <v>1044</v>
      </c>
      <c r="J611" t="s">
        <v>1139</v>
      </c>
    </row>
    <row r="612" spans="1:10" x14ac:dyDescent="0.35">
      <c r="A612" t="s">
        <v>10</v>
      </c>
      <c r="B612" t="s">
        <v>1146</v>
      </c>
      <c r="C612" s="227" t="s">
        <v>269</v>
      </c>
      <c r="D612" s="227">
        <v>233.15</v>
      </c>
      <c r="E612" s="227" t="s">
        <v>147</v>
      </c>
      <c r="F612" t="s">
        <v>148</v>
      </c>
      <c r="G612" t="s">
        <v>62</v>
      </c>
      <c r="H612" t="s">
        <v>1138</v>
      </c>
      <c r="I612" t="s">
        <v>1044</v>
      </c>
      <c r="J612" t="s">
        <v>1139</v>
      </c>
    </row>
    <row r="613" spans="1:10" x14ac:dyDescent="0.35">
      <c r="A613" t="s">
        <v>10</v>
      </c>
      <c r="B613" t="s">
        <v>1146</v>
      </c>
      <c r="C613" s="227" t="s">
        <v>270</v>
      </c>
      <c r="D613" s="227">
        <v>120.37</v>
      </c>
      <c r="E613" s="227" t="s">
        <v>61</v>
      </c>
      <c r="F613" t="s">
        <v>62</v>
      </c>
      <c r="G613" t="s">
        <v>62</v>
      </c>
      <c r="H613" t="s">
        <v>1138</v>
      </c>
      <c r="I613" t="s">
        <v>1044</v>
      </c>
      <c r="J613" t="s">
        <v>1139</v>
      </c>
    </row>
    <row r="614" spans="1:10" x14ac:dyDescent="0.35">
      <c r="A614" t="s">
        <v>10</v>
      </c>
      <c r="B614" t="s">
        <v>1146</v>
      </c>
      <c r="C614" s="227" t="s">
        <v>271</v>
      </c>
      <c r="D614" s="227">
        <v>726.35</v>
      </c>
      <c r="E614" s="227" t="s">
        <v>188</v>
      </c>
      <c r="F614" t="s">
        <v>189</v>
      </c>
      <c r="G614" t="s">
        <v>186</v>
      </c>
      <c r="H614" t="s">
        <v>1138</v>
      </c>
      <c r="I614" t="s">
        <v>1044</v>
      </c>
      <c r="J614" t="s">
        <v>1139</v>
      </c>
    </row>
    <row r="615" spans="1:10" x14ac:dyDescent="0.35">
      <c r="A615" t="s">
        <v>10</v>
      </c>
      <c r="B615" t="s">
        <v>1146</v>
      </c>
      <c r="C615" s="227" t="s">
        <v>699</v>
      </c>
      <c r="D615" s="227">
        <v>120.84</v>
      </c>
      <c r="E615" s="227" t="s">
        <v>184</v>
      </c>
      <c r="F615" t="s">
        <v>185</v>
      </c>
      <c r="G615" t="s">
        <v>186</v>
      </c>
      <c r="H615" t="s">
        <v>1138</v>
      </c>
      <c r="I615" t="s">
        <v>1044</v>
      </c>
      <c r="J615" t="s">
        <v>1139</v>
      </c>
    </row>
    <row r="616" spans="1:10" x14ac:dyDescent="0.35">
      <c r="A616" t="s">
        <v>10</v>
      </c>
      <c r="B616" t="s">
        <v>1146</v>
      </c>
      <c r="C616" s="227" t="s">
        <v>280</v>
      </c>
      <c r="D616" s="227">
        <v>892.47</v>
      </c>
      <c r="E616" s="227" t="s">
        <v>72</v>
      </c>
      <c r="F616" t="s">
        <v>311</v>
      </c>
      <c r="G616" t="s">
        <v>312</v>
      </c>
      <c r="H616" t="s">
        <v>1138</v>
      </c>
      <c r="I616" t="s">
        <v>1044</v>
      </c>
      <c r="J616" t="s">
        <v>1139</v>
      </c>
    </row>
    <row r="617" spans="1:10" x14ac:dyDescent="0.35">
      <c r="A617" t="s">
        <v>10</v>
      </c>
      <c r="B617" t="s">
        <v>1146</v>
      </c>
      <c r="C617" s="227" t="s">
        <v>986</v>
      </c>
      <c r="D617" s="227">
        <v>511.83</v>
      </c>
      <c r="E617" s="227" t="s">
        <v>95</v>
      </c>
      <c r="F617" t="s">
        <v>96</v>
      </c>
      <c r="G617" t="s">
        <v>67</v>
      </c>
      <c r="H617" t="s">
        <v>1185</v>
      </c>
      <c r="I617" t="s">
        <v>1044</v>
      </c>
      <c r="J617" t="s">
        <v>191</v>
      </c>
    </row>
    <row r="618" spans="1:10" x14ac:dyDescent="0.35">
      <c r="A618" t="s">
        <v>10</v>
      </c>
      <c r="B618" t="s">
        <v>1146</v>
      </c>
      <c r="C618" s="227" t="s">
        <v>411</v>
      </c>
      <c r="D618" s="227">
        <v>151.41999999999999</v>
      </c>
      <c r="E618" s="227" t="s">
        <v>61</v>
      </c>
      <c r="F618" t="s">
        <v>62</v>
      </c>
      <c r="G618" t="s">
        <v>62</v>
      </c>
      <c r="H618" t="s">
        <v>1227</v>
      </c>
      <c r="I618" t="s">
        <v>1044</v>
      </c>
      <c r="J618" t="s">
        <v>1148</v>
      </c>
    </row>
    <row r="619" spans="1:10" x14ac:dyDescent="0.35">
      <c r="A619" t="s">
        <v>10</v>
      </c>
      <c r="B619" t="s">
        <v>1146</v>
      </c>
      <c r="C619" s="227" t="s">
        <v>989</v>
      </c>
      <c r="D619" s="227">
        <v>173.72</v>
      </c>
      <c r="E619" s="227" t="s">
        <v>61</v>
      </c>
      <c r="F619" t="s">
        <v>62</v>
      </c>
      <c r="G619" t="s">
        <v>62</v>
      </c>
      <c r="H619" t="s">
        <v>1227</v>
      </c>
      <c r="I619" t="s">
        <v>1044</v>
      </c>
      <c r="J619" t="s">
        <v>1148</v>
      </c>
    </row>
    <row r="620" spans="1:10" x14ac:dyDescent="0.35">
      <c r="A620" t="s">
        <v>10</v>
      </c>
      <c r="B620" t="s">
        <v>1146</v>
      </c>
      <c r="C620" s="227" t="s">
        <v>403</v>
      </c>
      <c r="D620" s="227">
        <v>167.25</v>
      </c>
      <c r="E620" s="227" t="s">
        <v>61</v>
      </c>
      <c r="F620" t="s">
        <v>62</v>
      </c>
      <c r="G620" t="s">
        <v>62</v>
      </c>
      <c r="H620" t="s">
        <v>1227</v>
      </c>
      <c r="I620" t="s">
        <v>1044</v>
      </c>
      <c r="J620" t="s">
        <v>1148</v>
      </c>
    </row>
    <row r="621" spans="1:10" x14ac:dyDescent="0.35">
      <c r="A621" t="s">
        <v>10</v>
      </c>
      <c r="B621" t="s">
        <v>1146</v>
      </c>
      <c r="C621" s="227" t="s">
        <v>1228</v>
      </c>
      <c r="D621" s="227">
        <v>114.25</v>
      </c>
      <c r="E621" s="227" t="s">
        <v>61</v>
      </c>
      <c r="F621" t="s">
        <v>62</v>
      </c>
      <c r="G621" t="s">
        <v>62</v>
      </c>
      <c r="H621" t="s">
        <v>1227</v>
      </c>
      <c r="I621" t="s">
        <v>1044</v>
      </c>
      <c r="J621" t="s">
        <v>1148</v>
      </c>
    </row>
    <row r="622" spans="1:10" x14ac:dyDescent="0.35">
      <c r="A622" t="s">
        <v>10</v>
      </c>
      <c r="B622" t="s">
        <v>1146</v>
      </c>
      <c r="C622" s="227" t="s">
        <v>405</v>
      </c>
      <c r="D622" s="227">
        <v>148.83000000000001</v>
      </c>
      <c r="E622" s="227" t="s">
        <v>61</v>
      </c>
      <c r="F622" t="s">
        <v>62</v>
      </c>
      <c r="G622" t="s">
        <v>62</v>
      </c>
      <c r="H622" t="s">
        <v>1227</v>
      </c>
      <c r="I622" t="s">
        <v>1044</v>
      </c>
      <c r="J622" t="s">
        <v>1148</v>
      </c>
    </row>
    <row r="623" spans="1:10" x14ac:dyDescent="0.35">
      <c r="A623" t="s">
        <v>10</v>
      </c>
      <c r="B623" t="s">
        <v>1146</v>
      </c>
      <c r="C623" s="227" t="s">
        <v>1229</v>
      </c>
      <c r="D623" s="227">
        <v>211.08</v>
      </c>
      <c r="E623" s="227" t="s">
        <v>61</v>
      </c>
      <c r="F623" t="s">
        <v>62</v>
      </c>
      <c r="G623" t="s">
        <v>62</v>
      </c>
      <c r="H623" t="s">
        <v>1227</v>
      </c>
      <c r="I623" t="s">
        <v>1044</v>
      </c>
      <c r="J623" t="s">
        <v>1148</v>
      </c>
    </row>
    <row r="624" spans="1:10" x14ac:dyDescent="0.35">
      <c r="A624" t="s">
        <v>10</v>
      </c>
      <c r="B624" t="s">
        <v>1146</v>
      </c>
      <c r="C624" s="227" t="s">
        <v>441</v>
      </c>
      <c r="D624" s="227">
        <v>574.29999999999995</v>
      </c>
      <c r="E624" s="227" t="s">
        <v>61</v>
      </c>
      <c r="F624" t="s">
        <v>62</v>
      </c>
      <c r="G624" t="s">
        <v>62</v>
      </c>
      <c r="H624" t="s">
        <v>1227</v>
      </c>
      <c r="I624" t="s">
        <v>1044</v>
      </c>
      <c r="J624" t="s">
        <v>1148</v>
      </c>
    </row>
    <row r="625" spans="1:10" x14ac:dyDescent="0.35">
      <c r="A625" t="s">
        <v>10</v>
      </c>
      <c r="B625" t="s">
        <v>1146</v>
      </c>
      <c r="C625" s="227" t="s">
        <v>1230</v>
      </c>
      <c r="D625" s="227">
        <v>161.08000000000001</v>
      </c>
      <c r="E625" s="227" t="s">
        <v>61</v>
      </c>
      <c r="F625" t="s">
        <v>62</v>
      </c>
      <c r="G625" t="s">
        <v>62</v>
      </c>
      <c r="H625" t="s">
        <v>1227</v>
      </c>
      <c r="I625" t="s">
        <v>1044</v>
      </c>
      <c r="J625" t="s">
        <v>1148</v>
      </c>
    </row>
    <row r="626" spans="1:10" x14ac:dyDescent="0.35">
      <c r="A626" t="s">
        <v>10</v>
      </c>
      <c r="B626" t="s">
        <v>1146</v>
      </c>
      <c r="C626" s="227" t="s">
        <v>354</v>
      </c>
      <c r="D626" s="227">
        <v>142.38999999999999</v>
      </c>
      <c r="E626" s="227" t="s">
        <v>61</v>
      </c>
      <c r="F626" t="s">
        <v>62</v>
      </c>
      <c r="G626" t="s">
        <v>62</v>
      </c>
      <c r="H626" t="s">
        <v>1227</v>
      </c>
      <c r="I626" t="s">
        <v>1044</v>
      </c>
      <c r="J626" t="s">
        <v>1148</v>
      </c>
    </row>
    <row r="627" spans="1:10" x14ac:dyDescent="0.35">
      <c r="A627" t="s">
        <v>10</v>
      </c>
      <c r="B627" t="s">
        <v>1146</v>
      </c>
      <c r="C627" s="227" t="s">
        <v>492</v>
      </c>
      <c r="D627" s="227">
        <v>137.25</v>
      </c>
      <c r="E627" s="227" t="s">
        <v>61</v>
      </c>
      <c r="F627" t="s">
        <v>62</v>
      </c>
      <c r="G627" t="s">
        <v>62</v>
      </c>
      <c r="H627" t="s">
        <v>1227</v>
      </c>
      <c r="I627" t="s">
        <v>1044</v>
      </c>
      <c r="J627" t="s">
        <v>1148</v>
      </c>
    </row>
    <row r="628" spans="1:10" x14ac:dyDescent="0.35">
      <c r="A628" t="s">
        <v>10</v>
      </c>
      <c r="B628" t="s">
        <v>1146</v>
      </c>
      <c r="C628" s="227" t="s">
        <v>61</v>
      </c>
      <c r="D628" s="227">
        <v>142.38999999999999</v>
      </c>
      <c r="E628" s="227" t="s">
        <v>61</v>
      </c>
      <c r="F628" t="s">
        <v>62</v>
      </c>
      <c r="G628" t="s">
        <v>62</v>
      </c>
      <c r="H628" t="s">
        <v>1227</v>
      </c>
      <c r="I628" t="s">
        <v>1044</v>
      </c>
      <c r="J628" t="s">
        <v>1148</v>
      </c>
    </row>
    <row r="629" spans="1:10" x14ac:dyDescent="0.35">
      <c r="A629" t="s">
        <v>10</v>
      </c>
      <c r="B629" t="s">
        <v>1146</v>
      </c>
      <c r="C629" s="227" t="s">
        <v>65</v>
      </c>
      <c r="D629" s="227">
        <v>142.38999999999999</v>
      </c>
      <c r="E629" s="227" t="s">
        <v>61</v>
      </c>
      <c r="F629" t="s">
        <v>62</v>
      </c>
      <c r="G629" t="s">
        <v>62</v>
      </c>
      <c r="H629" t="s">
        <v>1227</v>
      </c>
      <c r="I629" t="s">
        <v>1044</v>
      </c>
      <c r="J629" t="s">
        <v>1148</v>
      </c>
    </row>
    <row r="630" spans="1:10" x14ac:dyDescent="0.35">
      <c r="A630" t="s">
        <v>10</v>
      </c>
      <c r="B630" t="s">
        <v>1146</v>
      </c>
      <c r="C630" s="227" t="s">
        <v>86</v>
      </c>
      <c r="D630" s="227">
        <v>137.25</v>
      </c>
      <c r="E630" s="227" t="s">
        <v>61</v>
      </c>
      <c r="F630" t="s">
        <v>62</v>
      </c>
      <c r="G630" t="s">
        <v>62</v>
      </c>
      <c r="H630" t="s">
        <v>1227</v>
      </c>
      <c r="I630" t="s">
        <v>1044</v>
      </c>
      <c r="J630" t="s">
        <v>1148</v>
      </c>
    </row>
    <row r="631" spans="1:10" x14ac:dyDescent="0.35">
      <c r="A631" t="s">
        <v>10</v>
      </c>
      <c r="B631" t="s">
        <v>1146</v>
      </c>
      <c r="C631" s="227" t="s">
        <v>497</v>
      </c>
      <c r="D631" s="227">
        <v>142.38999999999999</v>
      </c>
      <c r="E631" s="227" t="s">
        <v>61</v>
      </c>
      <c r="F631" t="s">
        <v>62</v>
      </c>
      <c r="G631" t="s">
        <v>62</v>
      </c>
      <c r="H631" t="s">
        <v>1227</v>
      </c>
      <c r="I631" t="s">
        <v>1044</v>
      </c>
      <c r="J631" t="s">
        <v>1148</v>
      </c>
    </row>
    <row r="632" spans="1:10" x14ac:dyDescent="0.35">
      <c r="A632" t="s">
        <v>10</v>
      </c>
      <c r="B632" t="s">
        <v>1146</v>
      </c>
      <c r="C632" s="227" t="s">
        <v>147</v>
      </c>
      <c r="D632" s="227">
        <v>138.30000000000001</v>
      </c>
      <c r="E632" s="227" t="s">
        <v>61</v>
      </c>
      <c r="F632" t="s">
        <v>62</v>
      </c>
      <c r="G632" t="s">
        <v>62</v>
      </c>
      <c r="H632" t="s">
        <v>1227</v>
      </c>
      <c r="I632" t="s">
        <v>1044</v>
      </c>
      <c r="J632" t="s">
        <v>1148</v>
      </c>
    </row>
    <row r="633" spans="1:10" x14ac:dyDescent="0.35">
      <c r="A633" t="s">
        <v>10</v>
      </c>
      <c r="B633" t="s">
        <v>1146</v>
      </c>
      <c r="C633" s="227" t="s">
        <v>92</v>
      </c>
      <c r="D633" s="227">
        <v>96.58</v>
      </c>
      <c r="E633" s="227" t="s">
        <v>61</v>
      </c>
      <c r="F633" t="s">
        <v>62</v>
      </c>
      <c r="G633" t="s">
        <v>62</v>
      </c>
      <c r="H633" t="s">
        <v>1227</v>
      </c>
      <c r="I633" t="s">
        <v>1044</v>
      </c>
      <c r="J633" t="s">
        <v>1148</v>
      </c>
    </row>
    <row r="634" spans="1:10" x14ac:dyDescent="0.35">
      <c r="A634" t="s">
        <v>10</v>
      </c>
      <c r="B634" t="s">
        <v>1146</v>
      </c>
      <c r="C634" s="227" t="s">
        <v>924</v>
      </c>
      <c r="D634" s="227">
        <v>173.22</v>
      </c>
      <c r="E634" s="227" t="s">
        <v>61</v>
      </c>
      <c r="F634" t="s">
        <v>62</v>
      </c>
      <c r="G634" t="s">
        <v>62</v>
      </c>
      <c r="H634" t="s">
        <v>1227</v>
      </c>
      <c r="I634" t="s">
        <v>1044</v>
      </c>
      <c r="J634" t="s">
        <v>1148</v>
      </c>
    </row>
    <row r="635" spans="1:10" x14ac:dyDescent="0.35">
      <c r="A635" t="s">
        <v>10</v>
      </c>
      <c r="B635" t="s">
        <v>1146</v>
      </c>
      <c r="C635" s="227" t="s">
        <v>923</v>
      </c>
      <c r="D635" s="227">
        <v>243.43</v>
      </c>
      <c r="E635" s="227" t="s">
        <v>61</v>
      </c>
      <c r="F635" t="s">
        <v>62</v>
      </c>
      <c r="G635" t="s">
        <v>62</v>
      </c>
      <c r="H635" t="s">
        <v>1227</v>
      </c>
      <c r="I635" t="s">
        <v>1044</v>
      </c>
      <c r="J635" t="s">
        <v>1148</v>
      </c>
    </row>
    <row r="636" spans="1:10" x14ac:dyDescent="0.35">
      <c r="A636" t="s">
        <v>10</v>
      </c>
      <c r="B636" t="s">
        <v>1146</v>
      </c>
      <c r="C636" s="227" t="s">
        <v>425</v>
      </c>
      <c r="D636" s="227">
        <v>149.87</v>
      </c>
      <c r="E636" s="227" t="s">
        <v>61</v>
      </c>
      <c r="F636" t="s">
        <v>62</v>
      </c>
      <c r="G636" t="s">
        <v>62</v>
      </c>
      <c r="H636" t="s">
        <v>1227</v>
      </c>
      <c r="I636" t="s">
        <v>1044</v>
      </c>
      <c r="J636" t="s">
        <v>1148</v>
      </c>
    </row>
    <row r="637" spans="1:10" x14ac:dyDescent="0.35">
      <c r="A637" t="s">
        <v>10</v>
      </c>
      <c r="B637" t="s">
        <v>1146</v>
      </c>
      <c r="C637" s="227" t="s">
        <v>156</v>
      </c>
      <c r="D637" s="227">
        <v>149.87</v>
      </c>
      <c r="E637" s="227" t="s">
        <v>61</v>
      </c>
      <c r="F637" t="s">
        <v>62</v>
      </c>
      <c r="G637" t="s">
        <v>62</v>
      </c>
      <c r="H637" t="s">
        <v>1227</v>
      </c>
      <c r="I637" t="s">
        <v>1044</v>
      </c>
      <c r="J637" t="s">
        <v>1148</v>
      </c>
    </row>
    <row r="638" spans="1:10" x14ac:dyDescent="0.35">
      <c r="A638" t="s">
        <v>10</v>
      </c>
      <c r="B638" t="s">
        <v>1146</v>
      </c>
      <c r="C638" s="227" t="s">
        <v>432</v>
      </c>
      <c r="D638" s="227">
        <v>149.87</v>
      </c>
      <c r="E638" s="227" t="s">
        <v>61</v>
      </c>
      <c r="F638" t="s">
        <v>62</v>
      </c>
      <c r="G638" t="s">
        <v>62</v>
      </c>
      <c r="H638" t="s">
        <v>1227</v>
      </c>
      <c r="I638" t="s">
        <v>1044</v>
      </c>
      <c r="J638" t="s">
        <v>1148</v>
      </c>
    </row>
    <row r="639" spans="1:10" x14ac:dyDescent="0.35">
      <c r="A639" t="s">
        <v>10</v>
      </c>
      <c r="B639" t="s">
        <v>1146</v>
      </c>
      <c r="C639" s="227" t="s">
        <v>495</v>
      </c>
      <c r="D639" s="227">
        <v>142.38999999999999</v>
      </c>
      <c r="E639" s="227" t="s">
        <v>61</v>
      </c>
      <c r="F639" t="s">
        <v>62</v>
      </c>
      <c r="G639" t="s">
        <v>62</v>
      </c>
      <c r="H639" t="s">
        <v>1227</v>
      </c>
      <c r="I639" t="s">
        <v>1044</v>
      </c>
      <c r="J639" t="s">
        <v>1148</v>
      </c>
    </row>
    <row r="640" spans="1:10" x14ac:dyDescent="0.35">
      <c r="A640" t="s">
        <v>10</v>
      </c>
      <c r="B640" t="s">
        <v>1146</v>
      </c>
      <c r="C640" s="227" t="s">
        <v>366</v>
      </c>
      <c r="D640" s="227">
        <v>137.25</v>
      </c>
      <c r="E640" s="227" t="s">
        <v>61</v>
      </c>
      <c r="F640" t="s">
        <v>62</v>
      </c>
      <c r="G640" t="s">
        <v>62</v>
      </c>
      <c r="H640" t="s">
        <v>1227</v>
      </c>
      <c r="I640" t="s">
        <v>1044</v>
      </c>
      <c r="J640" t="s">
        <v>1148</v>
      </c>
    </row>
    <row r="641" spans="1:10" x14ac:dyDescent="0.35">
      <c r="A641" t="s">
        <v>10</v>
      </c>
      <c r="B641" t="s">
        <v>1146</v>
      </c>
      <c r="C641" s="227" t="s">
        <v>496</v>
      </c>
      <c r="D641" s="227">
        <v>142.38999999999999</v>
      </c>
      <c r="E641" s="227" t="s">
        <v>61</v>
      </c>
      <c r="F641" t="s">
        <v>62</v>
      </c>
      <c r="G641" t="s">
        <v>62</v>
      </c>
      <c r="H641" t="s">
        <v>1227</v>
      </c>
      <c r="I641" t="s">
        <v>1044</v>
      </c>
      <c r="J641" t="s">
        <v>1148</v>
      </c>
    </row>
    <row r="642" spans="1:10" x14ac:dyDescent="0.35">
      <c r="A642" t="s">
        <v>10</v>
      </c>
      <c r="B642" t="s">
        <v>1146</v>
      </c>
      <c r="C642" s="227" t="s">
        <v>364</v>
      </c>
      <c r="D642" s="227">
        <v>142.38999999999999</v>
      </c>
      <c r="E642" s="227" t="s">
        <v>61</v>
      </c>
      <c r="F642" t="s">
        <v>62</v>
      </c>
      <c r="G642" t="s">
        <v>62</v>
      </c>
      <c r="H642" t="s">
        <v>1227</v>
      </c>
      <c r="I642" t="s">
        <v>1044</v>
      </c>
      <c r="J642" t="s">
        <v>1148</v>
      </c>
    </row>
    <row r="643" spans="1:10" x14ac:dyDescent="0.35">
      <c r="A643" t="s">
        <v>10</v>
      </c>
      <c r="B643" t="s">
        <v>1146</v>
      </c>
      <c r="C643" s="227" t="s">
        <v>410</v>
      </c>
      <c r="D643" s="227">
        <v>137.25</v>
      </c>
      <c r="E643" s="227" t="s">
        <v>61</v>
      </c>
      <c r="F643" t="s">
        <v>62</v>
      </c>
      <c r="G643" t="s">
        <v>62</v>
      </c>
      <c r="H643" t="s">
        <v>1227</v>
      </c>
      <c r="I643" t="s">
        <v>1044</v>
      </c>
      <c r="J643" t="s">
        <v>1148</v>
      </c>
    </row>
    <row r="644" spans="1:10" x14ac:dyDescent="0.35">
      <c r="A644" t="s">
        <v>10</v>
      </c>
      <c r="B644" t="s">
        <v>1146</v>
      </c>
      <c r="C644" s="227" t="s">
        <v>344</v>
      </c>
      <c r="D644" s="227">
        <v>142.38999999999999</v>
      </c>
      <c r="E644" s="227" t="s">
        <v>61</v>
      </c>
      <c r="F644" t="s">
        <v>62</v>
      </c>
      <c r="G644" t="s">
        <v>62</v>
      </c>
      <c r="H644" t="s">
        <v>1227</v>
      </c>
      <c r="I644" t="s">
        <v>1044</v>
      </c>
      <c r="J644" t="s">
        <v>1148</v>
      </c>
    </row>
    <row r="645" spans="1:10" x14ac:dyDescent="0.35">
      <c r="A645" t="s">
        <v>10</v>
      </c>
      <c r="B645" t="s">
        <v>1146</v>
      </c>
      <c r="C645" s="227" t="s">
        <v>452</v>
      </c>
      <c r="D645" s="227">
        <v>139.4</v>
      </c>
      <c r="E645" s="227" t="s">
        <v>61</v>
      </c>
      <c r="F645" t="s">
        <v>62</v>
      </c>
      <c r="G645" t="s">
        <v>62</v>
      </c>
      <c r="H645" t="s">
        <v>1227</v>
      </c>
      <c r="I645" t="s">
        <v>1044</v>
      </c>
      <c r="J645" t="s">
        <v>1148</v>
      </c>
    </row>
    <row r="646" spans="1:10" x14ac:dyDescent="0.35">
      <c r="A646" t="s">
        <v>10</v>
      </c>
      <c r="B646" t="s">
        <v>1146</v>
      </c>
      <c r="C646" s="227" t="s">
        <v>400</v>
      </c>
      <c r="D646" s="227">
        <v>139.63999999999999</v>
      </c>
      <c r="E646" s="227" t="s">
        <v>61</v>
      </c>
      <c r="F646" t="s">
        <v>62</v>
      </c>
      <c r="G646" t="s">
        <v>62</v>
      </c>
      <c r="H646" t="s">
        <v>1227</v>
      </c>
      <c r="I646" t="s">
        <v>1044</v>
      </c>
      <c r="J646" t="s">
        <v>1148</v>
      </c>
    </row>
    <row r="647" spans="1:10" x14ac:dyDescent="0.35">
      <c r="A647" t="s">
        <v>10</v>
      </c>
      <c r="B647" t="s">
        <v>1146</v>
      </c>
      <c r="C647" s="227" t="s">
        <v>683</v>
      </c>
      <c r="D647" s="227">
        <v>151.36000000000001</v>
      </c>
      <c r="E647" s="227" t="s">
        <v>61</v>
      </c>
      <c r="F647" t="s">
        <v>62</v>
      </c>
      <c r="G647" t="s">
        <v>62</v>
      </c>
      <c r="H647" t="s">
        <v>1227</v>
      </c>
      <c r="I647" t="s">
        <v>1044</v>
      </c>
      <c r="J647" t="s">
        <v>1148</v>
      </c>
    </row>
    <row r="648" spans="1:10" x14ac:dyDescent="0.35">
      <c r="A648" t="s">
        <v>10</v>
      </c>
      <c r="B648" t="s">
        <v>1146</v>
      </c>
      <c r="C648" s="227" t="s">
        <v>1231</v>
      </c>
      <c r="D648" s="227">
        <v>261.27999999999997</v>
      </c>
      <c r="E648" s="227" t="s">
        <v>61</v>
      </c>
      <c r="F648" t="s">
        <v>62</v>
      </c>
      <c r="G648" t="s">
        <v>62</v>
      </c>
      <c r="H648" t="s">
        <v>1227</v>
      </c>
      <c r="I648" t="s">
        <v>1044</v>
      </c>
      <c r="J648" t="s">
        <v>1148</v>
      </c>
    </row>
    <row r="649" spans="1:10" x14ac:dyDescent="0.35">
      <c r="A649" t="s">
        <v>10</v>
      </c>
      <c r="B649" t="s">
        <v>1146</v>
      </c>
      <c r="C649" s="227" t="s">
        <v>1232</v>
      </c>
      <c r="D649" s="227">
        <v>149.87</v>
      </c>
      <c r="E649" s="227" t="s">
        <v>61</v>
      </c>
      <c r="F649" t="s">
        <v>62</v>
      </c>
      <c r="G649" t="s">
        <v>62</v>
      </c>
      <c r="H649" t="s">
        <v>1227</v>
      </c>
      <c r="I649" t="s">
        <v>1044</v>
      </c>
      <c r="J649" t="s">
        <v>1148</v>
      </c>
    </row>
    <row r="650" spans="1:10" x14ac:dyDescent="0.35">
      <c r="A650" t="s">
        <v>10</v>
      </c>
      <c r="B650" t="s">
        <v>1146</v>
      </c>
      <c r="C650" s="227" t="s">
        <v>1233</v>
      </c>
      <c r="D650" s="227">
        <v>149.87</v>
      </c>
      <c r="E650" s="227" t="s">
        <v>61</v>
      </c>
      <c r="F650" t="s">
        <v>62</v>
      </c>
      <c r="G650" t="s">
        <v>62</v>
      </c>
      <c r="H650" t="s">
        <v>1227</v>
      </c>
      <c r="I650" t="s">
        <v>1044</v>
      </c>
      <c r="J650" t="s">
        <v>1148</v>
      </c>
    </row>
    <row r="651" spans="1:10" x14ac:dyDescent="0.35">
      <c r="A651" t="s">
        <v>10</v>
      </c>
      <c r="B651" t="s">
        <v>1146</v>
      </c>
      <c r="C651" s="227" t="s">
        <v>1234</v>
      </c>
      <c r="D651" s="227">
        <v>243.62</v>
      </c>
      <c r="E651" s="227" t="s">
        <v>61</v>
      </c>
      <c r="F651" t="s">
        <v>62</v>
      </c>
      <c r="G651" t="s">
        <v>62</v>
      </c>
      <c r="H651" t="s">
        <v>1227</v>
      </c>
      <c r="I651" t="s">
        <v>1044</v>
      </c>
      <c r="J651" t="s">
        <v>1148</v>
      </c>
    </row>
    <row r="652" spans="1:10" x14ac:dyDescent="0.35">
      <c r="A652" t="s">
        <v>10</v>
      </c>
      <c r="B652" t="s">
        <v>1146</v>
      </c>
      <c r="C652" s="227" t="s">
        <v>987</v>
      </c>
      <c r="D652" s="227">
        <v>161.58000000000001</v>
      </c>
      <c r="E652" s="227" t="s">
        <v>165</v>
      </c>
      <c r="F652" t="s">
        <v>166</v>
      </c>
      <c r="G652" t="s">
        <v>62</v>
      </c>
      <c r="H652" t="s">
        <v>1227</v>
      </c>
      <c r="I652" t="s">
        <v>1044</v>
      </c>
      <c r="J652" t="s">
        <v>1148</v>
      </c>
    </row>
    <row r="653" spans="1:10" x14ac:dyDescent="0.35">
      <c r="A653" t="s">
        <v>10</v>
      </c>
      <c r="B653" t="s">
        <v>1146</v>
      </c>
      <c r="C653" s="227" t="s">
        <v>1235</v>
      </c>
      <c r="D653" s="227">
        <v>126.81</v>
      </c>
      <c r="E653" s="227" t="s">
        <v>165</v>
      </c>
      <c r="F653" t="s">
        <v>166</v>
      </c>
      <c r="G653" t="s">
        <v>62</v>
      </c>
      <c r="H653" t="s">
        <v>1227</v>
      </c>
      <c r="I653" t="s">
        <v>1044</v>
      </c>
      <c r="J653" t="s">
        <v>1148</v>
      </c>
    </row>
    <row r="654" spans="1:10" x14ac:dyDescent="0.35">
      <c r="A654" t="s">
        <v>10</v>
      </c>
      <c r="B654" t="s">
        <v>1146</v>
      </c>
      <c r="C654" s="227" t="s">
        <v>402</v>
      </c>
      <c r="D654" s="227">
        <v>220.75</v>
      </c>
      <c r="E654" s="227" t="s">
        <v>95</v>
      </c>
      <c r="F654" t="s">
        <v>96</v>
      </c>
      <c r="G654" t="s">
        <v>62</v>
      </c>
      <c r="H654" t="s">
        <v>1227</v>
      </c>
      <c r="I654" t="s">
        <v>1044</v>
      </c>
      <c r="J654" t="s">
        <v>1148</v>
      </c>
    </row>
    <row r="655" spans="1:10" x14ac:dyDescent="0.35">
      <c r="A655" t="s">
        <v>10</v>
      </c>
      <c r="B655" t="s">
        <v>1146</v>
      </c>
      <c r="C655" s="227" t="s">
        <v>656</v>
      </c>
      <c r="D655" s="227">
        <v>322.91000000000003</v>
      </c>
      <c r="E655" s="227" t="s">
        <v>315</v>
      </c>
      <c r="F655" t="s">
        <v>316</v>
      </c>
      <c r="G655" t="s">
        <v>62</v>
      </c>
      <c r="H655" t="s">
        <v>1227</v>
      </c>
      <c r="I655" t="s">
        <v>1044</v>
      </c>
      <c r="J655" t="s">
        <v>1148</v>
      </c>
    </row>
    <row r="656" spans="1:10" x14ac:dyDescent="0.35">
      <c r="A656" t="s">
        <v>10</v>
      </c>
      <c r="B656" t="s">
        <v>1146</v>
      </c>
      <c r="C656" s="227" t="s">
        <v>439</v>
      </c>
      <c r="D656" s="227">
        <v>143.75</v>
      </c>
      <c r="E656" s="227" t="s">
        <v>147</v>
      </c>
      <c r="F656" t="s">
        <v>148</v>
      </c>
      <c r="G656" t="s">
        <v>62</v>
      </c>
      <c r="H656" t="s">
        <v>1227</v>
      </c>
      <c r="I656" t="s">
        <v>1044</v>
      </c>
      <c r="J656" t="s">
        <v>1148</v>
      </c>
    </row>
    <row r="657" spans="1:10" x14ac:dyDescent="0.35">
      <c r="A657" t="s">
        <v>10</v>
      </c>
      <c r="B657" t="s">
        <v>1146</v>
      </c>
      <c r="C657" s="227" t="s">
        <v>427</v>
      </c>
      <c r="D657" s="227">
        <v>161.79</v>
      </c>
      <c r="E657" s="227" t="s">
        <v>147</v>
      </c>
      <c r="F657" t="s">
        <v>148</v>
      </c>
      <c r="G657" t="s">
        <v>62</v>
      </c>
      <c r="H657" t="s">
        <v>1227</v>
      </c>
      <c r="I657" t="s">
        <v>1044</v>
      </c>
      <c r="J657" t="s">
        <v>1148</v>
      </c>
    </row>
    <row r="658" spans="1:10" x14ac:dyDescent="0.35">
      <c r="A658" t="s">
        <v>10</v>
      </c>
      <c r="B658" t="s">
        <v>1146</v>
      </c>
      <c r="C658" s="227" t="s">
        <v>442</v>
      </c>
      <c r="D658" s="227">
        <v>204.79</v>
      </c>
      <c r="E658" s="227" t="s">
        <v>86</v>
      </c>
      <c r="F658" t="s">
        <v>87</v>
      </c>
      <c r="G658" t="s">
        <v>67</v>
      </c>
      <c r="H658" t="s">
        <v>1227</v>
      </c>
      <c r="I658" t="s">
        <v>1044</v>
      </c>
      <c r="J658" t="s">
        <v>1148</v>
      </c>
    </row>
    <row r="659" spans="1:10" x14ac:dyDescent="0.35">
      <c r="A659" t="s">
        <v>10</v>
      </c>
      <c r="B659" t="s">
        <v>1146</v>
      </c>
      <c r="C659" s="227" t="s">
        <v>112</v>
      </c>
      <c r="D659" s="227">
        <v>688.49</v>
      </c>
      <c r="E659" s="227" t="s">
        <v>86</v>
      </c>
      <c r="F659" t="s">
        <v>87</v>
      </c>
      <c r="G659" t="s">
        <v>67</v>
      </c>
      <c r="H659" t="s">
        <v>1227</v>
      </c>
      <c r="I659" t="s">
        <v>1044</v>
      </c>
      <c r="J659" t="s">
        <v>1148</v>
      </c>
    </row>
    <row r="660" spans="1:10" x14ac:dyDescent="0.35">
      <c r="A660" t="s">
        <v>10</v>
      </c>
      <c r="B660" t="s">
        <v>1146</v>
      </c>
      <c r="C660" s="227" t="s">
        <v>948</v>
      </c>
      <c r="D660" s="227">
        <v>161.08000000000001</v>
      </c>
      <c r="E660" s="227" t="s">
        <v>65</v>
      </c>
      <c r="F660" t="s">
        <v>66</v>
      </c>
      <c r="G660" t="s">
        <v>67</v>
      </c>
      <c r="H660" t="s">
        <v>1227</v>
      </c>
      <c r="I660" t="s">
        <v>1044</v>
      </c>
      <c r="J660" t="s">
        <v>1148</v>
      </c>
    </row>
    <row r="661" spans="1:10" x14ac:dyDescent="0.35">
      <c r="A661" t="s">
        <v>10</v>
      </c>
      <c r="B661" t="s">
        <v>1146</v>
      </c>
      <c r="C661" s="227" t="s">
        <v>404</v>
      </c>
      <c r="D661" s="227">
        <v>214.23</v>
      </c>
      <c r="E661" s="227" t="s">
        <v>65</v>
      </c>
      <c r="F661" t="s">
        <v>66</v>
      </c>
      <c r="G661" t="s">
        <v>67</v>
      </c>
      <c r="H661" t="s">
        <v>1227</v>
      </c>
      <c r="I661" t="s">
        <v>1044</v>
      </c>
      <c r="J661" t="s">
        <v>1148</v>
      </c>
    </row>
    <row r="662" spans="1:10" x14ac:dyDescent="0.35">
      <c r="A662" t="s">
        <v>10</v>
      </c>
      <c r="B662" t="s">
        <v>1146</v>
      </c>
      <c r="C662" s="227" t="s">
        <v>209</v>
      </c>
      <c r="D662" s="227">
        <v>561.5</v>
      </c>
      <c r="E662" s="227" t="s">
        <v>65</v>
      </c>
      <c r="F662" t="s">
        <v>66</v>
      </c>
      <c r="G662" t="s">
        <v>67</v>
      </c>
      <c r="H662" t="s">
        <v>1227</v>
      </c>
      <c r="I662" t="s">
        <v>1044</v>
      </c>
      <c r="J662" t="s">
        <v>1148</v>
      </c>
    </row>
    <row r="663" spans="1:10" x14ac:dyDescent="0.35">
      <c r="A663" t="s">
        <v>10</v>
      </c>
      <c r="B663" t="s">
        <v>1146</v>
      </c>
      <c r="C663" s="227" t="s">
        <v>1236</v>
      </c>
      <c r="D663" s="227">
        <v>150.75</v>
      </c>
      <c r="E663" s="227" t="s">
        <v>65</v>
      </c>
      <c r="F663" t="s">
        <v>66</v>
      </c>
      <c r="G663" t="s">
        <v>67</v>
      </c>
      <c r="H663" t="s">
        <v>1227</v>
      </c>
      <c r="I663" t="s">
        <v>1044</v>
      </c>
      <c r="J663" t="s">
        <v>1148</v>
      </c>
    </row>
    <row r="664" spans="1:10" x14ac:dyDescent="0.35">
      <c r="A664" t="s">
        <v>10</v>
      </c>
      <c r="B664" t="s">
        <v>1146</v>
      </c>
      <c r="C664" s="227" t="s">
        <v>1237</v>
      </c>
      <c r="D664" s="227">
        <v>144.75</v>
      </c>
      <c r="E664" s="227" t="s">
        <v>65</v>
      </c>
      <c r="F664" t="s">
        <v>66</v>
      </c>
      <c r="G664" t="s">
        <v>67</v>
      </c>
      <c r="H664" t="s">
        <v>1227</v>
      </c>
      <c r="I664" t="s">
        <v>1044</v>
      </c>
      <c r="J664" t="s">
        <v>1148</v>
      </c>
    </row>
    <row r="665" spans="1:10" x14ac:dyDescent="0.35">
      <c r="A665" t="s">
        <v>10</v>
      </c>
      <c r="B665" t="s">
        <v>1146</v>
      </c>
      <c r="C665" s="227" t="s">
        <v>407</v>
      </c>
      <c r="D665" s="227">
        <v>186.85</v>
      </c>
      <c r="E665" s="227" t="s">
        <v>65</v>
      </c>
      <c r="F665" t="s">
        <v>66</v>
      </c>
      <c r="G665" t="s">
        <v>67</v>
      </c>
      <c r="H665" t="s">
        <v>1227</v>
      </c>
      <c r="I665" t="s">
        <v>1044</v>
      </c>
      <c r="J665" t="s">
        <v>1148</v>
      </c>
    </row>
    <row r="666" spans="1:10" x14ac:dyDescent="0.35">
      <c r="A666" t="s">
        <v>10</v>
      </c>
      <c r="B666" t="s">
        <v>1146</v>
      </c>
      <c r="C666" s="227" t="s">
        <v>758</v>
      </c>
      <c r="D666" s="227">
        <v>93.98</v>
      </c>
      <c r="E666" s="227" t="s">
        <v>98</v>
      </c>
      <c r="F666" t="s">
        <v>99</v>
      </c>
      <c r="G666" t="s">
        <v>67</v>
      </c>
      <c r="H666" t="s">
        <v>1227</v>
      </c>
      <c r="I666" t="s">
        <v>1044</v>
      </c>
      <c r="J666" t="s">
        <v>1148</v>
      </c>
    </row>
    <row r="667" spans="1:10" x14ac:dyDescent="0.35">
      <c r="A667" t="s">
        <v>10</v>
      </c>
      <c r="B667" t="s">
        <v>1146</v>
      </c>
      <c r="C667" s="227" t="s">
        <v>165</v>
      </c>
      <c r="D667" s="227">
        <v>317.52</v>
      </c>
      <c r="E667" s="227" t="s">
        <v>112</v>
      </c>
      <c r="F667" t="s">
        <v>113</v>
      </c>
      <c r="G667" t="s">
        <v>67</v>
      </c>
      <c r="H667" t="s">
        <v>1227</v>
      </c>
      <c r="I667" t="s">
        <v>1044</v>
      </c>
      <c r="J667" t="s">
        <v>1148</v>
      </c>
    </row>
    <row r="668" spans="1:10" x14ac:dyDescent="0.35">
      <c r="A668" t="s">
        <v>10</v>
      </c>
      <c r="B668" t="s">
        <v>1146</v>
      </c>
      <c r="C668" s="227" t="s">
        <v>423</v>
      </c>
      <c r="D668" s="227">
        <v>15.03</v>
      </c>
      <c r="E668" s="227" t="s">
        <v>174</v>
      </c>
      <c r="F668" t="s">
        <v>175</v>
      </c>
      <c r="G668" t="s">
        <v>67</v>
      </c>
      <c r="H668" t="s">
        <v>1227</v>
      </c>
      <c r="I668" t="s">
        <v>1044</v>
      </c>
      <c r="J668" t="s">
        <v>1148</v>
      </c>
    </row>
    <row r="669" spans="1:10" x14ac:dyDescent="0.35">
      <c r="A669" t="s">
        <v>10</v>
      </c>
      <c r="B669" t="s">
        <v>1146</v>
      </c>
      <c r="C669" s="227" t="s">
        <v>430</v>
      </c>
      <c r="D669" s="227">
        <v>34.92</v>
      </c>
      <c r="E669" s="227" t="s">
        <v>174</v>
      </c>
      <c r="F669" t="s">
        <v>175</v>
      </c>
      <c r="G669" t="s">
        <v>67</v>
      </c>
      <c r="H669" t="s">
        <v>1227</v>
      </c>
      <c r="I669" t="s">
        <v>1044</v>
      </c>
      <c r="J669" t="s">
        <v>1148</v>
      </c>
    </row>
    <row r="670" spans="1:10" x14ac:dyDescent="0.35">
      <c r="A670" t="s">
        <v>10</v>
      </c>
      <c r="B670" t="s">
        <v>1146</v>
      </c>
      <c r="C670" s="227" t="s">
        <v>98</v>
      </c>
      <c r="D670" s="227">
        <v>460.22</v>
      </c>
      <c r="E670" s="227" t="s">
        <v>95</v>
      </c>
      <c r="F670" t="s">
        <v>96</v>
      </c>
      <c r="G670" t="s">
        <v>67</v>
      </c>
      <c r="H670" t="s">
        <v>1227</v>
      </c>
      <c r="I670" t="s">
        <v>1044</v>
      </c>
      <c r="J670" t="s">
        <v>1148</v>
      </c>
    </row>
    <row r="671" spans="1:10" x14ac:dyDescent="0.35">
      <c r="A671" t="s">
        <v>10</v>
      </c>
      <c r="B671" t="s">
        <v>1146</v>
      </c>
      <c r="C671" s="227" t="s">
        <v>686</v>
      </c>
      <c r="D671" s="227">
        <v>155.63999999999999</v>
      </c>
      <c r="E671" s="227" t="s">
        <v>95</v>
      </c>
      <c r="F671" t="s">
        <v>96</v>
      </c>
      <c r="G671" t="s">
        <v>67</v>
      </c>
      <c r="H671" t="s">
        <v>1227</v>
      </c>
      <c r="I671" t="s">
        <v>1044</v>
      </c>
      <c r="J671" t="s">
        <v>1148</v>
      </c>
    </row>
    <row r="672" spans="1:10" x14ac:dyDescent="0.35">
      <c r="A672" t="s">
        <v>10</v>
      </c>
      <c r="B672" t="s">
        <v>1146</v>
      </c>
      <c r="C672" s="227" t="s">
        <v>215</v>
      </c>
      <c r="D672" s="227">
        <v>311.83999999999997</v>
      </c>
      <c r="E672" s="227" t="s">
        <v>95</v>
      </c>
      <c r="F672" t="s">
        <v>96</v>
      </c>
      <c r="G672" t="s">
        <v>67</v>
      </c>
      <c r="H672" t="s">
        <v>1227</v>
      </c>
      <c r="I672" t="s">
        <v>1044</v>
      </c>
      <c r="J672" t="s">
        <v>1148</v>
      </c>
    </row>
    <row r="673" spans="1:10" x14ac:dyDescent="0.35">
      <c r="A673" t="s">
        <v>10</v>
      </c>
      <c r="B673" t="s">
        <v>1146</v>
      </c>
      <c r="C673" s="227" t="s">
        <v>654</v>
      </c>
      <c r="D673" s="227">
        <v>440.05</v>
      </c>
      <c r="E673" s="227" t="s">
        <v>215</v>
      </c>
      <c r="F673" t="s">
        <v>216</v>
      </c>
      <c r="G673" t="s">
        <v>67</v>
      </c>
      <c r="H673" t="s">
        <v>1227</v>
      </c>
      <c r="I673" t="s">
        <v>1044</v>
      </c>
      <c r="J673" t="s">
        <v>1148</v>
      </c>
    </row>
    <row r="674" spans="1:10" x14ac:dyDescent="0.35">
      <c r="A674" t="s">
        <v>10</v>
      </c>
      <c r="B674" t="s">
        <v>1146</v>
      </c>
      <c r="C674" s="227" t="s">
        <v>267</v>
      </c>
      <c r="D674" s="227">
        <v>216.27</v>
      </c>
      <c r="E674" s="227" t="s">
        <v>215</v>
      </c>
      <c r="F674" t="s">
        <v>216</v>
      </c>
      <c r="G674" t="s">
        <v>67</v>
      </c>
      <c r="H674" t="s">
        <v>57</v>
      </c>
      <c r="I674" t="s">
        <v>15</v>
      </c>
      <c r="J674" t="s">
        <v>58</v>
      </c>
    </row>
    <row r="675" spans="1:10" x14ac:dyDescent="0.35">
      <c r="A675" t="s">
        <v>10</v>
      </c>
      <c r="B675" t="s">
        <v>1146</v>
      </c>
      <c r="C675" s="227" t="s">
        <v>1238</v>
      </c>
      <c r="D675" s="227">
        <v>148.97</v>
      </c>
      <c r="E675" s="227" t="s">
        <v>194</v>
      </c>
      <c r="F675" t="s">
        <v>195</v>
      </c>
      <c r="G675" t="s">
        <v>13</v>
      </c>
      <c r="H675" t="s">
        <v>192</v>
      </c>
      <c r="I675" t="s">
        <v>180</v>
      </c>
      <c r="J675" t="s">
        <v>193</v>
      </c>
    </row>
    <row r="676" spans="1:10" x14ac:dyDescent="0.35">
      <c r="A676" t="s">
        <v>10</v>
      </c>
      <c r="B676" t="s">
        <v>1146</v>
      </c>
      <c r="C676" s="227" t="s">
        <v>708</v>
      </c>
      <c r="D676" s="227">
        <v>205.52</v>
      </c>
      <c r="E676" s="227" t="s">
        <v>55</v>
      </c>
      <c r="F676" t="s">
        <v>56</v>
      </c>
      <c r="G676" t="s">
        <v>13</v>
      </c>
      <c r="H676" t="s">
        <v>57</v>
      </c>
      <c r="I676" t="s">
        <v>15</v>
      </c>
      <c r="J676" t="s">
        <v>58</v>
      </c>
    </row>
    <row r="677" spans="1:10" x14ac:dyDescent="0.35">
      <c r="A677" t="s">
        <v>10</v>
      </c>
      <c r="B677" t="s">
        <v>1146</v>
      </c>
      <c r="C677" s="227" t="s">
        <v>1239</v>
      </c>
      <c r="D677" s="227">
        <v>38.4</v>
      </c>
      <c r="E677" s="227" t="s">
        <v>55</v>
      </c>
      <c r="F677" t="s">
        <v>56</v>
      </c>
      <c r="G677" t="s">
        <v>13</v>
      </c>
      <c r="H677" t="s">
        <v>57</v>
      </c>
      <c r="I677" t="s">
        <v>15</v>
      </c>
      <c r="J677" t="s">
        <v>58</v>
      </c>
    </row>
    <row r="678" spans="1:10" x14ac:dyDescent="0.35">
      <c r="A678" t="s">
        <v>10</v>
      </c>
      <c r="B678" t="s">
        <v>1146</v>
      </c>
      <c r="C678" s="227" t="s">
        <v>454</v>
      </c>
      <c r="D678" s="227">
        <v>24</v>
      </c>
      <c r="E678" s="227" t="s">
        <v>55</v>
      </c>
      <c r="F678" t="s">
        <v>56</v>
      </c>
      <c r="G678" t="s">
        <v>13</v>
      </c>
      <c r="H678" t="s">
        <v>57</v>
      </c>
      <c r="I678" t="s">
        <v>15</v>
      </c>
      <c r="J678" t="s">
        <v>58</v>
      </c>
    </row>
    <row r="679" spans="1:10" x14ac:dyDescent="0.35">
      <c r="A679" t="s">
        <v>10</v>
      </c>
      <c r="B679" t="s">
        <v>1146</v>
      </c>
      <c r="C679" s="227" t="s">
        <v>1240</v>
      </c>
      <c r="D679" s="227">
        <v>27.44</v>
      </c>
      <c r="E679" s="227" t="s">
        <v>55</v>
      </c>
      <c r="F679" t="s">
        <v>56</v>
      </c>
      <c r="G679" t="s">
        <v>13</v>
      </c>
      <c r="H679" t="s">
        <v>57</v>
      </c>
      <c r="I679" t="s">
        <v>15</v>
      </c>
      <c r="J679" t="s">
        <v>58</v>
      </c>
    </row>
    <row r="680" spans="1:10" x14ac:dyDescent="0.35">
      <c r="A680" t="s">
        <v>10</v>
      </c>
      <c r="B680" t="s">
        <v>1146</v>
      </c>
      <c r="C680" s="227" t="s">
        <v>1241</v>
      </c>
      <c r="D680" s="227">
        <v>260.94</v>
      </c>
      <c r="E680" s="227" t="s">
        <v>55</v>
      </c>
      <c r="F680" t="s">
        <v>56</v>
      </c>
      <c r="G680" t="s">
        <v>13</v>
      </c>
      <c r="H680" t="s">
        <v>57</v>
      </c>
      <c r="I680" t="s">
        <v>15</v>
      </c>
      <c r="J680" t="s">
        <v>58</v>
      </c>
    </row>
    <row r="681" spans="1:10" x14ac:dyDescent="0.35">
      <c r="A681" t="s">
        <v>10</v>
      </c>
      <c r="B681" t="s">
        <v>1146</v>
      </c>
      <c r="C681" s="227" t="s">
        <v>1242</v>
      </c>
      <c r="D681" s="227">
        <v>30.73</v>
      </c>
      <c r="E681" s="227" t="s">
        <v>55</v>
      </c>
      <c r="F681" t="s">
        <v>56</v>
      </c>
      <c r="G681" t="s">
        <v>13</v>
      </c>
      <c r="H681" t="s">
        <v>57</v>
      </c>
      <c r="I681" t="s">
        <v>15</v>
      </c>
      <c r="J681" t="s">
        <v>58</v>
      </c>
    </row>
    <row r="682" spans="1:10" x14ac:dyDescent="0.35">
      <c r="A682" t="s">
        <v>10</v>
      </c>
      <c r="B682" t="s">
        <v>1146</v>
      </c>
      <c r="C682" s="227" t="s">
        <v>611</v>
      </c>
      <c r="D682" s="227">
        <v>28.52</v>
      </c>
      <c r="E682" s="227" t="s">
        <v>55</v>
      </c>
      <c r="F682" t="s">
        <v>56</v>
      </c>
      <c r="G682" t="s">
        <v>13</v>
      </c>
      <c r="H682" t="s">
        <v>57</v>
      </c>
      <c r="I682" t="s">
        <v>15</v>
      </c>
      <c r="J682" t="s">
        <v>58</v>
      </c>
    </row>
    <row r="683" spans="1:10" x14ac:dyDescent="0.35">
      <c r="A683" t="s">
        <v>10</v>
      </c>
      <c r="B683" t="s">
        <v>1146</v>
      </c>
      <c r="C683" s="227" t="s">
        <v>783</v>
      </c>
      <c r="D683" s="227">
        <v>31.23</v>
      </c>
      <c r="E683" s="227" t="s">
        <v>55</v>
      </c>
      <c r="F683" t="s">
        <v>56</v>
      </c>
      <c r="G683" t="s">
        <v>13</v>
      </c>
      <c r="H683" t="s">
        <v>57</v>
      </c>
      <c r="I683" t="s">
        <v>15</v>
      </c>
      <c r="J683" t="s">
        <v>58</v>
      </c>
    </row>
    <row r="684" spans="1:10" x14ac:dyDescent="0.35">
      <c r="A684" t="s">
        <v>10</v>
      </c>
      <c r="B684" t="s">
        <v>1146</v>
      </c>
      <c r="C684" s="227" t="s">
        <v>1243</v>
      </c>
      <c r="D684" s="227">
        <v>28.52</v>
      </c>
      <c r="E684" s="227" t="s">
        <v>55</v>
      </c>
      <c r="F684" t="s">
        <v>56</v>
      </c>
      <c r="G684" t="s">
        <v>13</v>
      </c>
      <c r="H684" t="s">
        <v>57</v>
      </c>
      <c r="I684" t="s">
        <v>15</v>
      </c>
      <c r="J684" t="s">
        <v>58</v>
      </c>
    </row>
    <row r="685" spans="1:10" x14ac:dyDescent="0.35">
      <c r="A685" t="s">
        <v>10</v>
      </c>
      <c r="B685" t="s">
        <v>1146</v>
      </c>
      <c r="C685" s="227" t="s">
        <v>1244</v>
      </c>
      <c r="D685" s="227">
        <v>29.42</v>
      </c>
      <c r="E685" s="227" t="s">
        <v>55</v>
      </c>
      <c r="F685" t="s">
        <v>56</v>
      </c>
      <c r="G685" t="s">
        <v>13</v>
      </c>
      <c r="H685" t="s">
        <v>57</v>
      </c>
      <c r="I685" t="s">
        <v>15</v>
      </c>
      <c r="J685" t="s">
        <v>58</v>
      </c>
    </row>
    <row r="686" spans="1:10" x14ac:dyDescent="0.35">
      <c r="A686" t="s">
        <v>10</v>
      </c>
      <c r="B686" t="s">
        <v>1146</v>
      </c>
      <c r="C686" s="227" t="s">
        <v>1245</v>
      </c>
      <c r="D686" s="227">
        <v>34.01</v>
      </c>
      <c r="E686" s="227" t="s">
        <v>55</v>
      </c>
      <c r="F686" t="s">
        <v>56</v>
      </c>
      <c r="G686" t="s">
        <v>13</v>
      </c>
      <c r="H686" t="s">
        <v>57</v>
      </c>
      <c r="I686" t="s">
        <v>15</v>
      </c>
      <c r="J686" t="s">
        <v>58</v>
      </c>
    </row>
    <row r="687" spans="1:10" x14ac:dyDescent="0.35">
      <c r="A687" t="s">
        <v>10</v>
      </c>
      <c r="B687" t="s">
        <v>1146</v>
      </c>
      <c r="C687" s="227" t="s">
        <v>1246</v>
      </c>
      <c r="D687" s="227">
        <v>29.42</v>
      </c>
      <c r="E687" s="227" t="s">
        <v>55</v>
      </c>
      <c r="F687" t="s">
        <v>56</v>
      </c>
      <c r="G687" t="s">
        <v>13</v>
      </c>
      <c r="H687" t="s">
        <v>57</v>
      </c>
      <c r="I687" t="s">
        <v>15</v>
      </c>
      <c r="J687" t="s">
        <v>58</v>
      </c>
    </row>
    <row r="688" spans="1:10" x14ac:dyDescent="0.35">
      <c r="A688" t="s">
        <v>10</v>
      </c>
      <c r="B688" t="s">
        <v>1146</v>
      </c>
      <c r="C688" s="227" t="s">
        <v>722</v>
      </c>
      <c r="D688" s="227">
        <v>272.64999999999998</v>
      </c>
      <c r="E688" s="227" t="s">
        <v>171</v>
      </c>
      <c r="F688" t="s">
        <v>172</v>
      </c>
      <c r="G688" t="s">
        <v>67</v>
      </c>
      <c r="H688" t="s">
        <v>1163</v>
      </c>
      <c r="I688" t="s">
        <v>899</v>
      </c>
      <c r="J688" t="s">
        <v>505</v>
      </c>
    </row>
    <row r="689" spans="1:10" x14ac:dyDescent="0.35">
      <c r="A689" t="s">
        <v>10</v>
      </c>
      <c r="B689" t="s">
        <v>1146</v>
      </c>
      <c r="C689" s="227" t="s">
        <v>674</v>
      </c>
      <c r="D689" s="227">
        <v>35.64</v>
      </c>
      <c r="E689" s="227" t="s">
        <v>95</v>
      </c>
      <c r="F689" t="s">
        <v>96</v>
      </c>
      <c r="G689" t="s">
        <v>67</v>
      </c>
      <c r="H689" t="s">
        <v>1163</v>
      </c>
      <c r="I689" t="s">
        <v>899</v>
      </c>
      <c r="J689" t="s">
        <v>505</v>
      </c>
    </row>
    <row r="690" spans="1:10" x14ac:dyDescent="0.35">
      <c r="A690" t="s">
        <v>10</v>
      </c>
      <c r="B690" t="s">
        <v>1146</v>
      </c>
      <c r="C690" s="227" t="s">
        <v>582</v>
      </c>
      <c r="D690" s="227">
        <v>137.75</v>
      </c>
      <c r="E690" s="227" t="s">
        <v>112</v>
      </c>
      <c r="F690" t="s">
        <v>113</v>
      </c>
      <c r="G690" t="s">
        <v>67</v>
      </c>
      <c r="H690" t="s">
        <v>1163</v>
      </c>
      <c r="I690" t="s">
        <v>899</v>
      </c>
      <c r="J690" t="s">
        <v>505</v>
      </c>
    </row>
    <row r="691" spans="1:10" x14ac:dyDescent="0.35">
      <c r="A691" t="s">
        <v>10</v>
      </c>
      <c r="B691" t="s">
        <v>1146</v>
      </c>
      <c r="C691" s="227" t="s">
        <v>1247</v>
      </c>
      <c r="D691" s="227">
        <v>161.33000000000001</v>
      </c>
      <c r="E691" s="227" t="s">
        <v>65</v>
      </c>
      <c r="F691" t="s">
        <v>66</v>
      </c>
      <c r="G691" t="s">
        <v>80</v>
      </c>
      <c r="H691" t="s">
        <v>1185</v>
      </c>
      <c r="I691" t="s">
        <v>1044</v>
      </c>
      <c r="J691" t="s">
        <v>191</v>
      </c>
    </row>
    <row r="692" spans="1:10" x14ac:dyDescent="0.35">
      <c r="A692" t="s">
        <v>10</v>
      </c>
      <c r="B692" t="s">
        <v>1146</v>
      </c>
      <c r="C692" s="227" t="s">
        <v>1248</v>
      </c>
      <c r="D692" s="227">
        <v>161.33000000000001</v>
      </c>
      <c r="E692" s="227" t="s">
        <v>65</v>
      </c>
      <c r="F692" t="s">
        <v>66</v>
      </c>
      <c r="G692" t="s">
        <v>80</v>
      </c>
      <c r="H692" t="s">
        <v>1185</v>
      </c>
      <c r="I692" t="s">
        <v>1044</v>
      </c>
      <c r="J692" t="s">
        <v>191</v>
      </c>
    </row>
    <row r="693" spans="1:10" x14ac:dyDescent="0.35">
      <c r="A693" t="s">
        <v>10</v>
      </c>
      <c r="B693" t="s">
        <v>1146</v>
      </c>
      <c r="C693" s="227" t="s">
        <v>1249</v>
      </c>
      <c r="D693" s="227">
        <v>163.41999999999999</v>
      </c>
      <c r="E693" s="227" t="s">
        <v>65</v>
      </c>
      <c r="F693" t="s">
        <v>66</v>
      </c>
      <c r="G693" t="s">
        <v>80</v>
      </c>
      <c r="H693" t="s">
        <v>1185</v>
      </c>
      <c r="I693" t="s">
        <v>1044</v>
      </c>
      <c r="J693" t="s">
        <v>191</v>
      </c>
    </row>
    <row r="694" spans="1:10" x14ac:dyDescent="0.35">
      <c r="A694" t="s">
        <v>10</v>
      </c>
      <c r="B694" t="s">
        <v>1146</v>
      </c>
      <c r="C694" s="227" t="s">
        <v>1250</v>
      </c>
      <c r="D694" s="227">
        <v>161.08000000000001</v>
      </c>
      <c r="E694" s="227" t="s">
        <v>65</v>
      </c>
      <c r="F694" t="s">
        <v>66</v>
      </c>
      <c r="G694" t="s">
        <v>80</v>
      </c>
      <c r="H694" t="s">
        <v>1185</v>
      </c>
      <c r="I694" t="s">
        <v>1044</v>
      </c>
      <c r="J694" t="s">
        <v>191</v>
      </c>
    </row>
    <row r="695" spans="1:10" x14ac:dyDescent="0.35">
      <c r="A695" t="s">
        <v>10</v>
      </c>
      <c r="B695" t="s">
        <v>1146</v>
      </c>
      <c r="C695" s="227" t="s">
        <v>967</v>
      </c>
      <c r="D695" s="227">
        <v>974.76</v>
      </c>
      <c r="E695" s="227" t="s">
        <v>86</v>
      </c>
      <c r="F695" t="s">
        <v>87</v>
      </c>
      <c r="G695" t="s">
        <v>80</v>
      </c>
      <c r="H695" t="s">
        <v>1185</v>
      </c>
      <c r="I695" t="s">
        <v>1044</v>
      </c>
      <c r="J695" t="s">
        <v>191</v>
      </c>
    </row>
    <row r="696" spans="1:10" x14ac:dyDescent="0.35">
      <c r="A696" t="s">
        <v>10</v>
      </c>
      <c r="B696" t="s">
        <v>1251</v>
      </c>
      <c r="C696" s="227" t="s">
        <v>1252</v>
      </c>
      <c r="D696" s="227">
        <v>126.81</v>
      </c>
      <c r="E696" s="227" t="s">
        <v>55</v>
      </c>
      <c r="F696" t="s">
        <v>56</v>
      </c>
      <c r="G696" t="s">
        <v>13</v>
      </c>
      <c r="H696" t="s">
        <v>57</v>
      </c>
      <c r="I696" t="s">
        <v>15</v>
      </c>
      <c r="J696" t="s">
        <v>58</v>
      </c>
    </row>
    <row r="697" spans="1:10" x14ac:dyDescent="0.35">
      <c r="A697" t="s">
        <v>10</v>
      </c>
      <c r="B697" t="s">
        <v>1251</v>
      </c>
      <c r="C697" s="227" t="s">
        <v>1253</v>
      </c>
      <c r="D697" s="227">
        <v>179.34</v>
      </c>
      <c r="E697" s="227" t="s">
        <v>55</v>
      </c>
      <c r="F697" t="s">
        <v>56</v>
      </c>
      <c r="G697" t="s">
        <v>13</v>
      </c>
      <c r="H697" t="s">
        <v>57</v>
      </c>
      <c r="I697" t="s">
        <v>15</v>
      </c>
      <c r="J697" t="s">
        <v>58</v>
      </c>
    </row>
    <row r="698" spans="1:10" x14ac:dyDescent="0.35">
      <c r="A698" t="s">
        <v>10</v>
      </c>
      <c r="B698" t="s">
        <v>1251</v>
      </c>
      <c r="C698" s="227" t="s">
        <v>164</v>
      </c>
      <c r="D698" s="227">
        <v>134.11000000000001</v>
      </c>
      <c r="E698" s="227" t="s">
        <v>816</v>
      </c>
      <c r="F698" t="s">
        <v>817</v>
      </c>
      <c r="G698" t="s">
        <v>73</v>
      </c>
      <c r="H698" t="s">
        <v>1254</v>
      </c>
      <c r="I698" t="s">
        <v>1044</v>
      </c>
      <c r="J698" t="s">
        <v>1255</v>
      </c>
    </row>
    <row r="699" spans="1:10" x14ac:dyDescent="0.35">
      <c r="A699" t="s">
        <v>10</v>
      </c>
      <c r="B699" t="s">
        <v>1251</v>
      </c>
      <c r="C699" s="227" t="s">
        <v>653</v>
      </c>
      <c r="D699" s="227">
        <v>149.56</v>
      </c>
      <c r="E699" s="227" t="s">
        <v>65</v>
      </c>
      <c r="F699" t="s">
        <v>66</v>
      </c>
      <c r="G699" t="s">
        <v>67</v>
      </c>
      <c r="H699" t="s">
        <v>1254</v>
      </c>
      <c r="I699" t="s">
        <v>1044</v>
      </c>
      <c r="J699" t="s">
        <v>1255</v>
      </c>
    </row>
    <row r="700" spans="1:10" x14ac:dyDescent="0.35">
      <c r="A700" t="s">
        <v>10</v>
      </c>
      <c r="B700" t="s">
        <v>1251</v>
      </c>
      <c r="C700" s="227" t="s">
        <v>1256</v>
      </c>
      <c r="D700" s="227">
        <v>134</v>
      </c>
      <c r="E700" s="227" t="s">
        <v>203</v>
      </c>
      <c r="F700" t="s">
        <v>204</v>
      </c>
      <c r="G700" t="s">
        <v>73</v>
      </c>
      <c r="H700" t="s">
        <v>1254</v>
      </c>
      <c r="I700" t="s">
        <v>1044</v>
      </c>
      <c r="J700" t="s">
        <v>1255</v>
      </c>
    </row>
    <row r="701" spans="1:10" x14ac:dyDescent="0.35">
      <c r="A701" t="s">
        <v>10</v>
      </c>
      <c r="B701" t="s">
        <v>1251</v>
      </c>
      <c r="C701" s="227" t="s">
        <v>108</v>
      </c>
      <c r="D701" s="227">
        <v>131.74</v>
      </c>
      <c r="E701" s="227" t="s">
        <v>203</v>
      </c>
      <c r="F701" t="s">
        <v>204</v>
      </c>
      <c r="G701" t="s">
        <v>73</v>
      </c>
      <c r="H701" t="s">
        <v>1254</v>
      </c>
      <c r="I701" t="s">
        <v>1044</v>
      </c>
      <c r="J701" t="s">
        <v>1255</v>
      </c>
    </row>
    <row r="702" spans="1:10" x14ac:dyDescent="0.35">
      <c r="A702" t="s">
        <v>10</v>
      </c>
      <c r="B702" t="s">
        <v>1251</v>
      </c>
      <c r="C702" s="227" t="s">
        <v>956</v>
      </c>
      <c r="D702" s="227">
        <v>192.14</v>
      </c>
      <c r="E702" s="227" t="s">
        <v>203</v>
      </c>
      <c r="F702" t="s">
        <v>204</v>
      </c>
      <c r="G702" t="s">
        <v>73</v>
      </c>
      <c r="H702" t="s">
        <v>1254</v>
      </c>
      <c r="I702" t="s">
        <v>1044</v>
      </c>
      <c r="J702" t="s">
        <v>1255</v>
      </c>
    </row>
    <row r="703" spans="1:10" x14ac:dyDescent="0.35">
      <c r="A703" t="s">
        <v>10</v>
      </c>
      <c r="B703" t="s">
        <v>1251</v>
      </c>
      <c r="C703" s="227" t="s">
        <v>962</v>
      </c>
      <c r="D703" s="227">
        <v>249.62</v>
      </c>
      <c r="E703" s="227" t="s">
        <v>203</v>
      </c>
      <c r="F703" t="s">
        <v>204</v>
      </c>
      <c r="G703" t="s">
        <v>73</v>
      </c>
      <c r="H703" t="s">
        <v>1254</v>
      </c>
      <c r="I703" t="s">
        <v>1044</v>
      </c>
      <c r="J703" t="s">
        <v>1255</v>
      </c>
    </row>
    <row r="704" spans="1:10" x14ac:dyDescent="0.35">
      <c r="A704" t="s">
        <v>10</v>
      </c>
      <c r="B704" t="s">
        <v>1251</v>
      </c>
      <c r="C704" s="227" t="s">
        <v>960</v>
      </c>
      <c r="D704" s="227">
        <v>244.67</v>
      </c>
      <c r="E704" s="227" t="s">
        <v>203</v>
      </c>
      <c r="F704" t="s">
        <v>204</v>
      </c>
      <c r="G704" t="s">
        <v>73</v>
      </c>
      <c r="H704" t="s">
        <v>1254</v>
      </c>
      <c r="I704" t="s">
        <v>1044</v>
      </c>
      <c r="J704" t="s">
        <v>1255</v>
      </c>
    </row>
    <row r="705" spans="1:10" x14ac:dyDescent="0.35">
      <c r="A705" t="s">
        <v>10</v>
      </c>
      <c r="B705" t="s">
        <v>1251</v>
      </c>
      <c r="C705" s="227" t="s">
        <v>1257</v>
      </c>
      <c r="D705" s="227">
        <v>183.46</v>
      </c>
      <c r="E705" s="227" t="s">
        <v>203</v>
      </c>
      <c r="F705" t="s">
        <v>204</v>
      </c>
      <c r="G705" t="s">
        <v>73</v>
      </c>
      <c r="H705" t="s">
        <v>1254</v>
      </c>
      <c r="I705" t="s">
        <v>1044</v>
      </c>
      <c r="J705" t="s">
        <v>1255</v>
      </c>
    </row>
    <row r="706" spans="1:10" x14ac:dyDescent="0.35">
      <c r="A706" t="s">
        <v>10</v>
      </c>
      <c r="B706" t="s">
        <v>1251</v>
      </c>
      <c r="C706" s="227" t="s">
        <v>986</v>
      </c>
      <c r="D706" s="227">
        <v>231.16</v>
      </c>
      <c r="E706" s="227" t="s">
        <v>203</v>
      </c>
      <c r="F706" t="s">
        <v>204</v>
      </c>
      <c r="G706" t="s">
        <v>73</v>
      </c>
      <c r="H706" t="s">
        <v>1254</v>
      </c>
      <c r="I706" t="s">
        <v>1044</v>
      </c>
      <c r="J706" t="s">
        <v>1255</v>
      </c>
    </row>
    <row r="707" spans="1:10" x14ac:dyDescent="0.35">
      <c r="A707" t="s">
        <v>10</v>
      </c>
      <c r="B707" t="s">
        <v>1251</v>
      </c>
      <c r="C707" s="227" t="s">
        <v>1258</v>
      </c>
      <c r="D707" s="227">
        <v>191.08</v>
      </c>
      <c r="E707" s="227" t="s">
        <v>203</v>
      </c>
      <c r="F707" t="s">
        <v>204</v>
      </c>
      <c r="G707" t="s">
        <v>73</v>
      </c>
      <c r="H707" t="s">
        <v>1254</v>
      </c>
      <c r="I707" t="s">
        <v>1044</v>
      </c>
      <c r="J707" t="s">
        <v>1255</v>
      </c>
    </row>
    <row r="708" spans="1:10" x14ac:dyDescent="0.35">
      <c r="A708" t="s">
        <v>10</v>
      </c>
      <c r="B708" t="s">
        <v>1251</v>
      </c>
      <c r="C708" s="227" t="s">
        <v>1259</v>
      </c>
      <c r="D708" s="227">
        <v>187.56</v>
      </c>
      <c r="E708" s="227" t="s">
        <v>203</v>
      </c>
      <c r="F708" t="s">
        <v>204</v>
      </c>
      <c r="G708" t="s">
        <v>73</v>
      </c>
      <c r="H708" t="s">
        <v>1254</v>
      </c>
      <c r="I708" t="s">
        <v>1044</v>
      </c>
      <c r="J708" t="s">
        <v>1255</v>
      </c>
    </row>
    <row r="709" spans="1:10" x14ac:dyDescent="0.35">
      <c r="A709" t="s">
        <v>10</v>
      </c>
      <c r="B709" t="s">
        <v>1251</v>
      </c>
      <c r="C709" s="227" t="s">
        <v>1260</v>
      </c>
      <c r="D709" s="227">
        <v>190.22</v>
      </c>
      <c r="E709" s="227" t="s">
        <v>203</v>
      </c>
      <c r="F709" t="s">
        <v>204</v>
      </c>
      <c r="G709" t="s">
        <v>73</v>
      </c>
      <c r="H709" t="s">
        <v>1254</v>
      </c>
      <c r="I709" t="s">
        <v>1044</v>
      </c>
      <c r="J709" t="s">
        <v>1255</v>
      </c>
    </row>
    <row r="710" spans="1:10" x14ac:dyDescent="0.35">
      <c r="A710" t="s">
        <v>10</v>
      </c>
      <c r="B710" t="s">
        <v>1251</v>
      </c>
      <c r="C710" s="227" t="s">
        <v>280</v>
      </c>
      <c r="D710" s="227">
        <v>228.22</v>
      </c>
      <c r="E710" s="227" t="s">
        <v>203</v>
      </c>
      <c r="F710" t="s">
        <v>204</v>
      </c>
      <c r="G710" t="s">
        <v>73</v>
      </c>
      <c r="H710" t="s">
        <v>1254</v>
      </c>
      <c r="I710" t="s">
        <v>1044</v>
      </c>
      <c r="J710" t="s">
        <v>1255</v>
      </c>
    </row>
    <row r="711" spans="1:10" x14ac:dyDescent="0.35">
      <c r="A711" t="s">
        <v>10</v>
      </c>
      <c r="B711" t="s">
        <v>1251</v>
      </c>
      <c r="C711" s="227" t="s">
        <v>605</v>
      </c>
      <c r="D711" s="227">
        <v>500.24</v>
      </c>
      <c r="E711" s="227" t="s">
        <v>295</v>
      </c>
      <c r="F711" t="s">
        <v>296</v>
      </c>
      <c r="G711" t="s">
        <v>179</v>
      </c>
      <c r="H711" t="s">
        <v>1254</v>
      </c>
      <c r="I711" t="s">
        <v>1044</v>
      </c>
      <c r="J711" t="s">
        <v>1255</v>
      </c>
    </row>
    <row r="712" spans="1:10" x14ac:dyDescent="0.35">
      <c r="A712" t="s">
        <v>10</v>
      </c>
      <c r="B712" t="s">
        <v>1251</v>
      </c>
      <c r="C712" s="227" t="s">
        <v>601</v>
      </c>
      <c r="D712" s="227">
        <v>111.53</v>
      </c>
      <c r="E712" s="227" t="s">
        <v>177</v>
      </c>
      <c r="F712" t="s">
        <v>178</v>
      </c>
      <c r="G712" t="s">
        <v>179</v>
      </c>
      <c r="H712" t="s">
        <v>1254</v>
      </c>
      <c r="I712" t="s">
        <v>1044</v>
      </c>
      <c r="J712" t="s">
        <v>1255</v>
      </c>
    </row>
    <row r="713" spans="1:10" x14ac:dyDescent="0.35">
      <c r="A713" t="s">
        <v>10</v>
      </c>
      <c r="B713" t="s">
        <v>1251</v>
      </c>
      <c r="C713" s="227" t="s">
        <v>69</v>
      </c>
      <c r="D713" s="227">
        <v>937.15</v>
      </c>
      <c r="E713" s="227" t="s">
        <v>295</v>
      </c>
      <c r="F713" t="s">
        <v>296</v>
      </c>
      <c r="G713" t="s">
        <v>179</v>
      </c>
      <c r="H713" t="s">
        <v>1254</v>
      </c>
      <c r="I713" t="s">
        <v>1044</v>
      </c>
      <c r="J713" t="s">
        <v>1255</v>
      </c>
    </row>
    <row r="714" spans="1:10" x14ac:dyDescent="0.35">
      <c r="A714" t="s">
        <v>10</v>
      </c>
      <c r="B714" t="s">
        <v>1251</v>
      </c>
      <c r="C714" s="227" t="s">
        <v>976</v>
      </c>
      <c r="D714" s="227">
        <v>543.86</v>
      </c>
      <c r="E714" s="227" t="s">
        <v>1261</v>
      </c>
      <c r="F714" t="s">
        <v>1262</v>
      </c>
      <c r="G714" t="s">
        <v>179</v>
      </c>
      <c r="H714" t="s">
        <v>1254</v>
      </c>
      <c r="I714" t="s">
        <v>1044</v>
      </c>
      <c r="J714" t="s">
        <v>1255</v>
      </c>
    </row>
    <row r="715" spans="1:10" x14ac:dyDescent="0.35">
      <c r="A715" t="s">
        <v>10</v>
      </c>
      <c r="B715" t="s">
        <v>1251</v>
      </c>
      <c r="C715" s="227" t="s">
        <v>106</v>
      </c>
      <c r="D715" s="227">
        <v>208.99</v>
      </c>
      <c r="E715" s="227" t="s">
        <v>86</v>
      </c>
      <c r="F715" t="s">
        <v>87</v>
      </c>
      <c r="G715" t="s">
        <v>80</v>
      </c>
      <c r="H715" t="s">
        <v>1254</v>
      </c>
      <c r="I715" t="s">
        <v>1044</v>
      </c>
      <c r="J715" t="s">
        <v>1255</v>
      </c>
    </row>
    <row r="716" spans="1:10" x14ac:dyDescent="0.35">
      <c r="A716" t="s">
        <v>10</v>
      </c>
      <c r="B716" t="s">
        <v>1251</v>
      </c>
      <c r="C716" s="227" t="s">
        <v>281</v>
      </c>
      <c r="D716" s="227">
        <v>124.45</v>
      </c>
      <c r="E716" s="227" t="s">
        <v>147</v>
      </c>
      <c r="F716" t="s">
        <v>148</v>
      </c>
      <c r="G716" t="s">
        <v>80</v>
      </c>
      <c r="H716" t="s">
        <v>1254</v>
      </c>
      <c r="I716" t="s">
        <v>1044</v>
      </c>
      <c r="J716" t="s">
        <v>1255</v>
      </c>
    </row>
    <row r="717" spans="1:10" x14ac:dyDescent="0.35">
      <c r="A717" t="s">
        <v>10</v>
      </c>
      <c r="B717" t="s">
        <v>1251</v>
      </c>
      <c r="C717" s="227" t="s">
        <v>282</v>
      </c>
      <c r="D717" s="227">
        <v>121.27</v>
      </c>
      <c r="E717" s="227" t="s">
        <v>147</v>
      </c>
      <c r="F717" t="s">
        <v>148</v>
      </c>
      <c r="G717" t="s">
        <v>80</v>
      </c>
      <c r="H717" t="s">
        <v>1254</v>
      </c>
      <c r="I717" t="s">
        <v>1044</v>
      </c>
      <c r="J717" t="s">
        <v>1255</v>
      </c>
    </row>
    <row r="718" spans="1:10" x14ac:dyDescent="0.35">
      <c r="A718" t="s">
        <v>10</v>
      </c>
      <c r="B718" t="s">
        <v>1251</v>
      </c>
      <c r="C718" s="227" t="s">
        <v>283</v>
      </c>
      <c r="D718" s="227">
        <v>121.14</v>
      </c>
      <c r="E718" s="227" t="s">
        <v>147</v>
      </c>
      <c r="F718" t="s">
        <v>148</v>
      </c>
      <c r="G718" t="s">
        <v>80</v>
      </c>
      <c r="H718" t="s">
        <v>1254</v>
      </c>
      <c r="I718" t="s">
        <v>1044</v>
      </c>
      <c r="J718" t="s">
        <v>1255</v>
      </c>
    </row>
    <row r="719" spans="1:10" x14ac:dyDescent="0.35">
      <c r="A719" t="s">
        <v>10</v>
      </c>
      <c r="B719" t="s">
        <v>1251</v>
      </c>
      <c r="C719" s="227" t="s">
        <v>582</v>
      </c>
      <c r="D719" s="227">
        <v>118.78</v>
      </c>
      <c r="E719" s="227" t="s">
        <v>147</v>
      </c>
      <c r="F719" t="s">
        <v>148</v>
      </c>
      <c r="G719" t="s">
        <v>80</v>
      </c>
      <c r="H719" t="s">
        <v>1254</v>
      </c>
      <c r="I719" t="s">
        <v>1044</v>
      </c>
      <c r="J719" t="s">
        <v>1255</v>
      </c>
    </row>
    <row r="720" spans="1:10" x14ac:dyDescent="0.35">
      <c r="A720" t="s">
        <v>10</v>
      </c>
      <c r="B720" t="s">
        <v>1251</v>
      </c>
      <c r="C720" s="227" t="s">
        <v>1263</v>
      </c>
      <c r="D720" s="227">
        <v>116.84</v>
      </c>
      <c r="E720" s="227" t="s">
        <v>147</v>
      </c>
      <c r="F720" t="s">
        <v>148</v>
      </c>
      <c r="G720" t="s">
        <v>80</v>
      </c>
      <c r="H720" t="s">
        <v>1254</v>
      </c>
      <c r="I720" t="s">
        <v>1044</v>
      </c>
      <c r="J720" t="s">
        <v>1255</v>
      </c>
    </row>
    <row r="721" spans="1:10" x14ac:dyDescent="0.35">
      <c r="A721" t="s">
        <v>10</v>
      </c>
      <c r="B721" t="s">
        <v>1251</v>
      </c>
      <c r="C721" s="227" t="s">
        <v>1264</v>
      </c>
      <c r="D721" s="227">
        <v>102.3</v>
      </c>
      <c r="E721" s="227" t="s">
        <v>147</v>
      </c>
      <c r="F721" t="s">
        <v>148</v>
      </c>
      <c r="G721" t="s">
        <v>80</v>
      </c>
      <c r="H721" t="s">
        <v>1254</v>
      </c>
      <c r="I721" t="s">
        <v>1044</v>
      </c>
      <c r="J721" t="s">
        <v>1255</v>
      </c>
    </row>
    <row r="722" spans="1:10" x14ac:dyDescent="0.35">
      <c r="A722" t="s">
        <v>10</v>
      </c>
      <c r="B722" t="s">
        <v>1251</v>
      </c>
      <c r="C722" s="227" t="s">
        <v>1265</v>
      </c>
      <c r="D722" s="227">
        <v>102.3</v>
      </c>
      <c r="E722" s="227" t="s">
        <v>147</v>
      </c>
      <c r="F722" t="s">
        <v>148</v>
      </c>
      <c r="G722" t="s">
        <v>80</v>
      </c>
      <c r="H722" t="s">
        <v>1254</v>
      </c>
      <c r="I722" t="s">
        <v>1044</v>
      </c>
      <c r="J722" t="s">
        <v>1255</v>
      </c>
    </row>
    <row r="723" spans="1:10" x14ac:dyDescent="0.35">
      <c r="A723" t="s">
        <v>10</v>
      </c>
      <c r="B723" t="s">
        <v>1251</v>
      </c>
      <c r="C723" s="227" t="s">
        <v>592</v>
      </c>
      <c r="D723" s="227">
        <v>152.63</v>
      </c>
      <c r="E723" s="227" t="s">
        <v>147</v>
      </c>
      <c r="F723" t="s">
        <v>148</v>
      </c>
      <c r="G723" t="s">
        <v>80</v>
      </c>
      <c r="H723" t="s">
        <v>1254</v>
      </c>
      <c r="I723" t="s">
        <v>1044</v>
      </c>
      <c r="J723" t="s">
        <v>1255</v>
      </c>
    </row>
    <row r="724" spans="1:10" x14ac:dyDescent="0.35">
      <c r="A724" t="s">
        <v>10</v>
      </c>
      <c r="B724" t="s">
        <v>1251</v>
      </c>
      <c r="C724" s="227" t="s">
        <v>596</v>
      </c>
      <c r="D724" s="227">
        <v>150.18</v>
      </c>
      <c r="E724" s="227" t="s">
        <v>147</v>
      </c>
      <c r="F724" t="s">
        <v>148</v>
      </c>
      <c r="G724" t="s">
        <v>80</v>
      </c>
      <c r="H724" t="s">
        <v>1254</v>
      </c>
      <c r="I724" t="s">
        <v>1044</v>
      </c>
      <c r="J724" t="s">
        <v>1255</v>
      </c>
    </row>
    <row r="725" spans="1:10" x14ac:dyDescent="0.35">
      <c r="A725" t="s">
        <v>10</v>
      </c>
      <c r="B725" t="s">
        <v>1251</v>
      </c>
      <c r="C725" s="227" t="s">
        <v>100</v>
      </c>
      <c r="D725" s="227">
        <v>144.78</v>
      </c>
      <c r="E725" s="227" t="s">
        <v>65</v>
      </c>
      <c r="F725" t="s">
        <v>66</v>
      </c>
      <c r="G725" t="s">
        <v>80</v>
      </c>
      <c r="H725" t="s">
        <v>1254</v>
      </c>
      <c r="I725" t="s">
        <v>1044</v>
      </c>
      <c r="J725" t="s">
        <v>1255</v>
      </c>
    </row>
    <row r="726" spans="1:10" x14ac:dyDescent="0.35">
      <c r="A726" t="s">
        <v>10</v>
      </c>
      <c r="B726" t="s">
        <v>1251</v>
      </c>
      <c r="C726" s="227" t="s">
        <v>111</v>
      </c>
      <c r="D726" s="227">
        <v>167.97</v>
      </c>
      <c r="E726" s="227" t="s">
        <v>65</v>
      </c>
      <c r="F726" t="s">
        <v>66</v>
      </c>
      <c r="G726" t="s">
        <v>80</v>
      </c>
      <c r="H726" t="s">
        <v>1254</v>
      </c>
      <c r="I726" t="s">
        <v>1044</v>
      </c>
      <c r="J726" t="s">
        <v>1255</v>
      </c>
    </row>
    <row r="727" spans="1:10" x14ac:dyDescent="0.35">
      <c r="A727" t="s">
        <v>10</v>
      </c>
      <c r="B727" t="s">
        <v>1251</v>
      </c>
      <c r="C727" s="227" t="s">
        <v>213</v>
      </c>
      <c r="D727" s="227">
        <v>143.13999999999999</v>
      </c>
      <c r="E727" s="227" t="s">
        <v>61</v>
      </c>
      <c r="F727" t="s">
        <v>62</v>
      </c>
      <c r="G727" t="s">
        <v>80</v>
      </c>
      <c r="H727" t="s">
        <v>1254</v>
      </c>
      <c r="I727" t="s">
        <v>1044</v>
      </c>
      <c r="J727" t="s">
        <v>1255</v>
      </c>
    </row>
    <row r="728" spans="1:10" x14ac:dyDescent="0.35">
      <c r="A728" t="s">
        <v>10</v>
      </c>
      <c r="B728" t="s">
        <v>1251</v>
      </c>
      <c r="C728" s="227" t="s">
        <v>524</v>
      </c>
      <c r="D728" s="227">
        <v>139.65</v>
      </c>
      <c r="E728" s="227" t="s">
        <v>61</v>
      </c>
      <c r="F728" t="s">
        <v>62</v>
      </c>
      <c r="G728" t="s">
        <v>80</v>
      </c>
      <c r="H728" t="s">
        <v>1254</v>
      </c>
      <c r="I728" t="s">
        <v>1044</v>
      </c>
      <c r="J728" t="s">
        <v>1255</v>
      </c>
    </row>
    <row r="729" spans="1:10" x14ac:dyDescent="0.35">
      <c r="A729" t="s">
        <v>10</v>
      </c>
      <c r="B729" t="s">
        <v>1251</v>
      </c>
      <c r="C729" s="227" t="s">
        <v>270</v>
      </c>
      <c r="D729" s="227">
        <v>141.32</v>
      </c>
      <c r="E729" s="227" t="s">
        <v>65</v>
      </c>
      <c r="F729" t="s">
        <v>66</v>
      </c>
      <c r="G729" t="s">
        <v>80</v>
      </c>
      <c r="H729" t="s">
        <v>1254</v>
      </c>
      <c r="I729" t="s">
        <v>1044</v>
      </c>
      <c r="J729" t="s">
        <v>1255</v>
      </c>
    </row>
    <row r="730" spans="1:10" x14ac:dyDescent="0.35">
      <c r="A730" t="s">
        <v>10</v>
      </c>
      <c r="B730" t="s">
        <v>1251</v>
      </c>
      <c r="C730" s="227" t="s">
        <v>1266</v>
      </c>
      <c r="D730" s="227">
        <v>151.07</v>
      </c>
      <c r="E730" s="227" t="s">
        <v>61</v>
      </c>
      <c r="F730" t="s">
        <v>62</v>
      </c>
      <c r="G730" t="s">
        <v>80</v>
      </c>
      <c r="H730" t="s">
        <v>1254</v>
      </c>
      <c r="I730" t="s">
        <v>1044</v>
      </c>
      <c r="J730" t="s">
        <v>1255</v>
      </c>
    </row>
    <row r="731" spans="1:10" x14ac:dyDescent="0.35">
      <c r="A731" t="s">
        <v>10</v>
      </c>
      <c r="B731" t="s">
        <v>1251</v>
      </c>
      <c r="C731" s="227" t="s">
        <v>519</v>
      </c>
      <c r="D731" s="227">
        <v>149.56</v>
      </c>
      <c r="E731" s="227" t="s">
        <v>61</v>
      </c>
      <c r="F731" t="s">
        <v>62</v>
      </c>
      <c r="G731" t="s">
        <v>80</v>
      </c>
      <c r="H731" t="s">
        <v>1254</v>
      </c>
      <c r="I731" t="s">
        <v>1044</v>
      </c>
      <c r="J731" t="s">
        <v>1255</v>
      </c>
    </row>
    <row r="732" spans="1:10" x14ac:dyDescent="0.35">
      <c r="A732" t="s">
        <v>10</v>
      </c>
      <c r="B732" t="s">
        <v>1251</v>
      </c>
      <c r="C732" s="227" t="s">
        <v>1267</v>
      </c>
      <c r="D732" s="227">
        <v>149.56</v>
      </c>
      <c r="E732" s="227" t="s">
        <v>61</v>
      </c>
      <c r="F732" t="s">
        <v>62</v>
      </c>
      <c r="G732" t="s">
        <v>80</v>
      </c>
      <c r="H732" t="s">
        <v>1254</v>
      </c>
      <c r="I732" t="s">
        <v>1044</v>
      </c>
      <c r="J732" t="s">
        <v>1255</v>
      </c>
    </row>
    <row r="733" spans="1:10" x14ac:dyDescent="0.35">
      <c r="A733" t="s">
        <v>10</v>
      </c>
      <c r="B733" t="s">
        <v>1251</v>
      </c>
      <c r="C733" s="227" t="s">
        <v>970</v>
      </c>
      <c r="D733" s="227">
        <v>149.56</v>
      </c>
      <c r="E733" s="227" t="s">
        <v>61</v>
      </c>
      <c r="F733" t="s">
        <v>62</v>
      </c>
      <c r="G733" t="s">
        <v>80</v>
      </c>
      <c r="H733" t="s">
        <v>1254</v>
      </c>
      <c r="I733" t="s">
        <v>1044</v>
      </c>
      <c r="J733" t="s">
        <v>1255</v>
      </c>
    </row>
    <row r="734" spans="1:10" x14ac:dyDescent="0.35">
      <c r="A734" t="s">
        <v>10</v>
      </c>
      <c r="B734" t="s">
        <v>1251</v>
      </c>
      <c r="C734" s="227" t="s">
        <v>966</v>
      </c>
      <c r="D734" s="227">
        <v>150.13999999999999</v>
      </c>
      <c r="E734" s="227" t="s">
        <v>61</v>
      </c>
      <c r="F734" t="s">
        <v>62</v>
      </c>
      <c r="G734" t="s">
        <v>80</v>
      </c>
      <c r="H734" t="s">
        <v>1254</v>
      </c>
      <c r="I734" t="s">
        <v>1044</v>
      </c>
      <c r="J734" t="s">
        <v>1255</v>
      </c>
    </row>
    <row r="735" spans="1:10" x14ac:dyDescent="0.35">
      <c r="A735" t="s">
        <v>10</v>
      </c>
      <c r="B735" t="s">
        <v>1251</v>
      </c>
      <c r="C735" s="227" t="s">
        <v>959</v>
      </c>
      <c r="D735" s="227">
        <v>138.56</v>
      </c>
      <c r="E735" s="227" t="s">
        <v>61</v>
      </c>
      <c r="F735" t="s">
        <v>62</v>
      </c>
      <c r="G735" t="s">
        <v>80</v>
      </c>
      <c r="H735" t="s">
        <v>1254</v>
      </c>
      <c r="I735" t="s">
        <v>1044</v>
      </c>
      <c r="J735" t="s">
        <v>1255</v>
      </c>
    </row>
    <row r="736" spans="1:10" x14ac:dyDescent="0.35">
      <c r="A736" t="s">
        <v>10</v>
      </c>
      <c r="B736" t="s">
        <v>1251</v>
      </c>
      <c r="C736" s="227" t="s">
        <v>1268</v>
      </c>
      <c r="D736" s="227">
        <v>152.27000000000001</v>
      </c>
      <c r="E736" s="227" t="s">
        <v>61</v>
      </c>
      <c r="F736" t="s">
        <v>62</v>
      </c>
      <c r="G736" t="s">
        <v>80</v>
      </c>
      <c r="H736" t="s">
        <v>1254</v>
      </c>
      <c r="I736" t="s">
        <v>1044</v>
      </c>
      <c r="J736" t="s">
        <v>1255</v>
      </c>
    </row>
    <row r="737" spans="1:10" x14ac:dyDescent="0.35">
      <c r="A737" t="s">
        <v>10</v>
      </c>
      <c r="B737" t="s">
        <v>1251</v>
      </c>
      <c r="C737" s="227" t="s">
        <v>368</v>
      </c>
      <c r="D737" s="227">
        <v>167.97</v>
      </c>
      <c r="E737" s="227" t="s">
        <v>61</v>
      </c>
      <c r="F737" t="s">
        <v>62</v>
      </c>
      <c r="G737" t="s">
        <v>80</v>
      </c>
      <c r="H737" t="s">
        <v>1254</v>
      </c>
      <c r="I737" t="s">
        <v>1044</v>
      </c>
      <c r="J737" t="s">
        <v>1255</v>
      </c>
    </row>
    <row r="738" spans="1:10" x14ac:dyDescent="0.35">
      <c r="A738" t="s">
        <v>10</v>
      </c>
      <c r="B738" t="s">
        <v>1251</v>
      </c>
      <c r="C738" s="227" t="s">
        <v>802</v>
      </c>
      <c r="D738" s="227">
        <v>106.11</v>
      </c>
      <c r="E738" s="227" t="s">
        <v>61</v>
      </c>
      <c r="F738" t="s">
        <v>62</v>
      </c>
      <c r="G738" t="s">
        <v>80</v>
      </c>
      <c r="H738" t="s">
        <v>1254</v>
      </c>
      <c r="I738" t="s">
        <v>1044</v>
      </c>
      <c r="J738" t="s">
        <v>1255</v>
      </c>
    </row>
    <row r="739" spans="1:10" x14ac:dyDescent="0.35">
      <c r="A739" t="s">
        <v>10</v>
      </c>
      <c r="B739" t="s">
        <v>1251</v>
      </c>
      <c r="C739" s="227" t="s">
        <v>92</v>
      </c>
      <c r="D739" s="227">
        <v>147.01</v>
      </c>
      <c r="E739" s="227" t="s">
        <v>61</v>
      </c>
      <c r="F739" t="s">
        <v>62</v>
      </c>
      <c r="G739" t="s">
        <v>80</v>
      </c>
      <c r="H739" t="s">
        <v>1254</v>
      </c>
      <c r="I739" t="s">
        <v>1044</v>
      </c>
      <c r="J739" t="s">
        <v>1255</v>
      </c>
    </row>
    <row r="740" spans="1:10" x14ac:dyDescent="0.35">
      <c r="A740" t="s">
        <v>10</v>
      </c>
      <c r="B740" t="s">
        <v>1251</v>
      </c>
      <c r="C740" s="227" t="s">
        <v>654</v>
      </c>
      <c r="D740" s="227">
        <v>146.9</v>
      </c>
      <c r="E740" s="227" t="s">
        <v>61</v>
      </c>
      <c r="F740" t="s">
        <v>62</v>
      </c>
      <c r="G740" t="s">
        <v>80</v>
      </c>
      <c r="H740" t="s">
        <v>1254</v>
      </c>
      <c r="I740" t="s">
        <v>1044</v>
      </c>
      <c r="J740" t="s">
        <v>1255</v>
      </c>
    </row>
    <row r="741" spans="1:10" x14ac:dyDescent="0.35">
      <c r="A741" t="s">
        <v>10</v>
      </c>
      <c r="B741" t="s">
        <v>1251</v>
      </c>
      <c r="C741" s="227" t="s">
        <v>101</v>
      </c>
      <c r="D741" s="227">
        <v>226.45</v>
      </c>
      <c r="E741" s="227" t="s">
        <v>61</v>
      </c>
      <c r="F741" t="s">
        <v>62</v>
      </c>
      <c r="G741" t="s">
        <v>80</v>
      </c>
      <c r="H741" t="s">
        <v>1254</v>
      </c>
      <c r="I741" t="s">
        <v>1044</v>
      </c>
      <c r="J741" t="s">
        <v>1255</v>
      </c>
    </row>
    <row r="742" spans="1:10" x14ac:dyDescent="0.35">
      <c r="A742" t="s">
        <v>10</v>
      </c>
      <c r="B742" t="s">
        <v>1251</v>
      </c>
      <c r="C742" s="227" t="s">
        <v>438</v>
      </c>
      <c r="D742" s="227">
        <v>149.56</v>
      </c>
      <c r="E742" s="227" t="s">
        <v>61</v>
      </c>
      <c r="F742" t="s">
        <v>62</v>
      </c>
      <c r="G742" t="s">
        <v>80</v>
      </c>
      <c r="H742" t="s">
        <v>1254</v>
      </c>
      <c r="I742" t="s">
        <v>1044</v>
      </c>
      <c r="J742" t="s">
        <v>1255</v>
      </c>
    </row>
    <row r="743" spans="1:10" x14ac:dyDescent="0.35">
      <c r="A743" t="s">
        <v>10</v>
      </c>
      <c r="B743" t="s">
        <v>1251</v>
      </c>
      <c r="C743" s="227" t="s">
        <v>797</v>
      </c>
      <c r="D743" s="227">
        <v>151.07</v>
      </c>
      <c r="E743" s="227" t="s">
        <v>61</v>
      </c>
      <c r="F743" t="s">
        <v>62</v>
      </c>
      <c r="G743" t="s">
        <v>80</v>
      </c>
      <c r="H743" t="s">
        <v>1254</v>
      </c>
      <c r="I743" t="s">
        <v>1044</v>
      </c>
      <c r="J743" t="s">
        <v>1255</v>
      </c>
    </row>
    <row r="744" spans="1:10" x14ac:dyDescent="0.35">
      <c r="A744" t="s">
        <v>10</v>
      </c>
      <c r="B744" t="s">
        <v>1251</v>
      </c>
      <c r="C744" s="227" t="s">
        <v>412</v>
      </c>
      <c r="D744" s="227">
        <v>149.56</v>
      </c>
      <c r="E744" s="227" t="s">
        <v>61</v>
      </c>
      <c r="F744" t="s">
        <v>62</v>
      </c>
      <c r="G744" t="s">
        <v>80</v>
      </c>
      <c r="H744" t="s">
        <v>1254</v>
      </c>
      <c r="I744" t="s">
        <v>1044</v>
      </c>
      <c r="J744" t="s">
        <v>1255</v>
      </c>
    </row>
    <row r="745" spans="1:10" x14ac:dyDescent="0.35">
      <c r="A745" t="s">
        <v>10</v>
      </c>
      <c r="B745" t="s">
        <v>1251</v>
      </c>
      <c r="C745" s="227" t="s">
        <v>149</v>
      </c>
      <c r="D745" s="227">
        <v>149.56</v>
      </c>
      <c r="E745" s="227" t="s">
        <v>61</v>
      </c>
      <c r="F745" t="s">
        <v>62</v>
      </c>
      <c r="G745" t="s">
        <v>80</v>
      </c>
      <c r="H745" t="s">
        <v>1254</v>
      </c>
      <c r="I745" t="s">
        <v>1044</v>
      </c>
      <c r="J745" t="s">
        <v>1255</v>
      </c>
    </row>
    <row r="746" spans="1:10" x14ac:dyDescent="0.35">
      <c r="A746" t="s">
        <v>10</v>
      </c>
      <c r="B746" t="s">
        <v>1251</v>
      </c>
      <c r="C746" s="227" t="s">
        <v>146</v>
      </c>
      <c r="D746" s="227">
        <v>151.44999999999999</v>
      </c>
      <c r="E746" s="227" t="s">
        <v>61</v>
      </c>
      <c r="F746" t="s">
        <v>62</v>
      </c>
      <c r="G746" t="s">
        <v>80</v>
      </c>
      <c r="H746" t="s">
        <v>1254</v>
      </c>
      <c r="I746" t="s">
        <v>1044</v>
      </c>
      <c r="J746" t="s">
        <v>1255</v>
      </c>
    </row>
    <row r="747" spans="1:10" x14ac:dyDescent="0.35">
      <c r="A747" t="s">
        <v>10</v>
      </c>
      <c r="B747" t="s">
        <v>1251</v>
      </c>
      <c r="C747" s="227" t="s">
        <v>169</v>
      </c>
      <c r="D747" s="227">
        <v>149.56</v>
      </c>
      <c r="E747" s="227" t="s">
        <v>61</v>
      </c>
      <c r="F747" t="s">
        <v>62</v>
      </c>
      <c r="G747" t="s">
        <v>80</v>
      </c>
      <c r="H747" t="s">
        <v>1254</v>
      </c>
      <c r="I747" t="s">
        <v>1044</v>
      </c>
      <c r="J747" t="s">
        <v>1255</v>
      </c>
    </row>
    <row r="748" spans="1:10" x14ac:dyDescent="0.35">
      <c r="A748" t="s">
        <v>10</v>
      </c>
      <c r="B748" t="s">
        <v>1251</v>
      </c>
      <c r="C748" s="227" t="s">
        <v>140</v>
      </c>
      <c r="D748" s="227">
        <v>140.41999999999999</v>
      </c>
      <c r="E748" s="227" t="s">
        <v>61</v>
      </c>
      <c r="F748" t="s">
        <v>62</v>
      </c>
      <c r="G748" t="s">
        <v>80</v>
      </c>
      <c r="H748" t="s">
        <v>1254</v>
      </c>
      <c r="I748" t="s">
        <v>1044</v>
      </c>
      <c r="J748" t="s">
        <v>1255</v>
      </c>
    </row>
    <row r="749" spans="1:10" x14ac:dyDescent="0.35">
      <c r="A749" t="s">
        <v>10</v>
      </c>
      <c r="B749" t="s">
        <v>1251</v>
      </c>
      <c r="C749" s="227" t="s">
        <v>122</v>
      </c>
      <c r="D749" s="227">
        <v>228.6</v>
      </c>
      <c r="E749" s="227" t="s">
        <v>61</v>
      </c>
      <c r="F749" t="s">
        <v>62</v>
      </c>
      <c r="G749" t="s">
        <v>80</v>
      </c>
      <c r="H749" t="s">
        <v>1254</v>
      </c>
      <c r="I749" t="s">
        <v>1044</v>
      </c>
      <c r="J749" t="s">
        <v>1255</v>
      </c>
    </row>
    <row r="750" spans="1:10" x14ac:dyDescent="0.35">
      <c r="A750" t="s">
        <v>10</v>
      </c>
      <c r="B750" t="s">
        <v>1251</v>
      </c>
      <c r="C750" s="227" t="s">
        <v>188</v>
      </c>
      <c r="D750" s="227">
        <v>149.56</v>
      </c>
      <c r="E750" s="227" t="s">
        <v>61</v>
      </c>
      <c r="F750" t="s">
        <v>62</v>
      </c>
      <c r="G750" t="s">
        <v>80</v>
      </c>
      <c r="H750" t="s">
        <v>1254</v>
      </c>
      <c r="I750" t="s">
        <v>1044</v>
      </c>
      <c r="J750" t="s">
        <v>1255</v>
      </c>
    </row>
    <row r="751" spans="1:10" x14ac:dyDescent="0.35">
      <c r="A751" t="s">
        <v>10</v>
      </c>
      <c r="B751" t="s">
        <v>1251</v>
      </c>
      <c r="C751" s="227" t="s">
        <v>743</v>
      </c>
      <c r="D751" s="227">
        <v>151.07</v>
      </c>
      <c r="E751" s="227" t="s">
        <v>61</v>
      </c>
      <c r="F751" t="s">
        <v>62</v>
      </c>
      <c r="G751" t="s">
        <v>80</v>
      </c>
      <c r="H751" t="s">
        <v>1254</v>
      </c>
      <c r="I751" t="s">
        <v>1044</v>
      </c>
      <c r="J751" t="s">
        <v>1255</v>
      </c>
    </row>
    <row r="752" spans="1:10" x14ac:dyDescent="0.35">
      <c r="A752" t="s">
        <v>10</v>
      </c>
      <c r="B752" t="s">
        <v>1251</v>
      </c>
      <c r="C752" s="227" t="s">
        <v>484</v>
      </c>
      <c r="D752" s="227">
        <v>167.65</v>
      </c>
      <c r="E752" s="227" t="s">
        <v>61</v>
      </c>
      <c r="F752" t="s">
        <v>62</v>
      </c>
      <c r="G752" t="s">
        <v>80</v>
      </c>
      <c r="H752" t="s">
        <v>1254</v>
      </c>
      <c r="I752" t="s">
        <v>1044</v>
      </c>
      <c r="J752" t="s">
        <v>1255</v>
      </c>
    </row>
    <row r="753" spans="1:10" x14ac:dyDescent="0.35">
      <c r="A753" t="s">
        <v>10</v>
      </c>
      <c r="B753" t="s">
        <v>1251</v>
      </c>
      <c r="C753" s="227" t="s">
        <v>145</v>
      </c>
      <c r="D753" s="227">
        <v>128.88999999999999</v>
      </c>
      <c r="E753" s="227" t="s">
        <v>61</v>
      </c>
      <c r="F753" t="s">
        <v>62</v>
      </c>
      <c r="G753" t="s">
        <v>80</v>
      </c>
      <c r="H753" t="s">
        <v>1254</v>
      </c>
      <c r="I753" t="s">
        <v>1044</v>
      </c>
      <c r="J753" t="s">
        <v>1255</v>
      </c>
    </row>
    <row r="754" spans="1:10" x14ac:dyDescent="0.35">
      <c r="A754" t="s">
        <v>10</v>
      </c>
      <c r="B754" t="s">
        <v>1251</v>
      </c>
      <c r="C754" s="227" t="s">
        <v>150</v>
      </c>
      <c r="D754" s="227">
        <v>127.69</v>
      </c>
      <c r="E754" s="227" t="s">
        <v>61</v>
      </c>
      <c r="F754" t="s">
        <v>62</v>
      </c>
      <c r="G754" t="s">
        <v>62</v>
      </c>
      <c r="H754" t="s">
        <v>1254</v>
      </c>
      <c r="I754" t="s">
        <v>1044</v>
      </c>
      <c r="J754" t="s">
        <v>1255</v>
      </c>
    </row>
    <row r="755" spans="1:10" x14ac:dyDescent="0.35">
      <c r="A755" t="s">
        <v>10</v>
      </c>
      <c r="B755" t="s">
        <v>1251</v>
      </c>
      <c r="C755" s="227" t="s">
        <v>187</v>
      </c>
      <c r="D755" s="227">
        <v>61.2</v>
      </c>
      <c r="E755" s="227" t="s">
        <v>116</v>
      </c>
      <c r="F755" t="s">
        <v>117</v>
      </c>
      <c r="G755" t="s">
        <v>73</v>
      </c>
      <c r="H755" t="s">
        <v>1254</v>
      </c>
      <c r="I755" t="s">
        <v>1044</v>
      </c>
      <c r="J755" t="s">
        <v>1255</v>
      </c>
    </row>
    <row r="756" spans="1:10" x14ac:dyDescent="0.35">
      <c r="A756" t="s">
        <v>10</v>
      </c>
      <c r="B756" t="s">
        <v>1251</v>
      </c>
      <c r="C756" s="227" t="s">
        <v>123</v>
      </c>
      <c r="D756" s="227">
        <v>138.83000000000001</v>
      </c>
      <c r="E756" s="227" t="s">
        <v>116</v>
      </c>
      <c r="F756" t="s">
        <v>117</v>
      </c>
      <c r="G756" t="s">
        <v>73</v>
      </c>
      <c r="H756" t="s">
        <v>1254</v>
      </c>
      <c r="I756" t="s">
        <v>1044</v>
      </c>
      <c r="J756" t="s">
        <v>1255</v>
      </c>
    </row>
    <row r="757" spans="1:10" x14ac:dyDescent="0.35">
      <c r="A757" t="s">
        <v>10</v>
      </c>
      <c r="B757" t="s">
        <v>1251</v>
      </c>
      <c r="C757" s="227" t="s">
        <v>1269</v>
      </c>
      <c r="D757" s="227">
        <v>185.66</v>
      </c>
      <c r="E757" s="227" t="s">
        <v>503</v>
      </c>
      <c r="F757" t="s">
        <v>504</v>
      </c>
      <c r="G757" t="s">
        <v>73</v>
      </c>
      <c r="H757" t="s">
        <v>1254</v>
      </c>
      <c r="I757" t="s">
        <v>1044</v>
      </c>
      <c r="J757" t="s">
        <v>1255</v>
      </c>
    </row>
    <row r="758" spans="1:10" x14ac:dyDescent="0.35">
      <c r="A758" t="s">
        <v>10</v>
      </c>
      <c r="B758" t="s">
        <v>1251</v>
      </c>
      <c r="C758" s="227" t="s">
        <v>437</v>
      </c>
      <c r="D758" s="227">
        <v>92.9</v>
      </c>
      <c r="E758" s="227" t="s">
        <v>1270</v>
      </c>
      <c r="F758" t="s">
        <v>1271</v>
      </c>
      <c r="G758" t="s">
        <v>73</v>
      </c>
      <c r="H758" t="s">
        <v>1254</v>
      </c>
      <c r="I758" t="s">
        <v>1044</v>
      </c>
      <c r="J758" t="s">
        <v>1255</v>
      </c>
    </row>
    <row r="759" spans="1:10" x14ac:dyDescent="0.35">
      <c r="A759" t="s">
        <v>10</v>
      </c>
      <c r="B759" t="s">
        <v>1251</v>
      </c>
      <c r="C759" s="227" t="s">
        <v>1272</v>
      </c>
      <c r="D759" s="227">
        <v>80.02</v>
      </c>
      <c r="E759" s="227" t="s">
        <v>196</v>
      </c>
      <c r="F759" t="s">
        <v>197</v>
      </c>
      <c r="G759" t="s">
        <v>73</v>
      </c>
      <c r="H759" t="s">
        <v>1254</v>
      </c>
      <c r="I759" t="s">
        <v>1044</v>
      </c>
      <c r="J759" t="s">
        <v>1255</v>
      </c>
    </row>
    <row r="760" spans="1:10" x14ac:dyDescent="0.35">
      <c r="A760" t="s">
        <v>10</v>
      </c>
      <c r="B760" t="s">
        <v>1251</v>
      </c>
      <c r="C760" s="227" t="s">
        <v>426</v>
      </c>
      <c r="D760" s="227">
        <v>76.69</v>
      </c>
      <c r="E760" s="227" t="s">
        <v>196</v>
      </c>
      <c r="F760" t="s">
        <v>197</v>
      </c>
      <c r="G760" t="s">
        <v>73</v>
      </c>
      <c r="H760" t="s">
        <v>1254</v>
      </c>
      <c r="I760" t="s">
        <v>1044</v>
      </c>
      <c r="J760" t="s">
        <v>1255</v>
      </c>
    </row>
    <row r="761" spans="1:10" x14ac:dyDescent="0.35">
      <c r="A761" t="s">
        <v>10</v>
      </c>
      <c r="B761" t="s">
        <v>1251</v>
      </c>
      <c r="C761" s="227" t="s">
        <v>1273</v>
      </c>
      <c r="D761" s="227">
        <v>80.03</v>
      </c>
      <c r="E761" s="227" t="s">
        <v>196</v>
      </c>
      <c r="F761" t="s">
        <v>197</v>
      </c>
      <c r="G761" t="s">
        <v>73</v>
      </c>
      <c r="H761" t="s">
        <v>1254</v>
      </c>
      <c r="I761" t="s">
        <v>1044</v>
      </c>
      <c r="J761" t="s">
        <v>1255</v>
      </c>
    </row>
    <row r="762" spans="1:10" x14ac:dyDescent="0.35">
      <c r="A762" t="s">
        <v>10</v>
      </c>
      <c r="B762" t="s">
        <v>1251</v>
      </c>
      <c r="C762" s="227" t="s">
        <v>1105</v>
      </c>
      <c r="D762" s="227">
        <v>191.08</v>
      </c>
      <c r="E762" s="227" t="s">
        <v>196</v>
      </c>
      <c r="F762" t="s">
        <v>197</v>
      </c>
      <c r="G762" t="s">
        <v>73</v>
      </c>
      <c r="H762" t="s">
        <v>1254</v>
      </c>
      <c r="I762" t="s">
        <v>1044</v>
      </c>
      <c r="J762" t="s">
        <v>1255</v>
      </c>
    </row>
    <row r="763" spans="1:10" x14ac:dyDescent="0.35">
      <c r="A763" t="s">
        <v>10</v>
      </c>
      <c r="B763" t="s">
        <v>1251</v>
      </c>
      <c r="C763" s="227" t="s">
        <v>1274</v>
      </c>
      <c r="D763" s="227">
        <v>107.64</v>
      </c>
      <c r="E763" s="227" t="s">
        <v>196</v>
      </c>
      <c r="F763" t="s">
        <v>197</v>
      </c>
      <c r="G763" t="s">
        <v>73</v>
      </c>
      <c r="H763" t="s">
        <v>1254</v>
      </c>
      <c r="I763" t="s">
        <v>1044</v>
      </c>
      <c r="J763" t="s">
        <v>1255</v>
      </c>
    </row>
    <row r="764" spans="1:10" x14ac:dyDescent="0.35">
      <c r="A764" t="s">
        <v>10</v>
      </c>
      <c r="B764" t="s">
        <v>1251</v>
      </c>
      <c r="C764" s="227" t="s">
        <v>710</v>
      </c>
      <c r="D764" s="227">
        <v>328</v>
      </c>
      <c r="E764" s="227" t="s">
        <v>116</v>
      </c>
      <c r="F764" t="s">
        <v>117</v>
      </c>
      <c r="G764" t="s">
        <v>73</v>
      </c>
      <c r="H764" t="s">
        <v>1254</v>
      </c>
      <c r="I764" t="s">
        <v>1044</v>
      </c>
      <c r="J764" t="s">
        <v>1255</v>
      </c>
    </row>
    <row r="765" spans="1:10" x14ac:dyDescent="0.35">
      <c r="A765" t="s">
        <v>10</v>
      </c>
      <c r="B765" t="s">
        <v>1251</v>
      </c>
      <c r="C765" s="227" t="s">
        <v>77</v>
      </c>
      <c r="D765" s="227">
        <v>196.59</v>
      </c>
      <c r="E765" s="227" t="s">
        <v>764</v>
      </c>
      <c r="F765" t="s">
        <v>765</v>
      </c>
      <c r="G765" t="s">
        <v>73</v>
      </c>
      <c r="H765" t="s">
        <v>1254</v>
      </c>
      <c r="I765" t="s">
        <v>1044</v>
      </c>
      <c r="J765" t="s">
        <v>1255</v>
      </c>
    </row>
    <row r="766" spans="1:10" x14ac:dyDescent="0.35">
      <c r="A766" t="s">
        <v>10</v>
      </c>
      <c r="B766" t="s">
        <v>1251</v>
      </c>
      <c r="C766" s="227" t="s">
        <v>268</v>
      </c>
      <c r="D766" s="227">
        <v>107.64</v>
      </c>
      <c r="E766" s="227" t="s">
        <v>884</v>
      </c>
      <c r="F766" t="s">
        <v>885</v>
      </c>
      <c r="G766" t="s">
        <v>73</v>
      </c>
      <c r="H766" t="s">
        <v>1254</v>
      </c>
      <c r="I766" t="s">
        <v>1044</v>
      </c>
      <c r="J766" t="s">
        <v>1255</v>
      </c>
    </row>
    <row r="767" spans="1:10" x14ac:dyDescent="0.35">
      <c r="A767" t="s">
        <v>10</v>
      </c>
      <c r="B767" t="s">
        <v>1251</v>
      </c>
      <c r="C767" s="227" t="s">
        <v>445</v>
      </c>
      <c r="D767" s="227">
        <v>271.35000000000002</v>
      </c>
      <c r="E767" s="227" t="s">
        <v>203</v>
      </c>
      <c r="F767" t="s">
        <v>204</v>
      </c>
      <c r="G767" t="s">
        <v>73</v>
      </c>
      <c r="H767" t="s">
        <v>1254</v>
      </c>
      <c r="I767" t="s">
        <v>1044</v>
      </c>
      <c r="J767" t="s">
        <v>1255</v>
      </c>
    </row>
    <row r="768" spans="1:10" x14ac:dyDescent="0.35">
      <c r="A768" t="s">
        <v>10</v>
      </c>
      <c r="B768" t="s">
        <v>1251</v>
      </c>
      <c r="C768" s="227" t="s">
        <v>1275</v>
      </c>
      <c r="D768" s="227">
        <v>107.63</v>
      </c>
      <c r="E768" s="227" t="s">
        <v>203</v>
      </c>
      <c r="F768" t="s">
        <v>204</v>
      </c>
      <c r="G768" t="s">
        <v>73</v>
      </c>
      <c r="H768" t="s">
        <v>1254</v>
      </c>
      <c r="I768" t="s">
        <v>1044</v>
      </c>
      <c r="J768" t="s">
        <v>1255</v>
      </c>
    </row>
    <row r="769" spans="1:10" x14ac:dyDescent="0.35">
      <c r="A769" t="s">
        <v>10</v>
      </c>
      <c r="B769" t="s">
        <v>1251</v>
      </c>
      <c r="C769" s="227" t="s">
        <v>440</v>
      </c>
      <c r="D769" s="227">
        <v>194.07</v>
      </c>
      <c r="E769" s="227" t="s">
        <v>203</v>
      </c>
      <c r="F769" t="s">
        <v>204</v>
      </c>
      <c r="G769" t="s">
        <v>73</v>
      </c>
      <c r="H769" t="s">
        <v>1254</v>
      </c>
      <c r="I769" t="s">
        <v>1044</v>
      </c>
      <c r="J769" t="s">
        <v>1255</v>
      </c>
    </row>
    <row r="770" spans="1:10" x14ac:dyDescent="0.35">
      <c r="A770" t="s">
        <v>10</v>
      </c>
      <c r="B770" t="s">
        <v>1251</v>
      </c>
      <c r="C770" s="227" t="s">
        <v>442</v>
      </c>
      <c r="D770" s="227">
        <v>192.92</v>
      </c>
      <c r="E770" s="227" t="s">
        <v>203</v>
      </c>
      <c r="F770" t="s">
        <v>204</v>
      </c>
      <c r="G770" t="s">
        <v>73</v>
      </c>
      <c r="H770" t="s">
        <v>1254</v>
      </c>
      <c r="I770" t="s">
        <v>1044</v>
      </c>
      <c r="J770" t="s">
        <v>1255</v>
      </c>
    </row>
    <row r="771" spans="1:10" x14ac:dyDescent="0.35">
      <c r="A771" t="s">
        <v>10</v>
      </c>
      <c r="B771" t="s">
        <v>1251</v>
      </c>
      <c r="C771" s="227" t="s">
        <v>439</v>
      </c>
      <c r="D771" s="227">
        <v>172.35</v>
      </c>
      <c r="E771" s="227" t="s">
        <v>203</v>
      </c>
      <c r="F771" t="s">
        <v>204</v>
      </c>
      <c r="G771" t="s">
        <v>73</v>
      </c>
      <c r="H771" t="s">
        <v>1254</v>
      </c>
      <c r="I771" t="s">
        <v>1044</v>
      </c>
      <c r="J771" t="s">
        <v>1255</v>
      </c>
    </row>
    <row r="772" spans="1:10" x14ac:dyDescent="0.35">
      <c r="A772" t="s">
        <v>10</v>
      </c>
      <c r="B772" t="s">
        <v>1251</v>
      </c>
      <c r="C772" s="227" t="s">
        <v>1276</v>
      </c>
      <c r="D772" s="227">
        <v>89.37</v>
      </c>
      <c r="E772" s="227" t="s">
        <v>203</v>
      </c>
      <c r="F772" t="s">
        <v>204</v>
      </c>
      <c r="G772" t="s">
        <v>73</v>
      </c>
      <c r="H772" t="s">
        <v>1254</v>
      </c>
      <c r="I772" t="s">
        <v>1044</v>
      </c>
      <c r="J772" t="s">
        <v>1255</v>
      </c>
    </row>
    <row r="773" spans="1:10" x14ac:dyDescent="0.35">
      <c r="A773" t="s">
        <v>10</v>
      </c>
      <c r="B773" t="s">
        <v>1251</v>
      </c>
      <c r="C773" s="227" t="s">
        <v>451</v>
      </c>
      <c r="D773" s="227">
        <v>249.5</v>
      </c>
      <c r="E773" s="227" t="s">
        <v>203</v>
      </c>
      <c r="F773" t="s">
        <v>204</v>
      </c>
      <c r="G773" t="s">
        <v>73</v>
      </c>
      <c r="H773" t="s">
        <v>1254</v>
      </c>
      <c r="I773" t="s">
        <v>1044</v>
      </c>
      <c r="J773" t="s">
        <v>1255</v>
      </c>
    </row>
    <row r="774" spans="1:10" x14ac:dyDescent="0.35">
      <c r="A774" t="s">
        <v>10</v>
      </c>
      <c r="B774" t="s">
        <v>1251</v>
      </c>
      <c r="C774" s="227" t="s">
        <v>1277</v>
      </c>
      <c r="D774" s="227">
        <v>134.47</v>
      </c>
      <c r="E774" s="227" t="s">
        <v>203</v>
      </c>
      <c r="F774" t="s">
        <v>204</v>
      </c>
      <c r="G774" t="s">
        <v>73</v>
      </c>
      <c r="H774" t="s">
        <v>1254</v>
      </c>
      <c r="I774" t="s">
        <v>1044</v>
      </c>
      <c r="J774" t="s">
        <v>1255</v>
      </c>
    </row>
    <row r="775" spans="1:10" x14ac:dyDescent="0.35">
      <c r="A775" t="s">
        <v>10</v>
      </c>
      <c r="B775" t="s">
        <v>1251</v>
      </c>
      <c r="C775" s="227" t="s">
        <v>1278</v>
      </c>
      <c r="D775" s="227">
        <v>187.56</v>
      </c>
      <c r="E775" s="227" t="s">
        <v>203</v>
      </c>
      <c r="F775" t="s">
        <v>204</v>
      </c>
      <c r="G775" t="s">
        <v>73</v>
      </c>
      <c r="H775" t="s">
        <v>1254</v>
      </c>
      <c r="I775" t="s">
        <v>1044</v>
      </c>
      <c r="J775" t="s">
        <v>1255</v>
      </c>
    </row>
    <row r="776" spans="1:10" x14ac:dyDescent="0.35">
      <c r="A776" t="s">
        <v>10</v>
      </c>
      <c r="B776" t="s">
        <v>1251</v>
      </c>
      <c r="C776" s="227" t="s">
        <v>1279</v>
      </c>
      <c r="D776" s="227">
        <v>130.93</v>
      </c>
      <c r="E776" s="227" t="s">
        <v>203</v>
      </c>
      <c r="F776" t="s">
        <v>204</v>
      </c>
      <c r="G776" t="s">
        <v>73</v>
      </c>
      <c r="H776" t="s">
        <v>1254</v>
      </c>
      <c r="I776" t="s">
        <v>1044</v>
      </c>
      <c r="J776" t="s">
        <v>1255</v>
      </c>
    </row>
    <row r="777" spans="1:10" x14ac:dyDescent="0.35">
      <c r="A777" t="s">
        <v>10</v>
      </c>
      <c r="B777" t="s">
        <v>1251</v>
      </c>
      <c r="C777" s="227" t="s">
        <v>955</v>
      </c>
      <c r="D777" s="227">
        <v>168.48</v>
      </c>
      <c r="E777" s="227" t="s">
        <v>203</v>
      </c>
      <c r="F777" t="s">
        <v>204</v>
      </c>
      <c r="G777" t="s">
        <v>73</v>
      </c>
      <c r="H777" t="s">
        <v>1254</v>
      </c>
      <c r="I777" t="s">
        <v>1044</v>
      </c>
      <c r="J777" t="s">
        <v>1255</v>
      </c>
    </row>
    <row r="778" spans="1:10" x14ac:dyDescent="0.35">
      <c r="A778" t="s">
        <v>10</v>
      </c>
      <c r="B778" t="s">
        <v>1251</v>
      </c>
      <c r="C778" s="227" t="s">
        <v>409</v>
      </c>
      <c r="D778" s="227">
        <v>191.39</v>
      </c>
      <c r="E778" s="227" t="s">
        <v>203</v>
      </c>
      <c r="F778" t="s">
        <v>204</v>
      </c>
      <c r="G778" t="s">
        <v>73</v>
      </c>
      <c r="H778" t="s">
        <v>1254</v>
      </c>
      <c r="I778" t="s">
        <v>1044</v>
      </c>
      <c r="J778" t="s">
        <v>1255</v>
      </c>
    </row>
    <row r="779" spans="1:10" x14ac:dyDescent="0.35">
      <c r="A779" t="s">
        <v>10</v>
      </c>
      <c r="B779" t="s">
        <v>1251</v>
      </c>
      <c r="C779" s="227" t="s">
        <v>1280</v>
      </c>
      <c r="D779" s="227">
        <v>134.12</v>
      </c>
      <c r="E779" s="227" t="s">
        <v>203</v>
      </c>
      <c r="F779" t="s">
        <v>204</v>
      </c>
      <c r="G779" t="s">
        <v>73</v>
      </c>
      <c r="H779" t="s">
        <v>1254</v>
      </c>
      <c r="I779" t="s">
        <v>1044</v>
      </c>
      <c r="J779" t="s">
        <v>1255</v>
      </c>
    </row>
    <row r="780" spans="1:10" x14ac:dyDescent="0.35">
      <c r="A780" t="s">
        <v>10</v>
      </c>
      <c r="B780" t="s">
        <v>1251</v>
      </c>
      <c r="C780" s="227" t="s">
        <v>1234</v>
      </c>
      <c r="D780" s="227">
        <v>149.56</v>
      </c>
      <c r="E780" s="227" t="s">
        <v>203</v>
      </c>
      <c r="F780" t="s">
        <v>204</v>
      </c>
      <c r="G780" t="s">
        <v>73</v>
      </c>
      <c r="H780" t="s">
        <v>1254</v>
      </c>
      <c r="I780" t="s">
        <v>1044</v>
      </c>
      <c r="J780" t="s">
        <v>1255</v>
      </c>
    </row>
    <row r="781" spans="1:10" x14ac:dyDescent="0.35">
      <c r="A781" t="s">
        <v>10</v>
      </c>
      <c r="B781" t="s">
        <v>1251</v>
      </c>
      <c r="C781" s="227" t="s">
        <v>98</v>
      </c>
      <c r="D781" s="227">
        <v>244.21</v>
      </c>
      <c r="E781" s="227" t="s">
        <v>203</v>
      </c>
      <c r="F781" t="s">
        <v>204</v>
      </c>
      <c r="G781" t="s">
        <v>73</v>
      </c>
      <c r="H781" t="s">
        <v>1254</v>
      </c>
      <c r="I781" t="s">
        <v>1044</v>
      </c>
      <c r="J781" t="s">
        <v>1255</v>
      </c>
    </row>
    <row r="782" spans="1:10" x14ac:dyDescent="0.35">
      <c r="A782" t="s">
        <v>10</v>
      </c>
      <c r="B782" t="s">
        <v>1251</v>
      </c>
      <c r="C782" s="227" t="s">
        <v>165</v>
      </c>
      <c r="D782" s="227">
        <v>191.08</v>
      </c>
      <c r="E782" s="227" t="s">
        <v>203</v>
      </c>
      <c r="F782" t="s">
        <v>204</v>
      </c>
      <c r="G782" t="s">
        <v>73</v>
      </c>
      <c r="H782" t="s">
        <v>1254</v>
      </c>
      <c r="I782" t="s">
        <v>1044</v>
      </c>
      <c r="J782" t="s">
        <v>1255</v>
      </c>
    </row>
    <row r="783" spans="1:10" x14ac:dyDescent="0.35">
      <c r="A783" t="s">
        <v>10</v>
      </c>
      <c r="B783" t="s">
        <v>1251</v>
      </c>
      <c r="C783" s="227" t="s">
        <v>215</v>
      </c>
      <c r="D783" s="227">
        <v>131.03</v>
      </c>
      <c r="E783" s="227" t="s">
        <v>203</v>
      </c>
      <c r="F783" t="s">
        <v>204</v>
      </c>
      <c r="G783" t="s">
        <v>73</v>
      </c>
      <c r="H783" t="s">
        <v>1254</v>
      </c>
      <c r="I783" t="s">
        <v>1044</v>
      </c>
      <c r="J783" t="s">
        <v>1255</v>
      </c>
    </row>
    <row r="784" spans="1:10" x14ac:dyDescent="0.35">
      <c r="A784" t="s">
        <v>10</v>
      </c>
      <c r="B784" t="s">
        <v>1251</v>
      </c>
      <c r="C784" s="227" t="s">
        <v>112</v>
      </c>
      <c r="D784" s="227">
        <v>192.1</v>
      </c>
      <c r="E784" s="227" t="s">
        <v>203</v>
      </c>
      <c r="F784" t="s">
        <v>204</v>
      </c>
      <c r="G784" t="s">
        <v>73</v>
      </c>
      <c r="H784" t="s">
        <v>1254</v>
      </c>
      <c r="I784" t="s">
        <v>1044</v>
      </c>
      <c r="J784" t="s">
        <v>1255</v>
      </c>
    </row>
    <row r="785" spans="1:10" x14ac:dyDescent="0.35">
      <c r="A785" t="s">
        <v>10</v>
      </c>
      <c r="B785" t="s">
        <v>1251</v>
      </c>
      <c r="C785" s="227" t="s">
        <v>498</v>
      </c>
      <c r="D785" s="227">
        <v>30.18</v>
      </c>
      <c r="E785" s="227" t="s">
        <v>203</v>
      </c>
      <c r="F785" t="s">
        <v>204</v>
      </c>
      <c r="G785" t="s">
        <v>73</v>
      </c>
      <c r="H785" t="s">
        <v>1254</v>
      </c>
      <c r="I785" t="s">
        <v>1044</v>
      </c>
      <c r="J785" t="s">
        <v>1255</v>
      </c>
    </row>
    <row r="786" spans="1:10" x14ac:dyDescent="0.35">
      <c r="A786" t="s">
        <v>10</v>
      </c>
      <c r="B786" t="s">
        <v>1251</v>
      </c>
      <c r="C786" s="227" t="s">
        <v>1129</v>
      </c>
      <c r="D786" s="227">
        <v>50.27</v>
      </c>
      <c r="E786" s="227" t="s">
        <v>203</v>
      </c>
      <c r="F786" t="s">
        <v>204</v>
      </c>
      <c r="G786" t="s">
        <v>73</v>
      </c>
      <c r="H786" t="s">
        <v>1254</v>
      </c>
      <c r="I786" t="s">
        <v>1044</v>
      </c>
      <c r="J786" t="s">
        <v>1255</v>
      </c>
    </row>
    <row r="787" spans="1:10" x14ac:dyDescent="0.35">
      <c r="A787" t="s">
        <v>10</v>
      </c>
      <c r="B787" t="s">
        <v>1251</v>
      </c>
      <c r="C787" s="227" t="s">
        <v>1281</v>
      </c>
      <c r="D787" s="227">
        <v>88.83</v>
      </c>
      <c r="E787" s="227" t="s">
        <v>203</v>
      </c>
      <c r="F787" t="s">
        <v>204</v>
      </c>
      <c r="G787" t="s">
        <v>73</v>
      </c>
      <c r="H787" t="s">
        <v>1254</v>
      </c>
      <c r="I787" t="s">
        <v>1044</v>
      </c>
      <c r="J787" t="s">
        <v>1255</v>
      </c>
    </row>
    <row r="788" spans="1:10" x14ac:dyDescent="0.35">
      <c r="A788" t="s">
        <v>10</v>
      </c>
      <c r="B788" t="s">
        <v>1251</v>
      </c>
      <c r="C788" s="227" t="s">
        <v>656</v>
      </c>
      <c r="D788" s="227">
        <v>275.37</v>
      </c>
      <c r="E788" s="227" t="s">
        <v>203</v>
      </c>
      <c r="F788" t="s">
        <v>204</v>
      </c>
      <c r="G788" t="s">
        <v>73</v>
      </c>
      <c r="H788" t="s">
        <v>1254</v>
      </c>
      <c r="I788" t="s">
        <v>1044</v>
      </c>
      <c r="J788" t="s">
        <v>1255</v>
      </c>
    </row>
    <row r="789" spans="1:10" x14ac:dyDescent="0.35">
      <c r="A789" t="s">
        <v>10</v>
      </c>
      <c r="B789" t="s">
        <v>1251</v>
      </c>
      <c r="C789" s="227" t="s">
        <v>741</v>
      </c>
      <c r="D789" s="227">
        <v>193.15</v>
      </c>
      <c r="E789" s="227" t="s">
        <v>203</v>
      </c>
      <c r="F789" t="s">
        <v>204</v>
      </c>
      <c r="G789" t="s">
        <v>73</v>
      </c>
      <c r="H789" t="s">
        <v>1254</v>
      </c>
      <c r="I789" t="s">
        <v>1044</v>
      </c>
      <c r="J789" t="s">
        <v>1255</v>
      </c>
    </row>
    <row r="790" spans="1:10" x14ac:dyDescent="0.35">
      <c r="A790" t="s">
        <v>10</v>
      </c>
      <c r="B790" t="s">
        <v>1251</v>
      </c>
      <c r="C790" s="227" t="s">
        <v>1282</v>
      </c>
      <c r="D790" s="227">
        <v>183.39</v>
      </c>
      <c r="E790" s="227" t="s">
        <v>47</v>
      </c>
      <c r="F790" t="s">
        <v>48</v>
      </c>
      <c r="G790" t="s">
        <v>13</v>
      </c>
      <c r="H790" t="s">
        <v>14</v>
      </c>
      <c r="I790" t="s">
        <v>15</v>
      </c>
      <c r="J790" t="s">
        <v>16</v>
      </c>
    </row>
    <row r="791" spans="1:10" x14ac:dyDescent="0.35">
      <c r="A791" t="s">
        <v>10</v>
      </c>
      <c r="B791" t="s">
        <v>1251</v>
      </c>
      <c r="C791" s="227" t="s">
        <v>1054</v>
      </c>
      <c r="D791" s="227">
        <v>46.03</v>
      </c>
      <c r="E791" s="227" t="s">
        <v>511</v>
      </c>
      <c r="F791" t="s">
        <v>512</v>
      </c>
      <c r="G791" t="s">
        <v>13</v>
      </c>
      <c r="H791" t="s">
        <v>14</v>
      </c>
      <c r="I791" t="s">
        <v>15</v>
      </c>
      <c r="J791" t="s">
        <v>16</v>
      </c>
    </row>
    <row r="792" spans="1:10" x14ac:dyDescent="0.35">
      <c r="A792" t="s">
        <v>10</v>
      </c>
      <c r="B792" t="s">
        <v>1251</v>
      </c>
      <c r="C792" s="227" t="s">
        <v>242</v>
      </c>
      <c r="D792" s="227">
        <v>773</v>
      </c>
      <c r="E792" s="227" t="s">
        <v>31</v>
      </c>
      <c r="F792" t="s">
        <v>32</v>
      </c>
      <c r="G792" t="s">
        <v>13</v>
      </c>
      <c r="H792" t="s">
        <v>14</v>
      </c>
      <c r="I792" t="s">
        <v>15</v>
      </c>
      <c r="J792" t="s">
        <v>16</v>
      </c>
    </row>
    <row r="793" spans="1:10" x14ac:dyDescent="0.35">
      <c r="A793" t="s">
        <v>10</v>
      </c>
      <c r="B793" t="s">
        <v>1251</v>
      </c>
      <c r="C793" s="227" t="s">
        <v>251</v>
      </c>
      <c r="D793" s="227">
        <v>3260.94</v>
      </c>
      <c r="E793" s="227" t="s">
        <v>18</v>
      </c>
      <c r="F793" t="s">
        <v>19</v>
      </c>
      <c r="G793" t="s">
        <v>13</v>
      </c>
      <c r="H793" t="s">
        <v>14</v>
      </c>
      <c r="I793" t="s">
        <v>15</v>
      </c>
      <c r="J793" t="s">
        <v>16</v>
      </c>
    </row>
    <row r="794" spans="1:10" x14ac:dyDescent="0.35">
      <c r="A794" t="s">
        <v>10</v>
      </c>
      <c r="B794" t="s">
        <v>1251</v>
      </c>
      <c r="C794" s="227" t="s">
        <v>996</v>
      </c>
      <c r="D794" s="227">
        <v>778.18</v>
      </c>
      <c r="E794" s="227" t="s">
        <v>18</v>
      </c>
      <c r="F794" t="s">
        <v>19</v>
      </c>
      <c r="G794" t="s">
        <v>13</v>
      </c>
      <c r="H794" t="s">
        <v>14</v>
      </c>
      <c r="I794" t="s">
        <v>15</v>
      </c>
      <c r="J794" t="s">
        <v>16</v>
      </c>
    </row>
    <row r="795" spans="1:10" x14ac:dyDescent="0.35">
      <c r="A795" t="s">
        <v>10</v>
      </c>
      <c r="B795" t="s">
        <v>1251</v>
      </c>
      <c r="C795" s="227" t="s">
        <v>994</v>
      </c>
      <c r="D795" s="227">
        <v>1084.24</v>
      </c>
      <c r="E795" s="227" t="s">
        <v>18</v>
      </c>
      <c r="F795" t="s">
        <v>19</v>
      </c>
      <c r="G795" t="s">
        <v>13</v>
      </c>
      <c r="H795" t="s">
        <v>14</v>
      </c>
      <c r="I795" t="s">
        <v>15</v>
      </c>
      <c r="J795" t="s">
        <v>16</v>
      </c>
    </row>
    <row r="796" spans="1:10" x14ac:dyDescent="0.35">
      <c r="A796" t="s">
        <v>10</v>
      </c>
      <c r="B796" t="s">
        <v>1251</v>
      </c>
      <c r="C796" s="227" t="s">
        <v>337</v>
      </c>
      <c r="D796" s="227">
        <v>913.9</v>
      </c>
      <c r="E796" s="227" t="s">
        <v>18</v>
      </c>
      <c r="F796" t="s">
        <v>19</v>
      </c>
      <c r="G796" t="s">
        <v>13</v>
      </c>
      <c r="H796" t="s">
        <v>14</v>
      </c>
      <c r="I796" t="s">
        <v>15</v>
      </c>
      <c r="J796" t="s">
        <v>16</v>
      </c>
    </row>
    <row r="797" spans="1:10" x14ac:dyDescent="0.35">
      <c r="A797" t="s">
        <v>10</v>
      </c>
      <c r="B797" t="s">
        <v>1251</v>
      </c>
      <c r="C797" s="227" t="s">
        <v>338</v>
      </c>
      <c r="D797" s="227">
        <v>793.88</v>
      </c>
      <c r="E797" s="227" t="s">
        <v>18</v>
      </c>
      <c r="F797" t="s">
        <v>19</v>
      </c>
      <c r="G797" t="s">
        <v>13</v>
      </c>
      <c r="H797" t="s">
        <v>14</v>
      </c>
      <c r="I797" t="s">
        <v>15</v>
      </c>
      <c r="J797" t="s">
        <v>16</v>
      </c>
    </row>
    <row r="798" spans="1:10" x14ac:dyDescent="0.35">
      <c r="A798" t="s">
        <v>10</v>
      </c>
      <c r="B798" t="s">
        <v>1251</v>
      </c>
      <c r="C798" s="227" t="s">
        <v>660</v>
      </c>
      <c r="D798" s="227">
        <v>1084.23</v>
      </c>
      <c r="E798" s="227" t="s">
        <v>18</v>
      </c>
      <c r="F798" t="s">
        <v>19</v>
      </c>
      <c r="G798" t="s">
        <v>13</v>
      </c>
      <c r="H798" t="s">
        <v>14</v>
      </c>
      <c r="I798" t="s">
        <v>15</v>
      </c>
      <c r="J798" t="s">
        <v>16</v>
      </c>
    </row>
    <row r="799" spans="1:10" x14ac:dyDescent="0.35">
      <c r="A799" t="s">
        <v>10</v>
      </c>
      <c r="B799" t="s">
        <v>1251</v>
      </c>
      <c r="C799" s="227" t="s">
        <v>339</v>
      </c>
      <c r="D799" s="227">
        <v>335.72</v>
      </c>
      <c r="E799" s="227" t="s">
        <v>18</v>
      </c>
      <c r="F799" t="s">
        <v>19</v>
      </c>
      <c r="G799" t="s">
        <v>13</v>
      </c>
      <c r="H799" t="s">
        <v>14</v>
      </c>
      <c r="I799" t="s">
        <v>15</v>
      </c>
      <c r="J799" t="s">
        <v>16</v>
      </c>
    </row>
    <row r="800" spans="1:10" x14ac:dyDescent="0.35">
      <c r="A800" t="s">
        <v>10</v>
      </c>
      <c r="B800" t="s">
        <v>1251</v>
      </c>
      <c r="C800" s="227" t="s">
        <v>340</v>
      </c>
      <c r="D800" s="227">
        <v>771.59</v>
      </c>
      <c r="E800" s="227" t="s">
        <v>18</v>
      </c>
      <c r="F800" t="s">
        <v>19</v>
      </c>
      <c r="G800" t="s">
        <v>13</v>
      </c>
      <c r="H800" t="s">
        <v>14</v>
      </c>
      <c r="I800" t="s">
        <v>15</v>
      </c>
      <c r="J800" t="s">
        <v>16</v>
      </c>
    </row>
    <row r="801" spans="1:10" x14ac:dyDescent="0.35">
      <c r="A801" t="s">
        <v>10</v>
      </c>
      <c r="B801" t="s">
        <v>1251</v>
      </c>
      <c r="C801" s="227" t="s">
        <v>341</v>
      </c>
      <c r="D801" s="227">
        <v>1084.23</v>
      </c>
      <c r="E801" s="227" t="s">
        <v>18</v>
      </c>
      <c r="F801" t="s">
        <v>19</v>
      </c>
      <c r="G801" t="s">
        <v>13</v>
      </c>
      <c r="H801" t="s">
        <v>14</v>
      </c>
      <c r="I801" t="s">
        <v>15</v>
      </c>
      <c r="J801" t="s">
        <v>16</v>
      </c>
    </row>
    <row r="802" spans="1:10" x14ac:dyDescent="0.35">
      <c r="A802" t="s">
        <v>10</v>
      </c>
      <c r="B802" t="s">
        <v>1251</v>
      </c>
      <c r="C802" s="227" t="s">
        <v>24</v>
      </c>
      <c r="D802" s="227">
        <v>155.21</v>
      </c>
      <c r="E802" s="227" t="s">
        <v>18</v>
      </c>
      <c r="F802" t="s">
        <v>19</v>
      </c>
      <c r="G802" t="s">
        <v>13</v>
      </c>
      <c r="H802" t="s">
        <v>14</v>
      </c>
      <c r="I802" t="s">
        <v>15</v>
      </c>
      <c r="J802" t="s">
        <v>16</v>
      </c>
    </row>
    <row r="803" spans="1:10" x14ac:dyDescent="0.35">
      <c r="A803" t="s">
        <v>10</v>
      </c>
      <c r="B803" t="s">
        <v>1251</v>
      </c>
      <c r="C803" s="227" t="s">
        <v>25</v>
      </c>
      <c r="D803" s="227">
        <v>781.48</v>
      </c>
      <c r="E803" s="227" t="s">
        <v>18</v>
      </c>
      <c r="F803" t="s">
        <v>19</v>
      </c>
      <c r="G803" t="s">
        <v>13</v>
      </c>
      <c r="H803" t="s">
        <v>14</v>
      </c>
      <c r="I803" t="s">
        <v>15</v>
      </c>
      <c r="J803" t="s">
        <v>16</v>
      </c>
    </row>
    <row r="804" spans="1:10" x14ac:dyDescent="0.35">
      <c r="A804" t="s">
        <v>10</v>
      </c>
      <c r="B804" t="s">
        <v>1251</v>
      </c>
      <c r="C804" s="227" t="s">
        <v>26</v>
      </c>
      <c r="D804" s="227">
        <v>1162.45</v>
      </c>
      <c r="E804" s="227" t="s">
        <v>18</v>
      </c>
      <c r="F804" t="s">
        <v>19</v>
      </c>
      <c r="G804" t="s">
        <v>13</v>
      </c>
      <c r="H804" t="s">
        <v>14</v>
      </c>
      <c r="I804" t="s">
        <v>15</v>
      </c>
      <c r="J804" t="s">
        <v>16</v>
      </c>
    </row>
    <row r="805" spans="1:10" x14ac:dyDescent="0.35">
      <c r="A805" t="s">
        <v>10</v>
      </c>
      <c r="B805" t="s">
        <v>1251</v>
      </c>
      <c r="C805" s="227" t="s">
        <v>1283</v>
      </c>
      <c r="D805" s="227">
        <v>354.81</v>
      </c>
      <c r="E805" s="227" t="s">
        <v>47</v>
      </c>
      <c r="F805" t="s">
        <v>48</v>
      </c>
      <c r="G805" t="s">
        <v>13</v>
      </c>
      <c r="H805" t="s">
        <v>14</v>
      </c>
      <c r="I805" t="s">
        <v>15</v>
      </c>
      <c r="J805" t="s">
        <v>16</v>
      </c>
    </row>
    <row r="806" spans="1:10" x14ac:dyDescent="0.35">
      <c r="A806" t="s">
        <v>10</v>
      </c>
      <c r="B806" t="s">
        <v>1251</v>
      </c>
      <c r="C806" s="227" t="s">
        <v>729</v>
      </c>
      <c r="D806" s="227">
        <v>183.39</v>
      </c>
      <c r="E806" s="227" t="s">
        <v>47</v>
      </c>
      <c r="F806" t="s">
        <v>48</v>
      </c>
      <c r="G806" t="s">
        <v>13</v>
      </c>
      <c r="H806" t="s">
        <v>14</v>
      </c>
      <c r="I806" t="s">
        <v>15</v>
      </c>
      <c r="J806" t="s">
        <v>16</v>
      </c>
    </row>
    <row r="807" spans="1:10" x14ac:dyDescent="0.35">
      <c r="A807" t="s">
        <v>10</v>
      </c>
      <c r="B807" t="s">
        <v>1251</v>
      </c>
      <c r="C807" s="227" t="s">
        <v>393</v>
      </c>
      <c r="D807" s="227">
        <v>49.81</v>
      </c>
      <c r="E807" s="227" t="s">
        <v>47</v>
      </c>
      <c r="F807" t="s">
        <v>48</v>
      </c>
      <c r="G807" t="s">
        <v>13</v>
      </c>
      <c r="H807" t="s">
        <v>14</v>
      </c>
      <c r="I807" t="s">
        <v>15</v>
      </c>
      <c r="J807" t="s">
        <v>16</v>
      </c>
    </row>
    <row r="808" spans="1:10" x14ac:dyDescent="0.35">
      <c r="A808" t="s">
        <v>10</v>
      </c>
      <c r="B808" t="s">
        <v>1251</v>
      </c>
      <c r="C808" s="227" t="s">
        <v>1284</v>
      </c>
      <c r="D808" s="227">
        <v>181.37</v>
      </c>
      <c r="E808" s="227" t="s">
        <v>47</v>
      </c>
      <c r="F808" t="s">
        <v>48</v>
      </c>
      <c r="G808" t="s">
        <v>13</v>
      </c>
      <c r="H808" t="s">
        <v>14</v>
      </c>
      <c r="I808" t="s">
        <v>15</v>
      </c>
      <c r="J808" t="s">
        <v>16</v>
      </c>
    </row>
    <row r="809" spans="1:10" x14ac:dyDescent="0.35">
      <c r="A809" t="s">
        <v>10</v>
      </c>
      <c r="B809" t="s">
        <v>1251</v>
      </c>
      <c r="C809" s="227" t="s">
        <v>1285</v>
      </c>
      <c r="D809" s="227">
        <v>183.39</v>
      </c>
      <c r="E809" s="227" t="s">
        <v>47</v>
      </c>
      <c r="F809" t="s">
        <v>48</v>
      </c>
      <c r="G809" t="s">
        <v>13</v>
      </c>
      <c r="H809" t="s">
        <v>14</v>
      </c>
      <c r="I809" t="s">
        <v>15</v>
      </c>
      <c r="J809" t="s">
        <v>16</v>
      </c>
    </row>
    <row r="810" spans="1:10" x14ac:dyDescent="0.35">
      <c r="A810" t="s">
        <v>10</v>
      </c>
      <c r="B810" t="s">
        <v>1251</v>
      </c>
      <c r="C810" s="227" t="s">
        <v>1286</v>
      </c>
      <c r="D810" s="227">
        <v>183.39</v>
      </c>
      <c r="E810" s="227" t="s">
        <v>47</v>
      </c>
      <c r="F810" t="s">
        <v>48</v>
      </c>
      <c r="G810" t="s">
        <v>13</v>
      </c>
      <c r="H810" t="s">
        <v>14</v>
      </c>
      <c r="I810" t="s">
        <v>15</v>
      </c>
      <c r="J810" t="s">
        <v>16</v>
      </c>
    </row>
    <row r="811" spans="1:10" x14ac:dyDescent="0.35">
      <c r="A811" t="s">
        <v>10</v>
      </c>
      <c r="B811" t="s">
        <v>1251</v>
      </c>
      <c r="C811" s="227" t="s">
        <v>1287</v>
      </c>
      <c r="D811" s="227">
        <v>181.37</v>
      </c>
      <c r="E811" s="227" t="s">
        <v>45</v>
      </c>
      <c r="F811" t="s">
        <v>46</v>
      </c>
      <c r="G811" t="s">
        <v>13</v>
      </c>
      <c r="H811" t="s">
        <v>14</v>
      </c>
      <c r="I811" t="s">
        <v>15</v>
      </c>
      <c r="J811" t="s">
        <v>16</v>
      </c>
    </row>
    <row r="812" spans="1:10" x14ac:dyDescent="0.35">
      <c r="A812" t="s">
        <v>10</v>
      </c>
      <c r="B812" t="s">
        <v>1251</v>
      </c>
      <c r="C812" s="227" t="s">
        <v>1288</v>
      </c>
      <c r="D812" s="227">
        <v>168.33</v>
      </c>
      <c r="E812" s="227" t="s">
        <v>194</v>
      </c>
      <c r="F812" t="s">
        <v>195</v>
      </c>
      <c r="G812" t="s">
        <v>13</v>
      </c>
      <c r="H812" t="s">
        <v>192</v>
      </c>
      <c r="I812" t="s">
        <v>180</v>
      </c>
      <c r="J812" t="s">
        <v>193</v>
      </c>
    </row>
    <row r="813" spans="1:10" x14ac:dyDescent="0.35">
      <c r="A813" t="s">
        <v>10</v>
      </c>
      <c r="B813" t="s">
        <v>1251</v>
      </c>
      <c r="C813" s="227" t="s">
        <v>151</v>
      </c>
      <c r="D813" s="227">
        <v>1175.32</v>
      </c>
      <c r="E813" s="227" t="s">
        <v>135</v>
      </c>
      <c r="F813" t="s">
        <v>373</v>
      </c>
      <c r="G813" t="s">
        <v>312</v>
      </c>
      <c r="H813" t="s">
        <v>371</v>
      </c>
      <c r="I813" t="s">
        <v>15</v>
      </c>
      <c r="J813" t="s">
        <v>372</v>
      </c>
    </row>
    <row r="814" spans="1:10" x14ac:dyDescent="0.35">
      <c r="A814" t="s">
        <v>10</v>
      </c>
      <c r="B814" t="s">
        <v>1251</v>
      </c>
      <c r="C814" s="227" t="s">
        <v>1208</v>
      </c>
      <c r="D814" s="227">
        <v>174.09</v>
      </c>
      <c r="E814" s="227" t="s">
        <v>33</v>
      </c>
      <c r="F814" t="s">
        <v>34</v>
      </c>
      <c r="G814" t="s">
        <v>13</v>
      </c>
      <c r="H814" t="s">
        <v>14</v>
      </c>
      <c r="I814" t="s">
        <v>15</v>
      </c>
      <c r="J814" t="s">
        <v>16</v>
      </c>
    </row>
    <row r="815" spans="1:10" x14ac:dyDescent="0.35">
      <c r="A815" t="s">
        <v>10</v>
      </c>
      <c r="B815" t="s">
        <v>1251</v>
      </c>
      <c r="C815" s="227" t="s">
        <v>1289</v>
      </c>
      <c r="D815" s="227">
        <v>187.47</v>
      </c>
      <c r="E815" s="227" t="s">
        <v>33</v>
      </c>
      <c r="F815" t="s">
        <v>34</v>
      </c>
      <c r="G815" t="s">
        <v>13</v>
      </c>
      <c r="H815" t="s">
        <v>14</v>
      </c>
      <c r="I815" t="s">
        <v>15</v>
      </c>
      <c r="J815" t="s">
        <v>16</v>
      </c>
    </row>
    <row r="816" spans="1:10" x14ac:dyDescent="0.35">
      <c r="A816" t="s">
        <v>10</v>
      </c>
      <c r="B816" t="s">
        <v>1251</v>
      </c>
      <c r="C816" s="227" t="s">
        <v>121</v>
      </c>
      <c r="D816" s="227">
        <v>139.44</v>
      </c>
      <c r="E816" s="227" t="s">
        <v>65</v>
      </c>
      <c r="F816" t="s">
        <v>66</v>
      </c>
      <c r="G816" t="s">
        <v>67</v>
      </c>
      <c r="H816" t="s">
        <v>1254</v>
      </c>
      <c r="I816" t="s">
        <v>1044</v>
      </c>
      <c r="J816" t="s">
        <v>1255</v>
      </c>
    </row>
    <row r="817" spans="1:10" x14ac:dyDescent="0.35">
      <c r="A817" t="s">
        <v>10</v>
      </c>
      <c r="B817" t="s">
        <v>1251</v>
      </c>
      <c r="C817" s="227" t="s">
        <v>722</v>
      </c>
      <c r="D817" s="227">
        <v>141.32</v>
      </c>
      <c r="E817" s="227" t="s">
        <v>65</v>
      </c>
      <c r="F817" t="s">
        <v>66</v>
      </c>
      <c r="G817" t="s">
        <v>67</v>
      </c>
      <c r="H817" t="s">
        <v>1254</v>
      </c>
      <c r="I817" t="s">
        <v>1044</v>
      </c>
      <c r="J817" t="s">
        <v>1255</v>
      </c>
    </row>
    <row r="818" spans="1:10" x14ac:dyDescent="0.35">
      <c r="A818" t="s">
        <v>10</v>
      </c>
      <c r="B818" t="s">
        <v>1251</v>
      </c>
      <c r="C818" s="227" t="s">
        <v>750</v>
      </c>
      <c r="D818" s="227">
        <v>143.88</v>
      </c>
      <c r="E818" s="227" t="s">
        <v>65</v>
      </c>
      <c r="F818" t="s">
        <v>66</v>
      </c>
      <c r="G818" t="s">
        <v>67</v>
      </c>
      <c r="H818" t="s">
        <v>1254</v>
      </c>
      <c r="I818" t="s">
        <v>1044</v>
      </c>
      <c r="J818" t="s">
        <v>1255</v>
      </c>
    </row>
    <row r="819" spans="1:10" x14ac:dyDescent="0.35">
      <c r="A819" t="s">
        <v>10</v>
      </c>
      <c r="B819" t="s">
        <v>1251</v>
      </c>
      <c r="C819" s="227" t="s">
        <v>211</v>
      </c>
      <c r="D819" s="227">
        <v>138.6</v>
      </c>
      <c r="E819" s="227" t="s">
        <v>65</v>
      </c>
      <c r="F819" t="s">
        <v>66</v>
      </c>
      <c r="G819" t="s">
        <v>67</v>
      </c>
      <c r="H819" t="s">
        <v>1254</v>
      </c>
      <c r="I819" t="s">
        <v>1044</v>
      </c>
      <c r="J819" t="s">
        <v>1255</v>
      </c>
    </row>
    <row r="820" spans="1:10" x14ac:dyDescent="0.35">
      <c r="A820" t="s">
        <v>10</v>
      </c>
      <c r="B820" t="s">
        <v>1251</v>
      </c>
      <c r="C820" s="227" t="s">
        <v>325</v>
      </c>
      <c r="D820" s="227">
        <v>22.79</v>
      </c>
      <c r="E820" s="227" t="s">
        <v>92</v>
      </c>
      <c r="F820" t="s">
        <v>93</v>
      </c>
      <c r="G820" t="s">
        <v>67</v>
      </c>
      <c r="H820" t="s">
        <v>1254</v>
      </c>
      <c r="I820" t="s">
        <v>1044</v>
      </c>
      <c r="J820" t="s">
        <v>1255</v>
      </c>
    </row>
    <row r="821" spans="1:10" x14ac:dyDescent="0.35">
      <c r="A821" t="s">
        <v>10</v>
      </c>
      <c r="B821" t="s">
        <v>1251</v>
      </c>
      <c r="C821" s="227" t="s">
        <v>70</v>
      </c>
      <c r="D821" s="227">
        <v>257.38</v>
      </c>
      <c r="E821" s="227" t="s">
        <v>65</v>
      </c>
      <c r="F821" t="s">
        <v>66</v>
      </c>
      <c r="G821" t="s">
        <v>67</v>
      </c>
      <c r="H821" t="s">
        <v>1185</v>
      </c>
      <c r="I821" t="s">
        <v>1044</v>
      </c>
      <c r="J821" t="s">
        <v>191</v>
      </c>
    </row>
    <row r="822" spans="1:10" x14ac:dyDescent="0.35">
      <c r="A822" t="s">
        <v>10</v>
      </c>
      <c r="B822" t="s">
        <v>1251</v>
      </c>
      <c r="C822" s="227" t="s">
        <v>272</v>
      </c>
      <c r="D822" s="227">
        <v>165.56</v>
      </c>
      <c r="E822" s="227" t="s">
        <v>203</v>
      </c>
      <c r="F822" t="s">
        <v>204</v>
      </c>
      <c r="G822" t="s">
        <v>73</v>
      </c>
      <c r="H822" t="s">
        <v>1254</v>
      </c>
      <c r="I822" t="s">
        <v>1044</v>
      </c>
      <c r="J822" t="s">
        <v>1255</v>
      </c>
    </row>
    <row r="823" spans="1:10" x14ac:dyDescent="0.35">
      <c r="A823" t="s">
        <v>10</v>
      </c>
      <c r="B823" t="s">
        <v>1251</v>
      </c>
      <c r="C823" s="227" t="s">
        <v>261</v>
      </c>
      <c r="D823" s="227">
        <v>142.53</v>
      </c>
      <c r="E823" s="227" t="s">
        <v>203</v>
      </c>
      <c r="F823" t="s">
        <v>204</v>
      </c>
      <c r="G823" t="s">
        <v>73</v>
      </c>
      <c r="H823" t="s">
        <v>1254</v>
      </c>
      <c r="I823" t="s">
        <v>1044</v>
      </c>
      <c r="J823" t="s">
        <v>1255</v>
      </c>
    </row>
    <row r="824" spans="1:10" x14ac:dyDescent="0.35">
      <c r="A824" t="s">
        <v>10</v>
      </c>
      <c r="B824" t="s">
        <v>1251</v>
      </c>
      <c r="C824" s="227" t="s">
        <v>696</v>
      </c>
      <c r="D824" s="227">
        <v>774.57</v>
      </c>
      <c r="E824" s="227" t="s">
        <v>203</v>
      </c>
      <c r="F824" t="s">
        <v>204</v>
      </c>
      <c r="G824" t="s">
        <v>73</v>
      </c>
      <c r="H824" t="s">
        <v>1254</v>
      </c>
      <c r="I824" t="s">
        <v>1044</v>
      </c>
      <c r="J824" t="s">
        <v>1255</v>
      </c>
    </row>
    <row r="825" spans="1:10" x14ac:dyDescent="0.35">
      <c r="A825" t="s">
        <v>10</v>
      </c>
      <c r="B825" t="s">
        <v>1251</v>
      </c>
      <c r="C825" s="227" t="s">
        <v>170</v>
      </c>
      <c r="D825" s="227">
        <v>191.69</v>
      </c>
      <c r="E825" s="227" t="s">
        <v>203</v>
      </c>
      <c r="F825" t="s">
        <v>204</v>
      </c>
      <c r="G825" t="s">
        <v>73</v>
      </c>
      <c r="H825" t="s">
        <v>1254</v>
      </c>
      <c r="I825" t="s">
        <v>1044</v>
      </c>
      <c r="J825" t="s">
        <v>1255</v>
      </c>
    </row>
    <row r="826" spans="1:10" x14ac:dyDescent="0.35">
      <c r="A826" t="s">
        <v>10</v>
      </c>
      <c r="B826" t="s">
        <v>1251</v>
      </c>
      <c r="C826" s="227" t="s">
        <v>138</v>
      </c>
      <c r="D826" s="227">
        <v>172.61</v>
      </c>
      <c r="E826" s="227" t="s">
        <v>203</v>
      </c>
      <c r="F826" t="s">
        <v>204</v>
      </c>
      <c r="G826" t="s">
        <v>73</v>
      </c>
      <c r="H826" t="s">
        <v>1254</v>
      </c>
      <c r="I826" t="s">
        <v>1044</v>
      </c>
      <c r="J826" t="s">
        <v>1255</v>
      </c>
    </row>
    <row r="827" spans="1:10" x14ac:dyDescent="0.35">
      <c r="A827" t="s">
        <v>10</v>
      </c>
      <c r="B827" t="s">
        <v>1251</v>
      </c>
      <c r="C827" s="227" t="s">
        <v>403</v>
      </c>
      <c r="D827" s="227">
        <v>1004.75</v>
      </c>
      <c r="E827" s="227" t="s">
        <v>203</v>
      </c>
      <c r="F827" t="s">
        <v>204</v>
      </c>
      <c r="G827" t="s">
        <v>73</v>
      </c>
      <c r="H827" t="s">
        <v>1254</v>
      </c>
      <c r="I827" t="s">
        <v>1044</v>
      </c>
      <c r="J827" t="s">
        <v>1255</v>
      </c>
    </row>
    <row r="828" spans="1:10" x14ac:dyDescent="0.35">
      <c r="A828" t="s">
        <v>10</v>
      </c>
      <c r="B828" t="s">
        <v>1251</v>
      </c>
      <c r="C828" s="227" t="s">
        <v>1235</v>
      </c>
      <c r="D828" s="227">
        <v>131.02000000000001</v>
      </c>
      <c r="E828" s="227" t="s">
        <v>203</v>
      </c>
      <c r="F828" t="s">
        <v>204</v>
      </c>
      <c r="G828" t="s">
        <v>73</v>
      </c>
      <c r="H828" t="s">
        <v>1254</v>
      </c>
      <c r="I828" t="s">
        <v>1044</v>
      </c>
      <c r="J828" t="s">
        <v>1255</v>
      </c>
    </row>
    <row r="829" spans="1:10" x14ac:dyDescent="0.35">
      <c r="A829" t="s">
        <v>10</v>
      </c>
      <c r="B829" t="s">
        <v>1251</v>
      </c>
      <c r="C829" s="227" t="s">
        <v>176</v>
      </c>
      <c r="D829" s="227">
        <v>78.56</v>
      </c>
      <c r="E829" s="227" t="s">
        <v>306</v>
      </c>
      <c r="F829" t="s">
        <v>307</v>
      </c>
      <c r="G829" t="s">
        <v>73</v>
      </c>
      <c r="H829" t="s">
        <v>1254</v>
      </c>
      <c r="I829" t="s">
        <v>1044</v>
      </c>
      <c r="J829" t="s">
        <v>1255</v>
      </c>
    </row>
    <row r="830" spans="1:10" x14ac:dyDescent="0.35">
      <c r="A830" t="s">
        <v>10</v>
      </c>
      <c r="B830" t="s">
        <v>1251</v>
      </c>
      <c r="C830" s="227" t="s">
        <v>674</v>
      </c>
      <c r="D830" s="227">
        <v>585.09</v>
      </c>
      <c r="E830" s="227" t="s">
        <v>306</v>
      </c>
      <c r="F830" t="s">
        <v>307</v>
      </c>
      <c r="G830" t="s">
        <v>73</v>
      </c>
      <c r="H830" t="s">
        <v>1254</v>
      </c>
      <c r="I830" t="s">
        <v>1044</v>
      </c>
      <c r="J830" t="s">
        <v>1255</v>
      </c>
    </row>
    <row r="831" spans="1:10" x14ac:dyDescent="0.35">
      <c r="A831" t="s">
        <v>10</v>
      </c>
      <c r="B831" t="s">
        <v>1251</v>
      </c>
      <c r="C831" s="227" t="s">
        <v>271</v>
      </c>
      <c r="D831" s="227">
        <v>265.44</v>
      </c>
      <c r="E831" s="227" t="s">
        <v>306</v>
      </c>
      <c r="F831" t="s">
        <v>307</v>
      </c>
      <c r="G831" t="s">
        <v>73</v>
      </c>
      <c r="H831" t="s">
        <v>1254</v>
      </c>
      <c r="I831" t="s">
        <v>1044</v>
      </c>
      <c r="J831" t="s">
        <v>1255</v>
      </c>
    </row>
    <row r="832" spans="1:10" x14ac:dyDescent="0.35">
      <c r="A832" t="s">
        <v>10</v>
      </c>
      <c r="B832" t="s">
        <v>1251</v>
      </c>
      <c r="C832" s="227" t="s">
        <v>721</v>
      </c>
      <c r="D832" s="227">
        <v>1222.78</v>
      </c>
      <c r="E832" s="227" t="s">
        <v>306</v>
      </c>
      <c r="F832" t="s">
        <v>307</v>
      </c>
      <c r="G832" t="s">
        <v>73</v>
      </c>
      <c r="H832" t="s">
        <v>1254</v>
      </c>
      <c r="I832" t="s">
        <v>1044</v>
      </c>
      <c r="J832" t="s">
        <v>1255</v>
      </c>
    </row>
    <row r="833" spans="1:10" x14ac:dyDescent="0.35">
      <c r="A833" t="s">
        <v>10</v>
      </c>
      <c r="B833" t="s">
        <v>1251</v>
      </c>
      <c r="C833" s="227" t="s">
        <v>269</v>
      </c>
      <c r="D833" s="227">
        <v>2175.1999999999998</v>
      </c>
      <c r="E833" s="227" t="s">
        <v>306</v>
      </c>
      <c r="F833" t="s">
        <v>307</v>
      </c>
      <c r="G833" t="s">
        <v>73</v>
      </c>
      <c r="H833" t="s">
        <v>1254</v>
      </c>
      <c r="I833" t="s">
        <v>1044</v>
      </c>
      <c r="J833" t="s">
        <v>1255</v>
      </c>
    </row>
    <row r="834" spans="1:10" x14ac:dyDescent="0.35">
      <c r="A834" t="s">
        <v>10</v>
      </c>
      <c r="B834" t="s">
        <v>1251</v>
      </c>
      <c r="C834" s="227" t="s">
        <v>258</v>
      </c>
      <c r="D834" s="227">
        <v>120.19</v>
      </c>
      <c r="E834" s="227" t="s">
        <v>306</v>
      </c>
      <c r="F834" t="s">
        <v>307</v>
      </c>
      <c r="G834" t="s">
        <v>73</v>
      </c>
      <c r="H834" t="s">
        <v>1254</v>
      </c>
      <c r="I834" t="s">
        <v>1044</v>
      </c>
      <c r="J834" t="s">
        <v>1255</v>
      </c>
    </row>
    <row r="835" spans="1:10" x14ac:dyDescent="0.35">
      <c r="A835" t="s">
        <v>10</v>
      </c>
      <c r="B835" t="s">
        <v>1251</v>
      </c>
      <c r="C835" s="227" t="s">
        <v>599</v>
      </c>
      <c r="D835" s="227">
        <v>700.7</v>
      </c>
      <c r="E835" s="227" t="s">
        <v>306</v>
      </c>
      <c r="F835" t="s">
        <v>307</v>
      </c>
      <c r="G835" t="s">
        <v>73</v>
      </c>
      <c r="H835" t="s">
        <v>1254</v>
      </c>
      <c r="I835" t="s">
        <v>1044</v>
      </c>
      <c r="J835" t="s">
        <v>1255</v>
      </c>
    </row>
    <row r="836" spans="1:10" x14ac:dyDescent="0.35">
      <c r="A836" t="s">
        <v>10</v>
      </c>
      <c r="B836" t="s">
        <v>1251</v>
      </c>
      <c r="C836" s="227" t="s">
        <v>413</v>
      </c>
      <c r="D836" s="227">
        <v>183.39</v>
      </c>
      <c r="E836" s="227" t="s">
        <v>265</v>
      </c>
      <c r="F836" t="s">
        <v>266</v>
      </c>
      <c r="G836" t="s">
        <v>73</v>
      </c>
      <c r="H836" t="s">
        <v>1254</v>
      </c>
      <c r="I836" t="s">
        <v>1044</v>
      </c>
      <c r="J836" t="s">
        <v>1255</v>
      </c>
    </row>
    <row r="837" spans="1:10" x14ac:dyDescent="0.35">
      <c r="A837" t="s">
        <v>10</v>
      </c>
      <c r="B837" t="s">
        <v>1251</v>
      </c>
      <c r="C837" s="227" t="s">
        <v>683</v>
      </c>
      <c r="D837" s="227">
        <v>234.96</v>
      </c>
      <c r="E837" s="227" t="s">
        <v>215</v>
      </c>
      <c r="F837" t="s">
        <v>216</v>
      </c>
      <c r="G837" t="s">
        <v>67</v>
      </c>
      <c r="H837" t="s">
        <v>1254</v>
      </c>
      <c r="I837" t="s">
        <v>1044</v>
      </c>
      <c r="J837" t="s">
        <v>1255</v>
      </c>
    </row>
    <row r="838" spans="1:10" x14ac:dyDescent="0.35">
      <c r="A838" t="s">
        <v>10</v>
      </c>
      <c r="B838" t="s">
        <v>1251</v>
      </c>
      <c r="C838" s="227" t="s">
        <v>968</v>
      </c>
      <c r="D838" s="227">
        <v>234.96</v>
      </c>
      <c r="E838" s="227" t="s">
        <v>215</v>
      </c>
      <c r="F838" t="s">
        <v>216</v>
      </c>
      <c r="G838" t="s">
        <v>67</v>
      </c>
      <c r="H838" t="s">
        <v>1254</v>
      </c>
      <c r="I838" t="s">
        <v>1044</v>
      </c>
      <c r="J838" t="s">
        <v>1255</v>
      </c>
    </row>
    <row r="839" spans="1:10" x14ac:dyDescent="0.35">
      <c r="A839" t="s">
        <v>10</v>
      </c>
      <c r="B839" t="s">
        <v>1251</v>
      </c>
      <c r="C839" s="227" t="s">
        <v>152</v>
      </c>
      <c r="D839" s="227">
        <v>307.3</v>
      </c>
      <c r="E839" s="227" t="s">
        <v>95</v>
      </c>
      <c r="F839" t="s">
        <v>96</v>
      </c>
      <c r="G839" t="s">
        <v>67</v>
      </c>
      <c r="H839" t="s">
        <v>1254</v>
      </c>
      <c r="I839" t="s">
        <v>1044</v>
      </c>
      <c r="J839" t="s">
        <v>1255</v>
      </c>
    </row>
    <row r="840" spans="1:10" x14ac:dyDescent="0.35">
      <c r="A840" t="s">
        <v>10</v>
      </c>
      <c r="B840" t="s">
        <v>1251</v>
      </c>
      <c r="C840" s="227" t="s">
        <v>359</v>
      </c>
      <c r="D840" s="227">
        <v>363.65</v>
      </c>
      <c r="E840" s="227" t="s">
        <v>95</v>
      </c>
      <c r="F840" t="s">
        <v>96</v>
      </c>
      <c r="G840" t="s">
        <v>67</v>
      </c>
      <c r="H840" t="s">
        <v>1254</v>
      </c>
      <c r="I840" t="s">
        <v>1044</v>
      </c>
      <c r="J840" t="s">
        <v>1255</v>
      </c>
    </row>
    <row r="841" spans="1:10" x14ac:dyDescent="0.35">
      <c r="A841" t="s">
        <v>10</v>
      </c>
      <c r="B841" t="s">
        <v>1251</v>
      </c>
      <c r="C841" s="227" t="s">
        <v>360</v>
      </c>
      <c r="D841" s="227">
        <v>849.05</v>
      </c>
      <c r="E841" s="227" t="s">
        <v>95</v>
      </c>
      <c r="F841" t="s">
        <v>96</v>
      </c>
      <c r="G841" t="s">
        <v>67</v>
      </c>
      <c r="H841" t="s">
        <v>1254</v>
      </c>
      <c r="I841" t="s">
        <v>1044</v>
      </c>
      <c r="J841" t="s">
        <v>1255</v>
      </c>
    </row>
    <row r="842" spans="1:10" x14ac:dyDescent="0.35">
      <c r="A842" t="s">
        <v>10</v>
      </c>
      <c r="B842" t="s">
        <v>1251</v>
      </c>
      <c r="C842" s="227" t="s">
        <v>958</v>
      </c>
      <c r="D842" s="227">
        <v>318.27</v>
      </c>
      <c r="E842" s="227" t="s">
        <v>95</v>
      </c>
      <c r="F842" t="s">
        <v>96</v>
      </c>
      <c r="G842" t="s">
        <v>67</v>
      </c>
      <c r="H842" t="s">
        <v>1254</v>
      </c>
      <c r="I842" t="s">
        <v>1044</v>
      </c>
      <c r="J842" t="s">
        <v>1255</v>
      </c>
    </row>
    <row r="843" spans="1:10" x14ac:dyDescent="0.35">
      <c r="A843" t="s">
        <v>10</v>
      </c>
      <c r="B843" t="s">
        <v>1251</v>
      </c>
      <c r="C843" s="227" t="s">
        <v>706</v>
      </c>
      <c r="D843" s="227">
        <v>60.7</v>
      </c>
      <c r="E843" s="227" t="s">
        <v>174</v>
      </c>
      <c r="F843" t="s">
        <v>175</v>
      </c>
      <c r="G843" t="s">
        <v>67</v>
      </c>
      <c r="H843" t="s">
        <v>1254</v>
      </c>
      <c r="I843" t="s">
        <v>1044</v>
      </c>
      <c r="J843" t="s">
        <v>1255</v>
      </c>
    </row>
    <row r="844" spans="1:10" x14ac:dyDescent="0.35">
      <c r="A844" t="s">
        <v>10</v>
      </c>
      <c r="B844" t="s">
        <v>1251</v>
      </c>
      <c r="C844" s="227" t="s">
        <v>208</v>
      </c>
      <c r="D844" s="227">
        <v>75.13</v>
      </c>
      <c r="E844" s="227" t="s">
        <v>112</v>
      </c>
      <c r="F844" t="s">
        <v>113</v>
      </c>
      <c r="G844" t="s">
        <v>67</v>
      </c>
      <c r="H844" t="s">
        <v>1254</v>
      </c>
      <c r="I844" t="s">
        <v>1044</v>
      </c>
      <c r="J844" t="s">
        <v>1255</v>
      </c>
    </row>
    <row r="845" spans="1:10" x14ac:dyDescent="0.35">
      <c r="A845" t="s">
        <v>10</v>
      </c>
      <c r="B845" t="s">
        <v>1251</v>
      </c>
      <c r="C845" s="227" t="s">
        <v>369</v>
      </c>
      <c r="D845" s="227">
        <v>147.01</v>
      </c>
      <c r="E845" s="227" t="s">
        <v>89</v>
      </c>
      <c r="F845" t="s">
        <v>90</v>
      </c>
      <c r="G845" t="s">
        <v>67</v>
      </c>
      <c r="H845" t="s">
        <v>1254</v>
      </c>
      <c r="I845" t="s">
        <v>1044</v>
      </c>
      <c r="J845" t="s">
        <v>1255</v>
      </c>
    </row>
    <row r="846" spans="1:10" x14ac:dyDescent="0.35">
      <c r="A846" t="s">
        <v>10</v>
      </c>
      <c r="B846" t="s">
        <v>1251</v>
      </c>
      <c r="C846" s="227" t="s">
        <v>856</v>
      </c>
      <c r="D846" s="227">
        <v>161.80000000000001</v>
      </c>
      <c r="E846" s="227" t="s">
        <v>98</v>
      </c>
      <c r="F846" t="s">
        <v>99</v>
      </c>
      <c r="G846" t="s">
        <v>67</v>
      </c>
      <c r="H846" t="s">
        <v>1254</v>
      </c>
      <c r="I846" t="s">
        <v>1044</v>
      </c>
      <c r="J846" t="s">
        <v>1255</v>
      </c>
    </row>
    <row r="847" spans="1:10" x14ac:dyDescent="0.35">
      <c r="A847" t="s">
        <v>10</v>
      </c>
      <c r="B847" t="s">
        <v>1251</v>
      </c>
      <c r="C847" s="227" t="s">
        <v>754</v>
      </c>
      <c r="D847" s="227">
        <v>63.43</v>
      </c>
      <c r="E847" s="227" t="s">
        <v>98</v>
      </c>
      <c r="F847" t="s">
        <v>99</v>
      </c>
      <c r="G847" t="s">
        <v>67</v>
      </c>
      <c r="H847" t="s">
        <v>1254</v>
      </c>
      <c r="I847" t="s">
        <v>1044</v>
      </c>
      <c r="J847" t="s">
        <v>1255</v>
      </c>
    </row>
    <row r="848" spans="1:10" x14ac:dyDescent="0.35">
      <c r="A848" t="s">
        <v>10</v>
      </c>
      <c r="B848" t="s">
        <v>1251</v>
      </c>
      <c r="C848" s="227" t="s">
        <v>260</v>
      </c>
      <c r="D848" s="227">
        <v>187.97</v>
      </c>
      <c r="E848" s="227" t="s">
        <v>18</v>
      </c>
      <c r="F848" t="s">
        <v>19</v>
      </c>
      <c r="G848" t="s">
        <v>13</v>
      </c>
      <c r="H848" t="s">
        <v>1254</v>
      </c>
      <c r="I848" t="s">
        <v>1044</v>
      </c>
      <c r="J848" t="s">
        <v>1255</v>
      </c>
    </row>
    <row r="849" spans="1:10" x14ac:dyDescent="0.35">
      <c r="A849" t="s">
        <v>10</v>
      </c>
      <c r="B849" t="s">
        <v>1251</v>
      </c>
      <c r="C849" s="227" t="s">
        <v>71</v>
      </c>
      <c r="D849" s="227">
        <v>141.66</v>
      </c>
      <c r="E849" s="227" t="s">
        <v>65</v>
      </c>
      <c r="F849" t="s">
        <v>66</v>
      </c>
      <c r="G849" t="s">
        <v>67</v>
      </c>
      <c r="H849" t="s">
        <v>1185</v>
      </c>
      <c r="I849" t="s">
        <v>1044</v>
      </c>
      <c r="J849" t="s">
        <v>191</v>
      </c>
    </row>
    <row r="850" spans="1:10" x14ac:dyDescent="0.35">
      <c r="A850" t="s">
        <v>10</v>
      </c>
      <c r="B850" t="s">
        <v>1251</v>
      </c>
      <c r="C850" s="227" t="s">
        <v>142</v>
      </c>
      <c r="D850" s="227">
        <v>145.69</v>
      </c>
      <c r="E850" s="227" t="s">
        <v>65</v>
      </c>
      <c r="F850" t="s">
        <v>66</v>
      </c>
      <c r="G850" t="s">
        <v>67</v>
      </c>
      <c r="H850" t="s">
        <v>1185</v>
      </c>
      <c r="I850" t="s">
        <v>1044</v>
      </c>
      <c r="J850" t="s">
        <v>191</v>
      </c>
    </row>
    <row r="851" spans="1:10" x14ac:dyDescent="0.35">
      <c r="A851" t="s">
        <v>10</v>
      </c>
      <c r="B851" t="s">
        <v>1251</v>
      </c>
      <c r="C851" s="227" t="s">
        <v>250</v>
      </c>
      <c r="D851" s="227">
        <v>240.52</v>
      </c>
      <c r="E851" s="227" t="s">
        <v>18</v>
      </c>
      <c r="F851" t="s">
        <v>19</v>
      </c>
      <c r="G851" t="s">
        <v>13</v>
      </c>
      <c r="H851" t="s">
        <v>14</v>
      </c>
      <c r="I851" t="s">
        <v>15</v>
      </c>
      <c r="J851" t="s">
        <v>16</v>
      </c>
    </row>
    <row r="852" spans="1:10" x14ac:dyDescent="0.35">
      <c r="A852" t="s">
        <v>10</v>
      </c>
      <c r="B852" t="s">
        <v>1251</v>
      </c>
      <c r="C852" s="227" t="s">
        <v>452</v>
      </c>
      <c r="D852" s="227">
        <v>876.97</v>
      </c>
      <c r="E852" s="227" t="s">
        <v>75</v>
      </c>
      <c r="F852" t="s">
        <v>76</v>
      </c>
      <c r="G852" t="s">
        <v>73</v>
      </c>
      <c r="H852" t="s">
        <v>1254</v>
      </c>
      <c r="I852" t="s">
        <v>1044</v>
      </c>
      <c r="J852" t="s">
        <v>1255</v>
      </c>
    </row>
    <row r="853" spans="1:10" x14ac:dyDescent="0.35">
      <c r="A853" t="s">
        <v>10</v>
      </c>
      <c r="B853" t="s">
        <v>1251</v>
      </c>
      <c r="C853" s="227" t="s">
        <v>1290</v>
      </c>
      <c r="D853" s="227">
        <v>1001.01</v>
      </c>
      <c r="E853" s="227" t="s">
        <v>75</v>
      </c>
      <c r="F853" t="s">
        <v>76</v>
      </c>
      <c r="G853" t="s">
        <v>73</v>
      </c>
      <c r="H853" t="s">
        <v>1254</v>
      </c>
      <c r="I853" t="s">
        <v>1044</v>
      </c>
      <c r="J853" t="s">
        <v>1255</v>
      </c>
    </row>
    <row r="854" spans="1:10" x14ac:dyDescent="0.35">
      <c r="A854" t="s">
        <v>10</v>
      </c>
      <c r="B854" t="s">
        <v>1251</v>
      </c>
      <c r="C854" s="227" t="s">
        <v>402</v>
      </c>
      <c r="D854" s="227">
        <v>231.1</v>
      </c>
      <c r="E854" s="227" t="s">
        <v>75</v>
      </c>
      <c r="F854" t="s">
        <v>76</v>
      </c>
      <c r="G854" t="s">
        <v>73</v>
      </c>
      <c r="H854" t="s">
        <v>1254</v>
      </c>
      <c r="I854" t="s">
        <v>1044</v>
      </c>
      <c r="J854" t="s">
        <v>1255</v>
      </c>
    </row>
    <row r="855" spans="1:10" x14ac:dyDescent="0.35">
      <c r="A855" t="s">
        <v>10</v>
      </c>
      <c r="B855" t="s">
        <v>1251</v>
      </c>
      <c r="C855" s="227" t="s">
        <v>298</v>
      </c>
      <c r="D855" s="227">
        <v>646.92999999999995</v>
      </c>
      <c r="E855" s="227" t="s">
        <v>75</v>
      </c>
      <c r="F855" t="s">
        <v>76</v>
      </c>
      <c r="G855" t="s">
        <v>73</v>
      </c>
      <c r="H855" t="s">
        <v>1254</v>
      </c>
      <c r="I855" t="s">
        <v>1044</v>
      </c>
      <c r="J855" t="s">
        <v>1255</v>
      </c>
    </row>
    <row r="856" spans="1:10" x14ac:dyDescent="0.35">
      <c r="A856" t="s">
        <v>10</v>
      </c>
      <c r="B856" t="s">
        <v>1251</v>
      </c>
      <c r="C856" s="227" t="s">
        <v>84</v>
      </c>
      <c r="D856" s="227">
        <v>192.65</v>
      </c>
      <c r="E856" s="227" t="s">
        <v>75</v>
      </c>
      <c r="F856" t="s">
        <v>76</v>
      </c>
      <c r="G856" t="s">
        <v>73</v>
      </c>
      <c r="H856" t="s">
        <v>1254</v>
      </c>
      <c r="I856" t="s">
        <v>1044</v>
      </c>
      <c r="J856" t="s">
        <v>1255</v>
      </c>
    </row>
    <row r="857" spans="1:10" x14ac:dyDescent="0.35">
      <c r="A857" t="s">
        <v>10</v>
      </c>
      <c r="B857" t="s">
        <v>1251</v>
      </c>
      <c r="C857" s="227" t="s">
        <v>941</v>
      </c>
      <c r="D857" s="227">
        <v>646.92999999999995</v>
      </c>
      <c r="E857" s="227" t="s">
        <v>75</v>
      </c>
      <c r="F857" t="s">
        <v>76</v>
      </c>
      <c r="G857" t="s">
        <v>73</v>
      </c>
      <c r="H857" t="s">
        <v>1254</v>
      </c>
      <c r="I857" t="s">
        <v>1044</v>
      </c>
      <c r="J857" t="s">
        <v>1255</v>
      </c>
    </row>
    <row r="858" spans="1:10" x14ac:dyDescent="0.35">
      <c r="A858" t="s">
        <v>10</v>
      </c>
      <c r="B858" t="s">
        <v>1251</v>
      </c>
      <c r="C858" s="227" t="s">
        <v>134</v>
      </c>
      <c r="D858" s="227">
        <v>196.24</v>
      </c>
      <c r="E858" s="227" t="s">
        <v>75</v>
      </c>
      <c r="F858" t="s">
        <v>76</v>
      </c>
      <c r="G858" t="s">
        <v>73</v>
      </c>
      <c r="H858" t="s">
        <v>1254</v>
      </c>
      <c r="I858" t="s">
        <v>1044</v>
      </c>
      <c r="J858" t="s">
        <v>1255</v>
      </c>
    </row>
    <row r="859" spans="1:10" x14ac:dyDescent="0.35">
      <c r="A859" t="s">
        <v>10</v>
      </c>
      <c r="B859" t="s">
        <v>1251</v>
      </c>
      <c r="C859" s="227" t="s">
        <v>305</v>
      </c>
      <c r="D859" s="227">
        <v>979.93</v>
      </c>
      <c r="E859" s="227" t="s">
        <v>75</v>
      </c>
      <c r="F859" t="s">
        <v>76</v>
      </c>
      <c r="G859" t="s">
        <v>73</v>
      </c>
      <c r="H859" t="s">
        <v>1254</v>
      </c>
      <c r="I859" t="s">
        <v>1044</v>
      </c>
      <c r="J859" t="s">
        <v>1255</v>
      </c>
    </row>
    <row r="860" spans="1:10" x14ac:dyDescent="0.35">
      <c r="A860" t="s">
        <v>10</v>
      </c>
      <c r="B860" t="s">
        <v>1251</v>
      </c>
      <c r="C860" s="227" t="s">
        <v>135</v>
      </c>
      <c r="D860" s="227">
        <v>172.35</v>
      </c>
      <c r="E860" s="227" t="s">
        <v>75</v>
      </c>
      <c r="F860" t="s">
        <v>76</v>
      </c>
      <c r="G860" t="s">
        <v>73</v>
      </c>
      <c r="H860" t="s">
        <v>1254</v>
      </c>
      <c r="I860" t="s">
        <v>1044</v>
      </c>
      <c r="J860" t="s">
        <v>1255</v>
      </c>
    </row>
    <row r="861" spans="1:10" x14ac:dyDescent="0.35">
      <c r="A861" t="s">
        <v>10</v>
      </c>
      <c r="B861" t="s">
        <v>1251</v>
      </c>
      <c r="C861" s="227" t="s">
        <v>320</v>
      </c>
      <c r="D861" s="227">
        <v>979.55</v>
      </c>
      <c r="E861" s="227" t="s">
        <v>75</v>
      </c>
      <c r="F861" t="s">
        <v>76</v>
      </c>
      <c r="G861" t="s">
        <v>73</v>
      </c>
      <c r="H861" t="s">
        <v>1254</v>
      </c>
      <c r="I861" t="s">
        <v>1044</v>
      </c>
      <c r="J861" t="s">
        <v>1255</v>
      </c>
    </row>
    <row r="862" spans="1:10" x14ac:dyDescent="0.35">
      <c r="A862" t="s">
        <v>10</v>
      </c>
      <c r="B862" t="s">
        <v>1251</v>
      </c>
      <c r="C862" s="227" t="s">
        <v>72</v>
      </c>
      <c r="D862" s="227">
        <v>232.15</v>
      </c>
      <c r="E862" s="227" t="s">
        <v>75</v>
      </c>
      <c r="F862" t="s">
        <v>76</v>
      </c>
      <c r="G862" t="s">
        <v>73</v>
      </c>
      <c r="H862" t="s">
        <v>1254</v>
      </c>
      <c r="I862" t="s">
        <v>1044</v>
      </c>
      <c r="J862" t="s">
        <v>1255</v>
      </c>
    </row>
    <row r="863" spans="1:10" x14ac:dyDescent="0.35">
      <c r="A863" t="s">
        <v>10</v>
      </c>
      <c r="B863" t="s">
        <v>1251</v>
      </c>
      <c r="C863" s="227" t="s">
        <v>299</v>
      </c>
      <c r="D863" s="227">
        <v>974.55</v>
      </c>
      <c r="E863" s="227" t="s">
        <v>75</v>
      </c>
      <c r="F863" t="s">
        <v>76</v>
      </c>
      <c r="G863" t="s">
        <v>73</v>
      </c>
      <c r="H863" t="s">
        <v>1254</v>
      </c>
      <c r="I863" t="s">
        <v>1044</v>
      </c>
      <c r="J863" t="s">
        <v>1255</v>
      </c>
    </row>
    <row r="864" spans="1:10" x14ac:dyDescent="0.35">
      <c r="A864" t="s">
        <v>10</v>
      </c>
      <c r="B864" t="s">
        <v>1251</v>
      </c>
      <c r="C864" s="227" t="s">
        <v>91</v>
      </c>
      <c r="D864" s="227">
        <v>648.01</v>
      </c>
      <c r="E864" s="227" t="s">
        <v>75</v>
      </c>
      <c r="F864" t="s">
        <v>76</v>
      </c>
      <c r="G864" t="s">
        <v>73</v>
      </c>
      <c r="H864" t="s">
        <v>1254</v>
      </c>
      <c r="I864" t="s">
        <v>1044</v>
      </c>
      <c r="J864" t="s">
        <v>1255</v>
      </c>
    </row>
    <row r="865" spans="1:10" x14ac:dyDescent="0.35">
      <c r="A865" t="s">
        <v>10</v>
      </c>
      <c r="B865" t="s">
        <v>1251</v>
      </c>
      <c r="C865" s="227" t="s">
        <v>126</v>
      </c>
      <c r="D865" s="227">
        <v>875.91</v>
      </c>
      <c r="E865" s="227" t="s">
        <v>75</v>
      </c>
      <c r="F865" t="s">
        <v>76</v>
      </c>
      <c r="G865" t="s">
        <v>73</v>
      </c>
      <c r="H865" t="s">
        <v>1254</v>
      </c>
      <c r="I865" t="s">
        <v>1044</v>
      </c>
      <c r="J865" t="s">
        <v>1255</v>
      </c>
    </row>
    <row r="866" spans="1:10" x14ac:dyDescent="0.35">
      <c r="A866" t="s">
        <v>10</v>
      </c>
      <c r="B866" t="s">
        <v>1251</v>
      </c>
      <c r="C866" s="227" t="s">
        <v>206</v>
      </c>
      <c r="D866" s="227">
        <v>211.48</v>
      </c>
      <c r="E866" s="227" t="s">
        <v>75</v>
      </c>
      <c r="F866" t="s">
        <v>76</v>
      </c>
      <c r="G866" t="s">
        <v>73</v>
      </c>
      <c r="H866" t="s">
        <v>1254</v>
      </c>
      <c r="I866" t="s">
        <v>1044</v>
      </c>
      <c r="J866" t="s">
        <v>1255</v>
      </c>
    </row>
    <row r="867" spans="1:10" x14ac:dyDescent="0.35">
      <c r="A867" t="s">
        <v>10</v>
      </c>
      <c r="B867" t="s">
        <v>1251</v>
      </c>
      <c r="C867" s="227" t="s">
        <v>836</v>
      </c>
      <c r="D867" s="227">
        <v>73.86</v>
      </c>
      <c r="E867" s="227" t="s">
        <v>75</v>
      </c>
      <c r="F867" t="s">
        <v>76</v>
      </c>
      <c r="G867" t="s">
        <v>73</v>
      </c>
      <c r="H867" t="s">
        <v>1254</v>
      </c>
      <c r="I867" t="s">
        <v>1044</v>
      </c>
      <c r="J867" t="s">
        <v>1255</v>
      </c>
    </row>
    <row r="868" spans="1:10" x14ac:dyDescent="0.35">
      <c r="A868" t="s">
        <v>10</v>
      </c>
      <c r="B868" t="s">
        <v>1251</v>
      </c>
      <c r="C868" s="227" t="s">
        <v>120</v>
      </c>
      <c r="D868" s="227">
        <v>1183.8599999999999</v>
      </c>
      <c r="E868" s="227" t="s">
        <v>75</v>
      </c>
      <c r="F868" t="s">
        <v>76</v>
      </c>
      <c r="G868" t="s">
        <v>73</v>
      </c>
      <c r="H868" t="s">
        <v>1254</v>
      </c>
      <c r="I868" t="s">
        <v>1044</v>
      </c>
      <c r="J868" t="s">
        <v>1255</v>
      </c>
    </row>
    <row r="869" spans="1:10" x14ac:dyDescent="0.35">
      <c r="A869" t="s">
        <v>10</v>
      </c>
      <c r="B869" t="s">
        <v>1251</v>
      </c>
      <c r="C869" s="227" t="s">
        <v>501</v>
      </c>
      <c r="D869" s="227">
        <v>219.71</v>
      </c>
      <c r="E869" s="227" t="s">
        <v>75</v>
      </c>
      <c r="F869" t="s">
        <v>76</v>
      </c>
      <c r="G869" t="s">
        <v>73</v>
      </c>
      <c r="H869" t="s">
        <v>1254</v>
      </c>
      <c r="I869" t="s">
        <v>1044</v>
      </c>
      <c r="J869" t="s">
        <v>1255</v>
      </c>
    </row>
    <row r="870" spans="1:10" x14ac:dyDescent="0.35">
      <c r="A870" t="s">
        <v>10</v>
      </c>
      <c r="B870" t="s">
        <v>1251</v>
      </c>
      <c r="C870" s="227" t="s">
        <v>502</v>
      </c>
      <c r="D870" s="227">
        <v>72.05</v>
      </c>
      <c r="E870" s="227" t="s">
        <v>75</v>
      </c>
      <c r="F870" t="s">
        <v>76</v>
      </c>
      <c r="G870" t="s">
        <v>73</v>
      </c>
      <c r="H870" t="s">
        <v>1254</v>
      </c>
      <c r="I870" t="s">
        <v>1044</v>
      </c>
      <c r="J870" t="s">
        <v>1255</v>
      </c>
    </row>
    <row r="871" spans="1:10" x14ac:dyDescent="0.35">
      <c r="A871" t="s">
        <v>10</v>
      </c>
      <c r="B871" t="s">
        <v>1251</v>
      </c>
      <c r="C871" s="227" t="s">
        <v>1291</v>
      </c>
      <c r="D871" s="227">
        <v>661.68</v>
      </c>
      <c r="E871" s="227" t="s">
        <v>75</v>
      </c>
      <c r="F871" t="s">
        <v>76</v>
      </c>
      <c r="G871" t="s">
        <v>73</v>
      </c>
      <c r="H871" t="s">
        <v>1254</v>
      </c>
      <c r="I871" t="s">
        <v>1044</v>
      </c>
      <c r="J871" t="s">
        <v>1255</v>
      </c>
    </row>
    <row r="872" spans="1:10" x14ac:dyDescent="0.35">
      <c r="A872" t="s">
        <v>10</v>
      </c>
      <c r="B872" t="s">
        <v>1251</v>
      </c>
      <c r="C872" s="227" t="s">
        <v>1292</v>
      </c>
      <c r="D872" s="227">
        <v>983.33</v>
      </c>
      <c r="E872" s="227" t="s">
        <v>75</v>
      </c>
      <c r="F872" t="s">
        <v>76</v>
      </c>
      <c r="G872" t="s">
        <v>73</v>
      </c>
      <c r="H872" t="s">
        <v>1254</v>
      </c>
      <c r="I872" t="s">
        <v>1044</v>
      </c>
      <c r="J872" t="s">
        <v>1255</v>
      </c>
    </row>
    <row r="873" spans="1:10" x14ac:dyDescent="0.35">
      <c r="A873" t="s">
        <v>10</v>
      </c>
      <c r="B873" t="s">
        <v>1251</v>
      </c>
      <c r="C873" s="227" t="s">
        <v>705</v>
      </c>
      <c r="D873" s="227">
        <v>1077.3699999999999</v>
      </c>
      <c r="E873" s="227" t="s">
        <v>75</v>
      </c>
      <c r="F873" t="s">
        <v>76</v>
      </c>
      <c r="G873" t="s">
        <v>73</v>
      </c>
      <c r="H873" t="s">
        <v>1254</v>
      </c>
      <c r="I873" t="s">
        <v>1044</v>
      </c>
      <c r="J873" t="s">
        <v>1255</v>
      </c>
    </row>
    <row r="874" spans="1:10" x14ac:dyDescent="0.35">
      <c r="A874" t="s">
        <v>10</v>
      </c>
      <c r="B874" t="s">
        <v>1251</v>
      </c>
      <c r="C874" s="227" t="s">
        <v>491</v>
      </c>
      <c r="D874" s="227">
        <v>1133.56</v>
      </c>
      <c r="E874" s="227" t="s">
        <v>75</v>
      </c>
      <c r="F874" t="s">
        <v>76</v>
      </c>
      <c r="G874" t="s">
        <v>73</v>
      </c>
      <c r="H874" t="s">
        <v>1254</v>
      </c>
      <c r="I874" t="s">
        <v>1044</v>
      </c>
      <c r="J874" t="s">
        <v>1255</v>
      </c>
    </row>
    <row r="875" spans="1:10" x14ac:dyDescent="0.35">
      <c r="A875" t="s">
        <v>10</v>
      </c>
      <c r="B875" t="s">
        <v>1251</v>
      </c>
      <c r="C875" s="227" t="s">
        <v>473</v>
      </c>
      <c r="D875" s="227">
        <v>208.89</v>
      </c>
      <c r="E875" s="227" t="s">
        <v>75</v>
      </c>
      <c r="F875" t="s">
        <v>76</v>
      </c>
      <c r="G875" t="s">
        <v>73</v>
      </c>
      <c r="H875" t="s">
        <v>1254</v>
      </c>
      <c r="I875" t="s">
        <v>1044</v>
      </c>
      <c r="J875" t="s">
        <v>1255</v>
      </c>
    </row>
    <row r="876" spans="1:10" x14ac:dyDescent="0.35">
      <c r="A876" t="s">
        <v>10</v>
      </c>
      <c r="B876" t="s">
        <v>1251</v>
      </c>
      <c r="C876" s="227" t="s">
        <v>125</v>
      </c>
      <c r="D876" s="227">
        <v>878.04</v>
      </c>
      <c r="E876" s="227" t="s">
        <v>75</v>
      </c>
      <c r="F876" t="s">
        <v>76</v>
      </c>
      <c r="G876" t="s">
        <v>73</v>
      </c>
      <c r="H876" t="s">
        <v>1254</v>
      </c>
      <c r="I876" t="s">
        <v>1044</v>
      </c>
      <c r="J876" t="s">
        <v>1255</v>
      </c>
    </row>
    <row r="877" spans="1:10" x14ac:dyDescent="0.35">
      <c r="A877" t="s">
        <v>10</v>
      </c>
      <c r="B877" t="s">
        <v>1251</v>
      </c>
      <c r="C877" s="227" t="s">
        <v>429</v>
      </c>
      <c r="D877" s="227">
        <v>883.62</v>
      </c>
      <c r="E877" s="227" t="s">
        <v>75</v>
      </c>
      <c r="F877" t="s">
        <v>76</v>
      </c>
      <c r="G877" t="s">
        <v>73</v>
      </c>
      <c r="H877" t="s">
        <v>1254</v>
      </c>
      <c r="I877" t="s">
        <v>1044</v>
      </c>
      <c r="J877" t="s">
        <v>1255</v>
      </c>
    </row>
    <row r="878" spans="1:10" x14ac:dyDescent="0.35">
      <c r="A878" t="s">
        <v>10</v>
      </c>
      <c r="B878" t="s">
        <v>1251</v>
      </c>
      <c r="C878" s="227" t="s">
        <v>199</v>
      </c>
      <c r="D878" s="227">
        <v>974.55</v>
      </c>
      <c r="E878" s="227" t="s">
        <v>75</v>
      </c>
      <c r="F878" t="s">
        <v>76</v>
      </c>
      <c r="G878" t="s">
        <v>73</v>
      </c>
      <c r="H878" t="s">
        <v>1254</v>
      </c>
      <c r="I878" t="s">
        <v>1044</v>
      </c>
      <c r="J878" t="s">
        <v>1255</v>
      </c>
    </row>
    <row r="879" spans="1:10" x14ac:dyDescent="0.35">
      <c r="A879" t="s">
        <v>10</v>
      </c>
      <c r="B879" t="s">
        <v>1251</v>
      </c>
      <c r="C879" s="227" t="s">
        <v>703</v>
      </c>
      <c r="D879" s="227">
        <v>993.28</v>
      </c>
      <c r="E879" s="227" t="s">
        <v>75</v>
      </c>
      <c r="F879" t="s">
        <v>76</v>
      </c>
      <c r="G879" t="s">
        <v>73</v>
      </c>
      <c r="H879" t="s">
        <v>1254</v>
      </c>
      <c r="I879" t="s">
        <v>1044</v>
      </c>
      <c r="J879" t="s">
        <v>1255</v>
      </c>
    </row>
    <row r="880" spans="1:10" x14ac:dyDescent="0.35">
      <c r="A880" t="s">
        <v>10</v>
      </c>
      <c r="B880" t="s">
        <v>1251</v>
      </c>
      <c r="C880" s="227" t="s">
        <v>704</v>
      </c>
      <c r="D880" s="227">
        <v>659.93</v>
      </c>
      <c r="E880" s="227" t="s">
        <v>75</v>
      </c>
      <c r="F880" t="s">
        <v>76</v>
      </c>
      <c r="G880" t="s">
        <v>73</v>
      </c>
      <c r="H880" t="s">
        <v>1254</v>
      </c>
      <c r="I880" t="s">
        <v>1044</v>
      </c>
      <c r="J880" t="s">
        <v>1255</v>
      </c>
    </row>
    <row r="881" spans="1:10" x14ac:dyDescent="0.35">
      <c r="A881" t="s">
        <v>10</v>
      </c>
      <c r="B881" t="s">
        <v>1251</v>
      </c>
      <c r="C881" s="227" t="s">
        <v>963</v>
      </c>
      <c r="D881" s="227">
        <v>562.61</v>
      </c>
      <c r="E881" s="227" t="s">
        <v>75</v>
      </c>
      <c r="F881" t="s">
        <v>76</v>
      </c>
      <c r="G881" t="s">
        <v>73</v>
      </c>
      <c r="H881" t="s">
        <v>1254</v>
      </c>
      <c r="I881" t="s">
        <v>1044</v>
      </c>
      <c r="J881" t="s">
        <v>1255</v>
      </c>
    </row>
    <row r="882" spans="1:10" x14ac:dyDescent="0.35">
      <c r="A882" t="s">
        <v>10</v>
      </c>
      <c r="B882" t="s">
        <v>1251</v>
      </c>
      <c r="C882" s="227" t="s">
        <v>981</v>
      </c>
      <c r="D882" s="227">
        <v>179.23</v>
      </c>
      <c r="E882" s="227" t="s">
        <v>75</v>
      </c>
      <c r="F882" t="s">
        <v>76</v>
      </c>
      <c r="G882" t="s">
        <v>73</v>
      </c>
      <c r="H882" t="s">
        <v>1254</v>
      </c>
      <c r="I882" t="s">
        <v>1044</v>
      </c>
      <c r="J882" t="s">
        <v>1255</v>
      </c>
    </row>
    <row r="883" spans="1:10" x14ac:dyDescent="0.35">
      <c r="A883" t="s">
        <v>10</v>
      </c>
      <c r="B883" t="s">
        <v>1251</v>
      </c>
      <c r="C883" s="227" t="s">
        <v>980</v>
      </c>
      <c r="D883" s="227">
        <v>179.23</v>
      </c>
      <c r="E883" s="227" t="s">
        <v>75</v>
      </c>
      <c r="F883" t="s">
        <v>76</v>
      </c>
      <c r="G883" t="s">
        <v>73</v>
      </c>
      <c r="H883" t="s">
        <v>1254</v>
      </c>
      <c r="I883" t="s">
        <v>1044</v>
      </c>
      <c r="J883" t="s">
        <v>1255</v>
      </c>
    </row>
    <row r="884" spans="1:10" x14ac:dyDescent="0.35">
      <c r="A884" t="s">
        <v>10</v>
      </c>
      <c r="B884" t="s">
        <v>1251</v>
      </c>
      <c r="C884" s="227" t="s">
        <v>971</v>
      </c>
      <c r="D884" s="227">
        <v>546.26</v>
      </c>
      <c r="E884" s="227" t="s">
        <v>75</v>
      </c>
      <c r="F884" t="s">
        <v>76</v>
      </c>
      <c r="G884" t="s">
        <v>73</v>
      </c>
      <c r="H884" t="s">
        <v>1254</v>
      </c>
      <c r="I884" t="s">
        <v>1044</v>
      </c>
      <c r="J884" t="s">
        <v>1255</v>
      </c>
    </row>
    <row r="885" spans="1:10" x14ac:dyDescent="0.35">
      <c r="A885" t="s">
        <v>10</v>
      </c>
      <c r="B885" t="s">
        <v>1251</v>
      </c>
      <c r="C885" s="227" t="s">
        <v>967</v>
      </c>
      <c r="D885" s="227">
        <v>187.44</v>
      </c>
      <c r="E885" s="227" t="s">
        <v>75</v>
      </c>
      <c r="F885" t="s">
        <v>76</v>
      </c>
      <c r="G885" t="s">
        <v>73</v>
      </c>
      <c r="H885" t="s">
        <v>1254</v>
      </c>
      <c r="I885" t="s">
        <v>1044</v>
      </c>
      <c r="J885" t="s">
        <v>1255</v>
      </c>
    </row>
    <row r="886" spans="1:10" x14ac:dyDescent="0.35">
      <c r="A886" t="s">
        <v>10</v>
      </c>
      <c r="B886" t="s">
        <v>1251</v>
      </c>
      <c r="C886" s="227" t="s">
        <v>1293</v>
      </c>
      <c r="D886" s="227">
        <v>1004.75</v>
      </c>
      <c r="E886" s="227" t="s">
        <v>75</v>
      </c>
      <c r="F886" t="s">
        <v>76</v>
      </c>
      <c r="G886" t="s">
        <v>73</v>
      </c>
      <c r="H886" t="s">
        <v>1254</v>
      </c>
      <c r="I886" t="s">
        <v>1044</v>
      </c>
      <c r="J886" t="s">
        <v>1255</v>
      </c>
    </row>
    <row r="887" spans="1:10" x14ac:dyDescent="0.35">
      <c r="A887" t="s">
        <v>10</v>
      </c>
      <c r="B887" t="s">
        <v>1251</v>
      </c>
      <c r="C887" s="227" t="s">
        <v>1294</v>
      </c>
      <c r="D887" s="227">
        <v>667.7</v>
      </c>
      <c r="E887" s="227" t="s">
        <v>75</v>
      </c>
      <c r="F887" t="s">
        <v>76</v>
      </c>
      <c r="G887" t="s">
        <v>73</v>
      </c>
      <c r="H887" t="s">
        <v>1254</v>
      </c>
      <c r="I887" t="s">
        <v>1044</v>
      </c>
      <c r="J887" t="s">
        <v>1255</v>
      </c>
    </row>
    <row r="888" spans="1:10" x14ac:dyDescent="0.35">
      <c r="A888" t="s">
        <v>10</v>
      </c>
      <c r="B888" t="s">
        <v>1251</v>
      </c>
      <c r="C888" s="227" t="s">
        <v>406</v>
      </c>
      <c r="D888" s="227">
        <v>192.52</v>
      </c>
      <c r="E888" s="227" t="s">
        <v>75</v>
      </c>
      <c r="F888" t="s">
        <v>76</v>
      </c>
      <c r="G888" t="s">
        <v>73</v>
      </c>
      <c r="H888" t="s">
        <v>1254</v>
      </c>
      <c r="I888" t="s">
        <v>1044</v>
      </c>
      <c r="J888" t="s">
        <v>1255</v>
      </c>
    </row>
    <row r="889" spans="1:10" x14ac:dyDescent="0.35">
      <c r="A889" t="s">
        <v>10</v>
      </c>
      <c r="B889" t="s">
        <v>1251</v>
      </c>
      <c r="C889" s="227" t="s">
        <v>1112</v>
      </c>
      <c r="D889" s="227">
        <v>972.43</v>
      </c>
      <c r="E889" s="227" t="s">
        <v>75</v>
      </c>
      <c r="F889" t="s">
        <v>76</v>
      </c>
      <c r="G889" t="s">
        <v>73</v>
      </c>
      <c r="H889" t="s">
        <v>1254</v>
      </c>
      <c r="I889" t="s">
        <v>1044</v>
      </c>
      <c r="J889" t="s">
        <v>1255</v>
      </c>
    </row>
    <row r="890" spans="1:10" x14ac:dyDescent="0.35">
      <c r="A890" t="s">
        <v>10</v>
      </c>
      <c r="B890" t="s">
        <v>1251</v>
      </c>
      <c r="C890" s="227" t="s">
        <v>1295</v>
      </c>
      <c r="D890" s="227">
        <v>667.69</v>
      </c>
      <c r="E890" s="227" t="s">
        <v>75</v>
      </c>
      <c r="F890" t="s">
        <v>76</v>
      </c>
      <c r="G890" t="s">
        <v>73</v>
      </c>
      <c r="H890" t="s">
        <v>1254</v>
      </c>
      <c r="I890" t="s">
        <v>1044</v>
      </c>
      <c r="J890" t="s">
        <v>1255</v>
      </c>
    </row>
    <row r="891" spans="1:10" x14ac:dyDescent="0.35">
      <c r="A891" t="s">
        <v>10</v>
      </c>
      <c r="B891" t="s">
        <v>1251</v>
      </c>
      <c r="C891" s="227" t="s">
        <v>1230</v>
      </c>
      <c r="D891" s="227">
        <v>666.65</v>
      </c>
      <c r="E891" s="227" t="s">
        <v>75</v>
      </c>
      <c r="F891" t="s">
        <v>76</v>
      </c>
      <c r="G891" t="s">
        <v>73</v>
      </c>
      <c r="H891" t="s">
        <v>1254</v>
      </c>
      <c r="I891" t="s">
        <v>1044</v>
      </c>
      <c r="J891" t="s">
        <v>1255</v>
      </c>
    </row>
    <row r="892" spans="1:10" x14ac:dyDescent="0.35">
      <c r="A892" t="s">
        <v>10</v>
      </c>
      <c r="B892" t="s">
        <v>1251</v>
      </c>
      <c r="C892" s="227" t="s">
        <v>1296</v>
      </c>
      <c r="D892" s="227">
        <v>667.69</v>
      </c>
      <c r="E892" s="227" t="s">
        <v>75</v>
      </c>
      <c r="F892" t="s">
        <v>76</v>
      </c>
      <c r="G892" t="s">
        <v>73</v>
      </c>
      <c r="H892" t="s">
        <v>1254</v>
      </c>
      <c r="I892" t="s">
        <v>1044</v>
      </c>
      <c r="J892" t="s">
        <v>1255</v>
      </c>
    </row>
    <row r="893" spans="1:10" x14ac:dyDescent="0.35">
      <c r="A893" t="s">
        <v>10</v>
      </c>
      <c r="B893" t="s">
        <v>1251</v>
      </c>
      <c r="C893" s="227" t="s">
        <v>1297</v>
      </c>
      <c r="D893" s="227">
        <v>667.69</v>
      </c>
      <c r="E893" s="227" t="s">
        <v>75</v>
      </c>
      <c r="F893" t="s">
        <v>76</v>
      </c>
      <c r="G893" t="s">
        <v>73</v>
      </c>
      <c r="H893" t="s">
        <v>1254</v>
      </c>
      <c r="I893" t="s">
        <v>1044</v>
      </c>
      <c r="J893" t="s">
        <v>1255</v>
      </c>
    </row>
    <row r="894" spans="1:10" x14ac:dyDescent="0.35">
      <c r="A894" t="s">
        <v>10</v>
      </c>
      <c r="B894" t="s">
        <v>1251</v>
      </c>
      <c r="C894" s="227" t="s">
        <v>1298</v>
      </c>
      <c r="D894" s="227">
        <v>178.19</v>
      </c>
      <c r="E894" s="227" t="s">
        <v>75</v>
      </c>
      <c r="F894" t="s">
        <v>76</v>
      </c>
      <c r="G894" t="s">
        <v>73</v>
      </c>
      <c r="H894" t="s">
        <v>1254</v>
      </c>
      <c r="I894" t="s">
        <v>1044</v>
      </c>
      <c r="J894" t="s">
        <v>1255</v>
      </c>
    </row>
    <row r="895" spans="1:10" x14ac:dyDescent="0.35">
      <c r="A895" t="s">
        <v>10</v>
      </c>
      <c r="B895" t="s">
        <v>1251</v>
      </c>
      <c r="C895" s="227" t="s">
        <v>1299</v>
      </c>
      <c r="D895" s="227">
        <v>666.65</v>
      </c>
      <c r="E895" s="227" t="s">
        <v>75</v>
      </c>
      <c r="F895" t="s">
        <v>76</v>
      </c>
      <c r="G895" t="s">
        <v>73</v>
      </c>
      <c r="H895" t="s">
        <v>1254</v>
      </c>
      <c r="I895" t="s">
        <v>1044</v>
      </c>
      <c r="J895" t="s">
        <v>1255</v>
      </c>
    </row>
    <row r="896" spans="1:10" x14ac:dyDescent="0.35">
      <c r="A896" t="s">
        <v>10</v>
      </c>
      <c r="B896" t="s">
        <v>1251</v>
      </c>
      <c r="C896" s="227" t="s">
        <v>1300</v>
      </c>
      <c r="D896" s="227">
        <v>669.35</v>
      </c>
      <c r="E896" s="227" t="s">
        <v>75</v>
      </c>
      <c r="F896" t="s">
        <v>76</v>
      </c>
      <c r="G896" t="s">
        <v>73</v>
      </c>
      <c r="H896" t="s">
        <v>1254</v>
      </c>
      <c r="I896" t="s">
        <v>1044</v>
      </c>
      <c r="J896" t="s">
        <v>1255</v>
      </c>
    </row>
    <row r="897" spans="1:10" x14ac:dyDescent="0.35">
      <c r="A897" t="s">
        <v>10</v>
      </c>
      <c r="B897" t="s">
        <v>1251</v>
      </c>
      <c r="C897" s="227" t="s">
        <v>1301</v>
      </c>
      <c r="D897" s="227">
        <v>997.32</v>
      </c>
      <c r="E897" s="227" t="s">
        <v>75</v>
      </c>
      <c r="F897" t="s">
        <v>76</v>
      </c>
      <c r="G897" t="s">
        <v>73</v>
      </c>
      <c r="H897" t="s">
        <v>1254</v>
      </c>
      <c r="I897" t="s">
        <v>1044</v>
      </c>
      <c r="J897" t="s">
        <v>1255</v>
      </c>
    </row>
    <row r="898" spans="1:10" x14ac:dyDescent="0.35">
      <c r="A898" t="s">
        <v>10</v>
      </c>
      <c r="B898" t="s">
        <v>1251</v>
      </c>
      <c r="C898" s="227" t="s">
        <v>496</v>
      </c>
      <c r="D898" s="227">
        <v>507.52</v>
      </c>
      <c r="E898" s="227" t="s">
        <v>75</v>
      </c>
      <c r="F898" t="s">
        <v>76</v>
      </c>
      <c r="G898" t="s">
        <v>73</v>
      </c>
      <c r="H898" t="s">
        <v>1254</v>
      </c>
      <c r="I898" t="s">
        <v>1044</v>
      </c>
      <c r="J898" t="s">
        <v>1255</v>
      </c>
    </row>
    <row r="899" spans="1:10" x14ac:dyDescent="0.35">
      <c r="A899" t="s">
        <v>10</v>
      </c>
      <c r="B899" t="s">
        <v>1251</v>
      </c>
      <c r="C899" s="227" t="s">
        <v>476</v>
      </c>
      <c r="D899" s="227">
        <v>218.8</v>
      </c>
      <c r="E899" s="227" t="s">
        <v>75</v>
      </c>
      <c r="F899" t="s">
        <v>76</v>
      </c>
      <c r="G899" t="s">
        <v>73</v>
      </c>
      <c r="H899" t="s">
        <v>1254</v>
      </c>
      <c r="I899" t="s">
        <v>1044</v>
      </c>
      <c r="J899" t="s">
        <v>1255</v>
      </c>
    </row>
    <row r="900" spans="1:10" x14ac:dyDescent="0.35">
      <c r="A900" t="s">
        <v>10</v>
      </c>
      <c r="B900" t="s">
        <v>1251</v>
      </c>
      <c r="C900" s="227" t="s">
        <v>481</v>
      </c>
      <c r="D900" s="227">
        <v>516.1</v>
      </c>
      <c r="E900" s="227" t="s">
        <v>75</v>
      </c>
      <c r="F900" t="s">
        <v>76</v>
      </c>
      <c r="G900" t="s">
        <v>73</v>
      </c>
      <c r="H900" t="s">
        <v>1254</v>
      </c>
      <c r="I900" t="s">
        <v>1044</v>
      </c>
      <c r="J900" t="s">
        <v>1255</v>
      </c>
    </row>
    <row r="901" spans="1:10" x14ac:dyDescent="0.35">
      <c r="A901" t="s">
        <v>10</v>
      </c>
      <c r="B901" t="s">
        <v>1251</v>
      </c>
      <c r="C901" s="227" t="s">
        <v>493</v>
      </c>
      <c r="D901" s="227">
        <v>591.49</v>
      </c>
      <c r="E901" s="227" t="s">
        <v>75</v>
      </c>
      <c r="F901" t="s">
        <v>76</v>
      </c>
      <c r="G901" t="s">
        <v>73</v>
      </c>
      <c r="H901" t="s">
        <v>1254</v>
      </c>
      <c r="I901" t="s">
        <v>1044</v>
      </c>
      <c r="J901" t="s">
        <v>1255</v>
      </c>
    </row>
    <row r="902" spans="1:10" x14ac:dyDescent="0.35">
      <c r="A902" t="s">
        <v>10</v>
      </c>
      <c r="B902" t="s">
        <v>1251</v>
      </c>
      <c r="C902" s="227" t="s">
        <v>495</v>
      </c>
      <c r="D902" s="227">
        <v>506.3</v>
      </c>
      <c r="E902" s="227" t="s">
        <v>75</v>
      </c>
      <c r="F902" t="s">
        <v>76</v>
      </c>
      <c r="G902" t="s">
        <v>73</v>
      </c>
      <c r="H902" t="s">
        <v>1254</v>
      </c>
      <c r="I902" t="s">
        <v>1044</v>
      </c>
      <c r="J902" t="s">
        <v>1255</v>
      </c>
    </row>
    <row r="903" spans="1:10" x14ac:dyDescent="0.35">
      <c r="A903" t="s">
        <v>10</v>
      </c>
      <c r="B903" t="s">
        <v>1251</v>
      </c>
      <c r="C903" s="227" t="s">
        <v>886</v>
      </c>
      <c r="D903" s="227">
        <v>659.4</v>
      </c>
      <c r="E903" s="227" t="s">
        <v>75</v>
      </c>
      <c r="F903" t="s">
        <v>76</v>
      </c>
      <c r="G903" t="s">
        <v>73</v>
      </c>
      <c r="H903" t="s">
        <v>1254</v>
      </c>
      <c r="I903" t="s">
        <v>1044</v>
      </c>
      <c r="J903" t="s">
        <v>1255</v>
      </c>
    </row>
    <row r="904" spans="1:10" x14ac:dyDescent="0.35">
      <c r="A904" t="s">
        <v>10</v>
      </c>
      <c r="B904" t="s">
        <v>1251</v>
      </c>
      <c r="C904" s="227" t="s">
        <v>1150</v>
      </c>
      <c r="D904" s="227">
        <v>661.07</v>
      </c>
      <c r="E904" s="227" t="s">
        <v>75</v>
      </c>
      <c r="F904" t="s">
        <v>76</v>
      </c>
      <c r="G904" t="s">
        <v>73</v>
      </c>
      <c r="H904" t="s">
        <v>1254</v>
      </c>
      <c r="I904" t="s">
        <v>1044</v>
      </c>
      <c r="J904" t="s">
        <v>1255</v>
      </c>
    </row>
    <row r="905" spans="1:10" x14ac:dyDescent="0.35">
      <c r="A905" t="s">
        <v>10</v>
      </c>
      <c r="B905" t="s">
        <v>1251</v>
      </c>
      <c r="C905" s="227" t="s">
        <v>1302</v>
      </c>
      <c r="D905" s="227">
        <v>986.33</v>
      </c>
      <c r="E905" s="227" t="s">
        <v>75</v>
      </c>
      <c r="F905" t="s">
        <v>76</v>
      </c>
      <c r="G905" t="s">
        <v>73</v>
      </c>
      <c r="H905" t="s">
        <v>1254</v>
      </c>
      <c r="I905" t="s">
        <v>1044</v>
      </c>
      <c r="J905" t="s">
        <v>1255</v>
      </c>
    </row>
    <row r="906" spans="1:10" x14ac:dyDescent="0.35">
      <c r="A906" t="s">
        <v>10</v>
      </c>
      <c r="B906" t="s">
        <v>1251</v>
      </c>
      <c r="C906" s="227" t="s">
        <v>1303</v>
      </c>
      <c r="D906" s="227">
        <v>187.56</v>
      </c>
      <c r="E906" s="227" t="s">
        <v>75</v>
      </c>
      <c r="F906" t="s">
        <v>76</v>
      </c>
      <c r="G906" t="s">
        <v>73</v>
      </c>
      <c r="H906" t="s">
        <v>1254</v>
      </c>
      <c r="I906" t="s">
        <v>1044</v>
      </c>
      <c r="J906" t="s">
        <v>1255</v>
      </c>
    </row>
    <row r="907" spans="1:10" x14ac:dyDescent="0.35">
      <c r="A907" t="s">
        <v>10</v>
      </c>
      <c r="B907" t="s">
        <v>1251</v>
      </c>
      <c r="C907" s="227" t="s">
        <v>1304</v>
      </c>
      <c r="D907" s="227">
        <v>93.83</v>
      </c>
      <c r="E907" s="227" t="s">
        <v>75</v>
      </c>
      <c r="F907" t="s">
        <v>76</v>
      </c>
      <c r="G907" t="s">
        <v>73</v>
      </c>
      <c r="H907" t="s">
        <v>1254</v>
      </c>
      <c r="I907" t="s">
        <v>1044</v>
      </c>
      <c r="J907" t="s">
        <v>1255</v>
      </c>
    </row>
    <row r="908" spans="1:10" x14ac:dyDescent="0.35">
      <c r="A908" t="s">
        <v>10</v>
      </c>
      <c r="B908" t="s">
        <v>1251</v>
      </c>
      <c r="C908" s="227" t="s">
        <v>425</v>
      </c>
      <c r="D908" s="227">
        <v>193.61</v>
      </c>
      <c r="E908" s="227" t="s">
        <v>75</v>
      </c>
      <c r="F908" t="s">
        <v>76</v>
      </c>
      <c r="G908" t="s">
        <v>73</v>
      </c>
      <c r="H908" t="s">
        <v>1254</v>
      </c>
      <c r="I908" t="s">
        <v>1044</v>
      </c>
      <c r="J908" t="s">
        <v>1255</v>
      </c>
    </row>
    <row r="909" spans="1:10" x14ac:dyDescent="0.35">
      <c r="A909" t="s">
        <v>10</v>
      </c>
      <c r="B909" t="s">
        <v>1251</v>
      </c>
      <c r="C909" s="227" t="s">
        <v>417</v>
      </c>
      <c r="D909" s="227">
        <v>1181.78</v>
      </c>
      <c r="E909" s="227" t="s">
        <v>75</v>
      </c>
      <c r="F909" t="s">
        <v>76</v>
      </c>
      <c r="G909" t="s">
        <v>73</v>
      </c>
      <c r="H909" t="s">
        <v>1254</v>
      </c>
      <c r="I909" t="s">
        <v>1044</v>
      </c>
      <c r="J909" t="s">
        <v>1255</v>
      </c>
    </row>
    <row r="910" spans="1:10" x14ac:dyDescent="0.35">
      <c r="A910" t="s">
        <v>10</v>
      </c>
      <c r="B910" t="s">
        <v>1251</v>
      </c>
      <c r="C910" s="227" t="s">
        <v>418</v>
      </c>
      <c r="D910" s="227">
        <v>410.74</v>
      </c>
      <c r="E910" s="227" t="s">
        <v>75</v>
      </c>
      <c r="F910" t="s">
        <v>76</v>
      </c>
      <c r="G910" t="s">
        <v>73</v>
      </c>
      <c r="H910" t="s">
        <v>1254</v>
      </c>
      <c r="I910" t="s">
        <v>1044</v>
      </c>
      <c r="J910" t="s">
        <v>1255</v>
      </c>
    </row>
    <row r="911" spans="1:10" x14ac:dyDescent="0.35">
      <c r="A911" t="s">
        <v>10</v>
      </c>
      <c r="B911" t="s">
        <v>1251</v>
      </c>
      <c r="C911" s="227" t="s">
        <v>419</v>
      </c>
      <c r="D911" s="227">
        <v>656.17</v>
      </c>
      <c r="E911" s="227" t="s">
        <v>75</v>
      </c>
      <c r="F911" t="s">
        <v>76</v>
      </c>
      <c r="G911" t="s">
        <v>73</v>
      </c>
      <c r="H911" t="s">
        <v>1254</v>
      </c>
      <c r="I911" t="s">
        <v>1044</v>
      </c>
      <c r="J911" t="s">
        <v>1255</v>
      </c>
    </row>
    <row r="912" spans="1:10" x14ac:dyDescent="0.35">
      <c r="A912" t="s">
        <v>10</v>
      </c>
      <c r="B912" t="s">
        <v>1251</v>
      </c>
      <c r="C912" s="227" t="s">
        <v>156</v>
      </c>
      <c r="D912" s="227">
        <v>177.01</v>
      </c>
      <c r="E912" s="227" t="s">
        <v>75</v>
      </c>
      <c r="F912" t="s">
        <v>76</v>
      </c>
      <c r="G912" t="s">
        <v>73</v>
      </c>
      <c r="H912" t="s">
        <v>1254</v>
      </c>
      <c r="I912" t="s">
        <v>1044</v>
      </c>
      <c r="J912" t="s">
        <v>1255</v>
      </c>
    </row>
    <row r="913" spans="1:10" x14ac:dyDescent="0.35">
      <c r="A913" t="s">
        <v>10</v>
      </c>
      <c r="B913" t="s">
        <v>1251</v>
      </c>
      <c r="C913" s="227" t="s">
        <v>421</v>
      </c>
      <c r="D913" s="227">
        <v>661.18</v>
      </c>
      <c r="E913" s="227" t="s">
        <v>75</v>
      </c>
      <c r="F913" t="s">
        <v>76</v>
      </c>
      <c r="G913" t="s">
        <v>73</v>
      </c>
      <c r="H913" t="s">
        <v>1254</v>
      </c>
      <c r="I913" t="s">
        <v>1044</v>
      </c>
      <c r="J913" t="s">
        <v>1255</v>
      </c>
    </row>
    <row r="914" spans="1:10" x14ac:dyDescent="0.35">
      <c r="A914" t="s">
        <v>10</v>
      </c>
      <c r="B914" t="s">
        <v>1251</v>
      </c>
      <c r="C914" s="227" t="s">
        <v>422</v>
      </c>
      <c r="D914" s="227">
        <v>662.39</v>
      </c>
      <c r="E914" s="227" t="s">
        <v>75</v>
      </c>
      <c r="F914" t="s">
        <v>76</v>
      </c>
      <c r="G914" t="s">
        <v>73</v>
      </c>
      <c r="H914" t="s">
        <v>1254</v>
      </c>
      <c r="I914" t="s">
        <v>1044</v>
      </c>
      <c r="J914" t="s">
        <v>1255</v>
      </c>
    </row>
    <row r="915" spans="1:10" x14ac:dyDescent="0.35">
      <c r="A915" t="s">
        <v>10</v>
      </c>
      <c r="B915" t="s">
        <v>1251</v>
      </c>
      <c r="C915" s="227" t="s">
        <v>86</v>
      </c>
      <c r="D915" s="227">
        <v>833.55</v>
      </c>
      <c r="E915" s="227" t="s">
        <v>75</v>
      </c>
      <c r="F915" t="s">
        <v>76</v>
      </c>
      <c r="G915" t="s">
        <v>73</v>
      </c>
      <c r="H915" t="s">
        <v>1254</v>
      </c>
      <c r="I915" t="s">
        <v>1044</v>
      </c>
      <c r="J915" t="s">
        <v>1255</v>
      </c>
    </row>
    <row r="916" spans="1:10" x14ac:dyDescent="0.35">
      <c r="A916" t="s">
        <v>10</v>
      </c>
      <c r="B916" t="s">
        <v>1251</v>
      </c>
      <c r="C916" s="227" t="s">
        <v>686</v>
      </c>
      <c r="D916" s="227">
        <v>659.4</v>
      </c>
      <c r="E916" s="227" t="s">
        <v>75</v>
      </c>
      <c r="F916" t="s">
        <v>76</v>
      </c>
      <c r="G916" t="s">
        <v>73</v>
      </c>
      <c r="H916" t="s">
        <v>1254</v>
      </c>
      <c r="I916" t="s">
        <v>1044</v>
      </c>
      <c r="J916" t="s">
        <v>1255</v>
      </c>
    </row>
    <row r="917" spans="1:10" x14ac:dyDescent="0.35">
      <c r="A917" t="s">
        <v>10</v>
      </c>
      <c r="B917" t="s">
        <v>1251</v>
      </c>
      <c r="C917" s="227" t="s">
        <v>1305</v>
      </c>
      <c r="D917" s="227">
        <v>659.93</v>
      </c>
      <c r="E917" s="227" t="s">
        <v>75</v>
      </c>
      <c r="F917" t="s">
        <v>76</v>
      </c>
      <c r="G917" t="s">
        <v>73</v>
      </c>
      <c r="H917" t="s">
        <v>1254</v>
      </c>
      <c r="I917" t="s">
        <v>1044</v>
      </c>
      <c r="J917" t="s">
        <v>1255</v>
      </c>
    </row>
    <row r="918" spans="1:10" x14ac:dyDescent="0.35">
      <c r="A918" t="s">
        <v>10</v>
      </c>
      <c r="B918" t="s">
        <v>1251</v>
      </c>
      <c r="C918" s="227" t="s">
        <v>1306</v>
      </c>
      <c r="D918" s="227">
        <v>660.54</v>
      </c>
      <c r="E918" s="227" t="s">
        <v>75</v>
      </c>
      <c r="F918" t="s">
        <v>76</v>
      </c>
      <c r="G918" t="s">
        <v>73</v>
      </c>
      <c r="H918" t="s">
        <v>1254</v>
      </c>
      <c r="I918" t="s">
        <v>1044</v>
      </c>
      <c r="J918" t="s">
        <v>1255</v>
      </c>
    </row>
    <row r="919" spans="1:10" x14ac:dyDescent="0.35">
      <c r="A919" t="s">
        <v>10</v>
      </c>
      <c r="B919" t="s">
        <v>1251</v>
      </c>
      <c r="C919" s="227" t="s">
        <v>424</v>
      </c>
      <c r="D919" s="227">
        <v>659.4</v>
      </c>
      <c r="E919" s="227" t="s">
        <v>75</v>
      </c>
      <c r="F919" t="s">
        <v>76</v>
      </c>
      <c r="G919" t="s">
        <v>73</v>
      </c>
      <c r="H919" t="s">
        <v>1254</v>
      </c>
      <c r="I919" t="s">
        <v>1044</v>
      </c>
      <c r="J919" t="s">
        <v>1255</v>
      </c>
    </row>
    <row r="920" spans="1:10" x14ac:dyDescent="0.35">
      <c r="A920" t="s">
        <v>10</v>
      </c>
      <c r="B920" t="s">
        <v>1251</v>
      </c>
      <c r="C920" s="227" t="s">
        <v>205</v>
      </c>
      <c r="D920" s="227">
        <v>659.93</v>
      </c>
      <c r="E920" s="227" t="s">
        <v>75</v>
      </c>
      <c r="F920" t="s">
        <v>76</v>
      </c>
      <c r="G920" t="s">
        <v>73</v>
      </c>
      <c r="H920" t="s">
        <v>1254</v>
      </c>
      <c r="I920" t="s">
        <v>1044</v>
      </c>
      <c r="J920" t="s">
        <v>1255</v>
      </c>
    </row>
    <row r="921" spans="1:10" x14ac:dyDescent="0.35">
      <c r="A921" t="s">
        <v>10</v>
      </c>
      <c r="B921" t="s">
        <v>1251</v>
      </c>
      <c r="C921" s="227" t="s">
        <v>779</v>
      </c>
      <c r="D921" s="227">
        <v>659.93</v>
      </c>
      <c r="E921" s="227" t="s">
        <v>75</v>
      </c>
      <c r="F921" t="s">
        <v>76</v>
      </c>
      <c r="G921" t="s">
        <v>73</v>
      </c>
      <c r="H921" t="s">
        <v>1254</v>
      </c>
      <c r="I921" t="s">
        <v>1044</v>
      </c>
      <c r="J921" t="s">
        <v>1255</v>
      </c>
    </row>
    <row r="922" spans="1:10" x14ac:dyDescent="0.35">
      <c r="A922" t="s">
        <v>10</v>
      </c>
      <c r="B922" t="s">
        <v>1251</v>
      </c>
      <c r="C922" s="227" t="s">
        <v>781</v>
      </c>
      <c r="D922" s="227">
        <v>660.01</v>
      </c>
      <c r="E922" s="227" t="s">
        <v>75</v>
      </c>
      <c r="F922" t="s">
        <v>76</v>
      </c>
      <c r="G922" t="s">
        <v>73</v>
      </c>
      <c r="H922" t="s">
        <v>1254</v>
      </c>
      <c r="I922" t="s">
        <v>1044</v>
      </c>
      <c r="J922" t="s">
        <v>1255</v>
      </c>
    </row>
    <row r="923" spans="1:10" x14ac:dyDescent="0.35">
      <c r="A923" t="s">
        <v>10</v>
      </c>
      <c r="B923" t="s">
        <v>1251</v>
      </c>
      <c r="C923" s="227" t="s">
        <v>1307</v>
      </c>
      <c r="D923" s="227">
        <v>996.71</v>
      </c>
      <c r="E923" s="227" t="s">
        <v>75</v>
      </c>
      <c r="F923" t="s">
        <v>76</v>
      </c>
      <c r="G923" t="s">
        <v>73</v>
      </c>
      <c r="H923" t="s">
        <v>1254</v>
      </c>
      <c r="I923" t="s">
        <v>1044</v>
      </c>
      <c r="J923" t="s">
        <v>1255</v>
      </c>
    </row>
    <row r="924" spans="1:10" x14ac:dyDescent="0.35">
      <c r="A924" t="s">
        <v>10</v>
      </c>
      <c r="B924" t="s">
        <v>1251</v>
      </c>
      <c r="C924" s="227" t="s">
        <v>1308</v>
      </c>
      <c r="D924" s="227">
        <v>666.65</v>
      </c>
      <c r="E924" s="227" t="s">
        <v>75</v>
      </c>
      <c r="F924" t="s">
        <v>76</v>
      </c>
      <c r="G924" t="s">
        <v>73</v>
      </c>
      <c r="H924" t="s">
        <v>1254</v>
      </c>
      <c r="I924" t="s">
        <v>1044</v>
      </c>
      <c r="J924" t="s">
        <v>1255</v>
      </c>
    </row>
    <row r="925" spans="1:10" x14ac:dyDescent="0.35">
      <c r="A925" t="s">
        <v>10</v>
      </c>
      <c r="B925" t="s">
        <v>1251</v>
      </c>
      <c r="C925" s="227" t="s">
        <v>1309</v>
      </c>
      <c r="D925" s="227">
        <v>668.74</v>
      </c>
      <c r="E925" s="227" t="s">
        <v>75</v>
      </c>
      <c r="F925" t="s">
        <v>76</v>
      </c>
      <c r="G925" t="s">
        <v>73</v>
      </c>
      <c r="H925" t="s">
        <v>1254</v>
      </c>
      <c r="I925" t="s">
        <v>1044</v>
      </c>
      <c r="J925" t="s">
        <v>1255</v>
      </c>
    </row>
    <row r="926" spans="1:10" x14ac:dyDescent="0.35">
      <c r="A926" t="s">
        <v>10</v>
      </c>
      <c r="B926" t="s">
        <v>1251</v>
      </c>
      <c r="C926" s="227" t="s">
        <v>950</v>
      </c>
      <c r="D926" s="227">
        <v>987.37</v>
      </c>
      <c r="E926" s="227" t="s">
        <v>75</v>
      </c>
      <c r="F926" t="s">
        <v>76</v>
      </c>
      <c r="G926" t="s">
        <v>73</v>
      </c>
      <c r="H926" t="s">
        <v>1254</v>
      </c>
      <c r="I926" t="s">
        <v>1044</v>
      </c>
      <c r="J926" t="s">
        <v>1255</v>
      </c>
    </row>
    <row r="927" spans="1:10" x14ac:dyDescent="0.35">
      <c r="A927" t="s">
        <v>10</v>
      </c>
      <c r="B927" t="s">
        <v>1251</v>
      </c>
      <c r="C927" s="227" t="s">
        <v>984</v>
      </c>
      <c r="D927" s="227">
        <v>666.65</v>
      </c>
      <c r="E927" s="227" t="s">
        <v>75</v>
      </c>
      <c r="F927" t="s">
        <v>76</v>
      </c>
      <c r="G927" t="s">
        <v>73</v>
      </c>
      <c r="H927" t="s">
        <v>1254</v>
      </c>
      <c r="I927" t="s">
        <v>1044</v>
      </c>
      <c r="J927" t="s">
        <v>1255</v>
      </c>
    </row>
    <row r="928" spans="1:10" x14ac:dyDescent="0.35">
      <c r="A928" t="s">
        <v>10</v>
      </c>
      <c r="B928" t="s">
        <v>1251</v>
      </c>
      <c r="C928" s="227" t="s">
        <v>1310</v>
      </c>
      <c r="D928" s="227">
        <v>667.69</v>
      </c>
      <c r="E928" s="227" t="s">
        <v>75</v>
      </c>
      <c r="F928" t="s">
        <v>76</v>
      </c>
      <c r="G928" t="s">
        <v>73</v>
      </c>
      <c r="H928" t="s">
        <v>1254</v>
      </c>
      <c r="I928" t="s">
        <v>1044</v>
      </c>
      <c r="J928" t="s">
        <v>1255</v>
      </c>
    </row>
    <row r="929" spans="1:10" x14ac:dyDescent="0.35">
      <c r="A929" t="s">
        <v>10</v>
      </c>
      <c r="B929" t="s">
        <v>1251</v>
      </c>
      <c r="C929" s="227" t="s">
        <v>1311</v>
      </c>
      <c r="D929" s="227">
        <v>667.69</v>
      </c>
      <c r="E929" s="227" t="s">
        <v>75</v>
      </c>
      <c r="F929" t="s">
        <v>76</v>
      </c>
      <c r="G929" t="s">
        <v>73</v>
      </c>
      <c r="H929" t="s">
        <v>1254</v>
      </c>
      <c r="I929" t="s">
        <v>1044</v>
      </c>
      <c r="J929" t="s">
        <v>1255</v>
      </c>
    </row>
    <row r="930" spans="1:10" x14ac:dyDescent="0.35">
      <c r="A930" t="s">
        <v>10</v>
      </c>
      <c r="B930" t="s">
        <v>1251</v>
      </c>
      <c r="C930" s="227" t="s">
        <v>882</v>
      </c>
      <c r="D930" s="227">
        <v>214.14</v>
      </c>
      <c r="E930" s="227" t="s">
        <v>75</v>
      </c>
      <c r="F930" t="s">
        <v>76</v>
      </c>
      <c r="G930" t="s">
        <v>73</v>
      </c>
      <c r="H930" t="s">
        <v>1254</v>
      </c>
      <c r="I930" t="s">
        <v>1044</v>
      </c>
      <c r="J930" t="s">
        <v>1255</v>
      </c>
    </row>
    <row r="931" spans="1:10" x14ac:dyDescent="0.35">
      <c r="A931" t="s">
        <v>10</v>
      </c>
      <c r="B931" t="s">
        <v>1251</v>
      </c>
      <c r="C931" s="227" t="s">
        <v>1312</v>
      </c>
      <c r="D931" s="227">
        <v>256.73</v>
      </c>
      <c r="E931" s="227" t="s">
        <v>75</v>
      </c>
      <c r="F931" t="s">
        <v>76</v>
      </c>
      <c r="G931" t="s">
        <v>73</v>
      </c>
      <c r="H931" t="s">
        <v>1254</v>
      </c>
      <c r="I931" t="s">
        <v>1044</v>
      </c>
      <c r="J931" t="s">
        <v>1255</v>
      </c>
    </row>
    <row r="932" spans="1:10" x14ac:dyDescent="0.35">
      <c r="A932" t="s">
        <v>10</v>
      </c>
      <c r="B932" t="s">
        <v>1251</v>
      </c>
      <c r="C932" s="227" t="s">
        <v>267</v>
      </c>
      <c r="D932" s="227">
        <v>446.63</v>
      </c>
      <c r="E932" s="227" t="s">
        <v>75</v>
      </c>
      <c r="F932" t="s">
        <v>76</v>
      </c>
      <c r="G932" t="s">
        <v>73</v>
      </c>
      <c r="H932" t="s">
        <v>1254</v>
      </c>
      <c r="I932" t="s">
        <v>1044</v>
      </c>
      <c r="J932" t="s">
        <v>1255</v>
      </c>
    </row>
    <row r="933" spans="1:10" x14ac:dyDescent="0.35">
      <c r="A933" t="s">
        <v>10</v>
      </c>
      <c r="B933" t="s">
        <v>1251</v>
      </c>
      <c r="C933" s="227" t="s">
        <v>201</v>
      </c>
      <c r="D933" s="227">
        <v>178.41</v>
      </c>
      <c r="E933" s="227" t="s">
        <v>75</v>
      </c>
      <c r="F933" t="s">
        <v>76</v>
      </c>
      <c r="G933" t="s">
        <v>73</v>
      </c>
      <c r="H933" t="s">
        <v>1254</v>
      </c>
      <c r="I933" t="s">
        <v>1044</v>
      </c>
      <c r="J933" t="s">
        <v>1255</v>
      </c>
    </row>
    <row r="934" spans="1:10" x14ac:dyDescent="0.35">
      <c r="A934" t="s">
        <v>10</v>
      </c>
      <c r="B934" t="s">
        <v>1251</v>
      </c>
      <c r="C934" s="227" t="s">
        <v>273</v>
      </c>
      <c r="D934" s="227">
        <v>1302.1199999999999</v>
      </c>
      <c r="E934" s="227" t="s">
        <v>75</v>
      </c>
      <c r="F934" t="s">
        <v>76</v>
      </c>
      <c r="G934" t="s">
        <v>73</v>
      </c>
      <c r="H934" t="s">
        <v>1254</v>
      </c>
      <c r="I934" t="s">
        <v>1044</v>
      </c>
      <c r="J934" t="s">
        <v>1255</v>
      </c>
    </row>
    <row r="935" spans="1:10" x14ac:dyDescent="0.35">
      <c r="A935" t="s">
        <v>10</v>
      </c>
      <c r="B935" t="s">
        <v>1251</v>
      </c>
      <c r="C935" s="227" t="s">
        <v>579</v>
      </c>
      <c r="D935" s="227">
        <v>622.01</v>
      </c>
      <c r="E935" s="227" t="s">
        <v>75</v>
      </c>
      <c r="F935" t="s">
        <v>76</v>
      </c>
      <c r="G935" t="s">
        <v>73</v>
      </c>
      <c r="H935" t="s">
        <v>1254</v>
      </c>
      <c r="I935" t="s">
        <v>1044</v>
      </c>
      <c r="J935" t="s">
        <v>1255</v>
      </c>
    </row>
    <row r="936" spans="1:10" x14ac:dyDescent="0.35">
      <c r="A936" t="s">
        <v>10</v>
      </c>
      <c r="B936" t="s">
        <v>1251</v>
      </c>
      <c r="C936" s="227" t="s">
        <v>718</v>
      </c>
      <c r="D936" s="227">
        <v>1040.19</v>
      </c>
      <c r="E936" s="227" t="s">
        <v>75</v>
      </c>
      <c r="F936" t="s">
        <v>76</v>
      </c>
      <c r="G936" t="s">
        <v>73</v>
      </c>
      <c r="H936" t="s">
        <v>1254</v>
      </c>
      <c r="I936" t="s">
        <v>1044</v>
      </c>
      <c r="J936" t="s">
        <v>1255</v>
      </c>
    </row>
    <row r="937" spans="1:10" x14ac:dyDescent="0.35">
      <c r="A937" t="s">
        <v>10</v>
      </c>
      <c r="B937" t="s">
        <v>1251</v>
      </c>
      <c r="C937" s="227" t="s">
        <v>883</v>
      </c>
      <c r="D937" s="227">
        <v>785.01</v>
      </c>
      <c r="E937" s="227" t="s">
        <v>75</v>
      </c>
      <c r="F937" t="s">
        <v>76</v>
      </c>
      <c r="G937" t="s">
        <v>73</v>
      </c>
      <c r="H937" t="s">
        <v>1254</v>
      </c>
      <c r="I937" t="s">
        <v>1044</v>
      </c>
      <c r="J937" t="s">
        <v>1255</v>
      </c>
    </row>
    <row r="938" spans="1:10" x14ac:dyDescent="0.35">
      <c r="A938" t="s">
        <v>10</v>
      </c>
      <c r="B938" t="s">
        <v>1251</v>
      </c>
      <c r="C938" s="227" t="s">
        <v>450</v>
      </c>
      <c r="D938" s="227">
        <v>151.07</v>
      </c>
      <c r="E938" s="227" t="s">
        <v>147</v>
      </c>
      <c r="F938" t="s">
        <v>148</v>
      </c>
      <c r="G938" t="s">
        <v>80</v>
      </c>
      <c r="H938" t="s">
        <v>1254</v>
      </c>
      <c r="I938" t="s">
        <v>1044</v>
      </c>
      <c r="J938" t="s">
        <v>1255</v>
      </c>
    </row>
    <row r="939" spans="1:10" x14ac:dyDescent="0.35">
      <c r="A939" t="s">
        <v>10</v>
      </c>
      <c r="B939" t="s">
        <v>1251</v>
      </c>
      <c r="C939" s="227" t="s">
        <v>363</v>
      </c>
      <c r="D939" s="227">
        <v>147.04</v>
      </c>
      <c r="E939" s="227" t="s">
        <v>147</v>
      </c>
      <c r="F939" t="s">
        <v>148</v>
      </c>
      <c r="G939" t="s">
        <v>80</v>
      </c>
      <c r="H939" t="s">
        <v>1254</v>
      </c>
      <c r="I939" t="s">
        <v>1044</v>
      </c>
      <c r="J939" t="s">
        <v>1255</v>
      </c>
    </row>
    <row r="940" spans="1:10" x14ac:dyDescent="0.35">
      <c r="A940" t="s">
        <v>10</v>
      </c>
      <c r="B940" t="s">
        <v>1251</v>
      </c>
      <c r="C940" s="227" t="s">
        <v>480</v>
      </c>
      <c r="D940" s="227">
        <v>147.04</v>
      </c>
      <c r="E940" s="227" t="s">
        <v>147</v>
      </c>
      <c r="F940" t="s">
        <v>148</v>
      </c>
      <c r="G940" t="s">
        <v>80</v>
      </c>
      <c r="H940" t="s">
        <v>1254</v>
      </c>
      <c r="I940" t="s">
        <v>1044</v>
      </c>
      <c r="J940" t="s">
        <v>1255</v>
      </c>
    </row>
    <row r="941" spans="1:10" x14ac:dyDescent="0.35">
      <c r="A941" t="s">
        <v>10</v>
      </c>
      <c r="B941" t="s">
        <v>1251</v>
      </c>
      <c r="C941" s="227" t="s">
        <v>1313</v>
      </c>
      <c r="D941" s="227">
        <v>379.76</v>
      </c>
      <c r="E941" s="227" t="s">
        <v>147</v>
      </c>
      <c r="F941" t="s">
        <v>148</v>
      </c>
      <c r="G941" t="s">
        <v>80</v>
      </c>
      <c r="H941" t="s">
        <v>1254</v>
      </c>
      <c r="I941" t="s">
        <v>1044</v>
      </c>
      <c r="J941" t="s">
        <v>1255</v>
      </c>
    </row>
    <row r="942" spans="1:10" x14ac:dyDescent="0.35">
      <c r="A942" t="s">
        <v>10</v>
      </c>
      <c r="B942" t="s">
        <v>1251</v>
      </c>
      <c r="C942" s="227" t="s">
        <v>1314</v>
      </c>
      <c r="D942" s="227">
        <v>391.12</v>
      </c>
      <c r="E942" s="227" t="s">
        <v>147</v>
      </c>
      <c r="F942" t="s">
        <v>148</v>
      </c>
      <c r="G942" t="s">
        <v>80</v>
      </c>
      <c r="H942" t="s">
        <v>1254</v>
      </c>
      <c r="I942" t="s">
        <v>1044</v>
      </c>
      <c r="J942" t="s">
        <v>1255</v>
      </c>
    </row>
    <row r="943" spans="1:10" x14ac:dyDescent="0.35">
      <c r="A943" t="s">
        <v>10</v>
      </c>
      <c r="B943" t="s">
        <v>1251</v>
      </c>
      <c r="C943" s="227" t="s">
        <v>89</v>
      </c>
      <c r="D943" s="227">
        <v>149.56</v>
      </c>
      <c r="E943" s="227" t="s">
        <v>147</v>
      </c>
      <c r="F943" t="s">
        <v>148</v>
      </c>
      <c r="G943" t="s">
        <v>80</v>
      </c>
      <c r="H943" t="s">
        <v>1254</v>
      </c>
      <c r="I943" t="s">
        <v>1044</v>
      </c>
      <c r="J943" t="s">
        <v>1255</v>
      </c>
    </row>
    <row r="944" spans="1:10" x14ac:dyDescent="0.35">
      <c r="A944" t="s">
        <v>10</v>
      </c>
      <c r="B944" t="s">
        <v>1251</v>
      </c>
      <c r="C944" s="227" t="s">
        <v>432</v>
      </c>
      <c r="D944" s="227">
        <v>138.55000000000001</v>
      </c>
      <c r="E944" s="227" t="s">
        <v>147</v>
      </c>
      <c r="F944" t="s">
        <v>148</v>
      </c>
      <c r="G944" t="s">
        <v>80</v>
      </c>
      <c r="H944" t="s">
        <v>1254</v>
      </c>
      <c r="I944" t="s">
        <v>1044</v>
      </c>
      <c r="J944" t="s">
        <v>1255</v>
      </c>
    </row>
    <row r="945" spans="1:10" x14ac:dyDescent="0.35">
      <c r="A945" t="s">
        <v>10</v>
      </c>
      <c r="B945" t="s">
        <v>1251</v>
      </c>
      <c r="C945" s="227" t="s">
        <v>492</v>
      </c>
      <c r="D945" s="227">
        <v>244.86</v>
      </c>
      <c r="E945" s="227" t="s">
        <v>147</v>
      </c>
      <c r="F945" t="s">
        <v>148</v>
      </c>
      <c r="G945" t="s">
        <v>80</v>
      </c>
      <c r="H945" t="s">
        <v>1254</v>
      </c>
      <c r="I945" t="s">
        <v>1044</v>
      </c>
      <c r="J945" t="s">
        <v>1255</v>
      </c>
    </row>
    <row r="946" spans="1:10" x14ac:dyDescent="0.35">
      <c r="A946" t="s">
        <v>10</v>
      </c>
      <c r="B946" t="s">
        <v>1251</v>
      </c>
      <c r="C946" s="227" t="s">
        <v>168</v>
      </c>
      <c r="D946" s="227">
        <v>138.83000000000001</v>
      </c>
      <c r="E946" s="227" t="s">
        <v>147</v>
      </c>
      <c r="F946" t="s">
        <v>148</v>
      </c>
      <c r="G946" t="s">
        <v>80</v>
      </c>
      <c r="H946" t="s">
        <v>1254</v>
      </c>
      <c r="I946" t="s">
        <v>1044</v>
      </c>
      <c r="J946" t="s">
        <v>1255</v>
      </c>
    </row>
    <row r="947" spans="1:10" x14ac:dyDescent="0.35">
      <c r="A947" t="s">
        <v>10</v>
      </c>
      <c r="B947" t="s">
        <v>1251</v>
      </c>
      <c r="C947" s="227" t="s">
        <v>128</v>
      </c>
      <c r="D947" s="227">
        <v>138.86000000000001</v>
      </c>
      <c r="E947" s="227" t="s">
        <v>147</v>
      </c>
      <c r="F947" t="s">
        <v>148</v>
      </c>
      <c r="G947" t="s">
        <v>80</v>
      </c>
      <c r="H947" t="s">
        <v>1254</v>
      </c>
      <c r="I947" t="s">
        <v>1044</v>
      </c>
      <c r="J947" t="s">
        <v>1255</v>
      </c>
    </row>
    <row r="948" spans="1:10" x14ac:dyDescent="0.35">
      <c r="A948" t="s">
        <v>10</v>
      </c>
      <c r="B948" t="s">
        <v>1251</v>
      </c>
      <c r="C948" s="227" t="s">
        <v>136</v>
      </c>
      <c r="D948" s="227">
        <v>138.86000000000001</v>
      </c>
      <c r="E948" s="227" t="s">
        <v>147</v>
      </c>
      <c r="F948" t="s">
        <v>148</v>
      </c>
      <c r="G948" t="s">
        <v>80</v>
      </c>
      <c r="H948" t="s">
        <v>1254</v>
      </c>
      <c r="I948" t="s">
        <v>1044</v>
      </c>
      <c r="J948" t="s">
        <v>1255</v>
      </c>
    </row>
    <row r="949" spans="1:10" x14ac:dyDescent="0.35">
      <c r="A949" t="s">
        <v>10</v>
      </c>
      <c r="B949" t="s">
        <v>1251</v>
      </c>
      <c r="C949" s="227" t="s">
        <v>124</v>
      </c>
      <c r="D949" s="227">
        <v>138.83000000000001</v>
      </c>
      <c r="E949" s="227" t="s">
        <v>147</v>
      </c>
      <c r="F949" t="s">
        <v>148</v>
      </c>
      <c r="G949" t="s">
        <v>80</v>
      </c>
      <c r="H949" t="s">
        <v>1254</v>
      </c>
      <c r="I949" t="s">
        <v>1044</v>
      </c>
      <c r="J949" t="s">
        <v>1255</v>
      </c>
    </row>
    <row r="950" spans="1:10" x14ac:dyDescent="0.35">
      <c r="A950" t="s">
        <v>10</v>
      </c>
      <c r="B950" t="s">
        <v>1251</v>
      </c>
      <c r="C950" s="227" t="s">
        <v>400</v>
      </c>
      <c r="D950" s="227">
        <v>147.04</v>
      </c>
      <c r="E950" s="227" t="s">
        <v>147</v>
      </c>
      <c r="F950" t="s">
        <v>148</v>
      </c>
      <c r="G950" t="s">
        <v>80</v>
      </c>
      <c r="H950" t="s">
        <v>1254</v>
      </c>
      <c r="I950" t="s">
        <v>1044</v>
      </c>
      <c r="J950" t="s">
        <v>1255</v>
      </c>
    </row>
    <row r="951" spans="1:10" x14ac:dyDescent="0.35">
      <c r="A951" t="s">
        <v>10</v>
      </c>
      <c r="B951" t="s">
        <v>1251</v>
      </c>
      <c r="C951" s="227" t="s">
        <v>965</v>
      </c>
      <c r="D951" s="227">
        <v>144.04</v>
      </c>
      <c r="E951" s="227" t="s">
        <v>147</v>
      </c>
      <c r="F951" t="s">
        <v>148</v>
      </c>
      <c r="G951" t="s">
        <v>80</v>
      </c>
      <c r="H951" t="s">
        <v>1254</v>
      </c>
      <c r="I951" t="s">
        <v>1044</v>
      </c>
      <c r="J951" t="s">
        <v>1255</v>
      </c>
    </row>
    <row r="952" spans="1:10" x14ac:dyDescent="0.35">
      <c r="A952" t="s">
        <v>10</v>
      </c>
      <c r="B952" t="s">
        <v>1251</v>
      </c>
      <c r="C952" s="227" t="s">
        <v>972</v>
      </c>
      <c r="D952" s="227">
        <v>150.13999999999999</v>
      </c>
      <c r="E952" s="227" t="s">
        <v>147</v>
      </c>
      <c r="F952" t="s">
        <v>148</v>
      </c>
      <c r="G952" t="s">
        <v>80</v>
      </c>
      <c r="H952" t="s">
        <v>1254</v>
      </c>
      <c r="I952" t="s">
        <v>1044</v>
      </c>
      <c r="J952" t="s">
        <v>1255</v>
      </c>
    </row>
    <row r="953" spans="1:10" x14ac:dyDescent="0.35">
      <c r="A953" t="s">
        <v>10</v>
      </c>
      <c r="B953" t="s">
        <v>1251</v>
      </c>
      <c r="C953" s="227" t="s">
        <v>975</v>
      </c>
      <c r="D953" s="227">
        <v>144.04</v>
      </c>
      <c r="E953" s="227" t="s">
        <v>147</v>
      </c>
      <c r="F953" t="s">
        <v>148</v>
      </c>
      <c r="G953" t="s">
        <v>80</v>
      </c>
      <c r="H953" t="s">
        <v>1254</v>
      </c>
      <c r="I953" t="s">
        <v>1044</v>
      </c>
      <c r="J953" t="s">
        <v>1255</v>
      </c>
    </row>
    <row r="954" spans="1:10" x14ac:dyDescent="0.35">
      <c r="A954" t="s">
        <v>10</v>
      </c>
      <c r="B954" t="s">
        <v>1251</v>
      </c>
      <c r="C954" s="227" t="s">
        <v>983</v>
      </c>
      <c r="D954" s="227">
        <v>250.79</v>
      </c>
      <c r="E954" s="227" t="s">
        <v>147</v>
      </c>
      <c r="F954" t="s">
        <v>148</v>
      </c>
      <c r="G954" t="s">
        <v>80</v>
      </c>
      <c r="H954" t="s">
        <v>1254</v>
      </c>
      <c r="I954" t="s">
        <v>1044</v>
      </c>
      <c r="J954" t="s">
        <v>1255</v>
      </c>
    </row>
    <row r="955" spans="1:10" x14ac:dyDescent="0.35">
      <c r="A955" t="s">
        <v>10</v>
      </c>
      <c r="B955" t="s">
        <v>1251</v>
      </c>
      <c r="C955" s="227" t="s">
        <v>961</v>
      </c>
      <c r="D955" s="227">
        <v>147.71</v>
      </c>
      <c r="E955" s="227" t="s">
        <v>147</v>
      </c>
      <c r="F955" t="s">
        <v>148</v>
      </c>
      <c r="G955" t="s">
        <v>80</v>
      </c>
      <c r="H955" t="s">
        <v>1254</v>
      </c>
      <c r="I955" t="s">
        <v>1044</v>
      </c>
      <c r="J955" t="s">
        <v>1255</v>
      </c>
    </row>
    <row r="956" spans="1:10" x14ac:dyDescent="0.35">
      <c r="A956" t="s">
        <v>10</v>
      </c>
      <c r="B956" t="s">
        <v>1251</v>
      </c>
      <c r="C956" s="227" t="s">
        <v>974</v>
      </c>
      <c r="D956" s="227">
        <v>146.9</v>
      </c>
      <c r="E956" s="227" t="s">
        <v>147</v>
      </c>
      <c r="F956" t="s">
        <v>148</v>
      </c>
      <c r="G956" t="s">
        <v>80</v>
      </c>
      <c r="H956" t="s">
        <v>1254</v>
      </c>
      <c r="I956" t="s">
        <v>1044</v>
      </c>
      <c r="J956" t="s">
        <v>1255</v>
      </c>
    </row>
    <row r="957" spans="1:10" x14ac:dyDescent="0.35">
      <c r="A957" t="s">
        <v>10</v>
      </c>
      <c r="B957" t="s">
        <v>1251</v>
      </c>
      <c r="C957" s="227" t="s">
        <v>973</v>
      </c>
      <c r="D957" s="227">
        <v>236.83</v>
      </c>
      <c r="E957" s="227" t="s">
        <v>147</v>
      </c>
      <c r="F957" t="s">
        <v>148</v>
      </c>
      <c r="G957" t="s">
        <v>80</v>
      </c>
      <c r="H957" t="s">
        <v>1254</v>
      </c>
      <c r="I957" t="s">
        <v>1044</v>
      </c>
      <c r="J957" t="s">
        <v>1255</v>
      </c>
    </row>
    <row r="958" spans="1:10" x14ac:dyDescent="0.35">
      <c r="A958" t="s">
        <v>10</v>
      </c>
      <c r="B958" t="s">
        <v>1251</v>
      </c>
      <c r="C958" s="227" t="s">
        <v>978</v>
      </c>
      <c r="D958" s="227">
        <v>149.56</v>
      </c>
      <c r="E958" s="227" t="s">
        <v>147</v>
      </c>
      <c r="F958" t="s">
        <v>148</v>
      </c>
      <c r="G958" t="s">
        <v>80</v>
      </c>
      <c r="H958" t="s">
        <v>1254</v>
      </c>
      <c r="I958" t="s">
        <v>1044</v>
      </c>
      <c r="J958" t="s">
        <v>1255</v>
      </c>
    </row>
    <row r="959" spans="1:10" x14ac:dyDescent="0.35">
      <c r="A959" t="s">
        <v>10</v>
      </c>
      <c r="B959" t="s">
        <v>1251</v>
      </c>
      <c r="C959" s="227" t="s">
        <v>969</v>
      </c>
      <c r="D959" s="227">
        <v>151.07</v>
      </c>
      <c r="E959" s="227" t="s">
        <v>147</v>
      </c>
      <c r="F959" t="s">
        <v>148</v>
      </c>
      <c r="G959" t="s">
        <v>80</v>
      </c>
      <c r="H959" t="s">
        <v>1254</v>
      </c>
      <c r="I959" t="s">
        <v>1044</v>
      </c>
      <c r="J959" t="s">
        <v>1255</v>
      </c>
    </row>
    <row r="960" spans="1:10" x14ac:dyDescent="0.35">
      <c r="A960" t="s">
        <v>10</v>
      </c>
      <c r="B960" t="s">
        <v>1251</v>
      </c>
      <c r="C960" s="227" t="s">
        <v>977</v>
      </c>
      <c r="D960" s="227">
        <v>149.56</v>
      </c>
      <c r="E960" s="227" t="s">
        <v>147</v>
      </c>
      <c r="F960" t="s">
        <v>148</v>
      </c>
      <c r="G960" t="s">
        <v>80</v>
      </c>
      <c r="H960" t="s">
        <v>1254</v>
      </c>
      <c r="I960" t="s">
        <v>1044</v>
      </c>
      <c r="J960" t="s">
        <v>1255</v>
      </c>
    </row>
    <row r="961" spans="1:10" x14ac:dyDescent="0.35">
      <c r="A961" t="s">
        <v>10</v>
      </c>
      <c r="B961" t="s">
        <v>1251</v>
      </c>
      <c r="C961" s="227" t="s">
        <v>500</v>
      </c>
      <c r="D961" s="227">
        <v>199.83</v>
      </c>
      <c r="E961" s="227" t="s">
        <v>215</v>
      </c>
      <c r="F961" t="s">
        <v>216</v>
      </c>
      <c r="G961" t="s">
        <v>80</v>
      </c>
      <c r="H961" t="s">
        <v>1254</v>
      </c>
      <c r="I961" t="s">
        <v>1044</v>
      </c>
      <c r="J961" t="s">
        <v>1255</v>
      </c>
    </row>
    <row r="962" spans="1:10" x14ac:dyDescent="0.35">
      <c r="A962" t="s">
        <v>10</v>
      </c>
      <c r="B962" t="s">
        <v>1251</v>
      </c>
      <c r="C962" s="227" t="s">
        <v>719</v>
      </c>
      <c r="D962" s="227">
        <v>258.14</v>
      </c>
      <c r="E962" s="227" t="s">
        <v>215</v>
      </c>
      <c r="F962" t="s">
        <v>216</v>
      </c>
      <c r="G962" t="s">
        <v>80</v>
      </c>
      <c r="H962" t="s">
        <v>1254</v>
      </c>
      <c r="I962" t="s">
        <v>1044</v>
      </c>
      <c r="J962" t="s">
        <v>1255</v>
      </c>
    </row>
    <row r="963" spans="1:10" x14ac:dyDescent="0.35">
      <c r="A963" t="s">
        <v>10</v>
      </c>
      <c r="B963" t="s">
        <v>1251</v>
      </c>
      <c r="C963" s="227" t="s">
        <v>144</v>
      </c>
      <c r="D963" s="227">
        <v>144.18</v>
      </c>
      <c r="E963" s="227" t="s">
        <v>156</v>
      </c>
      <c r="F963" t="s">
        <v>157</v>
      </c>
      <c r="G963" t="s">
        <v>80</v>
      </c>
      <c r="H963" t="s">
        <v>1254</v>
      </c>
      <c r="I963" t="s">
        <v>1044</v>
      </c>
      <c r="J963" t="s">
        <v>1255</v>
      </c>
    </row>
    <row r="964" spans="1:10" x14ac:dyDescent="0.35">
      <c r="A964" t="s">
        <v>10</v>
      </c>
      <c r="B964" t="s">
        <v>1251</v>
      </c>
      <c r="C964" s="227" t="s">
        <v>1315</v>
      </c>
      <c r="D964" s="227">
        <v>143.02000000000001</v>
      </c>
      <c r="E964" s="227" t="s">
        <v>215</v>
      </c>
      <c r="F964" t="s">
        <v>216</v>
      </c>
      <c r="G964" t="s">
        <v>80</v>
      </c>
      <c r="H964" t="s">
        <v>1254</v>
      </c>
      <c r="I964" t="s">
        <v>1044</v>
      </c>
      <c r="J964" t="s">
        <v>1255</v>
      </c>
    </row>
    <row r="965" spans="1:10" x14ac:dyDescent="0.35">
      <c r="A965" t="s">
        <v>10</v>
      </c>
      <c r="B965" t="s">
        <v>1251</v>
      </c>
      <c r="C965" s="227" t="s">
        <v>105</v>
      </c>
      <c r="D965" s="227">
        <v>324.10000000000002</v>
      </c>
      <c r="E965" s="227" t="s">
        <v>215</v>
      </c>
      <c r="F965" t="s">
        <v>216</v>
      </c>
      <c r="G965" t="s">
        <v>80</v>
      </c>
      <c r="H965" t="s">
        <v>1254</v>
      </c>
      <c r="I965" t="s">
        <v>1044</v>
      </c>
      <c r="J965" t="s">
        <v>1255</v>
      </c>
    </row>
    <row r="966" spans="1:10" x14ac:dyDescent="0.35">
      <c r="A966" t="s">
        <v>10</v>
      </c>
      <c r="B966" t="s">
        <v>1251</v>
      </c>
      <c r="C966" s="227" t="s">
        <v>79</v>
      </c>
      <c r="D966" s="227">
        <v>224.12</v>
      </c>
      <c r="E966" s="227" t="s">
        <v>215</v>
      </c>
      <c r="F966" t="s">
        <v>216</v>
      </c>
      <c r="G966" t="s">
        <v>80</v>
      </c>
      <c r="H966" t="s">
        <v>1254</v>
      </c>
      <c r="I966" t="s">
        <v>1044</v>
      </c>
      <c r="J966" t="s">
        <v>1255</v>
      </c>
    </row>
    <row r="967" spans="1:10" x14ac:dyDescent="0.35">
      <c r="A967" t="s">
        <v>10</v>
      </c>
      <c r="B967" t="s">
        <v>1251</v>
      </c>
      <c r="C967" s="227" t="s">
        <v>761</v>
      </c>
      <c r="D967" s="227">
        <v>373.94</v>
      </c>
      <c r="E967" s="227" t="s">
        <v>215</v>
      </c>
      <c r="F967" t="s">
        <v>216</v>
      </c>
      <c r="G967" t="s">
        <v>80</v>
      </c>
      <c r="H967" t="s">
        <v>1254</v>
      </c>
      <c r="I967" t="s">
        <v>1044</v>
      </c>
      <c r="J967" t="s">
        <v>1255</v>
      </c>
    </row>
    <row r="968" spans="1:10" x14ac:dyDescent="0.35">
      <c r="A968" t="s">
        <v>10</v>
      </c>
      <c r="B968" t="s">
        <v>1251</v>
      </c>
      <c r="C968" s="227" t="s">
        <v>1316</v>
      </c>
      <c r="D968" s="227">
        <v>89.95</v>
      </c>
      <c r="E968" s="227" t="s">
        <v>89</v>
      </c>
      <c r="F968" t="s">
        <v>90</v>
      </c>
      <c r="G968" t="s">
        <v>80</v>
      </c>
      <c r="H968" t="s">
        <v>1254</v>
      </c>
      <c r="I968" t="s">
        <v>1044</v>
      </c>
      <c r="J968" t="s">
        <v>1255</v>
      </c>
    </row>
    <row r="969" spans="1:10" x14ac:dyDescent="0.35">
      <c r="A969" t="s">
        <v>10</v>
      </c>
      <c r="B969" t="s">
        <v>1251</v>
      </c>
      <c r="C969" s="227" t="s">
        <v>444</v>
      </c>
      <c r="D969" s="227">
        <v>11.79</v>
      </c>
      <c r="E969" s="227" t="s">
        <v>92</v>
      </c>
      <c r="F969" t="s">
        <v>93</v>
      </c>
      <c r="G969" t="s">
        <v>80</v>
      </c>
      <c r="H969" t="s">
        <v>1254</v>
      </c>
      <c r="I969" t="s">
        <v>1044</v>
      </c>
      <c r="J969" t="s">
        <v>1255</v>
      </c>
    </row>
    <row r="970" spans="1:10" x14ac:dyDescent="0.35">
      <c r="A970" t="s">
        <v>10</v>
      </c>
      <c r="B970" t="s">
        <v>1251</v>
      </c>
      <c r="C970" s="227" t="s">
        <v>104</v>
      </c>
      <c r="D970" s="227">
        <v>138.83000000000001</v>
      </c>
      <c r="E970" s="227" t="s">
        <v>275</v>
      </c>
      <c r="F970" t="s">
        <v>276</v>
      </c>
      <c r="G970" t="s">
        <v>80</v>
      </c>
      <c r="H970" t="s">
        <v>1254</v>
      </c>
      <c r="I970" t="s">
        <v>1044</v>
      </c>
      <c r="J970" t="s">
        <v>1255</v>
      </c>
    </row>
    <row r="971" spans="1:10" x14ac:dyDescent="0.35">
      <c r="A971" t="s">
        <v>10</v>
      </c>
      <c r="B971" t="s">
        <v>1251</v>
      </c>
      <c r="C971" s="227" t="s">
        <v>1019</v>
      </c>
      <c r="D971" s="227">
        <v>586.96</v>
      </c>
      <c r="E971" s="227" t="s">
        <v>31</v>
      </c>
      <c r="F971" t="s">
        <v>32</v>
      </c>
      <c r="G971" t="s">
        <v>13</v>
      </c>
      <c r="H971" t="s">
        <v>14</v>
      </c>
      <c r="I971" t="s">
        <v>15</v>
      </c>
      <c r="J971" t="s">
        <v>16</v>
      </c>
    </row>
    <row r="972" spans="1:10" x14ac:dyDescent="0.35">
      <c r="A972" t="s">
        <v>10</v>
      </c>
      <c r="B972" t="s">
        <v>1251</v>
      </c>
      <c r="C972" s="227" t="s">
        <v>1317</v>
      </c>
      <c r="D972" s="227">
        <v>262.14999999999998</v>
      </c>
      <c r="E972" s="227" t="s">
        <v>31</v>
      </c>
      <c r="F972" t="s">
        <v>32</v>
      </c>
      <c r="G972" t="s">
        <v>13</v>
      </c>
      <c r="H972" t="s">
        <v>14</v>
      </c>
      <c r="I972" t="s">
        <v>15</v>
      </c>
      <c r="J972" t="s">
        <v>16</v>
      </c>
    </row>
    <row r="973" spans="1:10" x14ac:dyDescent="0.35">
      <c r="A973" t="s">
        <v>10</v>
      </c>
      <c r="B973" t="s">
        <v>1251</v>
      </c>
      <c r="C973" s="227" t="s">
        <v>349</v>
      </c>
      <c r="D973" s="227">
        <v>429.81</v>
      </c>
      <c r="E973" s="227" t="s">
        <v>31</v>
      </c>
      <c r="F973" t="s">
        <v>32</v>
      </c>
      <c r="G973" t="s">
        <v>13</v>
      </c>
      <c r="H973" t="s">
        <v>14</v>
      </c>
      <c r="I973" t="s">
        <v>15</v>
      </c>
      <c r="J973" t="s">
        <v>16</v>
      </c>
    </row>
    <row r="974" spans="1:10" x14ac:dyDescent="0.35">
      <c r="A974" t="s">
        <v>10</v>
      </c>
      <c r="B974" t="s">
        <v>1251</v>
      </c>
      <c r="C974" s="227" t="s">
        <v>1318</v>
      </c>
      <c r="D974" s="227">
        <v>541.82000000000005</v>
      </c>
      <c r="E974" s="227" t="s">
        <v>31</v>
      </c>
      <c r="F974" t="s">
        <v>32</v>
      </c>
      <c r="G974" t="s">
        <v>13</v>
      </c>
      <c r="H974" t="s">
        <v>14</v>
      </c>
      <c r="I974" t="s">
        <v>15</v>
      </c>
      <c r="J974" t="s">
        <v>16</v>
      </c>
    </row>
    <row r="975" spans="1:10" x14ac:dyDescent="0.35">
      <c r="A975" t="s">
        <v>10</v>
      </c>
      <c r="B975" t="s">
        <v>1251</v>
      </c>
      <c r="C975" s="227" t="s">
        <v>379</v>
      </c>
      <c r="D975" s="227">
        <v>431.96</v>
      </c>
      <c r="E975" s="227" t="s">
        <v>31</v>
      </c>
      <c r="F975" t="s">
        <v>32</v>
      </c>
      <c r="G975" t="s">
        <v>13</v>
      </c>
      <c r="H975" t="s">
        <v>14</v>
      </c>
      <c r="I975" t="s">
        <v>15</v>
      </c>
      <c r="J975" t="s">
        <v>16</v>
      </c>
    </row>
    <row r="976" spans="1:10" x14ac:dyDescent="0.35">
      <c r="A976" t="s">
        <v>10</v>
      </c>
      <c r="B976" t="s">
        <v>1251</v>
      </c>
      <c r="C976" s="227" t="s">
        <v>739</v>
      </c>
      <c r="D976" s="227">
        <v>541.78</v>
      </c>
      <c r="E976" s="227" t="s">
        <v>31</v>
      </c>
      <c r="F976" t="s">
        <v>32</v>
      </c>
      <c r="G976" t="s">
        <v>13</v>
      </c>
      <c r="H976" t="s">
        <v>14</v>
      </c>
      <c r="I976" t="s">
        <v>15</v>
      </c>
      <c r="J976" t="s">
        <v>16</v>
      </c>
    </row>
    <row r="977" spans="1:10" x14ac:dyDescent="0.35">
      <c r="A977" t="s">
        <v>10</v>
      </c>
      <c r="B977" t="s">
        <v>1251</v>
      </c>
      <c r="C977" s="227" t="s">
        <v>241</v>
      </c>
      <c r="D977" s="227">
        <v>231.93</v>
      </c>
      <c r="E977" s="227" t="s">
        <v>31</v>
      </c>
      <c r="F977" t="s">
        <v>32</v>
      </c>
      <c r="G977" t="s">
        <v>13</v>
      </c>
      <c r="H977" t="s">
        <v>14</v>
      </c>
      <c r="I977" t="s">
        <v>15</v>
      </c>
      <c r="J977" t="s">
        <v>16</v>
      </c>
    </row>
    <row r="978" spans="1:10" x14ac:dyDescent="0.35">
      <c r="A978" t="s">
        <v>10</v>
      </c>
      <c r="B978" t="s">
        <v>1251</v>
      </c>
      <c r="C978" s="227" t="s">
        <v>39</v>
      </c>
      <c r="D978" s="227">
        <v>553.6</v>
      </c>
      <c r="E978" s="227" t="s">
        <v>31</v>
      </c>
      <c r="F978" t="s">
        <v>32</v>
      </c>
      <c r="G978" t="s">
        <v>13</v>
      </c>
      <c r="H978" t="s">
        <v>14</v>
      </c>
      <c r="I978" t="s">
        <v>15</v>
      </c>
      <c r="J978" t="s">
        <v>16</v>
      </c>
    </row>
    <row r="979" spans="1:10" x14ac:dyDescent="0.35">
      <c r="A979" t="s">
        <v>10</v>
      </c>
      <c r="B979" t="s">
        <v>1251</v>
      </c>
      <c r="C979" s="227" t="s">
        <v>243</v>
      </c>
      <c r="D979" s="227">
        <v>2087.38</v>
      </c>
      <c r="E979" s="227" t="s">
        <v>31</v>
      </c>
      <c r="F979" t="s">
        <v>32</v>
      </c>
      <c r="G979" t="s">
        <v>13</v>
      </c>
      <c r="H979" t="s">
        <v>14</v>
      </c>
      <c r="I979" t="s">
        <v>15</v>
      </c>
      <c r="J979" t="s">
        <v>16</v>
      </c>
    </row>
    <row r="980" spans="1:10" x14ac:dyDescent="0.35">
      <c r="A980" t="s">
        <v>10</v>
      </c>
      <c r="B980" t="s">
        <v>1251</v>
      </c>
      <c r="C980" s="227" t="s">
        <v>244</v>
      </c>
      <c r="D980" s="227">
        <v>275.14999999999998</v>
      </c>
      <c r="E980" s="227" t="s">
        <v>31</v>
      </c>
      <c r="F980" t="s">
        <v>32</v>
      </c>
      <c r="G980" t="s">
        <v>13</v>
      </c>
      <c r="H980" t="s">
        <v>14</v>
      </c>
      <c r="I980" t="s">
        <v>15</v>
      </c>
      <c r="J980" t="s">
        <v>16</v>
      </c>
    </row>
    <row r="981" spans="1:10" x14ac:dyDescent="0.35">
      <c r="A981" t="s">
        <v>10</v>
      </c>
      <c r="B981" t="s">
        <v>1251</v>
      </c>
      <c r="C981" s="227" t="s">
        <v>30</v>
      </c>
      <c r="D981" s="227">
        <v>888.55</v>
      </c>
      <c r="E981" s="227" t="s">
        <v>31</v>
      </c>
      <c r="F981" t="s">
        <v>32</v>
      </c>
      <c r="G981" t="s">
        <v>13</v>
      </c>
      <c r="H981" t="s">
        <v>14</v>
      </c>
      <c r="I981" t="s">
        <v>15</v>
      </c>
      <c r="J981" t="s">
        <v>16</v>
      </c>
    </row>
    <row r="982" spans="1:10" x14ac:dyDescent="0.35">
      <c r="A982" t="s">
        <v>10</v>
      </c>
      <c r="B982" t="s">
        <v>1251</v>
      </c>
      <c r="C982" s="227" t="s">
        <v>1319</v>
      </c>
      <c r="D982" s="227">
        <v>7856.48</v>
      </c>
      <c r="E982" s="227" t="s">
        <v>11</v>
      </c>
      <c r="F982" t="s">
        <v>12</v>
      </c>
      <c r="G982" t="s">
        <v>13</v>
      </c>
      <c r="H982" t="s">
        <v>14</v>
      </c>
      <c r="I982" t="s">
        <v>15</v>
      </c>
      <c r="J982" t="s">
        <v>16</v>
      </c>
    </row>
    <row r="983" spans="1:10" x14ac:dyDescent="0.35">
      <c r="A983" t="s">
        <v>10</v>
      </c>
      <c r="B983" t="s">
        <v>1251</v>
      </c>
      <c r="C983" s="227" t="s">
        <v>1016</v>
      </c>
      <c r="D983" s="227">
        <v>167.23</v>
      </c>
      <c r="E983" s="227" t="s">
        <v>792</v>
      </c>
      <c r="F983" t="s">
        <v>793</v>
      </c>
      <c r="G983" t="s">
        <v>13</v>
      </c>
      <c r="H983" t="s">
        <v>14</v>
      </c>
      <c r="I983" t="s">
        <v>15</v>
      </c>
      <c r="J983" t="s">
        <v>16</v>
      </c>
    </row>
    <row r="984" spans="1:10" x14ac:dyDescent="0.35">
      <c r="A984" t="s">
        <v>10</v>
      </c>
      <c r="B984" t="s">
        <v>1251</v>
      </c>
      <c r="C984" s="227" t="s">
        <v>1320</v>
      </c>
      <c r="D984" s="227">
        <v>181.37</v>
      </c>
      <c r="E984" s="227" t="s">
        <v>45</v>
      </c>
      <c r="F984" t="s">
        <v>46</v>
      </c>
      <c r="G984" t="s">
        <v>13</v>
      </c>
      <c r="H984" t="s">
        <v>14</v>
      </c>
      <c r="I984" t="s">
        <v>15</v>
      </c>
      <c r="J984" t="s">
        <v>16</v>
      </c>
    </row>
    <row r="985" spans="1:10" x14ac:dyDescent="0.35">
      <c r="A985" t="s">
        <v>10</v>
      </c>
      <c r="B985" t="s">
        <v>1251</v>
      </c>
      <c r="C985" s="227" t="s">
        <v>1096</v>
      </c>
      <c r="D985" s="227">
        <v>352.8</v>
      </c>
      <c r="E985" s="227" t="s">
        <v>45</v>
      </c>
      <c r="F985" t="s">
        <v>46</v>
      </c>
      <c r="G985" t="s">
        <v>13</v>
      </c>
      <c r="H985" t="s">
        <v>14</v>
      </c>
      <c r="I985" t="s">
        <v>15</v>
      </c>
      <c r="J985" t="s">
        <v>16</v>
      </c>
    </row>
    <row r="986" spans="1:10" x14ac:dyDescent="0.35">
      <c r="A986" t="s">
        <v>10</v>
      </c>
      <c r="B986" t="s">
        <v>1251</v>
      </c>
      <c r="C986" s="227" t="s">
        <v>17</v>
      </c>
      <c r="D986" s="227">
        <v>307.77</v>
      </c>
      <c r="E986" s="227" t="s">
        <v>18</v>
      </c>
      <c r="F986" t="s">
        <v>19</v>
      </c>
      <c r="G986" t="s">
        <v>13</v>
      </c>
      <c r="H986" t="s">
        <v>14</v>
      </c>
      <c r="I986" t="s">
        <v>15</v>
      </c>
      <c r="J986" t="s">
        <v>16</v>
      </c>
    </row>
    <row r="987" spans="1:10" x14ac:dyDescent="0.35">
      <c r="A987" t="s">
        <v>10</v>
      </c>
      <c r="B987" t="s">
        <v>1251</v>
      </c>
      <c r="C987" s="227" t="s">
        <v>20</v>
      </c>
      <c r="D987" s="227">
        <v>740.74</v>
      </c>
      <c r="E987" s="227" t="s">
        <v>18</v>
      </c>
      <c r="F987" t="s">
        <v>19</v>
      </c>
      <c r="G987" t="s">
        <v>13</v>
      </c>
      <c r="H987" t="s">
        <v>14</v>
      </c>
      <c r="I987" t="s">
        <v>15</v>
      </c>
      <c r="J987" t="s">
        <v>16</v>
      </c>
    </row>
    <row r="988" spans="1:10" x14ac:dyDescent="0.35">
      <c r="A988" t="s">
        <v>10</v>
      </c>
      <c r="B988" t="s">
        <v>1251</v>
      </c>
      <c r="C988" s="227" t="s">
        <v>21</v>
      </c>
      <c r="D988" s="227">
        <v>1085.57</v>
      </c>
      <c r="E988" s="227" t="s">
        <v>18</v>
      </c>
      <c r="F988" t="s">
        <v>19</v>
      </c>
      <c r="G988" t="s">
        <v>13</v>
      </c>
      <c r="H988" t="s">
        <v>14</v>
      </c>
      <c r="I988" t="s">
        <v>15</v>
      </c>
      <c r="J988" t="s">
        <v>16</v>
      </c>
    </row>
    <row r="989" spans="1:10" x14ac:dyDescent="0.35">
      <c r="A989" t="s">
        <v>10</v>
      </c>
      <c r="B989" t="s">
        <v>1251</v>
      </c>
      <c r="C989" s="227" t="s">
        <v>200</v>
      </c>
      <c r="D989" s="227">
        <v>149.56</v>
      </c>
      <c r="E989" s="227" t="s">
        <v>156</v>
      </c>
      <c r="F989" t="s">
        <v>157</v>
      </c>
      <c r="G989" t="s">
        <v>62</v>
      </c>
      <c r="H989" t="s">
        <v>1254</v>
      </c>
      <c r="I989" t="s">
        <v>1044</v>
      </c>
      <c r="J989" t="s">
        <v>1255</v>
      </c>
    </row>
    <row r="990" spans="1:10" x14ac:dyDescent="0.35">
      <c r="A990" t="s">
        <v>10</v>
      </c>
      <c r="B990" t="s">
        <v>1251</v>
      </c>
      <c r="C990" s="227" t="s">
        <v>472</v>
      </c>
      <c r="D990" s="227">
        <v>147.01</v>
      </c>
      <c r="E990" s="227" t="s">
        <v>156</v>
      </c>
      <c r="F990" t="s">
        <v>157</v>
      </c>
      <c r="G990" t="s">
        <v>62</v>
      </c>
      <c r="H990" t="s">
        <v>1254</v>
      </c>
      <c r="I990" t="s">
        <v>1044</v>
      </c>
      <c r="J990" t="s">
        <v>1255</v>
      </c>
    </row>
    <row r="991" spans="1:10" x14ac:dyDescent="0.35">
      <c r="A991" t="s">
        <v>10</v>
      </c>
      <c r="B991" t="s">
        <v>1251</v>
      </c>
      <c r="C991" s="227" t="s">
        <v>181</v>
      </c>
      <c r="D991" s="227">
        <v>152.32</v>
      </c>
      <c r="E991" s="227" t="s">
        <v>165</v>
      </c>
      <c r="F991" t="s">
        <v>166</v>
      </c>
      <c r="G991" t="s">
        <v>62</v>
      </c>
      <c r="H991" t="s">
        <v>1254</v>
      </c>
      <c r="I991" t="s">
        <v>1044</v>
      </c>
      <c r="J991" t="s">
        <v>1255</v>
      </c>
    </row>
    <row r="992" spans="1:10" x14ac:dyDescent="0.35">
      <c r="A992" t="s">
        <v>10</v>
      </c>
      <c r="B992" t="s">
        <v>1251</v>
      </c>
      <c r="C992" s="227" t="s">
        <v>490</v>
      </c>
      <c r="D992" s="227">
        <v>147.01</v>
      </c>
      <c r="E992" s="227" t="s">
        <v>497</v>
      </c>
      <c r="F992" t="s">
        <v>598</v>
      </c>
      <c r="G992" t="s">
        <v>62</v>
      </c>
      <c r="H992" t="s">
        <v>1254</v>
      </c>
      <c r="I992" t="s">
        <v>1044</v>
      </c>
      <c r="J992" t="s">
        <v>1255</v>
      </c>
    </row>
    <row r="993" spans="1:10" x14ac:dyDescent="0.35">
      <c r="A993" t="s">
        <v>10</v>
      </c>
      <c r="B993" t="s">
        <v>1251</v>
      </c>
      <c r="C993" s="227" t="s">
        <v>367</v>
      </c>
      <c r="D993" s="227">
        <v>229.41</v>
      </c>
      <c r="E993" s="227" t="s">
        <v>86</v>
      </c>
      <c r="F993" t="s">
        <v>87</v>
      </c>
      <c r="G993" t="s">
        <v>67</v>
      </c>
      <c r="H993" t="s">
        <v>1254</v>
      </c>
      <c r="I993" t="s">
        <v>1044</v>
      </c>
      <c r="J993" t="s">
        <v>1255</v>
      </c>
    </row>
    <row r="994" spans="1:10" x14ac:dyDescent="0.35">
      <c r="A994" t="s">
        <v>10</v>
      </c>
      <c r="B994" t="s">
        <v>1251</v>
      </c>
      <c r="C994" s="227" t="s">
        <v>133</v>
      </c>
      <c r="D994" s="227">
        <v>221.13</v>
      </c>
      <c r="E994" s="227" t="s">
        <v>95</v>
      </c>
      <c r="F994" t="s">
        <v>96</v>
      </c>
      <c r="G994" t="s">
        <v>80</v>
      </c>
      <c r="H994" t="s">
        <v>1254</v>
      </c>
      <c r="I994" t="s">
        <v>1044</v>
      </c>
      <c r="J994" t="s">
        <v>1255</v>
      </c>
    </row>
    <row r="995" spans="1:10" x14ac:dyDescent="0.35">
      <c r="A995" t="s">
        <v>10</v>
      </c>
      <c r="B995" t="s">
        <v>1251</v>
      </c>
      <c r="C995" s="227" t="s">
        <v>74</v>
      </c>
      <c r="D995" s="227">
        <v>1021.86</v>
      </c>
      <c r="E995" s="227" t="s">
        <v>508</v>
      </c>
      <c r="F995" t="s">
        <v>509</v>
      </c>
      <c r="G995" t="s">
        <v>179</v>
      </c>
      <c r="H995" t="s">
        <v>1254</v>
      </c>
      <c r="I995" t="s">
        <v>1044</v>
      </c>
      <c r="J995" t="s">
        <v>1255</v>
      </c>
    </row>
    <row r="996" spans="1:10" x14ac:dyDescent="0.35">
      <c r="A996" t="s">
        <v>10</v>
      </c>
      <c r="B996" t="s">
        <v>1251</v>
      </c>
      <c r="C996" s="227" t="s">
        <v>1003</v>
      </c>
      <c r="D996" s="227">
        <v>181.37</v>
      </c>
      <c r="E996" s="227" t="s">
        <v>45</v>
      </c>
      <c r="F996" t="s">
        <v>46</v>
      </c>
      <c r="G996" t="s">
        <v>13</v>
      </c>
      <c r="H996" t="s">
        <v>14</v>
      </c>
      <c r="I996" t="s">
        <v>15</v>
      </c>
      <c r="J996" t="s">
        <v>16</v>
      </c>
    </row>
    <row r="997" spans="1:10" x14ac:dyDescent="0.35">
      <c r="A997" t="s">
        <v>10</v>
      </c>
      <c r="B997" t="s">
        <v>1251</v>
      </c>
      <c r="C997" s="227" t="s">
        <v>389</v>
      </c>
      <c r="D997" s="227">
        <v>49.81</v>
      </c>
      <c r="E997" s="227" t="s">
        <v>45</v>
      </c>
      <c r="F997" t="s">
        <v>46</v>
      </c>
      <c r="G997" t="s">
        <v>13</v>
      </c>
      <c r="H997" t="s">
        <v>14</v>
      </c>
      <c r="I997" t="s">
        <v>15</v>
      </c>
      <c r="J997" t="s">
        <v>16</v>
      </c>
    </row>
    <row r="998" spans="1:10" x14ac:dyDescent="0.35">
      <c r="A998" t="s">
        <v>10</v>
      </c>
      <c r="B998" t="s">
        <v>1251</v>
      </c>
      <c r="C998" s="227" t="s">
        <v>1321</v>
      </c>
      <c r="D998" s="227">
        <v>183.39</v>
      </c>
      <c r="E998" s="227" t="s">
        <v>45</v>
      </c>
      <c r="F998" t="s">
        <v>46</v>
      </c>
      <c r="G998" t="s">
        <v>13</v>
      </c>
      <c r="H998" t="s">
        <v>14</v>
      </c>
      <c r="I998" t="s">
        <v>15</v>
      </c>
      <c r="J998" t="s">
        <v>16</v>
      </c>
    </row>
    <row r="999" spans="1:10" x14ac:dyDescent="0.35">
      <c r="A999" t="s">
        <v>10</v>
      </c>
      <c r="B999" t="s">
        <v>1251</v>
      </c>
      <c r="C999" s="227" t="s">
        <v>767</v>
      </c>
      <c r="D999" s="227">
        <v>181.37</v>
      </c>
      <c r="E999" s="227" t="s">
        <v>45</v>
      </c>
      <c r="F999" t="s">
        <v>46</v>
      </c>
      <c r="G999" t="s">
        <v>13</v>
      </c>
      <c r="H999" t="s">
        <v>14</v>
      </c>
      <c r="I999" t="s">
        <v>15</v>
      </c>
      <c r="J999" t="s">
        <v>16</v>
      </c>
    </row>
    <row r="1000" spans="1:10" x14ac:dyDescent="0.35">
      <c r="A1000" t="s">
        <v>10</v>
      </c>
      <c r="B1000" t="s">
        <v>1251</v>
      </c>
      <c r="C1000" s="227" t="s">
        <v>478</v>
      </c>
      <c r="D1000" s="227">
        <v>74.239999999999995</v>
      </c>
      <c r="E1000" s="227" t="s">
        <v>203</v>
      </c>
      <c r="F1000" t="s">
        <v>204</v>
      </c>
      <c r="G1000" t="s">
        <v>73</v>
      </c>
      <c r="H1000" t="s">
        <v>1254</v>
      </c>
      <c r="I1000" t="s">
        <v>1044</v>
      </c>
      <c r="J1000" t="s">
        <v>1255</v>
      </c>
    </row>
    <row r="1001" spans="1:10" x14ac:dyDescent="0.35">
      <c r="A1001" t="s">
        <v>10</v>
      </c>
      <c r="B1001" t="s">
        <v>1251</v>
      </c>
      <c r="C1001" s="227" t="s">
        <v>458</v>
      </c>
      <c r="D1001" s="227">
        <v>17</v>
      </c>
      <c r="E1001" s="227" t="s">
        <v>203</v>
      </c>
      <c r="F1001" t="s">
        <v>204</v>
      </c>
      <c r="G1001" t="s">
        <v>73</v>
      </c>
      <c r="H1001" t="s">
        <v>1254</v>
      </c>
      <c r="I1001" t="s">
        <v>1044</v>
      </c>
      <c r="J1001" t="s">
        <v>1255</v>
      </c>
    </row>
    <row r="1002" spans="1:10" x14ac:dyDescent="0.35">
      <c r="A1002" t="s">
        <v>10</v>
      </c>
      <c r="B1002" t="s">
        <v>1251</v>
      </c>
      <c r="C1002" s="227" t="s">
        <v>1078</v>
      </c>
      <c r="D1002" s="227">
        <v>37.47</v>
      </c>
      <c r="E1002" s="227" t="s">
        <v>203</v>
      </c>
      <c r="F1002" t="s">
        <v>204</v>
      </c>
      <c r="G1002" t="s">
        <v>73</v>
      </c>
      <c r="H1002" t="s">
        <v>1254</v>
      </c>
      <c r="I1002" t="s">
        <v>1044</v>
      </c>
      <c r="J1002" t="s">
        <v>1255</v>
      </c>
    </row>
    <row r="1003" spans="1:10" x14ac:dyDescent="0.35">
      <c r="A1003" t="s">
        <v>10</v>
      </c>
      <c r="B1003" t="s">
        <v>1251</v>
      </c>
      <c r="C1003" s="227" t="s">
        <v>489</v>
      </c>
      <c r="D1003" s="227">
        <v>72.52</v>
      </c>
      <c r="E1003" s="227" t="s">
        <v>203</v>
      </c>
      <c r="F1003" t="s">
        <v>204</v>
      </c>
      <c r="G1003" t="s">
        <v>73</v>
      </c>
      <c r="H1003" t="s">
        <v>1254</v>
      </c>
      <c r="I1003" t="s">
        <v>1044</v>
      </c>
      <c r="J1003" t="s">
        <v>1255</v>
      </c>
    </row>
    <row r="1004" spans="1:10" x14ac:dyDescent="0.35">
      <c r="A1004" t="s">
        <v>10</v>
      </c>
      <c r="B1004" t="s">
        <v>1251</v>
      </c>
      <c r="C1004" s="227" t="s">
        <v>486</v>
      </c>
      <c r="D1004" s="227">
        <v>73.59</v>
      </c>
      <c r="E1004" s="227" t="s">
        <v>203</v>
      </c>
      <c r="F1004" t="s">
        <v>204</v>
      </c>
      <c r="G1004" t="s">
        <v>73</v>
      </c>
      <c r="H1004" t="s">
        <v>1254</v>
      </c>
      <c r="I1004" t="s">
        <v>1044</v>
      </c>
      <c r="J1004" t="s">
        <v>1255</v>
      </c>
    </row>
    <row r="1005" spans="1:10" x14ac:dyDescent="0.35">
      <c r="A1005" t="s">
        <v>10</v>
      </c>
      <c r="B1005" t="s">
        <v>1251</v>
      </c>
      <c r="C1005" s="227" t="s">
        <v>264</v>
      </c>
      <c r="D1005" s="227">
        <v>248.56</v>
      </c>
      <c r="E1005" s="227" t="s">
        <v>203</v>
      </c>
      <c r="F1005" t="s">
        <v>204</v>
      </c>
      <c r="G1005" t="s">
        <v>73</v>
      </c>
      <c r="H1005" t="s">
        <v>1254</v>
      </c>
      <c r="I1005" t="s">
        <v>1044</v>
      </c>
      <c r="J1005" t="s">
        <v>1255</v>
      </c>
    </row>
    <row r="1006" spans="1:10" x14ac:dyDescent="0.35">
      <c r="A1006" t="s">
        <v>10</v>
      </c>
      <c r="B1006" t="s">
        <v>1251</v>
      </c>
      <c r="C1006" s="227" t="s">
        <v>278</v>
      </c>
      <c r="D1006" s="227">
        <v>189.23</v>
      </c>
      <c r="E1006" s="227" t="s">
        <v>203</v>
      </c>
      <c r="F1006" t="s">
        <v>204</v>
      </c>
      <c r="G1006" t="s">
        <v>73</v>
      </c>
      <c r="H1006" t="s">
        <v>1254</v>
      </c>
      <c r="I1006" t="s">
        <v>1044</v>
      </c>
      <c r="J1006" t="s">
        <v>1255</v>
      </c>
    </row>
    <row r="1007" spans="1:10" x14ac:dyDescent="0.35">
      <c r="A1007" t="s">
        <v>10</v>
      </c>
      <c r="B1007" t="s">
        <v>1251</v>
      </c>
      <c r="C1007" s="227" t="s">
        <v>158</v>
      </c>
      <c r="D1007" s="227">
        <v>190.35</v>
      </c>
      <c r="E1007" s="227" t="s">
        <v>203</v>
      </c>
      <c r="F1007" t="s">
        <v>204</v>
      </c>
      <c r="G1007" t="s">
        <v>73</v>
      </c>
      <c r="H1007" t="s">
        <v>1254</v>
      </c>
      <c r="I1007" t="s">
        <v>1044</v>
      </c>
      <c r="J1007" t="s">
        <v>1255</v>
      </c>
    </row>
    <row r="1008" spans="1:10" x14ac:dyDescent="0.35">
      <c r="A1008" t="s">
        <v>10</v>
      </c>
      <c r="B1008" t="s">
        <v>1251</v>
      </c>
      <c r="C1008" s="227" t="s">
        <v>137</v>
      </c>
      <c r="D1008" s="227">
        <v>215.9</v>
      </c>
      <c r="E1008" s="227" t="s">
        <v>203</v>
      </c>
      <c r="F1008" t="s">
        <v>204</v>
      </c>
      <c r="G1008" t="s">
        <v>73</v>
      </c>
      <c r="H1008" t="s">
        <v>1254</v>
      </c>
      <c r="I1008" t="s">
        <v>1044</v>
      </c>
      <c r="J1008" t="s">
        <v>1255</v>
      </c>
    </row>
    <row r="1009" spans="1:10" x14ac:dyDescent="0.35">
      <c r="A1009" t="s">
        <v>10</v>
      </c>
      <c r="B1009" t="s">
        <v>1251</v>
      </c>
      <c r="C1009" s="227" t="s">
        <v>155</v>
      </c>
      <c r="D1009" s="227">
        <v>194.58</v>
      </c>
      <c r="E1009" s="227" t="s">
        <v>203</v>
      </c>
      <c r="F1009" t="s">
        <v>204</v>
      </c>
      <c r="G1009" t="s">
        <v>73</v>
      </c>
      <c r="H1009" t="s">
        <v>1254</v>
      </c>
      <c r="I1009" t="s">
        <v>1044</v>
      </c>
      <c r="J1009" t="s">
        <v>1255</v>
      </c>
    </row>
    <row r="1010" spans="1:10" x14ac:dyDescent="0.35">
      <c r="A1010" t="s">
        <v>10</v>
      </c>
      <c r="B1010" t="s">
        <v>1251</v>
      </c>
      <c r="C1010" s="227" t="s">
        <v>129</v>
      </c>
      <c r="D1010" s="227">
        <v>138.27000000000001</v>
      </c>
      <c r="E1010" s="227" t="s">
        <v>203</v>
      </c>
      <c r="F1010" t="s">
        <v>204</v>
      </c>
      <c r="G1010" t="s">
        <v>73</v>
      </c>
      <c r="H1010" t="s">
        <v>1254</v>
      </c>
      <c r="I1010" t="s">
        <v>1044</v>
      </c>
      <c r="J1010" t="s">
        <v>1255</v>
      </c>
    </row>
    <row r="1011" spans="1:10" x14ac:dyDescent="0.35">
      <c r="A1011" t="s">
        <v>10</v>
      </c>
      <c r="B1011" t="s">
        <v>1251</v>
      </c>
      <c r="C1011" s="227" t="s">
        <v>114</v>
      </c>
      <c r="D1011" s="227">
        <v>138.71</v>
      </c>
      <c r="E1011" s="227" t="s">
        <v>203</v>
      </c>
      <c r="F1011" t="s">
        <v>204</v>
      </c>
      <c r="G1011" t="s">
        <v>73</v>
      </c>
      <c r="H1011" t="s">
        <v>1254</v>
      </c>
      <c r="I1011" t="s">
        <v>1044</v>
      </c>
      <c r="J1011" t="s">
        <v>1255</v>
      </c>
    </row>
    <row r="1012" spans="1:10" x14ac:dyDescent="0.35">
      <c r="A1012" t="s">
        <v>10</v>
      </c>
      <c r="B1012" t="s">
        <v>1251</v>
      </c>
      <c r="C1012" s="227" t="s">
        <v>139</v>
      </c>
      <c r="D1012" s="227">
        <v>280.58</v>
      </c>
      <c r="E1012" s="227" t="s">
        <v>203</v>
      </c>
      <c r="F1012" t="s">
        <v>204</v>
      </c>
      <c r="G1012" t="s">
        <v>73</v>
      </c>
      <c r="H1012" t="s">
        <v>1254</v>
      </c>
      <c r="I1012" t="s">
        <v>1044</v>
      </c>
      <c r="J1012" t="s">
        <v>1255</v>
      </c>
    </row>
    <row r="1013" spans="1:10" x14ac:dyDescent="0.35">
      <c r="A1013" t="s">
        <v>10</v>
      </c>
      <c r="B1013" t="s">
        <v>1251</v>
      </c>
      <c r="C1013" s="227" t="s">
        <v>474</v>
      </c>
      <c r="D1013" s="227">
        <v>44.21</v>
      </c>
      <c r="E1013" s="227" t="s">
        <v>203</v>
      </c>
      <c r="F1013" t="s">
        <v>204</v>
      </c>
      <c r="G1013" t="s">
        <v>73</v>
      </c>
      <c r="H1013" t="s">
        <v>1254</v>
      </c>
      <c r="I1013" t="s">
        <v>1044</v>
      </c>
      <c r="J1013" t="s">
        <v>1255</v>
      </c>
    </row>
    <row r="1014" spans="1:10" x14ac:dyDescent="0.35">
      <c r="A1014" t="s">
        <v>10</v>
      </c>
      <c r="B1014" t="s">
        <v>1251</v>
      </c>
      <c r="C1014" s="227" t="s">
        <v>468</v>
      </c>
      <c r="D1014" s="227">
        <v>81.430000000000007</v>
      </c>
      <c r="E1014" s="227" t="s">
        <v>203</v>
      </c>
      <c r="F1014" t="s">
        <v>204</v>
      </c>
      <c r="G1014" t="s">
        <v>73</v>
      </c>
      <c r="H1014" t="s">
        <v>1254</v>
      </c>
      <c r="I1014" t="s">
        <v>1044</v>
      </c>
      <c r="J1014" t="s">
        <v>1255</v>
      </c>
    </row>
    <row r="1015" spans="1:10" x14ac:dyDescent="0.35">
      <c r="A1015" t="s">
        <v>10</v>
      </c>
      <c r="B1015" t="s">
        <v>1251</v>
      </c>
      <c r="C1015" s="227" t="s">
        <v>358</v>
      </c>
      <c r="D1015" s="227">
        <v>86.53</v>
      </c>
      <c r="E1015" s="227" t="s">
        <v>203</v>
      </c>
      <c r="F1015" t="s">
        <v>204</v>
      </c>
      <c r="G1015" t="s">
        <v>73</v>
      </c>
      <c r="H1015" t="s">
        <v>1254</v>
      </c>
      <c r="I1015" t="s">
        <v>1044</v>
      </c>
      <c r="J1015" t="s">
        <v>1255</v>
      </c>
    </row>
    <row r="1016" spans="1:10" x14ac:dyDescent="0.35">
      <c r="A1016" t="s">
        <v>10</v>
      </c>
      <c r="B1016" t="s">
        <v>1251</v>
      </c>
      <c r="C1016" s="227" t="s">
        <v>1322</v>
      </c>
      <c r="D1016" s="227">
        <v>187.56</v>
      </c>
      <c r="E1016" s="227" t="s">
        <v>203</v>
      </c>
      <c r="F1016" t="s">
        <v>204</v>
      </c>
      <c r="G1016" t="s">
        <v>73</v>
      </c>
      <c r="H1016" t="s">
        <v>1254</v>
      </c>
      <c r="I1016" t="s">
        <v>1044</v>
      </c>
      <c r="J1016" t="s">
        <v>1255</v>
      </c>
    </row>
    <row r="1017" spans="1:10" x14ac:dyDescent="0.35">
      <c r="A1017" t="s">
        <v>10</v>
      </c>
      <c r="B1017" t="s">
        <v>1251</v>
      </c>
      <c r="C1017" s="227" t="s">
        <v>202</v>
      </c>
      <c r="D1017" s="227">
        <v>187.65</v>
      </c>
      <c r="E1017" s="227" t="s">
        <v>203</v>
      </c>
      <c r="F1017" t="s">
        <v>204</v>
      </c>
      <c r="G1017" t="s">
        <v>73</v>
      </c>
      <c r="H1017" t="s">
        <v>1254</v>
      </c>
      <c r="I1017" t="s">
        <v>1044</v>
      </c>
      <c r="J1017" t="s">
        <v>1255</v>
      </c>
    </row>
    <row r="1018" spans="1:10" x14ac:dyDescent="0.35">
      <c r="A1018" t="s">
        <v>10</v>
      </c>
      <c r="B1018" t="s">
        <v>1251</v>
      </c>
      <c r="C1018" s="227" t="s">
        <v>762</v>
      </c>
      <c r="D1018" s="227">
        <v>193.08</v>
      </c>
      <c r="E1018" s="227" t="s">
        <v>203</v>
      </c>
      <c r="F1018" t="s">
        <v>204</v>
      </c>
      <c r="G1018" t="s">
        <v>73</v>
      </c>
      <c r="H1018" t="s">
        <v>1254</v>
      </c>
      <c r="I1018" t="s">
        <v>1044</v>
      </c>
      <c r="J1018" t="s">
        <v>1255</v>
      </c>
    </row>
    <row r="1019" spans="1:10" x14ac:dyDescent="0.35">
      <c r="A1019" t="s">
        <v>10</v>
      </c>
      <c r="B1019" t="s">
        <v>1251</v>
      </c>
      <c r="C1019" s="227" t="s">
        <v>64</v>
      </c>
      <c r="D1019" s="227">
        <v>188.54</v>
      </c>
      <c r="E1019" s="227" t="s">
        <v>203</v>
      </c>
      <c r="F1019" t="s">
        <v>204</v>
      </c>
      <c r="G1019" t="s">
        <v>73</v>
      </c>
      <c r="H1019" t="s">
        <v>1254</v>
      </c>
      <c r="I1019" t="s">
        <v>1044</v>
      </c>
      <c r="J1019" t="s">
        <v>1255</v>
      </c>
    </row>
    <row r="1020" spans="1:10" x14ac:dyDescent="0.35">
      <c r="A1020" t="s">
        <v>10</v>
      </c>
      <c r="B1020" t="s">
        <v>1251</v>
      </c>
      <c r="C1020" s="227" t="s">
        <v>94</v>
      </c>
      <c r="D1020" s="227">
        <v>191.69</v>
      </c>
      <c r="E1020" s="227" t="s">
        <v>203</v>
      </c>
      <c r="F1020" t="s">
        <v>204</v>
      </c>
      <c r="G1020" t="s">
        <v>73</v>
      </c>
      <c r="H1020" t="s">
        <v>1254</v>
      </c>
      <c r="I1020" t="s">
        <v>1044</v>
      </c>
      <c r="J1020" t="s">
        <v>1255</v>
      </c>
    </row>
    <row r="1021" spans="1:10" x14ac:dyDescent="0.35">
      <c r="A1021" t="s">
        <v>10</v>
      </c>
      <c r="B1021" t="s">
        <v>1251</v>
      </c>
      <c r="C1021" s="227" t="s">
        <v>297</v>
      </c>
      <c r="D1021" s="227">
        <v>191.08</v>
      </c>
      <c r="E1021" s="227" t="s">
        <v>203</v>
      </c>
      <c r="F1021" t="s">
        <v>204</v>
      </c>
      <c r="G1021" t="s">
        <v>73</v>
      </c>
      <c r="H1021" t="s">
        <v>1254</v>
      </c>
      <c r="I1021" t="s">
        <v>1044</v>
      </c>
      <c r="J1021" t="s">
        <v>1255</v>
      </c>
    </row>
    <row r="1022" spans="1:10" x14ac:dyDescent="0.35">
      <c r="A1022" t="s">
        <v>10</v>
      </c>
      <c r="B1022" t="s">
        <v>1251</v>
      </c>
      <c r="C1022" s="227" t="s">
        <v>190</v>
      </c>
      <c r="D1022" s="227">
        <v>131.62</v>
      </c>
      <c r="E1022" s="227" t="s">
        <v>203</v>
      </c>
      <c r="F1022" t="s">
        <v>204</v>
      </c>
      <c r="G1022" t="s">
        <v>73</v>
      </c>
      <c r="H1022" t="s">
        <v>1254</v>
      </c>
      <c r="I1022" t="s">
        <v>1044</v>
      </c>
      <c r="J1022" t="s">
        <v>1255</v>
      </c>
    </row>
    <row r="1023" spans="1:10" x14ac:dyDescent="0.35">
      <c r="A1023" t="s">
        <v>10</v>
      </c>
      <c r="B1023" t="s">
        <v>1251</v>
      </c>
      <c r="C1023" s="227" t="s">
        <v>1323</v>
      </c>
      <c r="D1023" s="227">
        <v>178.26</v>
      </c>
      <c r="E1023" s="227" t="s">
        <v>203</v>
      </c>
      <c r="F1023" t="s">
        <v>204</v>
      </c>
      <c r="G1023" t="s">
        <v>73</v>
      </c>
      <c r="H1023" t="s">
        <v>1254</v>
      </c>
      <c r="I1023" t="s">
        <v>1044</v>
      </c>
      <c r="J1023" t="s">
        <v>1255</v>
      </c>
    </row>
    <row r="1024" spans="1:10" x14ac:dyDescent="0.35">
      <c r="A1024" t="s">
        <v>10</v>
      </c>
      <c r="B1024" t="s">
        <v>1251</v>
      </c>
      <c r="C1024" s="227" t="s">
        <v>52</v>
      </c>
      <c r="D1024" s="227">
        <v>642.87</v>
      </c>
      <c r="E1024" s="227" t="s">
        <v>50</v>
      </c>
      <c r="F1024" t="s">
        <v>51</v>
      </c>
      <c r="G1024" t="s">
        <v>13</v>
      </c>
      <c r="H1024" t="s">
        <v>14</v>
      </c>
      <c r="I1024" t="s">
        <v>15</v>
      </c>
      <c r="J1024" t="s">
        <v>16</v>
      </c>
    </row>
    <row r="1025" spans="1:10" x14ac:dyDescent="0.35">
      <c r="A1025" t="s">
        <v>10</v>
      </c>
      <c r="B1025" t="s">
        <v>1251</v>
      </c>
      <c r="C1025" s="227" t="s">
        <v>222</v>
      </c>
      <c r="D1025" s="227">
        <v>168.99</v>
      </c>
      <c r="E1025" s="227" t="s">
        <v>50</v>
      </c>
      <c r="F1025" t="s">
        <v>51</v>
      </c>
      <c r="G1025" t="s">
        <v>13</v>
      </c>
      <c r="H1025" t="s">
        <v>14</v>
      </c>
      <c r="I1025" t="s">
        <v>15</v>
      </c>
      <c r="J1025" t="s">
        <v>16</v>
      </c>
    </row>
    <row r="1026" spans="1:10" x14ac:dyDescent="0.35">
      <c r="A1026" t="s">
        <v>10</v>
      </c>
      <c r="B1026" t="s">
        <v>1251</v>
      </c>
      <c r="C1026" s="227" t="s">
        <v>53</v>
      </c>
      <c r="D1026" s="227">
        <v>145.38</v>
      </c>
      <c r="E1026" s="227" t="s">
        <v>50</v>
      </c>
      <c r="F1026" t="s">
        <v>51</v>
      </c>
      <c r="G1026" t="s">
        <v>13</v>
      </c>
      <c r="H1026" t="s">
        <v>14</v>
      </c>
      <c r="I1026" t="s">
        <v>15</v>
      </c>
      <c r="J1026" t="s">
        <v>16</v>
      </c>
    </row>
    <row r="1027" spans="1:10" x14ac:dyDescent="0.35">
      <c r="A1027" t="s">
        <v>10</v>
      </c>
      <c r="B1027" t="s">
        <v>1251</v>
      </c>
      <c r="C1027" s="227" t="s">
        <v>54</v>
      </c>
      <c r="D1027" s="227">
        <v>279.99</v>
      </c>
      <c r="E1027" s="227" t="s">
        <v>50</v>
      </c>
      <c r="F1027" t="s">
        <v>51</v>
      </c>
      <c r="G1027" t="s">
        <v>13</v>
      </c>
      <c r="H1027" t="s">
        <v>14</v>
      </c>
      <c r="I1027" t="s">
        <v>15</v>
      </c>
      <c r="J1027" t="s">
        <v>16</v>
      </c>
    </row>
    <row r="1028" spans="1:10" x14ac:dyDescent="0.35">
      <c r="A1028" t="s">
        <v>10</v>
      </c>
      <c r="B1028" t="s">
        <v>1251</v>
      </c>
      <c r="C1028" s="227" t="s">
        <v>223</v>
      </c>
      <c r="D1028" s="227">
        <v>173.93</v>
      </c>
      <c r="E1028" s="227" t="s">
        <v>50</v>
      </c>
      <c r="F1028" t="s">
        <v>51</v>
      </c>
      <c r="G1028" t="s">
        <v>13</v>
      </c>
      <c r="H1028" t="s">
        <v>14</v>
      </c>
      <c r="I1028" t="s">
        <v>15</v>
      </c>
      <c r="J1028" t="s">
        <v>16</v>
      </c>
    </row>
    <row r="1029" spans="1:10" x14ac:dyDescent="0.35">
      <c r="A1029" t="s">
        <v>10</v>
      </c>
      <c r="B1029" t="s">
        <v>1251</v>
      </c>
      <c r="C1029" s="227" t="s">
        <v>245</v>
      </c>
      <c r="D1029" s="227">
        <v>0.83</v>
      </c>
      <c r="E1029" s="227" t="s">
        <v>41</v>
      </c>
      <c r="F1029" t="s">
        <v>42</v>
      </c>
      <c r="G1029" t="s">
        <v>13</v>
      </c>
      <c r="H1029" t="s">
        <v>14</v>
      </c>
      <c r="I1029" t="s">
        <v>15</v>
      </c>
      <c r="J1029" t="s">
        <v>16</v>
      </c>
    </row>
    <row r="1030" spans="1:10" x14ac:dyDescent="0.35">
      <c r="A1030" t="s">
        <v>10</v>
      </c>
      <c r="B1030" t="s">
        <v>1251</v>
      </c>
      <c r="C1030" s="227" t="s">
        <v>1324</v>
      </c>
      <c r="D1030" s="227">
        <v>1.5</v>
      </c>
      <c r="E1030" s="227" t="s">
        <v>41</v>
      </c>
      <c r="F1030" t="s">
        <v>42</v>
      </c>
      <c r="G1030" t="s">
        <v>13</v>
      </c>
      <c r="H1030" t="s">
        <v>14</v>
      </c>
      <c r="I1030" t="s">
        <v>15</v>
      </c>
      <c r="J1030" t="s">
        <v>16</v>
      </c>
    </row>
    <row r="1031" spans="1:10" x14ac:dyDescent="0.35">
      <c r="A1031" t="s">
        <v>10</v>
      </c>
      <c r="B1031" t="s">
        <v>1251</v>
      </c>
      <c r="C1031" s="227" t="s">
        <v>382</v>
      </c>
      <c r="D1031" s="227">
        <v>2.56</v>
      </c>
      <c r="E1031" s="227" t="s">
        <v>41</v>
      </c>
      <c r="F1031" t="s">
        <v>42</v>
      </c>
      <c r="G1031" t="s">
        <v>13</v>
      </c>
      <c r="H1031" t="s">
        <v>14</v>
      </c>
      <c r="I1031" t="s">
        <v>15</v>
      </c>
      <c r="J1031" t="s">
        <v>16</v>
      </c>
    </row>
    <row r="1032" spans="1:10" x14ac:dyDescent="0.35">
      <c r="A1032" t="s">
        <v>10</v>
      </c>
      <c r="B1032" t="s">
        <v>1251</v>
      </c>
      <c r="C1032" s="227" t="s">
        <v>383</v>
      </c>
      <c r="D1032" s="227">
        <v>1.44</v>
      </c>
      <c r="E1032" s="227" t="s">
        <v>41</v>
      </c>
      <c r="F1032" t="s">
        <v>42</v>
      </c>
      <c r="G1032" t="s">
        <v>13</v>
      </c>
      <c r="H1032" t="s">
        <v>14</v>
      </c>
      <c r="I1032" t="s">
        <v>15</v>
      </c>
      <c r="J1032" t="s">
        <v>16</v>
      </c>
    </row>
    <row r="1033" spans="1:10" x14ac:dyDescent="0.35">
      <c r="A1033" t="s">
        <v>10</v>
      </c>
      <c r="B1033" t="s">
        <v>1251</v>
      </c>
      <c r="C1033" s="227" t="s">
        <v>385</v>
      </c>
      <c r="D1033" s="227">
        <v>2.56</v>
      </c>
      <c r="E1033" s="227" t="s">
        <v>41</v>
      </c>
      <c r="F1033" t="s">
        <v>42</v>
      </c>
      <c r="G1033" t="s">
        <v>13</v>
      </c>
      <c r="H1033" t="s">
        <v>14</v>
      </c>
      <c r="I1033" t="s">
        <v>15</v>
      </c>
      <c r="J1033" t="s">
        <v>16</v>
      </c>
    </row>
    <row r="1034" spans="1:10" x14ac:dyDescent="0.35">
      <c r="A1034" t="s">
        <v>10</v>
      </c>
      <c r="B1034" t="s">
        <v>1251</v>
      </c>
      <c r="C1034" s="227" t="s">
        <v>384</v>
      </c>
      <c r="D1034" s="227">
        <v>2.56</v>
      </c>
      <c r="E1034" s="227" t="s">
        <v>41</v>
      </c>
      <c r="F1034" t="s">
        <v>42</v>
      </c>
      <c r="G1034" t="s">
        <v>13</v>
      </c>
      <c r="H1034" t="s">
        <v>14</v>
      </c>
      <c r="I1034" t="s">
        <v>15</v>
      </c>
      <c r="J1034" t="s">
        <v>16</v>
      </c>
    </row>
    <row r="1035" spans="1:10" x14ac:dyDescent="0.35">
      <c r="A1035" t="s">
        <v>10</v>
      </c>
      <c r="B1035" t="s">
        <v>1251</v>
      </c>
      <c r="C1035" s="227" t="s">
        <v>381</v>
      </c>
      <c r="D1035" s="227">
        <v>2.56</v>
      </c>
      <c r="E1035" s="227" t="s">
        <v>41</v>
      </c>
      <c r="F1035" t="s">
        <v>42</v>
      </c>
      <c r="G1035" t="s">
        <v>13</v>
      </c>
      <c r="H1035" t="s">
        <v>14</v>
      </c>
      <c r="I1035" t="s">
        <v>15</v>
      </c>
      <c r="J1035" t="s">
        <v>16</v>
      </c>
    </row>
    <row r="1036" spans="1:10" x14ac:dyDescent="0.35">
      <c r="A1036" t="s">
        <v>10</v>
      </c>
      <c r="B1036" t="s">
        <v>1251</v>
      </c>
      <c r="C1036" s="227" t="s">
        <v>43</v>
      </c>
      <c r="D1036" s="227">
        <v>2.56</v>
      </c>
      <c r="E1036" s="227" t="s">
        <v>41</v>
      </c>
      <c r="F1036" t="s">
        <v>42</v>
      </c>
      <c r="G1036" t="s">
        <v>13</v>
      </c>
      <c r="H1036" t="s">
        <v>14</v>
      </c>
      <c r="I1036" t="s">
        <v>15</v>
      </c>
      <c r="J1036" t="s">
        <v>16</v>
      </c>
    </row>
    <row r="1037" spans="1:10" x14ac:dyDescent="0.35">
      <c r="A1037" t="s">
        <v>10</v>
      </c>
      <c r="B1037" t="s">
        <v>1251</v>
      </c>
      <c r="C1037" s="227" t="s">
        <v>40</v>
      </c>
      <c r="D1037" s="227">
        <v>2.56</v>
      </c>
      <c r="E1037" s="227" t="s">
        <v>41</v>
      </c>
      <c r="F1037" t="s">
        <v>42</v>
      </c>
      <c r="G1037" t="s">
        <v>13</v>
      </c>
      <c r="H1037" t="s">
        <v>14</v>
      </c>
      <c r="I1037" t="s">
        <v>15</v>
      </c>
      <c r="J1037" t="s">
        <v>16</v>
      </c>
    </row>
    <row r="1038" spans="1:10" x14ac:dyDescent="0.35">
      <c r="A1038" t="s">
        <v>10</v>
      </c>
      <c r="B1038" t="s">
        <v>1251</v>
      </c>
      <c r="C1038" s="227" t="s">
        <v>329</v>
      </c>
      <c r="D1038" s="227">
        <v>2.56</v>
      </c>
      <c r="E1038" s="227" t="s">
        <v>41</v>
      </c>
      <c r="F1038" t="s">
        <v>42</v>
      </c>
      <c r="G1038" t="s">
        <v>13</v>
      </c>
      <c r="H1038" t="s">
        <v>14</v>
      </c>
      <c r="I1038" t="s">
        <v>15</v>
      </c>
      <c r="J1038" t="s">
        <v>16</v>
      </c>
    </row>
    <row r="1039" spans="1:10" x14ac:dyDescent="0.35">
      <c r="A1039" t="s">
        <v>10</v>
      </c>
      <c r="B1039" t="s">
        <v>1251</v>
      </c>
      <c r="C1039" s="227" t="s">
        <v>214</v>
      </c>
      <c r="D1039" s="227">
        <v>144.18</v>
      </c>
      <c r="E1039" s="227" t="s">
        <v>65</v>
      </c>
      <c r="F1039" t="s">
        <v>66</v>
      </c>
      <c r="G1039" t="s">
        <v>67</v>
      </c>
      <c r="H1039" t="s">
        <v>1325</v>
      </c>
      <c r="I1039" t="s">
        <v>1044</v>
      </c>
      <c r="J1039" t="s">
        <v>1255</v>
      </c>
    </row>
    <row r="1040" spans="1:10" x14ac:dyDescent="0.35">
      <c r="A1040" t="s">
        <v>10</v>
      </c>
      <c r="B1040" t="s">
        <v>1251</v>
      </c>
      <c r="C1040" s="227" t="s">
        <v>603</v>
      </c>
      <c r="D1040" s="227">
        <v>86.28</v>
      </c>
      <c r="E1040" s="227" t="s">
        <v>65</v>
      </c>
      <c r="F1040" t="s">
        <v>66</v>
      </c>
      <c r="G1040" t="s">
        <v>67</v>
      </c>
      <c r="H1040" t="s">
        <v>1325</v>
      </c>
      <c r="I1040" t="s">
        <v>1044</v>
      </c>
      <c r="J1040" t="s">
        <v>1255</v>
      </c>
    </row>
    <row r="1041" spans="1:10" x14ac:dyDescent="0.35">
      <c r="A1041" t="s">
        <v>10</v>
      </c>
      <c r="B1041" t="s">
        <v>1251</v>
      </c>
      <c r="C1041" s="227" t="s">
        <v>607</v>
      </c>
      <c r="D1041" s="227">
        <v>86.28</v>
      </c>
      <c r="E1041" s="227" t="s">
        <v>65</v>
      </c>
      <c r="F1041" t="s">
        <v>66</v>
      </c>
      <c r="G1041" t="s">
        <v>67</v>
      </c>
      <c r="H1041" t="s">
        <v>1325</v>
      </c>
      <c r="I1041" t="s">
        <v>1044</v>
      </c>
      <c r="J1041" t="s">
        <v>1255</v>
      </c>
    </row>
    <row r="1042" spans="1:10" x14ac:dyDescent="0.35">
      <c r="A1042" t="s">
        <v>10</v>
      </c>
      <c r="B1042" t="s">
        <v>1251</v>
      </c>
      <c r="C1042" s="227" t="s">
        <v>604</v>
      </c>
      <c r="D1042" s="227">
        <v>86.28</v>
      </c>
      <c r="E1042" s="227" t="s">
        <v>65</v>
      </c>
      <c r="F1042" t="s">
        <v>66</v>
      </c>
      <c r="G1042" t="s">
        <v>67</v>
      </c>
      <c r="H1042" t="s">
        <v>1325</v>
      </c>
      <c r="I1042" t="s">
        <v>1044</v>
      </c>
      <c r="J1042" t="s">
        <v>1255</v>
      </c>
    </row>
    <row r="1043" spans="1:10" x14ac:dyDescent="0.35">
      <c r="A1043" t="s">
        <v>10</v>
      </c>
      <c r="B1043" t="s">
        <v>1251</v>
      </c>
      <c r="C1043" s="227" t="s">
        <v>408</v>
      </c>
      <c r="D1043" s="227">
        <v>325.60000000000002</v>
      </c>
      <c r="E1043" s="227" t="s">
        <v>215</v>
      </c>
      <c r="F1043" t="s">
        <v>216</v>
      </c>
      <c r="G1043" t="s">
        <v>67</v>
      </c>
      <c r="H1043" t="s">
        <v>1325</v>
      </c>
      <c r="I1043" t="s">
        <v>1044</v>
      </c>
      <c r="J1043" t="s">
        <v>1255</v>
      </c>
    </row>
    <row r="1044" spans="1:10" x14ac:dyDescent="0.35">
      <c r="A1044" t="s">
        <v>10</v>
      </c>
      <c r="B1044" t="s">
        <v>1251</v>
      </c>
      <c r="C1044" s="227" t="s">
        <v>756</v>
      </c>
      <c r="D1044" s="227">
        <v>373.93</v>
      </c>
      <c r="E1044" s="227" t="s">
        <v>215</v>
      </c>
      <c r="F1044" t="s">
        <v>216</v>
      </c>
      <c r="G1044" t="s">
        <v>67</v>
      </c>
      <c r="H1044" t="s">
        <v>1325</v>
      </c>
      <c r="I1044" t="s">
        <v>1044</v>
      </c>
      <c r="J1044" t="s">
        <v>1255</v>
      </c>
    </row>
    <row r="1045" spans="1:10" x14ac:dyDescent="0.35">
      <c r="A1045" t="s">
        <v>10</v>
      </c>
      <c r="B1045" t="s">
        <v>1251</v>
      </c>
      <c r="C1045" s="227" t="s">
        <v>1326</v>
      </c>
      <c r="D1045" s="227">
        <v>203.49</v>
      </c>
      <c r="E1045" s="227" t="s">
        <v>215</v>
      </c>
      <c r="F1045" t="s">
        <v>216</v>
      </c>
      <c r="G1045" t="s">
        <v>67</v>
      </c>
      <c r="H1045" t="s">
        <v>1325</v>
      </c>
      <c r="I1045" t="s">
        <v>1044</v>
      </c>
      <c r="J1045" t="s">
        <v>1255</v>
      </c>
    </row>
    <row r="1046" spans="1:10" x14ac:dyDescent="0.35">
      <c r="A1046" t="s">
        <v>10</v>
      </c>
      <c r="B1046" t="s">
        <v>1251</v>
      </c>
      <c r="C1046" s="227" t="s">
        <v>159</v>
      </c>
      <c r="D1046" s="227">
        <v>328.49</v>
      </c>
      <c r="E1046" s="227" t="s">
        <v>215</v>
      </c>
      <c r="F1046" t="s">
        <v>216</v>
      </c>
      <c r="G1046" t="s">
        <v>67</v>
      </c>
      <c r="H1046" t="s">
        <v>1325</v>
      </c>
      <c r="I1046" t="s">
        <v>1044</v>
      </c>
      <c r="J1046" t="s">
        <v>1255</v>
      </c>
    </row>
    <row r="1047" spans="1:10" x14ac:dyDescent="0.35">
      <c r="A1047" t="s">
        <v>10</v>
      </c>
      <c r="B1047" t="s">
        <v>1251</v>
      </c>
      <c r="C1047" s="227" t="s">
        <v>427</v>
      </c>
      <c r="D1047" s="227">
        <v>234.97</v>
      </c>
      <c r="E1047" s="227" t="s">
        <v>215</v>
      </c>
      <c r="F1047" t="s">
        <v>216</v>
      </c>
      <c r="G1047" t="s">
        <v>67</v>
      </c>
      <c r="H1047" t="s">
        <v>1325</v>
      </c>
      <c r="I1047" t="s">
        <v>1044</v>
      </c>
      <c r="J1047" t="s">
        <v>1255</v>
      </c>
    </row>
    <row r="1048" spans="1:10" x14ac:dyDescent="0.35">
      <c r="A1048" t="s">
        <v>10</v>
      </c>
      <c r="B1048" t="s">
        <v>1251</v>
      </c>
      <c r="C1048" s="227" t="s">
        <v>275</v>
      </c>
      <c r="D1048" s="227">
        <v>236.83</v>
      </c>
      <c r="E1048" s="227" t="s">
        <v>215</v>
      </c>
      <c r="F1048" t="s">
        <v>216</v>
      </c>
      <c r="G1048" t="s">
        <v>67</v>
      </c>
      <c r="H1048" t="s">
        <v>1325</v>
      </c>
      <c r="I1048" t="s">
        <v>1044</v>
      </c>
      <c r="J1048" t="s">
        <v>1255</v>
      </c>
    </row>
    <row r="1049" spans="1:10" x14ac:dyDescent="0.35">
      <c r="A1049" t="s">
        <v>10</v>
      </c>
      <c r="B1049" t="s">
        <v>1251</v>
      </c>
      <c r="C1049" s="227" t="s">
        <v>366</v>
      </c>
      <c r="D1049" s="227">
        <v>244.34</v>
      </c>
      <c r="E1049" s="227" t="s">
        <v>215</v>
      </c>
      <c r="F1049" t="s">
        <v>216</v>
      </c>
      <c r="G1049" t="s">
        <v>67</v>
      </c>
      <c r="H1049" t="s">
        <v>1325</v>
      </c>
      <c r="I1049" t="s">
        <v>1044</v>
      </c>
      <c r="J1049" t="s">
        <v>1255</v>
      </c>
    </row>
    <row r="1050" spans="1:10" x14ac:dyDescent="0.35">
      <c r="A1050" t="s">
        <v>10</v>
      </c>
      <c r="B1050" t="s">
        <v>1251</v>
      </c>
      <c r="C1050" s="227" t="s">
        <v>443</v>
      </c>
      <c r="D1050" s="227">
        <v>210.26</v>
      </c>
      <c r="E1050" s="227" t="s">
        <v>215</v>
      </c>
      <c r="F1050" t="s">
        <v>216</v>
      </c>
      <c r="G1050" t="s">
        <v>67</v>
      </c>
      <c r="H1050" t="s">
        <v>1325</v>
      </c>
      <c r="I1050" t="s">
        <v>1044</v>
      </c>
      <c r="J1050" t="s">
        <v>1255</v>
      </c>
    </row>
    <row r="1051" spans="1:10" x14ac:dyDescent="0.35">
      <c r="A1051" t="s">
        <v>10</v>
      </c>
      <c r="B1051" t="s">
        <v>1251</v>
      </c>
      <c r="C1051" s="227" t="s">
        <v>441</v>
      </c>
      <c r="D1051" s="227">
        <v>235.1</v>
      </c>
      <c r="E1051" s="227" t="s">
        <v>215</v>
      </c>
      <c r="F1051" t="s">
        <v>216</v>
      </c>
      <c r="G1051" t="s">
        <v>67</v>
      </c>
      <c r="H1051" t="s">
        <v>1325</v>
      </c>
      <c r="I1051" t="s">
        <v>1044</v>
      </c>
      <c r="J1051" t="s">
        <v>1255</v>
      </c>
    </row>
    <row r="1052" spans="1:10" x14ac:dyDescent="0.35">
      <c r="A1052" t="s">
        <v>10</v>
      </c>
      <c r="B1052" t="s">
        <v>1251</v>
      </c>
      <c r="C1052" s="227" t="s">
        <v>448</v>
      </c>
      <c r="D1052" s="227">
        <v>234.96</v>
      </c>
      <c r="E1052" s="227" t="s">
        <v>215</v>
      </c>
      <c r="F1052" t="s">
        <v>216</v>
      </c>
      <c r="G1052" t="s">
        <v>67</v>
      </c>
      <c r="H1052" t="s">
        <v>1325</v>
      </c>
      <c r="I1052" t="s">
        <v>1044</v>
      </c>
      <c r="J1052" t="s">
        <v>1255</v>
      </c>
    </row>
    <row r="1053" spans="1:10" x14ac:dyDescent="0.35">
      <c r="A1053" t="s">
        <v>10</v>
      </c>
      <c r="B1053" t="s">
        <v>1251</v>
      </c>
      <c r="C1053" s="227" t="s">
        <v>1327</v>
      </c>
      <c r="D1053" s="227">
        <v>373.93</v>
      </c>
      <c r="E1053" s="227" t="s">
        <v>215</v>
      </c>
      <c r="F1053" t="s">
        <v>216</v>
      </c>
      <c r="G1053" t="s">
        <v>67</v>
      </c>
      <c r="H1053" t="s">
        <v>1325</v>
      </c>
      <c r="I1053" t="s">
        <v>1044</v>
      </c>
      <c r="J1053" t="s">
        <v>1255</v>
      </c>
    </row>
    <row r="1054" spans="1:10" x14ac:dyDescent="0.35">
      <c r="A1054" t="s">
        <v>10</v>
      </c>
      <c r="B1054" t="s">
        <v>1251</v>
      </c>
      <c r="C1054" s="227" t="s">
        <v>982</v>
      </c>
      <c r="D1054" s="227">
        <v>227.75</v>
      </c>
      <c r="E1054" s="227" t="s">
        <v>215</v>
      </c>
      <c r="F1054" t="s">
        <v>216</v>
      </c>
      <c r="G1054" t="s">
        <v>67</v>
      </c>
      <c r="H1054" t="s">
        <v>1325</v>
      </c>
      <c r="I1054" t="s">
        <v>1044</v>
      </c>
      <c r="J1054" t="s">
        <v>1255</v>
      </c>
    </row>
    <row r="1055" spans="1:10" x14ac:dyDescent="0.35">
      <c r="A1055" t="s">
        <v>10</v>
      </c>
      <c r="B1055" t="s">
        <v>1251</v>
      </c>
      <c r="C1055" s="227" t="s">
        <v>957</v>
      </c>
      <c r="D1055" s="227">
        <v>222.64</v>
      </c>
      <c r="E1055" s="227" t="s">
        <v>215</v>
      </c>
      <c r="F1055" t="s">
        <v>216</v>
      </c>
      <c r="G1055" t="s">
        <v>67</v>
      </c>
      <c r="H1055" t="s">
        <v>1325</v>
      </c>
      <c r="I1055" t="s">
        <v>1044</v>
      </c>
      <c r="J1055" t="s">
        <v>1255</v>
      </c>
    </row>
    <row r="1056" spans="1:10" x14ac:dyDescent="0.35">
      <c r="A1056" t="s">
        <v>10</v>
      </c>
      <c r="B1056" t="s">
        <v>1251</v>
      </c>
      <c r="C1056" s="227" t="s">
        <v>947</v>
      </c>
      <c r="D1056" s="227">
        <v>234.97</v>
      </c>
      <c r="E1056" s="227" t="s">
        <v>215</v>
      </c>
      <c r="F1056" t="s">
        <v>216</v>
      </c>
      <c r="G1056" t="s">
        <v>67</v>
      </c>
      <c r="H1056" t="s">
        <v>1325</v>
      </c>
      <c r="I1056" t="s">
        <v>1044</v>
      </c>
      <c r="J1056" t="s">
        <v>1255</v>
      </c>
    </row>
    <row r="1057" spans="1:10" x14ac:dyDescent="0.35">
      <c r="A1057" t="s">
        <v>10</v>
      </c>
      <c r="B1057" t="s">
        <v>1251</v>
      </c>
      <c r="C1057" s="227" t="s">
        <v>182</v>
      </c>
      <c r="D1057" s="227">
        <v>236.86</v>
      </c>
      <c r="E1057" s="227" t="s">
        <v>215</v>
      </c>
      <c r="F1057" t="s">
        <v>216</v>
      </c>
      <c r="G1057" t="s">
        <v>67</v>
      </c>
      <c r="H1057" t="s">
        <v>1325</v>
      </c>
      <c r="I1057" t="s">
        <v>1044</v>
      </c>
      <c r="J1057" t="s">
        <v>1255</v>
      </c>
    </row>
    <row r="1058" spans="1:10" x14ac:dyDescent="0.35">
      <c r="A1058" t="s">
        <v>10</v>
      </c>
      <c r="B1058" t="s">
        <v>1251</v>
      </c>
      <c r="C1058" s="227" t="s">
        <v>212</v>
      </c>
      <c r="D1058" s="227">
        <v>235.09</v>
      </c>
      <c r="E1058" s="227" t="s">
        <v>215</v>
      </c>
      <c r="F1058" t="s">
        <v>216</v>
      </c>
      <c r="G1058" t="s">
        <v>67</v>
      </c>
      <c r="H1058" t="s">
        <v>1325</v>
      </c>
      <c r="I1058" t="s">
        <v>1044</v>
      </c>
      <c r="J1058" t="s">
        <v>1255</v>
      </c>
    </row>
    <row r="1059" spans="1:10" x14ac:dyDescent="0.35">
      <c r="A1059" t="s">
        <v>10</v>
      </c>
      <c r="B1059" t="s">
        <v>1251</v>
      </c>
      <c r="C1059" s="227" t="s">
        <v>277</v>
      </c>
      <c r="D1059" s="227">
        <v>235.1</v>
      </c>
      <c r="E1059" s="227" t="s">
        <v>215</v>
      </c>
      <c r="F1059" t="s">
        <v>216</v>
      </c>
      <c r="G1059" t="s">
        <v>67</v>
      </c>
      <c r="H1059" t="s">
        <v>1325</v>
      </c>
      <c r="I1059" t="s">
        <v>1044</v>
      </c>
      <c r="J1059" t="s">
        <v>1255</v>
      </c>
    </row>
    <row r="1060" spans="1:10" x14ac:dyDescent="0.35">
      <c r="A1060" t="s">
        <v>10</v>
      </c>
      <c r="B1060" t="s">
        <v>1251</v>
      </c>
      <c r="C1060" s="227" t="s">
        <v>163</v>
      </c>
      <c r="D1060" s="227">
        <v>236.83</v>
      </c>
      <c r="E1060" s="227" t="s">
        <v>215</v>
      </c>
      <c r="F1060" t="s">
        <v>216</v>
      </c>
      <c r="G1060" t="s">
        <v>67</v>
      </c>
      <c r="H1060" t="s">
        <v>1325</v>
      </c>
      <c r="I1060" t="s">
        <v>1044</v>
      </c>
      <c r="J1060" t="s">
        <v>1255</v>
      </c>
    </row>
    <row r="1061" spans="1:10" x14ac:dyDescent="0.35">
      <c r="A1061" t="s">
        <v>10</v>
      </c>
      <c r="B1061" t="s">
        <v>1251</v>
      </c>
      <c r="C1061" s="227" t="s">
        <v>218</v>
      </c>
      <c r="D1061" s="227">
        <v>166</v>
      </c>
      <c r="E1061" s="227" t="s">
        <v>50</v>
      </c>
      <c r="F1061" t="s">
        <v>51</v>
      </c>
      <c r="G1061" t="s">
        <v>13</v>
      </c>
      <c r="H1061" t="s">
        <v>14</v>
      </c>
      <c r="I1061" t="s">
        <v>15</v>
      </c>
      <c r="J1061" t="s">
        <v>16</v>
      </c>
    </row>
    <row r="1062" spans="1:10" x14ac:dyDescent="0.35">
      <c r="A1062" t="s">
        <v>10</v>
      </c>
      <c r="B1062" t="s">
        <v>1251</v>
      </c>
      <c r="C1062" s="227" t="s">
        <v>162</v>
      </c>
      <c r="D1062" s="227">
        <v>101.07</v>
      </c>
      <c r="E1062" s="227" t="s">
        <v>315</v>
      </c>
      <c r="F1062" t="s">
        <v>316</v>
      </c>
      <c r="G1062" t="s">
        <v>67</v>
      </c>
      <c r="H1062" t="s">
        <v>1325</v>
      </c>
      <c r="I1062" t="s">
        <v>1044</v>
      </c>
      <c r="J1062" t="s">
        <v>1255</v>
      </c>
    </row>
    <row r="1063" spans="1:10" x14ac:dyDescent="0.35">
      <c r="A1063" t="s">
        <v>10</v>
      </c>
      <c r="B1063" t="s">
        <v>1251</v>
      </c>
      <c r="C1063" s="227" t="s">
        <v>209</v>
      </c>
      <c r="D1063" s="227">
        <v>149.56</v>
      </c>
      <c r="E1063" s="227" t="s">
        <v>61</v>
      </c>
      <c r="F1063" t="s">
        <v>62</v>
      </c>
      <c r="G1063" t="s">
        <v>80</v>
      </c>
      <c r="H1063" t="s">
        <v>1325</v>
      </c>
      <c r="I1063" t="s">
        <v>1044</v>
      </c>
      <c r="J1063" t="s">
        <v>1255</v>
      </c>
    </row>
    <row r="1064" spans="1:10" x14ac:dyDescent="0.35">
      <c r="A1064" t="s">
        <v>10</v>
      </c>
      <c r="B1064" t="s">
        <v>1251</v>
      </c>
      <c r="C1064" s="227" t="s">
        <v>407</v>
      </c>
      <c r="D1064" s="227">
        <v>147.04</v>
      </c>
      <c r="E1064" s="227" t="s">
        <v>61</v>
      </c>
      <c r="F1064" t="s">
        <v>62</v>
      </c>
      <c r="G1064" t="s">
        <v>62</v>
      </c>
      <c r="H1064" t="s">
        <v>1325</v>
      </c>
      <c r="I1064" t="s">
        <v>1044</v>
      </c>
      <c r="J1064" t="s">
        <v>1255</v>
      </c>
    </row>
    <row r="1065" spans="1:10" x14ac:dyDescent="0.35">
      <c r="A1065" t="s">
        <v>10</v>
      </c>
      <c r="B1065" t="s">
        <v>1251</v>
      </c>
      <c r="C1065" s="227" t="s">
        <v>60</v>
      </c>
      <c r="D1065" s="227">
        <v>133.93</v>
      </c>
      <c r="E1065" s="227" t="s">
        <v>61</v>
      </c>
      <c r="F1065" t="s">
        <v>62</v>
      </c>
      <c r="G1065" t="s">
        <v>62</v>
      </c>
      <c r="H1065" t="s">
        <v>1325</v>
      </c>
      <c r="I1065" t="s">
        <v>1044</v>
      </c>
      <c r="J1065" t="s">
        <v>1255</v>
      </c>
    </row>
    <row r="1066" spans="1:10" x14ac:dyDescent="0.35">
      <c r="A1066" t="s">
        <v>10</v>
      </c>
      <c r="B1066" t="s">
        <v>1251</v>
      </c>
      <c r="C1066" s="227" t="s">
        <v>68</v>
      </c>
      <c r="D1066" s="227">
        <v>144.18</v>
      </c>
      <c r="E1066" s="227" t="s">
        <v>61</v>
      </c>
      <c r="F1066" t="s">
        <v>62</v>
      </c>
      <c r="G1066" t="s">
        <v>62</v>
      </c>
      <c r="H1066" t="s">
        <v>1325</v>
      </c>
      <c r="I1066" t="s">
        <v>1044</v>
      </c>
      <c r="J1066" t="s">
        <v>1255</v>
      </c>
    </row>
    <row r="1067" spans="1:10" x14ac:dyDescent="0.35">
      <c r="A1067" t="s">
        <v>10</v>
      </c>
      <c r="B1067" t="s">
        <v>1251</v>
      </c>
      <c r="C1067" s="227" t="s">
        <v>127</v>
      </c>
      <c r="D1067" s="227">
        <v>138.83000000000001</v>
      </c>
      <c r="E1067" s="227" t="s">
        <v>61</v>
      </c>
      <c r="F1067" t="s">
        <v>62</v>
      </c>
      <c r="G1067" t="s">
        <v>62</v>
      </c>
      <c r="H1067" t="s">
        <v>1325</v>
      </c>
      <c r="I1067" t="s">
        <v>1044</v>
      </c>
      <c r="J1067" t="s">
        <v>1255</v>
      </c>
    </row>
    <row r="1068" spans="1:10" x14ac:dyDescent="0.35">
      <c r="A1068" t="s">
        <v>10</v>
      </c>
      <c r="B1068" t="s">
        <v>1251</v>
      </c>
      <c r="C1068" s="227" t="s">
        <v>141</v>
      </c>
      <c r="D1068" s="227">
        <v>138.83000000000001</v>
      </c>
      <c r="E1068" s="227" t="s">
        <v>61</v>
      </c>
      <c r="F1068" t="s">
        <v>62</v>
      </c>
      <c r="G1068" t="s">
        <v>62</v>
      </c>
      <c r="H1068" t="s">
        <v>1325</v>
      </c>
      <c r="I1068" t="s">
        <v>1044</v>
      </c>
      <c r="J1068" t="s">
        <v>1255</v>
      </c>
    </row>
    <row r="1069" spans="1:10" x14ac:dyDescent="0.35">
      <c r="A1069" t="s">
        <v>10</v>
      </c>
      <c r="B1069" t="s">
        <v>1251</v>
      </c>
      <c r="C1069" s="227" t="s">
        <v>130</v>
      </c>
      <c r="D1069" s="227">
        <v>197.75</v>
      </c>
      <c r="E1069" s="227" t="s">
        <v>61</v>
      </c>
      <c r="F1069" t="s">
        <v>62</v>
      </c>
      <c r="G1069" t="s">
        <v>62</v>
      </c>
      <c r="H1069" t="s">
        <v>1325</v>
      </c>
      <c r="I1069" t="s">
        <v>1044</v>
      </c>
      <c r="J1069" t="s">
        <v>1255</v>
      </c>
    </row>
    <row r="1070" spans="1:10" x14ac:dyDescent="0.35">
      <c r="A1070" t="s">
        <v>10</v>
      </c>
      <c r="B1070" t="s">
        <v>1251</v>
      </c>
      <c r="C1070" s="227" t="s">
        <v>657</v>
      </c>
      <c r="D1070" s="227">
        <v>151.07</v>
      </c>
      <c r="E1070" s="227" t="s">
        <v>61</v>
      </c>
      <c r="F1070" t="s">
        <v>62</v>
      </c>
      <c r="G1070" t="s">
        <v>62</v>
      </c>
      <c r="H1070" t="s">
        <v>1325</v>
      </c>
      <c r="I1070" t="s">
        <v>1044</v>
      </c>
      <c r="J1070" t="s">
        <v>1255</v>
      </c>
    </row>
    <row r="1071" spans="1:10" x14ac:dyDescent="0.35">
      <c r="A1071" t="s">
        <v>10</v>
      </c>
      <c r="B1071" t="s">
        <v>1251</v>
      </c>
      <c r="C1071" s="227" t="s">
        <v>757</v>
      </c>
      <c r="D1071" s="227">
        <v>151.07</v>
      </c>
      <c r="E1071" s="227" t="s">
        <v>61</v>
      </c>
      <c r="F1071" t="s">
        <v>62</v>
      </c>
      <c r="G1071" t="s">
        <v>62</v>
      </c>
      <c r="H1071" t="s">
        <v>1325</v>
      </c>
      <c r="I1071" t="s">
        <v>1044</v>
      </c>
      <c r="J1071" t="s">
        <v>1255</v>
      </c>
    </row>
    <row r="1072" spans="1:10" x14ac:dyDescent="0.35">
      <c r="A1072" t="s">
        <v>10</v>
      </c>
      <c r="B1072" t="s">
        <v>1251</v>
      </c>
      <c r="C1072" s="227" t="s">
        <v>365</v>
      </c>
      <c r="D1072" s="227">
        <v>147.04</v>
      </c>
      <c r="E1072" s="227" t="s">
        <v>61</v>
      </c>
      <c r="F1072" t="s">
        <v>62</v>
      </c>
      <c r="G1072" t="s">
        <v>62</v>
      </c>
      <c r="H1072" t="s">
        <v>1325</v>
      </c>
      <c r="I1072" t="s">
        <v>1044</v>
      </c>
      <c r="J1072" t="s">
        <v>1255</v>
      </c>
    </row>
    <row r="1073" spans="1:10" x14ac:dyDescent="0.35">
      <c r="A1073" t="s">
        <v>10</v>
      </c>
      <c r="B1073" t="s">
        <v>1251</v>
      </c>
      <c r="C1073" s="227" t="s">
        <v>447</v>
      </c>
      <c r="D1073" s="227">
        <v>149.56</v>
      </c>
      <c r="E1073" s="227" t="s">
        <v>61</v>
      </c>
      <c r="F1073" t="s">
        <v>62</v>
      </c>
      <c r="G1073" t="s">
        <v>62</v>
      </c>
      <c r="H1073" t="s">
        <v>1325</v>
      </c>
      <c r="I1073" t="s">
        <v>1044</v>
      </c>
      <c r="J1073" t="s">
        <v>1255</v>
      </c>
    </row>
    <row r="1074" spans="1:10" x14ac:dyDescent="0.35">
      <c r="A1074" t="s">
        <v>10</v>
      </c>
      <c r="B1074" t="s">
        <v>1251</v>
      </c>
      <c r="C1074" s="227" t="s">
        <v>449</v>
      </c>
      <c r="D1074" s="227">
        <v>146.9</v>
      </c>
      <c r="E1074" s="227" t="s">
        <v>61</v>
      </c>
      <c r="F1074" t="s">
        <v>62</v>
      </c>
      <c r="G1074" t="s">
        <v>62</v>
      </c>
      <c r="H1074" t="s">
        <v>1325</v>
      </c>
      <c r="I1074" t="s">
        <v>1044</v>
      </c>
      <c r="J1074" t="s">
        <v>1255</v>
      </c>
    </row>
    <row r="1075" spans="1:10" x14ac:dyDescent="0.35">
      <c r="A1075" t="s">
        <v>10</v>
      </c>
      <c r="B1075" t="s">
        <v>1251</v>
      </c>
      <c r="C1075" s="227" t="s">
        <v>401</v>
      </c>
      <c r="D1075" s="227">
        <v>155.35</v>
      </c>
      <c r="E1075" s="227" t="s">
        <v>61</v>
      </c>
      <c r="F1075" t="s">
        <v>62</v>
      </c>
      <c r="G1075" t="s">
        <v>62</v>
      </c>
      <c r="H1075" t="s">
        <v>1325</v>
      </c>
      <c r="I1075" t="s">
        <v>1044</v>
      </c>
      <c r="J1075" t="s">
        <v>1255</v>
      </c>
    </row>
    <row r="1076" spans="1:10" x14ac:dyDescent="0.35">
      <c r="A1076" t="s">
        <v>10</v>
      </c>
      <c r="B1076" t="s">
        <v>1251</v>
      </c>
      <c r="C1076" s="227" t="s">
        <v>979</v>
      </c>
      <c r="D1076" s="227">
        <v>150.13999999999999</v>
      </c>
      <c r="E1076" s="227" t="s">
        <v>61</v>
      </c>
      <c r="F1076" t="s">
        <v>62</v>
      </c>
      <c r="G1076" t="s">
        <v>62</v>
      </c>
      <c r="H1076" t="s">
        <v>1325</v>
      </c>
      <c r="I1076" t="s">
        <v>1044</v>
      </c>
      <c r="J1076" t="s">
        <v>1255</v>
      </c>
    </row>
    <row r="1077" spans="1:10" x14ac:dyDescent="0.35">
      <c r="A1077" t="s">
        <v>10</v>
      </c>
      <c r="B1077" t="s">
        <v>1251</v>
      </c>
      <c r="C1077" s="227" t="s">
        <v>446</v>
      </c>
      <c r="D1077" s="227">
        <v>149.56</v>
      </c>
      <c r="E1077" s="227" t="s">
        <v>147</v>
      </c>
      <c r="F1077" t="s">
        <v>148</v>
      </c>
      <c r="G1077" t="s">
        <v>62</v>
      </c>
      <c r="H1077" t="s">
        <v>1325</v>
      </c>
      <c r="I1077" t="s">
        <v>1044</v>
      </c>
      <c r="J1077" t="s">
        <v>1255</v>
      </c>
    </row>
    <row r="1078" spans="1:10" x14ac:dyDescent="0.35">
      <c r="A1078" t="s">
        <v>10</v>
      </c>
      <c r="B1078" t="s">
        <v>1251</v>
      </c>
      <c r="C1078" s="227" t="s">
        <v>119</v>
      </c>
      <c r="D1078" s="227">
        <v>228.49</v>
      </c>
      <c r="E1078" s="227" t="s">
        <v>147</v>
      </c>
      <c r="F1078" t="s">
        <v>148</v>
      </c>
      <c r="G1078" t="s">
        <v>62</v>
      </c>
      <c r="H1078" t="s">
        <v>1325</v>
      </c>
      <c r="I1078" t="s">
        <v>1044</v>
      </c>
      <c r="J1078" t="s">
        <v>1255</v>
      </c>
    </row>
    <row r="1079" spans="1:10" x14ac:dyDescent="0.35">
      <c r="A1079" t="s">
        <v>10</v>
      </c>
      <c r="B1079" t="s">
        <v>1251</v>
      </c>
      <c r="C1079" s="227" t="s">
        <v>103</v>
      </c>
      <c r="D1079" s="227">
        <v>131.41999999999999</v>
      </c>
      <c r="E1079" s="227" t="s">
        <v>147</v>
      </c>
      <c r="F1079" t="s">
        <v>148</v>
      </c>
      <c r="G1079" t="s">
        <v>62</v>
      </c>
      <c r="H1079" t="s">
        <v>1325</v>
      </c>
      <c r="I1079" t="s">
        <v>1044</v>
      </c>
      <c r="J1079" t="s">
        <v>1255</v>
      </c>
    </row>
    <row r="1080" spans="1:10" x14ac:dyDescent="0.35">
      <c r="A1080" t="s">
        <v>10</v>
      </c>
      <c r="B1080" t="s">
        <v>1251</v>
      </c>
      <c r="C1080" s="227" t="s">
        <v>658</v>
      </c>
      <c r="D1080" s="227">
        <v>149.56</v>
      </c>
      <c r="E1080" s="227" t="s">
        <v>156</v>
      </c>
      <c r="F1080" t="s">
        <v>157</v>
      </c>
      <c r="G1080" t="s">
        <v>62</v>
      </c>
      <c r="H1080" t="s">
        <v>1325</v>
      </c>
      <c r="I1080" t="s">
        <v>1044</v>
      </c>
      <c r="J1080" t="s">
        <v>1255</v>
      </c>
    </row>
    <row r="1081" spans="1:10" x14ac:dyDescent="0.35">
      <c r="A1081" t="s">
        <v>10</v>
      </c>
      <c r="B1081" t="s">
        <v>1251</v>
      </c>
      <c r="C1081" s="227" t="s">
        <v>758</v>
      </c>
      <c r="D1081" s="227">
        <v>107.64</v>
      </c>
      <c r="E1081" s="227" t="s">
        <v>1270</v>
      </c>
      <c r="F1081" t="s">
        <v>1271</v>
      </c>
      <c r="G1081" t="s">
        <v>73</v>
      </c>
      <c r="H1081" t="s">
        <v>1325</v>
      </c>
      <c r="I1081" t="s">
        <v>1044</v>
      </c>
      <c r="J1081" t="s">
        <v>1255</v>
      </c>
    </row>
    <row r="1082" spans="1:10" x14ac:dyDescent="0.35">
      <c r="A1082" t="s">
        <v>10</v>
      </c>
      <c r="B1082" t="s">
        <v>1251</v>
      </c>
      <c r="C1082" s="227" t="s">
        <v>115</v>
      </c>
      <c r="D1082" s="227">
        <v>697.83</v>
      </c>
      <c r="E1082" s="227" t="s">
        <v>86</v>
      </c>
      <c r="F1082" t="s">
        <v>87</v>
      </c>
      <c r="G1082" t="s">
        <v>67</v>
      </c>
      <c r="H1082" t="s">
        <v>1325</v>
      </c>
      <c r="I1082" t="s">
        <v>1044</v>
      </c>
      <c r="J1082" t="s">
        <v>1255</v>
      </c>
    </row>
    <row r="1083" spans="1:10" x14ac:dyDescent="0.35">
      <c r="A1083" t="s">
        <v>10</v>
      </c>
      <c r="B1083" t="s">
        <v>1251</v>
      </c>
      <c r="C1083" s="227" t="s">
        <v>494</v>
      </c>
      <c r="D1083" s="227">
        <v>147.04</v>
      </c>
      <c r="E1083" s="227" t="s">
        <v>147</v>
      </c>
      <c r="F1083" t="s">
        <v>148</v>
      </c>
      <c r="G1083" t="s">
        <v>80</v>
      </c>
      <c r="H1083" t="s">
        <v>1325</v>
      </c>
      <c r="I1083" t="s">
        <v>1044</v>
      </c>
      <c r="J1083" t="s">
        <v>1255</v>
      </c>
    </row>
    <row r="1084" spans="1:10" x14ac:dyDescent="0.35">
      <c r="A1084" t="s">
        <v>10</v>
      </c>
      <c r="B1084" t="s">
        <v>1251</v>
      </c>
      <c r="C1084" s="227" t="s">
        <v>497</v>
      </c>
      <c r="D1084" s="227">
        <v>147.01</v>
      </c>
      <c r="E1084" s="227" t="s">
        <v>147</v>
      </c>
      <c r="F1084" t="s">
        <v>148</v>
      </c>
      <c r="G1084" t="s">
        <v>80</v>
      </c>
      <c r="H1084" t="s">
        <v>1325</v>
      </c>
      <c r="I1084" t="s">
        <v>1044</v>
      </c>
      <c r="J1084" t="s">
        <v>1255</v>
      </c>
    </row>
    <row r="1085" spans="1:10" x14ac:dyDescent="0.35">
      <c r="A1085" t="s">
        <v>10</v>
      </c>
      <c r="B1085" t="s">
        <v>1251</v>
      </c>
      <c r="C1085" s="227" t="s">
        <v>147</v>
      </c>
      <c r="D1085" s="227">
        <v>147.01</v>
      </c>
      <c r="E1085" s="227" t="s">
        <v>147</v>
      </c>
      <c r="F1085" t="s">
        <v>148</v>
      </c>
      <c r="G1085" t="s">
        <v>80</v>
      </c>
      <c r="H1085" t="s">
        <v>1325</v>
      </c>
      <c r="I1085" t="s">
        <v>1044</v>
      </c>
      <c r="J1085" t="s">
        <v>1255</v>
      </c>
    </row>
    <row r="1086" spans="1:10" x14ac:dyDescent="0.35">
      <c r="A1086" t="s">
        <v>10</v>
      </c>
      <c r="B1086" t="s">
        <v>1251</v>
      </c>
      <c r="C1086" s="227" t="s">
        <v>61</v>
      </c>
      <c r="D1086" s="227">
        <v>147.01</v>
      </c>
      <c r="E1086" s="227" t="s">
        <v>147</v>
      </c>
      <c r="F1086" t="s">
        <v>148</v>
      </c>
      <c r="G1086" t="s">
        <v>80</v>
      </c>
      <c r="H1086" t="s">
        <v>1325</v>
      </c>
      <c r="I1086" t="s">
        <v>1044</v>
      </c>
      <c r="J1086" t="s">
        <v>1255</v>
      </c>
    </row>
    <row r="1087" spans="1:10" x14ac:dyDescent="0.35">
      <c r="A1087" t="s">
        <v>10</v>
      </c>
      <c r="B1087" t="s">
        <v>1251</v>
      </c>
      <c r="C1087" s="227" t="s">
        <v>65</v>
      </c>
      <c r="D1087" s="227">
        <v>147.01</v>
      </c>
      <c r="E1087" s="227" t="s">
        <v>147</v>
      </c>
      <c r="F1087" t="s">
        <v>148</v>
      </c>
      <c r="G1087" t="s">
        <v>80</v>
      </c>
      <c r="H1087" t="s">
        <v>1325</v>
      </c>
      <c r="I1087" t="s">
        <v>1044</v>
      </c>
      <c r="J1087" t="s">
        <v>1255</v>
      </c>
    </row>
    <row r="1088" spans="1:10" x14ac:dyDescent="0.35">
      <c r="A1088" t="s">
        <v>10</v>
      </c>
      <c r="B1088" t="s">
        <v>1251</v>
      </c>
      <c r="C1088" s="227" t="s">
        <v>131</v>
      </c>
      <c r="D1088" s="227">
        <v>132.88999999999999</v>
      </c>
      <c r="E1088" s="227" t="s">
        <v>147</v>
      </c>
      <c r="F1088" t="s">
        <v>148</v>
      </c>
      <c r="G1088" t="s">
        <v>80</v>
      </c>
      <c r="H1088" t="s">
        <v>1325</v>
      </c>
      <c r="I1088" t="s">
        <v>1044</v>
      </c>
      <c r="J1088" t="s">
        <v>1255</v>
      </c>
    </row>
    <row r="1089" spans="1:10" x14ac:dyDescent="0.35">
      <c r="A1089" t="s">
        <v>10</v>
      </c>
      <c r="B1089" t="s">
        <v>1251</v>
      </c>
      <c r="C1089" s="227" t="s">
        <v>132</v>
      </c>
      <c r="D1089" s="227">
        <v>195.83</v>
      </c>
      <c r="E1089" s="227" t="s">
        <v>147</v>
      </c>
      <c r="F1089" t="s">
        <v>148</v>
      </c>
      <c r="G1089" t="s">
        <v>80</v>
      </c>
      <c r="H1089" t="s">
        <v>1325</v>
      </c>
      <c r="I1089" t="s">
        <v>1044</v>
      </c>
      <c r="J1089" t="s">
        <v>1255</v>
      </c>
    </row>
    <row r="1090" spans="1:10" x14ac:dyDescent="0.35">
      <c r="A1090" t="s">
        <v>10</v>
      </c>
      <c r="B1090" t="s">
        <v>1251</v>
      </c>
      <c r="C1090" s="227" t="s">
        <v>364</v>
      </c>
      <c r="D1090" s="227">
        <v>147.04</v>
      </c>
      <c r="E1090" s="227" t="s">
        <v>147</v>
      </c>
      <c r="F1090" t="s">
        <v>148</v>
      </c>
      <c r="G1090" t="s">
        <v>80</v>
      </c>
      <c r="H1090" t="s">
        <v>1325</v>
      </c>
      <c r="I1090" t="s">
        <v>1044</v>
      </c>
      <c r="J1090" t="s">
        <v>1255</v>
      </c>
    </row>
    <row r="1091" spans="1:10" x14ac:dyDescent="0.35">
      <c r="A1091" t="s">
        <v>10</v>
      </c>
      <c r="B1091" t="s">
        <v>1251</v>
      </c>
      <c r="C1091" s="227" t="s">
        <v>410</v>
      </c>
      <c r="D1091" s="227">
        <v>147.04</v>
      </c>
      <c r="E1091" s="227" t="s">
        <v>147</v>
      </c>
      <c r="F1091" t="s">
        <v>148</v>
      </c>
      <c r="G1091" t="s">
        <v>80</v>
      </c>
      <c r="H1091" t="s">
        <v>1325</v>
      </c>
      <c r="I1091" t="s">
        <v>1044</v>
      </c>
      <c r="J1091" t="s">
        <v>1255</v>
      </c>
    </row>
    <row r="1092" spans="1:10" x14ac:dyDescent="0.35">
      <c r="A1092" t="s">
        <v>10</v>
      </c>
      <c r="B1092" t="s">
        <v>1251</v>
      </c>
      <c r="C1092" s="227" t="s">
        <v>344</v>
      </c>
      <c r="D1092" s="227">
        <v>147.04</v>
      </c>
      <c r="E1092" s="227" t="s">
        <v>147</v>
      </c>
      <c r="F1092" t="s">
        <v>148</v>
      </c>
      <c r="G1092" t="s">
        <v>80</v>
      </c>
      <c r="H1092" t="s">
        <v>1325</v>
      </c>
      <c r="I1092" t="s">
        <v>1044</v>
      </c>
      <c r="J1092" t="s">
        <v>1255</v>
      </c>
    </row>
    <row r="1093" spans="1:10" x14ac:dyDescent="0.35">
      <c r="A1093" t="s">
        <v>10</v>
      </c>
      <c r="B1093" t="s">
        <v>1251</v>
      </c>
      <c r="C1093" s="227" t="s">
        <v>602</v>
      </c>
      <c r="D1093" s="227">
        <v>160.91999999999999</v>
      </c>
      <c r="E1093" s="227" t="s">
        <v>65</v>
      </c>
      <c r="F1093" t="s">
        <v>66</v>
      </c>
      <c r="G1093" t="s">
        <v>67</v>
      </c>
      <c r="H1093" t="s">
        <v>1325</v>
      </c>
      <c r="I1093" t="s">
        <v>1044</v>
      </c>
      <c r="J1093" t="s">
        <v>1255</v>
      </c>
    </row>
    <row r="1094" spans="1:10" x14ac:dyDescent="0.35">
      <c r="A1094" t="s">
        <v>10</v>
      </c>
      <c r="B1094" t="s">
        <v>1251</v>
      </c>
      <c r="C1094" s="227" t="s">
        <v>154</v>
      </c>
      <c r="D1094" s="227">
        <v>451.34</v>
      </c>
      <c r="E1094" s="227" t="s">
        <v>65</v>
      </c>
      <c r="F1094" t="s">
        <v>66</v>
      </c>
      <c r="G1094" t="s">
        <v>67</v>
      </c>
      <c r="H1094" t="s">
        <v>1325</v>
      </c>
      <c r="I1094" t="s">
        <v>1044</v>
      </c>
      <c r="J1094" t="s">
        <v>1255</v>
      </c>
    </row>
    <row r="1095" spans="1:10" x14ac:dyDescent="0.35">
      <c r="A1095" t="s">
        <v>10</v>
      </c>
      <c r="B1095" t="s">
        <v>1251</v>
      </c>
      <c r="C1095" s="227" t="s">
        <v>323</v>
      </c>
      <c r="D1095" s="227">
        <v>130.56</v>
      </c>
      <c r="E1095" s="227" t="s">
        <v>65</v>
      </c>
      <c r="F1095" t="s">
        <v>66</v>
      </c>
      <c r="G1095" t="s">
        <v>67</v>
      </c>
      <c r="H1095" t="s">
        <v>1325</v>
      </c>
      <c r="I1095" t="s">
        <v>1044</v>
      </c>
      <c r="J1095" t="s">
        <v>1255</v>
      </c>
    </row>
    <row r="1096" spans="1:10" x14ac:dyDescent="0.35">
      <c r="A1096" t="s">
        <v>10</v>
      </c>
      <c r="B1096" t="s">
        <v>1251</v>
      </c>
      <c r="C1096" s="227" t="s">
        <v>964</v>
      </c>
      <c r="D1096" s="227">
        <v>150.13999999999999</v>
      </c>
      <c r="E1096" s="227" t="s">
        <v>65</v>
      </c>
      <c r="F1096" t="s">
        <v>66</v>
      </c>
      <c r="G1096" t="s">
        <v>67</v>
      </c>
      <c r="H1096" t="s">
        <v>1325</v>
      </c>
      <c r="I1096" t="s">
        <v>1044</v>
      </c>
      <c r="J1096" t="s">
        <v>1255</v>
      </c>
    </row>
    <row r="1097" spans="1:10" x14ac:dyDescent="0.35">
      <c r="A1097" t="s">
        <v>10</v>
      </c>
      <c r="B1097" t="s">
        <v>1251</v>
      </c>
      <c r="C1097" s="227" t="s">
        <v>404</v>
      </c>
      <c r="D1097" s="227">
        <v>138.69</v>
      </c>
      <c r="E1097" s="227" t="s">
        <v>65</v>
      </c>
      <c r="F1097" t="s">
        <v>66</v>
      </c>
      <c r="G1097" t="s">
        <v>67</v>
      </c>
      <c r="H1097" t="s">
        <v>1325</v>
      </c>
      <c r="I1097" t="s">
        <v>1044</v>
      </c>
      <c r="J1097" t="s">
        <v>1255</v>
      </c>
    </row>
    <row r="1098" spans="1:10" x14ac:dyDescent="0.35">
      <c r="A1098" t="s">
        <v>10</v>
      </c>
      <c r="B1098" t="s">
        <v>1251</v>
      </c>
      <c r="C1098" s="227" t="s">
        <v>153</v>
      </c>
      <c r="D1098" s="227">
        <v>641.92999999999995</v>
      </c>
      <c r="E1098" s="227" t="s">
        <v>65</v>
      </c>
      <c r="F1098" t="s">
        <v>66</v>
      </c>
      <c r="G1098" t="s">
        <v>67</v>
      </c>
      <c r="H1098" t="s">
        <v>1325</v>
      </c>
      <c r="I1098" t="s">
        <v>1044</v>
      </c>
      <c r="J1098" t="s">
        <v>1255</v>
      </c>
    </row>
    <row r="1099" spans="1:10" x14ac:dyDescent="0.35">
      <c r="A1099" t="s">
        <v>10</v>
      </c>
      <c r="B1099" t="s">
        <v>1251</v>
      </c>
      <c r="C1099" s="227" t="s">
        <v>362</v>
      </c>
      <c r="D1099" s="227">
        <v>140.61000000000001</v>
      </c>
      <c r="E1099" s="227" t="s">
        <v>65</v>
      </c>
      <c r="F1099" t="s">
        <v>66</v>
      </c>
      <c r="G1099" t="s">
        <v>67</v>
      </c>
      <c r="H1099" t="s">
        <v>1325</v>
      </c>
      <c r="I1099" t="s">
        <v>1044</v>
      </c>
      <c r="J1099" t="s">
        <v>1255</v>
      </c>
    </row>
    <row r="1100" spans="1:10" x14ac:dyDescent="0.35">
      <c r="A1100" t="s">
        <v>10</v>
      </c>
      <c r="B1100" t="s">
        <v>1251</v>
      </c>
      <c r="C1100" s="227" t="s">
        <v>753</v>
      </c>
      <c r="D1100" s="227">
        <v>97.59</v>
      </c>
      <c r="E1100" s="227" t="s">
        <v>65</v>
      </c>
      <c r="F1100" t="s">
        <v>66</v>
      </c>
      <c r="G1100" t="s">
        <v>67</v>
      </c>
      <c r="H1100" t="s">
        <v>1325</v>
      </c>
      <c r="I1100" t="s">
        <v>1044</v>
      </c>
      <c r="J1100" t="s">
        <v>1255</v>
      </c>
    </row>
    <row r="1101" spans="1:10" x14ac:dyDescent="0.35">
      <c r="A1101" t="s">
        <v>10</v>
      </c>
      <c r="B1101" t="s">
        <v>1251</v>
      </c>
      <c r="C1101" s="227" t="s">
        <v>752</v>
      </c>
      <c r="D1101" s="227">
        <v>170.23</v>
      </c>
      <c r="E1101" s="227" t="s">
        <v>65</v>
      </c>
      <c r="F1101" t="s">
        <v>66</v>
      </c>
      <c r="G1101" t="s">
        <v>67</v>
      </c>
      <c r="H1101" t="s">
        <v>1325</v>
      </c>
      <c r="I1101" t="s">
        <v>1044</v>
      </c>
      <c r="J1101" t="s">
        <v>1255</v>
      </c>
    </row>
    <row r="1102" spans="1:10" x14ac:dyDescent="0.35">
      <c r="A1102" t="s">
        <v>10</v>
      </c>
      <c r="B1102" t="s">
        <v>1251</v>
      </c>
      <c r="C1102" s="227" t="s">
        <v>751</v>
      </c>
      <c r="D1102" s="227">
        <v>104.65</v>
      </c>
      <c r="E1102" s="227" t="s">
        <v>65</v>
      </c>
      <c r="F1102" t="s">
        <v>66</v>
      </c>
      <c r="G1102" t="s">
        <v>67</v>
      </c>
      <c r="H1102" t="s">
        <v>1325</v>
      </c>
      <c r="I1102" t="s">
        <v>1044</v>
      </c>
      <c r="J1102" t="s">
        <v>1255</v>
      </c>
    </row>
    <row r="1103" spans="1:10" x14ac:dyDescent="0.35">
      <c r="A1103" t="s">
        <v>10</v>
      </c>
      <c r="B1103" t="s">
        <v>1251</v>
      </c>
      <c r="C1103" s="227" t="s">
        <v>354</v>
      </c>
      <c r="D1103" s="227">
        <v>147.62</v>
      </c>
      <c r="E1103" s="227" t="s">
        <v>65</v>
      </c>
      <c r="F1103" t="s">
        <v>66</v>
      </c>
      <c r="G1103" t="s">
        <v>67</v>
      </c>
      <c r="H1103" t="s">
        <v>1325</v>
      </c>
      <c r="I1103" t="s">
        <v>1044</v>
      </c>
      <c r="J1103" t="s">
        <v>1255</v>
      </c>
    </row>
    <row r="1104" spans="1:10" x14ac:dyDescent="0.35">
      <c r="A1104" t="s">
        <v>10</v>
      </c>
      <c r="B1104" t="s">
        <v>1251</v>
      </c>
      <c r="C1104" s="227" t="s">
        <v>1328</v>
      </c>
      <c r="D1104" s="227">
        <v>24.96</v>
      </c>
      <c r="E1104" s="227" t="s">
        <v>55</v>
      </c>
      <c r="F1104" t="s">
        <v>56</v>
      </c>
      <c r="G1104" t="s">
        <v>13</v>
      </c>
      <c r="H1104" t="s">
        <v>57</v>
      </c>
      <c r="I1104" t="s">
        <v>15</v>
      </c>
      <c r="J1104" t="s">
        <v>58</v>
      </c>
    </row>
    <row r="1105" spans="1:10" x14ac:dyDescent="0.35">
      <c r="A1105" t="s">
        <v>10</v>
      </c>
      <c r="B1105" t="s">
        <v>1251</v>
      </c>
      <c r="C1105" s="227" t="s">
        <v>693</v>
      </c>
      <c r="D1105" s="227">
        <v>41.82</v>
      </c>
      <c r="E1105" s="227" t="s">
        <v>55</v>
      </c>
      <c r="F1105" t="s">
        <v>56</v>
      </c>
      <c r="G1105" t="s">
        <v>13</v>
      </c>
      <c r="H1105" t="s">
        <v>57</v>
      </c>
      <c r="I1105" t="s">
        <v>15</v>
      </c>
      <c r="J1105" t="s">
        <v>58</v>
      </c>
    </row>
    <row r="1106" spans="1:10" x14ac:dyDescent="0.35">
      <c r="A1106" t="s">
        <v>10</v>
      </c>
      <c r="B1106" t="s">
        <v>1251</v>
      </c>
      <c r="C1106" s="227" t="s">
        <v>1329</v>
      </c>
      <c r="D1106" s="227">
        <v>24.96</v>
      </c>
      <c r="E1106" s="227" t="s">
        <v>55</v>
      </c>
      <c r="F1106" t="s">
        <v>56</v>
      </c>
      <c r="G1106" t="s">
        <v>13</v>
      </c>
      <c r="H1106" t="s">
        <v>57</v>
      </c>
      <c r="I1106" t="s">
        <v>15</v>
      </c>
      <c r="J1106" t="s">
        <v>58</v>
      </c>
    </row>
    <row r="1107" spans="1:10" x14ac:dyDescent="0.35">
      <c r="A1107" t="s">
        <v>10</v>
      </c>
      <c r="B1107" t="s">
        <v>1251</v>
      </c>
      <c r="C1107" s="227" t="s">
        <v>219</v>
      </c>
      <c r="D1107" s="227">
        <v>219.82</v>
      </c>
      <c r="E1107" s="227" t="s">
        <v>50</v>
      </c>
      <c r="F1107" t="s">
        <v>51</v>
      </c>
      <c r="G1107" t="s">
        <v>13</v>
      </c>
      <c r="H1107" t="s">
        <v>14</v>
      </c>
      <c r="I1107" t="s">
        <v>15</v>
      </c>
      <c r="J1107" t="s">
        <v>16</v>
      </c>
    </row>
    <row r="1108" spans="1:10" x14ac:dyDescent="0.35">
      <c r="A1108" t="s">
        <v>10</v>
      </c>
      <c r="B1108" t="s">
        <v>1251</v>
      </c>
      <c r="C1108" s="227" t="s">
        <v>292</v>
      </c>
      <c r="D1108" s="227">
        <v>206.63</v>
      </c>
      <c r="E1108" s="227" t="s">
        <v>50</v>
      </c>
      <c r="F1108" t="s">
        <v>51</v>
      </c>
      <c r="G1108" t="s">
        <v>13</v>
      </c>
      <c r="H1108" t="s">
        <v>14</v>
      </c>
      <c r="I1108" t="s">
        <v>15</v>
      </c>
      <c r="J1108" t="s">
        <v>16</v>
      </c>
    </row>
    <row r="1109" spans="1:10" x14ac:dyDescent="0.35">
      <c r="A1109" t="s">
        <v>10</v>
      </c>
      <c r="B1109" t="s">
        <v>1251</v>
      </c>
      <c r="C1109" s="227" t="s">
        <v>49</v>
      </c>
      <c r="D1109" s="227">
        <v>105.55</v>
      </c>
      <c r="E1109" s="227" t="s">
        <v>50</v>
      </c>
      <c r="F1109" t="s">
        <v>51</v>
      </c>
      <c r="G1109" t="s">
        <v>13</v>
      </c>
      <c r="H1109" t="s">
        <v>14</v>
      </c>
      <c r="I1109" t="s">
        <v>15</v>
      </c>
      <c r="J1109" t="s">
        <v>16</v>
      </c>
    </row>
    <row r="1110" spans="1:10" x14ac:dyDescent="0.35">
      <c r="A1110" t="s">
        <v>10</v>
      </c>
      <c r="B1110" t="s">
        <v>1251</v>
      </c>
      <c r="C1110" s="227" t="s">
        <v>397</v>
      </c>
      <c r="D1110" s="227">
        <v>686.04</v>
      </c>
      <c r="E1110" s="227" t="s">
        <v>50</v>
      </c>
      <c r="F1110" t="s">
        <v>51</v>
      </c>
      <c r="G1110" t="s">
        <v>13</v>
      </c>
      <c r="H1110" t="s">
        <v>14</v>
      </c>
      <c r="I1110" t="s">
        <v>15</v>
      </c>
      <c r="J1110" t="s">
        <v>16</v>
      </c>
    </row>
    <row r="1111" spans="1:10" x14ac:dyDescent="0.35">
      <c r="A1111" t="s">
        <v>10</v>
      </c>
      <c r="B1111" t="s">
        <v>1251</v>
      </c>
      <c r="C1111" s="227" t="s">
        <v>220</v>
      </c>
      <c r="D1111" s="227">
        <v>321.48</v>
      </c>
      <c r="E1111" s="227" t="s">
        <v>50</v>
      </c>
      <c r="F1111" t="s">
        <v>51</v>
      </c>
      <c r="G1111" t="s">
        <v>13</v>
      </c>
      <c r="H1111" t="s">
        <v>14</v>
      </c>
      <c r="I1111" t="s">
        <v>15</v>
      </c>
      <c r="J1111" t="s">
        <v>16</v>
      </c>
    </row>
    <row r="1112" spans="1:10" x14ac:dyDescent="0.35">
      <c r="A1112" t="s">
        <v>10</v>
      </c>
      <c r="B1112" t="s">
        <v>1251</v>
      </c>
      <c r="C1112" s="227" t="s">
        <v>398</v>
      </c>
      <c r="D1112" s="227">
        <v>171.37</v>
      </c>
      <c r="E1112" s="227" t="s">
        <v>50</v>
      </c>
      <c r="F1112" t="s">
        <v>51</v>
      </c>
      <c r="G1112" t="s">
        <v>13</v>
      </c>
      <c r="H1112" t="s">
        <v>14</v>
      </c>
      <c r="I1112" t="s">
        <v>15</v>
      </c>
      <c r="J1112" t="s">
        <v>16</v>
      </c>
    </row>
    <row r="1113" spans="1:10" x14ac:dyDescent="0.35">
      <c r="A1113" t="s">
        <v>10</v>
      </c>
      <c r="B1113" t="s">
        <v>1251</v>
      </c>
      <c r="C1113" s="227" t="s">
        <v>394</v>
      </c>
      <c r="D1113" s="227">
        <v>386.17</v>
      </c>
      <c r="E1113" s="227" t="s">
        <v>50</v>
      </c>
      <c r="F1113" t="s">
        <v>51</v>
      </c>
      <c r="G1113" t="s">
        <v>13</v>
      </c>
      <c r="H1113" t="s">
        <v>14</v>
      </c>
      <c r="I1113" t="s">
        <v>15</v>
      </c>
      <c r="J1113" t="s">
        <v>16</v>
      </c>
    </row>
    <row r="1114" spans="1:10" x14ac:dyDescent="0.35">
      <c r="A1114" t="s">
        <v>10</v>
      </c>
      <c r="B1114" t="s">
        <v>1251</v>
      </c>
      <c r="C1114" s="227" t="s">
        <v>395</v>
      </c>
      <c r="D1114" s="227">
        <v>321.48</v>
      </c>
      <c r="E1114" s="227" t="s">
        <v>50</v>
      </c>
      <c r="F1114" t="s">
        <v>51</v>
      </c>
      <c r="G1114" t="s">
        <v>13</v>
      </c>
      <c r="H1114" t="s">
        <v>14</v>
      </c>
      <c r="I1114" t="s">
        <v>15</v>
      </c>
      <c r="J1114" t="s">
        <v>16</v>
      </c>
    </row>
    <row r="1115" spans="1:10" x14ac:dyDescent="0.35">
      <c r="A1115" t="s">
        <v>10</v>
      </c>
      <c r="B1115" t="s">
        <v>1251</v>
      </c>
      <c r="C1115" s="227" t="s">
        <v>396</v>
      </c>
      <c r="D1115" s="227">
        <v>171.65</v>
      </c>
      <c r="E1115" s="227" t="s">
        <v>50</v>
      </c>
      <c r="F1115" t="s">
        <v>51</v>
      </c>
      <c r="G1115" t="s">
        <v>13</v>
      </c>
      <c r="H1115" t="s">
        <v>14</v>
      </c>
      <c r="I1115" t="s">
        <v>15</v>
      </c>
      <c r="J1115" t="s">
        <v>16</v>
      </c>
    </row>
    <row r="1116" spans="1:10" x14ac:dyDescent="0.35">
      <c r="A1116" t="s">
        <v>10</v>
      </c>
      <c r="B1116" t="s">
        <v>1251</v>
      </c>
      <c r="C1116" s="227" t="s">
        <v>1330</v>
      </c>
      <c r="D1116" s="227">
        <v>208.74</v>
      </c>
      <c r="E1116" s="227" t="s">
        <v>647</v>
      </c>
      <c r="F1116" t="s">
        <v>648</v>
      </c>
      <c r="G1116" t="s">
        <v>13</v>
      </c>
      <c r="H1116" t="s">
        <v>14</v>
      </c>
      <c r="I1116" t="s">
        <v>15</v>
      </c>
      <c r="J1116" t="s">
        <v>16</v>
      </c>
    </row>
    <row r="1117" spans="1:10" x14ac:dyDescent="0.35">
      <c r="A1117" t="s">
        <v>10</v>
      </c>
      <c r="B1117" t="s">
        <v>1251</v>
      </c>
      <c r="C1117" s="227" t="s">
        <v>330</v>
      </c>
      <c r="D1117" s="227">
        <v>360.94</v>
      </c>
      <c r="E1117" s="227" t="s">
        <v>647</v>
      </c>
      <c r="F1117" t="s">
        <v>648</v>
      </c>
      <c r="G1117" t="s">
        <v>13</v>
      </c>
      <c r="H1117" t="s">
        <v>14</v>
      </c>
      <c r="I1117" t="s">
        <v>15</v>
      </c>
      <c r="J1117" t="s">
        <v>16</v>
      </c>
    </row>
    <row r="1118" spans="1:10" x14ac:dyDescent="0.35">
      <c r="A1118" t="s">
        <v>10</v>
      </c>
      <c r="B1118" t="s">
        <v>1251</v>
      </c>
      <c r="C1118" s="227" t="s">
        <v>333</v>
      </c>
      <c r="D1118" s="227">
        <v>182.94</v>
      </c>
      <c r="E1118" s="227" t="s">
        <v>647</v>
      </c>
      <c r="F1118" t="s">
        <v>648</v>
      </c>
      <c r="G1118" t="s">
        <v>13</v>
      </c>
      <c r="H1118" t="s">
        <v>14</v>
      </c>
      <c r="I1118" t="s">
        <v>15</v>
      </c>
      <c r="J1118" t="s">
        <v>16</v>
      </c>
    </row>
    <row r="1119" spans="1:10" x14ac:dyDescent="0.35">
      <c r="A1119" t="s">
        <v>10</v>
      </c>
      <c r="B1119" t="s">
        <v>1251</v>
      </c>
      <c r="C1119" s="227" t="s">
        <v>331</v>
      </c>
      <c r="D1119" s="227">
        <v>134.97</v>
      </c>
      <c r="E1119" s="227" t="s">
        <v>647</v>
      </c>
      <c r="F1119" t="s">
        <v>648</v>
      </c>
      <c r="G1119" t="s">
        <v>13</v>
      </c>
      <c r="H1119" t="s">
        <v>14</v>
      </c>
      <c r="I1119" t="s">
        <v>15</v>
      </c>
      <c r="J1119" t="s">
        <v>16</v>
      </c>
    </row>
    <row r="1120" spans="1:10" x14ac:dyDescent="0.35">
      <c r="A1120" t="s">
        <v>10</v>
      </c>
      <c r="B1120" t="s">
        <v>1251</v>
      </c>
      <c r="C1120" s="227" t="s">
        <v>332</v>
      </c>
      <c r="D1120" s="227">
        <v>74.05</v>
      </c>
      <c r="E1120" s="227" t="s">
        <v>647</v>
      </c>
      <c r="F1120" t="s">
        <v>648</v>
      </c>
      <c r="G1120" t="s">
        <v>13</v>
      </c>
      <c r="H1120" t="s">
        <v>14</v>
      </c>
      <c r="I1120" t="s">
        <v>15</v>
      </c>
      <c r="J1120" t="s">
        <v>16</v>
      </c>
    </row>
    <row r="1121" spans="1:10" x14ac:dyDescent="0.35">
      <c r="A1121" t="s">
        <v>10</v>
      </c>
      <c r="B1121" t="s">
        <v>1251</v>
      </c>
      <c r="C1121" s="227" t="s">
        <v>257</v>
      </c>
      <c r="D1121" s="227">
        <v>53.44</v>
      </c>
      <c r="E1121" s="227" t="s">
        <v>647</v>
      </c>
      <c r="F1121" t="s">
        <v>648</v>
      </c>
      <c r="G1121" t="s">
        <v>13</v>
      </c>
      <c r="H1121" t="s">
        <v>14</v>
      </c>
      <c r="I1121" t="s">
        <v>15</v>
      </c>
      <c r="J1121" t="s">
        <v>16</v>
      </c>
    </row>
    <row r="1122" spans="1:10" x14ac:dyDescent="0.35">
      <c r="A1122" t="s">
        <v>10</v>
      </c>
      <c r="B1122" t="s">
        <v>1251</v>
      </c>
      <c r="C1122" s="227" t="s">
        <v>1024</v>
      </c>
      <c r="D1122" s="227">
        <v>249.64</v>
      </c>
      <c r="E1122" s="227" t="s">
        <v>28</v>
      </c>
      <c r="F1122" t="s">
        <v>29</v>
      </c>
      <c r="G1122" t="s">
        <v>13</v>
      </c>
      <c r="H1122" t="s">
        <v>14</v>
      </c>
      <c r="I1122" t="s">
        <v>15</v>
      </c>
      <c r="J1122" t="s">
        <v>16</v>
      </c>
    </row>
    <row r="1123" spans="1:10" x14ac:dyDescent="0.35">
      <c r="A1123" t="s">
        <v>10</v>
      </c>
      <c r="B1123" t="s">
        <v>1251</v>
      </c>
      <c r="C1123" s="227" t="s">
        <v>1331</v>
      </c>
      <c r="D1123" s="227">
        <v>184.17</v>
      </c>
      <c r="E1123" s="227" t="s">
        <v>28</v>
      </c>
      <c r="F1123" t="s">
        <v>29</v>
      </c>
      <c r="G1123" t="s">
        <v>13</v>
      </c>
      <c r="H1123" t="s">
        <v>14</v>
      </c>
      <c r="I1123" t="s">
        <v>15</v>
      </c>
      <c r="J1123" t="s">
        <v>16</v>
      </c>
    </row>
    <row r="1124" spans="1:10" x14ac:dyDescent="0.35">
      <c r="A1124" t="s">
        <v>10</v>
      </c>
      <c r="B1124" t="s">
        <v>1251</v>
      </c>
      <c r="C1124" s="227" t="s">
        <v>1332</v>
      </c>
      <c r="D1124" s="227">
        <v>679.37</v>
      </c>
      <c r="E1124" s="227" t="s">
        <v>28</v>
      </c>
      <c r="F1124" t="s">
        <v>29</v>
      </c>
      <c r="G1124" t="s">
        <v>13</v>
      </c>
      <c r="H1124" t="s">
        <v>14</v>
      </c>
      <c r="I1124" t="s">
        <v>15</v>
      </c>
      <c r="J1124" t="s">
        <v>16</v>
      </c>
    </row>
    <row r="1125" spans="1:10" x14ac:dyDescent="0.35">
      <c r="A1125" t="s">
        <v>10</v>
      </c>
      <c r="B1125" t="s">
        <v>1251</v>
      </c>
      <c r="C1125" s="227" t="s">
        <v>183</v>
      </c>
      <c r="D1125" s="227">
        <v>72.08</v>
      </c>
      <c r="E1125" s="227" t="s">
        <v>764</v>
      </c>
      <c r="F1125" t="s">
        <v>765</v>
      </c>
      <c r="G1125" t="s">
        <v>73</v>
      </c>
      <c r="H1125" t="s">
        <v>1333</v>
      </c>
      <c r="I1125" t="s">
        <v>1044</v>
      </c>
      <c r="J1125" t="s">
        <v>1255</v>
      </c>
    </row>
    <row r="1126" spans="1:10" x14ac:dyDescent="0.35">
      <c r="A1126" t="s">
        <v>10</v>
      </c>
      <c r="B1126" t="s">
        <v>1251</v>
      </c>
      <c r="C1126" s="227" t="s">
        <v>102</v>
      </c>
      <c r="D1126" s="227">
        <v>80.08</v>
      </c>
      <c r="E1126" s="227" t="s">
        <v>764</v>
      </c>
      <c r="F1126" t="s">
        <v>765</v>
      </c>
      <c r="G1126" t="s">
        <v>73</v>
      </c>
      <c r="H1126" t="s">
        <v>1333</v>
      </c>
      <c r="I1126" t="s">
        <v>1044</v>
      </c>
      <c r="J1126" t="s">
        <v>1255</v>
      </c>
    </row>
    <row r="1127" spans="1:10" x14ac:dyDescent="0.35">
      <c r="A1127" t="s">
        <v>10</v>
      </c>
      <c r="B1127" t="s">
        <v>1251</v>
      </c>
      <c r="C1127" s="227" t="s">
        <v>143</v>
      </c>
      <c r="D1127" s="227">
        <v>859.1</v>
      </c>
      <c r="E1127" s="227" t="s">
        <v>764</v>
      </c>
      <c r="F1127" t="s">
        <v>765</v>
      </c>
      <c r="G1127" t="s">
        <v>73</v>
      </c>
      <c r="H1127" t="s">
        <v>1333</v>
      </c>
      <c r="I1127" t="s">
        <v>1044</v>
      </c>
      <c r="J1127" t="s">
        <v>1255</v>
      </c>
    </row>
    <row r="1128" spans="1:10" x14ac:dyDescent="0.35">
      <c r="A1128" t="s">
        <v>10</v>
      </c>
      <c r="B1128" t="s">
        <v>1251</v>
      </c>
      <c r="C1128" s="227" t="s">
        <v>380</v>
      </c>
      <c r="D1128" s="227">
        <v>26</v>
      </c>
      <c r="E1128" s="227" t="s">
        <v>236</v>
      </c>
      <c r="F1128" t="s">
        <v>237</v>
      </c>
      <c r="G1128" t="s">
        <v>13</v>
      </c>
      <c r="H1128" t="s">
        <v>14</v>
      </c>
      <c r="I1128" t="s">
        <v>15</v>
      </c>
      <c r="J1128" t="s">
        <v>16</v>
      </c>
    </row>
    <row r="1129" spans="1:10" x14ac:dyDescent="0.35">
      <c r="A1129" t="s">
        <v>10</v>
      </c>
      <c r="B1129" t="s">
        <v>1251</v>
      </c>
      <c r="C1129" s="227" t="s">
        <v>1022</v>
      </c>
      <c r="D1129" s="227">
        <v>353</v>
      </c>
      <c r="E1129" s="227" t="s">
        <v>50</v>
      </c>
      <c r="F1129" t="s">
        <v>51</v>
      </c>
      <c r="G1129" t="s">
        <v>13</v>
      </c>
      <c r="H1129" t="s">
        <v>14</v>
      </c>
      <c r="I1129" t="s">
        <v>15</v>
      </c>
      <c r="J1129" t="s">
        <v>16</v>
      </c>
    </row>
    <row r="1130" spans="1:10" x14ac:dyDescent="0.35">
      <c r="A1130" t="s">
        <v>10</v>
      </c>
      <c r="B1130" t="s">
        <v>1251</v>
      </c>
      <c r="C1130" s="227" t="s">
        <v>1021</v>
      </c>
      <c r="D1130" s="227">
        <v>531.42999999999995</v>
      </c>
      <c r="E1130" s="227" t="s">
        <v>50</v>
      </c>
      <c r="F1130" t="s">
        <v>51</v>
      </c>
      <c r="G1130" t="s">
        <v>13</v>
      </c>
      <c r="H1130" t="s">
        <v>14</v>
      </c>
      <c r="I1130" t="s">
        <v>15</v>
      </c>
      <c r="J1130" t="s">
        <v>16</v>
      </c>
    </row>
    <row r="1131" spans="1:10" x14ac:dyDescent="0.35">
      <c r="A1131" t="s">
        <v>10</v>
      </c>
      <c r="B1131" t="s">
        <v>1251</v>
      </c>
      <c r="C1131" s="227" t="s">
        <v>1020</v>
      </c>
      <c r="D1131" s="227">
        <v>169.81</v>
      </c>
      <c r="E1131" s="227" t="s">
        <v>50</v>
      </c>
      <c r="F1131" t="s">
        <v>51</v>
      </c>
      <c r="G1131" t="s">
        <v>13</v>
      </c>
      <c r="H1131" t="s">
        <v>14</v>
      </c>
      <c r="I1131" t="s">
        <v>15</v>
      </c>
      <c r="J1131" t="s">
        <v>16</v>
      </c>
    </row>
    <row r="1132" spans="1:10" x14ac:dyDescent="0.35">
      <c r="A1132" t="s">
        <v>10</v>
      </c>
      <c r="B1132" t="s">
        <v>1251</v>
      </c>
      <c r="C1132" s="227" t="s">
        <v>993</v>
      </c>
      <c r="D1132" s="227">
        <v>110.49</v>
      </c>
      <c r="E1132" s="227" t="s">
        <v>50</v>
      </c>
      <c r="F1132" t="s">
        <v>51</v>
      </c>
      <c r="G1132" t="s">
        <v>13</v>
      </c>
      <c r="H1132" t="s">
        <v>14</v>
      </c>
      <c r="I1132" t="s">
        <v>15</v>
      </c>
      <c r="J1132" t="s">
        <v>16</v>
      </c>
    </row>
    <row r="1133" spans="1:10" x14ac:dyDescent="0.35">
      <c r="A1133" t="s">
        <v>10</v>
      </c>
      <c r="B1133" t="s">
        <v>1251</v>
      </c>
      <c r="C1133" s="227" t="s">
        <v>992</v>
      </c>
      <c r="D1133" s="227">
        <v>177.04</v>
      </c>
      <c r="E1133" s="227" t="s">
        <v>50</v>
      </c>
      <c r="F1133" t="s">
        <v>51</v>
      </c>
      <c r="G1133" t="s">
        <v>13</v>
      </c>
      <c r="H1133" t="s">
        <v>14</v>
      </c>
      <c r="I1133" t="s">
        <v>15</v>
      </c>
      <c r="J1133" t="s">
        <v>16</v>
      </c>
    </row>
    <row r="1134" spans="1:10" x14ac:dyDescent="0.35">
      <c r="A1134" t="s">
        <v>10</v>
      </c>
      <c r="B1134" t="s">
        <v>1251</v>
      </c>
      <c r="C1134" s="227" t="s">
        <v>1334</v>
      </c>
      <c r="D1134" s="227">
        <v>13229.66</v>
      </c>
      <c r="E1134" s="227" t="s">
        <v>11</v>
      </c>
      <c r="F1134" t="s">
        <v>12</v>
      </c>
      <c r="G1134" t="s">
        <v>13</v>
      </c>
      <c r="H1134" t="s">
        <v>14</v>
      </c>
      <c r="I1134" t="s">
        <v>15</v>
      </c>
      <c r="J1134" t="s">
        <v>16</v>
      </c>
    </row>
    <row r="1135" spans="1:10" x14ac:dyDescent="0.35">
      <c r="A1135" t="s">
        <v>10</v>
      </c>
      <c r="B1135" t="s">
        <v>1251</v>
      </c>
      <c r="C1135" s="227" t="s">
        <v>1015</v>
      </c>
      <c r="D1135" s="227">
        <v>3156.39</v>
      </c>
      <c r="E1135" s="227" t="s">
        <v>11</v>
      </c>
      <c r="F1135" t="s">
        <v>12</v>
      </c>
      <c r="G1135" t="s">
        <v>13</v>
      </c>
      <c r="H1135" t="s">
        <v>14</v>
      </c>
      <c r="I1135" t="s">
        <v>15</v>
      </c>
      <c r="J1135" t="s">
        <v>16</v>
      </c>
    </row>
    <row r="1136" spans="1:10" x14ac:dyDescent="0.35">
      <c r="A1136" t="s">
        <v>10</v>
      </c>
      <c r="B1136" t="s">
        <v>1251</v>
      </c>
      <c r="C1136" s="227" t="s">
        <v>239</v>
      </c>
      <c r="D1136" s="227">
        <v>169.81</v>
      </c>
      <c r="E1136" s="227" t="s">
        <v>36</v>
      </c>
      <c r="F1136" t="s">
        <v>37</v>
      </c>
      <c r="G1136" t="s">
        <v>13</v>
      </c>
      <c r="H1136" t="s">
        <v>14</v>
      </c>
      <c r="I1136" t="s">
        <v>15</v>
      </c>
      <c r="J1136" t="s">
        <v>16</v>
      </c>
    </row>
    <row r="1137" spans="1:10" x14ac:dyDescent="0.35">
      <c r="A1137" t="s">
        <v>10</v>
      </c>
      <c r="B1137" t="s">
        <v>1251</v>
      </c>
      <c r="C1137" s="227" t="s">
        <v>35</v>
      </c>
      <c r="D1137" s="227">
        <v>169.81</v>
      </c>
      <c r="E1137" s="227" t="s">
        <v>36</v>
      </c>
      <c r="F1137" t="s">
        <v>37</v>
      </c>
      <c r="G1137" t="s">
        <v>13</v>
      </c>
      <c r="H1137" t="s">
        <v>14</v>
      </c>
      <c r="I1137" t="s">
        <v>15</v>
      </c>
      <c r="J1137" t="s">
        <v>16</v>
      </c>
    </row>
    <row r="1138" spans="1:10" x14ac:dyDescent="0.35">
      <c r="A1138" t="s">
        <v>10</v>
      </c>
      <c r="B1138" t="s">
        <v>1251</v>
      </c>
      <c r="C1138" s="227" t="s">
        <v>38</v>
      </c>
      <c r="D1138" s="227">
        <v>169.92</v>
      </c>
      <c r="E1138" s="227" t="s">
        <v>36</v>
      </c>
      <c r="F1138" t="s">
        <v>37</v>
      </c>
      <c r="G1138" t="s">
        <v>13</v>
      </c>
      <c r="H1138" t="s">
        <v>14</v>
      </c>
      <c r="I1138" t="s">
        <v>15</v>
      </c>
      <c r="J1138" t="s">
        <v>16</v>
      </c>
    </row>
    <row r="1139" spans="1:10" x14ac:dyDescent="0.35">
      <c r="A1139" t="s">
        <v>10</v>
      </c>
      <c r="B1139" t="s">
        <v>1251</v>
      </c>
      <c r="C1139" s="227" t="s">
        <v>240</v>
      </c>
      <c r="D1139" s="227">
        <v>169.81</v>
      </c>
      <c r="E1139" s="227" t="s">
        <v>36</v>
      </c>
      <c r="F1139" t="s">
        <v>37</v>
      </c>
      <c r="G1139" t="s">
        <v>13</v>
      </c>
      <c r="H1139" t="s">
        <v>14</v>
      </c>
      <c r="I1139" t="s">
        <v>15</v>
      </c>
      <c r="J1139" t="s">
        <v>16</v>
      </c>
    </row>
    <row r="1140" spans="1:10" x14ac:dyDescent="0.35">
      <c r="A1140" t="s">
        <v>10</v>
      </c>
      <c r="B1140" t="s">
        <v>1251</v>
      </c>
      <c r="C1140" s="227" t="s">
        <v>377</v>
      </c>
      <c r="D1140" s="227">
        <v>169.81</v>
      </c>
      <c r="E1140" s="227" t="s">
        <v>36</v>
      </c>
      <c r="F1140" t="s">
        <v>37</v>
      </c>
      <c r="G1140" t="s">
        <v>13</v>
      </c>
      <c r="H1140" t="s">
        <v>14</v>
      </c>
      <c r="I1140" t="s">
        <v>15</v>
      </c>
      <c r="J1140" t="s">
        <v>16</v>
      </c>
    </row>
    <row r="1141" spans="1:10" x14ac:dyDescent="0.35">
      <c r="A1141" t="s">
        <v>10</v>
      </c>
      <c r="B1141" t="s">
        <v>1251</v>
      </c>
      <c r="C1141" s="227" t="s">
        <v>1010</v>
      </c>
      <c r="D1141" s="227">
        <v>169.81</v>
      </c>
      <c r="E1141" s="227" t="s">
        <v>36</v>
      </c>
      <c r="F1141" t="s">
        <v>37</v>
      </c>
      <c r="G1141" t="s">
        <v>13</v>
      </c>
      <c r="H1141" t="s">
        <v>14</v>
      </c>
      <c r="I1141" t="s">
        <v>15</v>
      </c>
      <c r="J1141" t="s">
        <v>16</v>
      </c>
    </row>
    <row r="1142" spans="1:10" x14ac:dyDescent="0.35">
      <c r="A1142" t="s">
        <v>10</v>
      </c>
      <c r="B1142" t="s">
        <v>1251</v>
      </c>
      <c r="C1142" s="227" t="s">
        <v>1335</v>
      </c>
      <c r="D1142" s="227">
        <v>174</v>
      </c>
      <c r="E1142" s="227" t="s">
        <v>33</v>
      </c>
      <c r="F1142" t="s">
        <v>34</v>
      </c>
      <c r="G1142" t="s">
        <v>13</v>
      </c>
      <c r="H1142" t="s">
        <v>14</v>
      </c>
      <c r="I1142" t="s">
        <v>15</v>
      </c>
      <c r="J1142" t="s">
        <v>16</v>
      </c>
    </row>
    <row r="1143" spans="1:10" x14ac:dyDescent="0.35">
      <c r="A1143" t="s">
        <v>10</v>
      </c>
      <c r="B1143" t="s">
        <v>1251</v>
      </c>
      <c r="C1143" s="227" t="s">
        <v>1336</v>
      </c>
      <c r="D1143" s="227">
        <v>173.88</v>
      </c>
      <c r="E1143" s="227" t="s">
        <v>33</v>
      </c>
      <c r="F1143" t="s">
        <v>34</v>
      </c>
      <c r="G1143" t="s">
        <v>13</v>
      </c>
      <c r="H1143" t="s">
        <v>14</v>
      </c>
      <c r="I1143" t="s">
        <v>15</v>
      </c>
      <c r="J1143" t="s">
        <v>16</v>
      </c>
    </row>
    <row r="1144" spans="1:10" x14ac:dyDescent="0.35">
      <c r="A1144" t="s">
        <v>10</v>
      </c>
      <c r="B1144" t="s">
        <v>1251</v>
      </c>
      <c r="C1144" s="227" t="s">
        <v>1337</v>
      </c>
      <c r="D1144" s="227">
        <v>173.41</v>
      </c>
      <c r="E1144" s="227" t="s">
        <v>33</v>
      </c>
      <c r="F1144" t="s">
        <v>34</v>
      </c>
      <c r="G1144" t="s">
        <v>13</v>
      </c>
      <c r="H1144" t="s">
        <v>14</v>
      </c>
      <c r="I1144" t="s">
        <v>15</v>
      </c>
      <c r="J1144" t="s">
        <v>16</v>
      </c>
    </row>
    <row r="1145" spans="1:10" x14ac:dyDescent="0.35">
      <c r="A1145" t="s">
        <v>10</v>
      </c>
      <c r="B1145" t="s">
        <v>1251</v>
      </c>
      <c r="C1145" s="227" t="s">
        <v>1338</v>
      </c>
      <c r="D1145" s="227">
        <v>223.76</v>
      </c>
      <c r="E1145" s="227" t="s">
        <v>33</v>
      </c>
      <c r="F1145" t="s">
        <v>34</v>
      </c>
      <c r="G1145" t="s">
        <v>13</v>
      </c>
      <c r="H1145" t="s">
        <v>14</v>
      </c>
      <c r="I1145" t="s">
        <v>15</v>
      </c>
      <c r="J1145" t="s">
        <v>16</v>
      </c>
    </row>
    <row r="1146" spans="1:10" x14ac:dyDescent="0.35">
      <c r="A1146" t="s">
        <v>10</v>
      </c>
      <c r="B1146" t="s">
        <v>1251</v>
      </c>
      <c r="C1146" s="227" t="s">
        <v>1339</v>
      </c>
      <c r="D1146" s="227">
        <v>190.44</v>
      </c>
      <c r="E1146" s="227" t="s">
        <v>33</v>
      </c>
      <c r="F1146" t="s">
        <v>34</v>
      </c>
      <c r="G1146" t="s">
        <v>13</v>
      </c>
      <c r="H1146" t="s">
        <v>14</v>
      </c>
      <c r="I1146" t="s">
        <v>15</v>
      </c>
      <c r="J1146" t="s">
        <v>16</v>
      </c>
    </row>
    <row r="1147" spans="1:10" x14ac:dyDescent="0.35">
      <c r="A1147" t="s">
        <v>10</v>
      </c>
      <c r="B1147" t="s">
        <v>1251</v>
      </c>
      <c r="C1147" s="227" t="s">
        <v>1340</v>
      </c>
      <c r="D1147" s="227">
        <v>1516.71</v>
      </c>
      <c r="E1147" s="227" t="s">
        <v>33</v>
      </c>
      <c r="F1147" t="s">
        <v>34</v>
      </c>
      <c r="G1147" t="s">
        <v>13</v>
      </c>
      <c r="H1147" t="s">
        <v>14</v>
      </c>
      <c r="I1147" t="s">
        <v>15</v>
      </c>
      <c r="J1147" t="s">
        <v>16</v>
      </c>
    </row>
    <row r="1148" spans="1:10" x14ac:dyDescent="0.35">
      <c r="A1148" t="s">
        <v>10</v>
      </c>
      <c r="B1148" t="s">
        <v>1251</v>
      </c>
      <c r="C1148" s="227" t="s">
        <v>1341</v>
      </c>
      <c r="D1148" s="227">
        <v>626.38</v>
      </c>
      <c r="E1148" s="227" t="s">
        <v>33</v>
      </c>
      <c r="F1148" t="s">
        <v>34</v>
      </c>
      <c r="G1148" t="s">
        <v>13</v>
      </c>
      <c r="H1148" t="s">
        <v>14</v>
      </c>
      <c r="I1148" t="s">
        <v>15</v>
      </c>
      <c r="J1148" t="s">
        <v>16</v>
      </c>
    </row>
    <row r="1149" spans="1:10" x14ac:dyDescent="0.35">
      <c r="A1149" t="s">
        <v>10</v>
      </c>
      <c r="B1149" t="s">
        <v>1251</v>
      </c>
      <c r="C1149" s="227" t="s">
        <v>1342</v>
      </c>
      <c r="D1149" s="227">
        <v>24.96</v>
      </c>
      <c r="E1149" s="227" t="s">
        <v>55</v>
      </c>
      <c r="F1149" t="s">
        <v>56</v>
      </c>
      <c r="G1149" t="s">
        <v>13</v>
      </c>
      <c r="H1149" t="s">
        <v>57</v>
      </c>
      <c r="I1149" t="s">
        <v>15</v>
      </c>
      <c r="J1149" t="s">
        <v>58</v>
      </c>
    </row>
    <row r="1150" spans="1:10" x14ac:dyDescent="0.35">
      <c r="A1150" t="s">
        <v>10</v>
      </c>
      <c r="B1150" t="s">
        <v>1251</v>
      </c>
      <c r="C1150" s="227" t="s">
        <v>1343</v>
      </c>
      <c r="D1150" s="227">
        <v>24.96</v>
      </c>
      <c r="E1150" s="227" t="s">
        <v>55</v>
      </c>
      <c r="F1150" t="s">
        <v>56</v>
      </c>
      <c r="G1150" t="s">
        <v>13</v>
      </c>
      <c r="H1150" t="s">
        <v>57</v>
      </c>
      <c r="I1150" t="s">
        <v>15</v>
      </c>
      <c r="J1150" t="s">
        <v>58</v>
      </c>
    </row>
    <row r="1151" spans="1:10" x14ac:dyDescent="0.35">
      <c r="A1151" t="s">
        <v>10</v>
      </c>
      <c r="B1151" t="s">
        <v>1344</v>
      </c>
      <c r="C1151" s="227" t="s">
        <v>228</v>
      </c>
      <c r="D1151" s="227">
        <v>17.579999999999998</v>
      </c>
      <c r="E1151" s="227" t="s">
        <v>55</v>
      </c>
      <c r="F1151" t="s">
        <v>56</v>
      </c>
      <c r="G1151" t="s">
        <v>13</v>
      </c>
      <c r="H1151" t="s">
        <v>57</v>
      </c>
      <c r="I1151" t="s">
        <v>15</v>
      </c>
      <c r="J1151" t="s">
        <v>58</v>
      </c>
    </row>
    <row r="1152" spans="1:10" x14ac:dyDescent="0.35">
      <c r="A1152" t="s">
        <v>10</v>
      </c>
      <c r="B1152" t="s">
        <v>1344</v>
      </c>
      <c r="C1152" s="227" t="s">
        <v>1345</v>
      </c>
      <c r="D1152" s="227">
        <v>59.15</v>
      </c>
      <c r="E1152" s="227" t="s">
        <v>33</v>
      </c>
      <c r="F1152" t="s">
        <v>34</v>
      </c>
      <c r="G1152" t="s">
        <v>13</v>
      </c>
      <c r="H1152" t="s">
        <v>14</v>
      </c>
      <c r="I1152" t="s">
        <v>15</v>
      </c>
      <c r="J1152" t="s">
        <v>16</v>
      </c>
    </row>
    <row r="1153" spans="1:10" x14ac:dyDescent="0.35">
      <c r="A1153" t="s">
        <v>10</v>
      </c>
      <c r="B1153" t="s">
        <v>1344</v>
      </c>
      <c r="C1153" s="227" t="s">
        <v>213</v>
      </c>
      <c r="D1153" s="227">
        <v>140.93</v>
      </c>
      <c r="E1153" s="227" t="s">
        <v>33</v>
      </c>
      <c r="F1153" t="s">
        <v>34</v>
      </c>
      <c r="G1153" t="s">
        <v>13</v>
      </c>
      <c r="H1153" t="s">
        <v>14</v>
      </c>
      <c r="I1153" t="s">
        <v>15</v>
      </c>
      <c r="J1153" t="s">
        <v>16</v>
      </c>
    </row>
    <row r="1154" spans="1:10" x14ac:dyDescent="0.35">
      <c r="A1154" t="s">
        <v>10</v>
      </c>
      <c r="B1154" t="s">
        <v>1344</v>
      </c>
      <c r="C1154" s="227" t="s">
        <v>722</v>
      </c>
      <c r="D1154" s="227">
        <v>417.49</v>
      </c>
      <c r="E1154" s="227" t="s">
        <v>650</v>
      </c>
      <c r="F1154" t="s">
        <v>651</v>
      </c>
      <c r="G1154" t="s">
        <v>309</v>
      </c>
      <c r="H1154" t="s">
        <v>1346</v>
      </c>
      <c r="I1154" t="s">
        <v>1347</v>
      </c>
      <c r="J1154" t="s">
        <v>1347</v>
      </c>
    </row>
    <row r="1155" spans="1:10" x14ac:dyDescent="0.35">
      <c r="A1155" t="s">
        <v>10</v>
      </c>
      <c r="B1155" t="s">
        <v>1344</v>
      </c>
      <c r="C1155" s="227" t="s">
        <v>153</v>
      </c>
      <c r="D1155" s="227">
        <v>165.24</v>
      </c>
      <c r="E1155" s="227" t="s">
        <v>591</v>
      </c>
      <c r="F1155" t="s">
        <v>898</v>
      </c>
      <c r="G1155" t="s">
        <v>595</v>
      </c>
      <c r="H1155" t="s">
        <v>1346</v>
      </c>
      <c r="I1155" t="s">
        <v>1347</v>
      </c>
      <c r="J1155" t="s">
        <v>1347</v>
      </c>
    </row>
    <row r="1156" spans="1:10" x14ac:dyDescent="0.35">
      <c r="A1156" t="s">
        <v>10</v>
      </c>
      <c r="B1156" t="s">
        <v>1344</v>
      </c>
      <c r="C1156" s="227" t="s">
        <v>154</v>
      </c>
      <c r="D1156" s="227">
        <v>125.28</v>
      </c>
      <c r="E1156" s="227" t="s">
        <v>591</v>
      </c>
      <c r="F1156" t="s">
        <v>898</v>
      </c>
      <c r="G1156" t="s">
        <v>595</v>
      </c>
      <c r="H1156" t="s">
        <v>1346</v>
      </c>
      <c r="I1156" t="s">
        <v>1347</v>
      </c>
      <c r="J1156" t="s">
        <v>1347</v>
      </c>
    </row>
    <row r="1157" spans="1:10" x14ac:dyDescent="0.35">
      <c r="A1157" t="s">
        <v>10</v>
      </c>
      <c r="B1157" t="s">
        <v>1344</v>
      </c>
      <c r="C1157" s="227" t="s">
        <v>145</v>
      </c>
      <c r="D1157" s="227">
        <v>123.22</v>
      </c>
      <c r="E1157" s="227" t="s">
        <v>591</v>
      </c>
      <c r="F1157" t="s">
        <v>898</v>
      </c>
      <c r="G1157" t="s">
        <v>595</v>
      </c>
      <c r="H1157" t="s">
        <v>1346</v>
      </c>
      <c r="I1157" t="s">
        <v>1347</v>
      </c>
      <c r="J1157" t="s">
        <v>1347</v>
      </c>
    </row>
    <row r="1158" spans="1:10" x14ac:dyDescent="0.35">
      <c r="A1158" t="s">
        <v>10</v>
      </c>
      <c r="B1158" t="s">
        <v>1344</v>
      </c>
      <c r="C1158" s="227" t="s">
        <v>150</v>
      </c>
      <c r="D1158" s="227">
        <v>119.58</v>
      </c>
      <c r="E1158" s="227" t="s">
        <v>591</v>
      </c>
      <c r="F1158" t="s">
        <v>898</v>
      </c>
      <c r="G1158" t="s">
        <v>595</v>
      </c>
      <c r="H1158" t="s">
        <v>1346</v>
      </c>
      <c r="I1158" t="s">
        <v>1347</v>
      </c>
      <c r="J1158" t="s">
        <v>1347</v>
      </c>
    </row>
    <row r="1159" spans="1:10" x14ac:dyDescent="0.35">
      <c r="A1159" t="s">
        <v>10</v>
      </c>
      <c r="B1159" t="s">
        <v>1344</v>
      </c>
      <c r="C1159" s="227" t="s">
        <v>211</v>
      </c>
      <c r="D1159" s="227">
        <v>127.71</v>
      </c>
      <c r="E1159" s="227" t="s">
        <v>591</v>
      </c>
      <c r="F1159" t="s">
        <v>898</v>
      </c>
      <c r="G1159" t="s">
        <v>595</v>
      </c>
      <c r="H1159" t="s">
        <v>1346</v>
      </c>
      <c r="I1159" t="s">
        <v>1347</v>
      </c>
      <c r="J1159" t="s">
        <v>1347</v>
      </c>
    </row>
    <row r="1160" spans="1:10" x14ac:dyDescent="0.35">
      <c r="A1160" t="s">
        <v>10</v>
      </c>
      <c r="B1160" t="s">
        <v>1344</v>
      </c>
      <c r="C1160" s="227" t="s">
        <v>260</v>
      </c>
      <c r="D1160" s="227">
        <v>140.6</v>
      </c>
      <c r="E1160" s="227" t="s">
        <v>591</v>
      </c>
      <c r="F1160" t="s">
        <v>898</v>
      </c>
      <c r="G1160" t="s">
        <v>595</v>
      </c>
      <c r="H1160" t="s">
        <v>1346</v>
      </c>
      <c r="I1160" t="s">
        <v>1347</v>
      </c>
      <c r="J1160" t="s">
        <v>1347</v>
      </c>
    </row>
    <row r="1161" spans="1:10" x14ac:dyDescent="0.35">
      <c r="A1161" t="s">
        <v>10</v>
      </c>
      <c r="B1161" t="s">
        <v>1344</v>
      </c>
      <c r="C1161" s="227" t="s">
        <v>214</v>
      </c>
      <c r="D1161" s="227">
        <v>161.25</v>
      </c>
      <c r="E1161" s="227" t="s">
        <v>591</v>
      </c>
      <c r="F1161" t="s">
        <v>898</v>
      </c>
      <c r="G1161" t="s">
        <v>595</v>
      </c>
      <c r="H1161" t="s">
        <v>1346</v>
      </c>
      <c r="I1161" t="s">
        <v>1347</v>
      </c>
      <c r="J1161" t="s">
        <v>1347</v>
      </c>
    </row>
    <row r="1162" spans="1:10" x14ac:dyDescent="0.35">
      <c r="A1162" t="s">
        <v>10</v>
      </c>
      <c r="B1162" t="s">
        <v>1344</v>
      </c>
      <c r="C1162" s="227" t="s">
        <v>893</v>
      </c>
      <c r="D1162" s="227">
        <v>43.92</v>
      </c>
      <c r="E1162" s="227" t="s">
        <v>591</v>
      </c>
      <c r="F1162" t="s">
        <v>898</v>
      </c>
      <c r="G1162" t="s">
        <v>595</v>
      </c>
      <c r="H1162" t="s">
        <v>1346</v>
      </c>
      <c r="I1162" t="s">
        <v>1347</v>
      </c>
      <c r="J1162" t="s">
        <v>1347</v>
      </c>
    </row>
    <row r="1163" spans="1:10" x14ac:dyDescent="0.35">
      <c r="A1163" t="s">
        <v>10</v>
      </c>
      <c r="B1163" t="s">
        <v>1344</v>
      </c>
      <c r="C1163" s="227" t="s">
        <v>274</v>
      </c>
      <c r="D1163" s="227">
        <v>39.57</v>
      </c>
      <c r="E1163" s="227" t="s">
        <v>591</v>
      </c>
      <c r="F1163" t="s">
        <v>898</v>
      </c>
      <c r="G1163" t="s">
        <v>595</v>
      </c>
      <c r="H1163" t="s">
        <v>1346</v>
      </c>
      <c r="I1163" t="s">
        <v>1347</v>
      </c>
      <c r="J1163" t="s">
        <v>1347</v>
      </c>
    </row>
    <row r="1164" spans="1:10" x14ac:dyDescent="0.35">
      <c r="A1164" t="s">
        <v>10</v>
      </c>
      <c r="B1164" t="s">
        <v>1344</v>
      </c>
      <c r="C1164" s="227" t="s">
        <v>35</v>
      </c>
      <c r="D1164" s="227">
        <v>69.569999999999993</v>
      </c>
      <c r="E1164" s="227" t="s">
        <v>36</v>
      </c>
      <c r="F1164" t="s">
        <v>37</v>
      </c>
      <c r="G1164" t="s">
        <v>13</v>
      </c>
      <c r="H1164" t="s">
        <v>14</v>
      </c>
      <c r="I1164" t="s">
        <v>15</v>
      </c>
      <c r="J1164" t="s">
        <v>16</v>
      </c>
    </row>
    <row r="1165" spans="1:10" x14ac:dyDescent="0.35">
      <c r="A1165" t="s">
        <v>10</v>
      </c>
      <c r="B1165" t="s">
        <v>1344</v>
      </c>
      <c r="C1165" s="227" t="s">
        <v>336</v>
      </c>
      <c r="D1165" s="227">
        <v>78.66</v>
      </c>
      <c r="E1165" s="227" t="s">
        <v>36</v>
      </c>
      <c r="F1165" t="s">
        <v>37</v>
      </c>
      <c r="G1165" t="s">
        <v>13</v>
      </c>
      <c r="H1165" t="s">
        <v>14</v>
      </c>
      <c r="I1165" t="s">
        <v>15</v>
      </c>
      <c r="J1165" t="s">
        <v>16</v>
      </c>
    </row>
    <row r="1166" spans="1:10" x14ac:dyDescent="0.35">
      <c r="A1166" t="s">
        <v>10</v>
      </c>
      <c r="B1166" t="s">
        <v>1344</v>
      </c>
      <c r="C1166" s="227" t="s">
        <v>1009</v>
      </c>
      <c r="D1166" s="227">
        <v>68.099999999999994</v>
      </c>
      <c r="E1166" s="227" t="s">
        <v>36</v>
      </c>
      <c r="F1166" t="s">
        <v>37</v>
      </c>
      <c r="G1166" t="s">
        <v>13</v>
      </c>
      <c r="H1166" t="s">
        <v>14</v>
      </c>
      <c r="I1166" t="s">
        <v>15</v>
      </c>
      <c r="J1166" t="s">
        <v>16</v>
      </c>
    </row>
    <row r="1167" spans="1:10" x14ac:dyDescent="0.35">
      <c r="A1167" t="s">
        <v>10</v>
      </c>
      <c r="B1167" t="s">
        <v>1344</v>
      </c>
      <c r="C1167" s="227" t="s">
        <v>38</v>
      </c>
      <c r="D1167" s="227">
        <v>67.78</v>
      </c>
      <c r="E1167" s="227" t="s">
        <v>36</v>
      </c>
      <c r="F1167" t="s">
        <v>37</v>
      </c>
      <c r="G1167" t="s">
        <v>13</v>
      </c>
      <c r="H1167" t="s">
        <v>14</v>
      </c>
      <c r="I1167" t="s">
        <v>15</v>
      </c>
      <c r="J1167" t="s">
        <v>16</v>
      </c>
    </row>
    <row r="1168" spans="1:10" x14ac:dyDescent="0.35">
      <c r="A1168" t="s">
        <v>10</v>
      </c>
      <c r="B1168" t="s">
        <v>1344</v>
      </c>
      <c r="C1168" s="227" t="s">
        <v>351</v>
      </c>
      <c r="D1168" s="227">
        <v>81.319999999999993</v>
      </c>
      <c r="E1168" s="227" t="s">
        <v>36</v>
      </c>
      <c r="F1168" t="s">
        <v>37</v>
      </c>
      <c r="G1168" t="s">
        <v>13</v>
      </c>
      <c r="H1168" t="s">
        <v>14</v>
      </c>
      <c r="I1168" t="s">
        <v>15</v>
      </c>
      <c r="J1168" t="s">
        <v>16</v>
      </c>
    </row>
    <row r="1169" spans="1:10" x14ac:dyDescent="0.35">
      <c r="A1169" t="s">
        <v>10</v>
      </c>
      <c r="B1169" t="s">
        <v>1344</v>
      </c>
      <c r="C1169" s="227" t="s">
        <v>1012</v>
      </c>
      <c r="D1169" s="227">
        <v>66.06</v>
      </c>
      <c r="E1169" s="227" t="s">
        <v>36</v>
      </c>
      <c r="F1169" t="s">
        <v>37</v>
      </c>
      <c r="G1169" t="s">
        <v>13</v>
      </c>
      <c r="H1169" t="s">
        <v>14</v>
      </c>
      <c r="I1169" t="s">
        <v>15</v>
      </c>
      <c r="J1169" t="s">
        <v>16</v>
      </c>
    </row>
    <row r="1170" spans="1:10" x14ac:dyDescent="0.35">
      <c r="A1170" t="s">
        <v>10</v>
      </c>
      <c r="B1170" t="s">
        <v>1344</v>
      </c>
      <c r="C1170" s="227" t="s">
        <v>599</v>
      </c>
      <c r="D1170" s="227">
        <v>107.83</v>
      </c>
      <c r="E1170" s="227" t="s">
        <v>345</v>
      </c>
      <c r="F1170" t="s">
        <v>346</v>
      </c>
      <c r="G1170" t="s">
        <v>13</v>
      </c>
      <c r="H1170" t="s">
        <v>14</v>
      </c>
      <c r="I1170" t="s">
        <v>15</v>
      </c>
      <c r="J1170" t="s">
        <v>16</v>
      </c>
    </row>
    <row r="1171" spans="1:10" x14ac:dyDescent="0.35">
      <c r="A1171" t="s">
        <v>10</v>
      </c>
      <c r="B1171" t="s">
        <v>1344</v>
      </c>
      <c r="C1171" s="227" t="s">
        <v>49</v>
      </c>
      <c r="D1171" s="227">
        <v>159.61000000000001</v>
      </c>
      <c r="E1171" s="227" t="s">
        <v>50</v>
      </c>
      <c r="F1171" t="s">
        <v>51</v>
      </c>
      <c r="G1171" t="s">
        <v>13</v>
      </c>
      <c r="H1171" t="s">
        <v>14</v>
      </c>
      <c r="I1171" t="s">
        <v>15</v>
      </c>
      <c r="J1171" t="s">
        <v>16</v>
      </c>
    </row>
    <row r="1172" spans="1:10" x14ac:dyDescent="0.35">
      <c r="A1172" t="s">
        <v>10</v>
      </c>
      <c r="B1172" t="s">
        <v>1344</v>
      </c>
      <c r="C1172" s="227" t="s">
        <v>52</v>
      </c>
      <c r="D1172" s="227">
        <v>115.03</v>
      </c>
      <c r="E1172" s="227" t="s">
        <v>50</v>
      </c>
      <c r="F1172" t="s">
        <v>51</v>
      </c>
      <c r="G1172" t="s">
        <v>13</v>
      </c>
      <c r="H1172" t="s">
        <v>14</v>
      </c>
      <c r="I1172" t="s">
        <v>15</v>
      </c>
      <c r="J1172" t="s">
        <v>16</v>
      </c>
    </row>
    <row r="1173" spans="1:10" x14ac:dyDescent="0.35">
      <c r="A1173" t="s">
        <v>10</v>
      </c>
      <c r="B1173" t="s">
        <v>1344</v>
      </c>
      <c r="C1173" s="227" t="s">
        <v>222</v>
      </c>
      <c r="D1173" s="227">
        <v>160.1</v>
      </c>
      <c r="E1173" s="227" t="s">
        <v>50</v>
      </c>
      <c r="F1173" t="s">
        <v>51</v>
      </c>
      <c r="G1173" t="s">
        <v>13</v>
      </c>
      <c r="H1173" t="s">
        <v>14</v>
      </c>
      <c r="I1173" t="s">
        <v>15</v>
      </c>
      <c r="J1173" t="s">
        <v>16</v>
      </c>
    </row>
    <row r="1174" spans="1:10" x14ac:dyDescent="0.35">
      <c r="A1174" t="s">
        <v>10</v>
      </c>
      <c r="B1174" t="s">
        <v>1344</v>
      </c>
      <c r="C1174" s="227" t="s">
        <v>53</v>
      </c>
      <c r="D1174" s="227">
        <v>155.47</v>
      </c>
      <c r="E1174" s="227" t="s">
        <v>50</v>
      </c>
      <c r="F1174" t="s">
        <v>51</v>
      </c>
      <c r="G1174" t="s">
        <v>13</v>
      </c>
      <c r="H1174" t="s">
        <v>14</v>
      </c>
      <c r="I1174" t="s">
        <v>15</v>
      </c>
      <c r="J1174" t="s">
        <v>16</v>
      </c>
    </row>
    <row r="1175" spans="1:10" x14ac:dyDescent="0.35">
      <c r="A1175" t="s">
        <v>10</v>
      </c>
      <c r="B1175" t="s">
        <v>1344</v>
      </c>
      <c r="C1175" s="227" t="s">
        <v>54</v>
      </c>
      <c r="D1175" s="227">
        <v>116.56</v>
      </c>
      <c r="E1175" s="227" t="s">
        <v>50</v>
      </c>
      <c r="F1175" t="s">
        <v>51</v>
      </c>
      <c r="G1175" t="s">
        <v>13</v>
      </c>
      <c r="H1175" t="s">
        <v>14</v>
      </c>
      <c r="I1175" t="s">
        <v>15</v>
      </c>
      <c r="J1175" t="s">
        <v>16</v>
      </c>
    </row>
    <row r="1176" spans="1:10" x14ac:dyDescent="0.35">
      <c r="A1176" t="s">
        <v>10</v>
      </c>
      <c r="B1176" t="s">
        <v>1344</v>
      </c>
      <c r="C1176" s="227" t="s">
        <v>223</v>
      </c>
      <c r="D1176" s="227">
        <v>157.08000000000001</v>
      </c>
      <c r="E1176" s="227" t="s">
        <v>50</v>
      </c>
      <c r="F1176" t="s">
        <v>51</v>
      </c>
      <c r="G1176" t="s">
        <v>13</v>
      </c>
      <c r="H1176" t="s">
        <v>14</v>
      </c>
      <c r="I1176" t="s">
        <v>15</v>
      </c>
      <c r="J1176" t="s">
        <v>16</v>
      </c>
    </row>
    <row r="1177" spans="1:10" x14ac:dyDescent="0.35">
      <c r="A1177" t="s">
        <v>10</v>
      </c>
      <c r="B1177" t="s">
        <v>1344</v>
      </c>
      <c r="C1177" s="227" t="s">
        <v>218</v>
      </c>
      <c r="D1177" s="227">
        <v>119.26</v>
      </c>
      <c r="E1177" s="227" t="s">
        <v>50</v>
      </c>
      <c r="F1177" t="s">
        <v>51</v>
      </c>
      <c r="G1177" t="s">
        <v>13</v>
      </c>
      <c r="H1177" t="s">
        <v>14</v>
      </c>
      <c r="I1177" t="s">
        <v>15</v>
      </c>
      <c r="J1177" t="s">
        <v>16</v>
      </c>
    </row>
    <row r="1178" spans="1:10" x14ac:dyDescent="0.35">
      <c r="A1178" t="s">
        <v>10</v>
      </c>
      <c r="B1178" t="s">
        <v>1344</v>
      </c>
      <c r="C1178" s="227" t="s">
        <v>219</v>
      </c>
      <c r="D1178" s="227">
        <v>152.96</v>
      </c>
      <c r="E1178" s="227" t="s">
        <v>50</v>
      </c>
      <c r="F1178" t="s">
        <v>51</v>
      </c>
      <c r="G1178" t="s">
        <v>13</v>
      </c>
      <c r="H1178" t="s">
        <v>14</v>
      </c>
      <c r="I1178" t="s">
        <v>15</v>
      </c>
      <c r="J1178" t="s">
        <v>16</v>
      </c>
    </row>
    <row r="1179" spans="1:10" x14ac:dyDescent="0.35">
      <c r="A1179" t="s">
        <v>10</v>
      </c>
      <c r="B1179" t="s">
        <v>1344</v>
      </c>
      <c r="C1179" s="227" t="s">
        <v>292</v>
      </c>
      <c r="D1179" s="227">
        <v>151.69</v>
      </c>
      <c r="E1179" s="227" t="s">
        <v>50</v>
      </c>
      <c r="F1179" t="s">
        <v>51</v>
      </c>
      <c r="G1179" t="s">
        <v>13</v>
      </c>
      <c r="H1179" t="s">
        <v>14</v>
      </c>
      <c r="I1179" t="s">
        <v>15</v>
      </c>
      <c r="J1179" t="s">
        <v>16</v>
      </c>
    </row>
    <row r="1180" spans="1:10" x14ac:dyDescent="0.35">
      <c r="A1180" t="s">
        <v>10</v>
      </c>
      <c r="B1180" t="s">
        <v>1344</v>
      </c>
      <c r="C1180" s="227" t="s">
        <v>620</v>
      </c>
      <c r="D1180" s="227">
        <v>140.81</v>
      </c>
      <c r="E1180" s="227" t="s">
        <v>50</v>
      </c>
      <c r="F1180" t="s">
        <v>51</v>
      </c>
      <c r="G1180" t="s">
        <v>13</v>
      </c>
      <c r="H1180" t="s">
        <v>14</v>
      </c>
      <c r="I1180" t="s">
        <v>15</v>
      </c>
      <c r="J1180" t="s">
        <v>16</v>
      </c>
    </row>
    <row r="1181" spans="1:10" x14ac:dyDescent="0.35">
      <c r="A1181" t="s">
        <v>10</v>
      </c>
      <c r="B1181" t="s">
        <v>1344</v>
      </c>
      <c r="C1181" s="227" t="s">
        <v>730</v>
      </c>
      <c r="D1181" s="227">
        <v>150.93</v>
      </c>
      <c r="E1181" s="227" t="s">
        <v>50</v>
      </c>
      <c r="F1181" t="s">
        <v>51</v>
      </c>
      <c r="G1181" t="s">
        <v>13</v>
      </c>
      <c r="H1181" t="s">
        <v>14</v>
      </c>
      <c r="I1181" t="s">
        <v>15</v>
      </c>
      <c r="J1181" t="s">
        <v>16</v>
      </c>
    </row>
    <row r="1182" spans="1:10" x14ac:dyDescent="0.35">
      <c r="A1182" t="s">
        <v>10</v>
      </c>
      <c r="B1182" t="s">
        <v>1344</v>
      </c>
      <c r="C1182" s="227" t="s">
        <v>639</v>
      </c>
      <c r="D1182" s="227">
        <v>87.97</v>
      </c>
      <c r="E1182" s="227" t="s">
        <v>50</v>
      </c>
      <c r="F1182" t="s">
        <v>51</v>
      </c>
      <c r="G1182" t="s">
        <v>13</v>
      </c>
      <c r="H1182" t="s">
        <v>14</v>
      </c>
      <c r="I1182" t="s">
        <v>15</v>
      </c>
      <c r="J1182" t="s">
        <v>16</v>
      </c>
    </row>
    <row r="1183" spans="1:10" x14ac:dyDescent="0.35">
      <c r="A1183" t="s">
        <v>10</v>
      </c>
      <c r="B1183" t="s">
        <v>1344</v>
      </c>
      <c r="C1183" s="227" t="s">
        <v>1348</v>
      </c>
      <c r="D1183" s="227">
        <v>23.6</v>
      </c>
      <c r="E1183" s="227" t="s">
        <v>55</v>
      </c>
      <c r="F1183" t="s">
        <v>56</v>
      </c>
      <c r="G1183" t="s">
        <v>13</v>
      </c>
      <c r="H1183" t="s">
        <v>57</v>
      </c>
      <c r="I1183" t="s">
        <v>15</v>
      </c>
      <c r="J1183" t="s">
        <v>58</v>
      </c>
    </row>
    <row r="1184" spans="1:10" x14ac:dyDescent="0.35">
      <c r="A1184" t="s">
        <v>10</v>
      </c>
      <c r="B1184" t="s">
        <v>1344</v>
      </c>
      <c r="C1184" s="227" t="s">
        <v>348</v>
      </c>
      <c r="D1184" s="227">
        <v>142.91999999999999</v>
      </c>
      <c r="E1184" s="227" t="s">
        <v>31</v>
      </c>
      <c r="F1184" t="s">
        <v>32</v>
      </c>
      <c r="G1184" t="s">
        <v>13</v>
      </c>
      <c r="H1184" t="s">
        <v>14</v>
      </c>
      <c r="I1184" t="s">
        <v>15</v>
      </c>
      <c r="J1184" t="s">
        <v>16</v>
      </c>
    </row>
    <row r="1185" spans="1:10" x14ac:dyDescent="0.35">
      <c r="A1185" t="s">
        <v>10</v>
      </c>
      <c r="B1185" t="s">
        <v>1344</v>
      </c>
      <c r="C1185" s="227" t="s">
        <v>1059</v>
      </c>
      <c r="D1185" s="227">
        <v>59.06</v>
      </c>
      <c r="E1185" s="227" t="s">
        <v>31</v>
      </c>
      <c r="F1185" t="s">
        <v>32</v>
      </c>
      <c r="G1185" t="s">
        <v>13</v>
      </c>
      <c r="H1185" t="s">
        <v>14</v>
      </c>
      <c r="I1185" t="s">
        <v>15</v>
      </c>
      <c r="J1185" t="s">
        <v>16</v>
      </c>
    </row>
    <row r="1186" spans="1:10" x14ac:dyDescent="0.35">
      <c r="A1186" t="s">
        <v>10</v>
      </c>
      <c r="B1186" t="s">
        <v>1344</v>
      </c>
      <c r="C1186" s="227" t="s">
        <v>1349</v>
      </c>
      <c r="D1186" s="227">
        <v>21</v>
      </c>
      <c r="E1186" s="227" t="s">
        <v>593</v>
      </c>
      <c r="F1186" t="s">
        <v>594</v>
      </c>
      <c r="G1186" t="s">
        <v>595</v>
      </c>
      <c r="H1186" t="s">
        <v>1350</v>
      </c>
      <c r="I1186" t="s">
        <v>1081</v>
      </c>
      <c r="J1186" t="s">
        <v>1350</v>
      </c>
    </row>
    <row r="1187" spans="1:10" x14ac:dyDescent="0.35">
      <c r="A1187" t="s">
        <v>10</v>
      </c>
      <c r="B1187" t="s">
        <v>1344</v>
      </c>
      <c r="C1187" s="227" t="s">
        <v>151</v>
      </c>
      <c r="D1187" s="227">
        <v>118.44</v>
      </c>
      <c r="E1187" s="227" t="s">
        <v>366</v>
      </c>
      <c r="F1187" t="s">
        <v>516</v>
      </c>
      <c r="G1187" t="s">
        <v>309</v>
      </c>
      <c r="H1187" t="s">
        <v>1351</v>
      </c>
      <c r="I1187" t="s">
        <v>1352</v>
      </c>
      <c r="J1187" t="s">
        <v>1351</v>
      </c>
    </row>
    <row r="1188" spans="1:10" x14ac:dyDescent="0.35">
      <c r="A1188" t="s">
        <v>10</v>
      </c>
      <c r="B1188" t="s">
        <v>1344</v>
      </c>
      <c r="C1188" s="227" t="s">
        <v>152</v>
      </c>
      <c r="D1188" s="227">
        <v>487.76</v>
      </c>
      <c r="E1188" s="227" t="s">
        <v>366</v>
      </c>
      <c r="F1188" t="s">
        <v>516</v>
      </c>
      <c r="G1188" t="s">
        <v>309</v>
      </c>
      <c r="H1188" t="s">
        <v>1351</v>
      </c>
      <c r="I1188" t="s">
        <v>1352</v>
      </c>
      <c r="J1188" t="s">
        <v>1351</v>
      </c>
    </row>
    <row r="1189" spans="1:10" x14ac:dyDescent="0.35">
      <c r="A1189" t="s">
        <v>10</v>
      </c>
      <c r="B1189" t="s">
        <v>1344</v>
      </c>
      <c r="C1189" s="227" t="s">
        <v>187</v>
      </c>
      <c r="D1189" s="227">
        <v>119.16</v>
      </c>
      <c r="E1189" s="227" t="s">
        <v>366</v>
      </c>
      <c r="F1189" t="s">
        <v>516</v>
      </c>
      <c r="G1189" t="s">
        <v>309</v>
      </c>
      <c r="H1189" t="s">
        <v>1351</v>
      </c>
      <c r="I1189" t="s">
        <v>1352</v>
      </c>
      <c r="J1189" t="s">
        <v>1351</v>
      </c>
    </row>
    <row r="1190" spans="1:10" x14ac:dyDescent="0.35">
      <c r="A1190" t="s">
        <v>10</v>
      </c>
      <c r="B1190" t="s">
        <v>1344</v>
      </c>
      <c r="C1190" s="227" t="s">
        <v>750</v>
      </c>
      <c r="D1190" s="227">
        <v>156.44999999999999</v>
      </c>
      <c r="E1190" s="227" t="s">
        <v>650</v>
      </c>
      <c r="F1190" t="s">
        <v>651</v>
      </c>
      <c r="G1190" t="s">
        <v>309</v>
      </c>
      <c r="H1190" t="s">
        <v>1351</v>
      </c>
      <c r="I1190" t="s">
        <v>1352</v>
      </c>
      <c r="J1190" t="s">
        <v>1351</v>
      </c>
    </row>
    <row r="1191" spans="1:10" x14ac:dyDescent="0.35">
      <c r="A1191" t="s">
        <v>10</v>
      </c>
      <c r="B1191" t="s">
        <v>1344</v>
      </c>
      <c r="C1191" s="227" t="s">
        <v>115</v>
      </c>
      <c r="D1191" s="227">
        <v>710.69</v>
      </c>
      <c r="E1191" s="227" t="s">
        <v>506</v>
      </c>
      <c r="F1191" t="s">
        <v>507</v>
      </c>
      <c r="G1191" t="s">
        <v>309</v>
      </c>
      <c r="H1191" t="s">
        <v>1351</v>
      </c>
      <c r="I1191" t="s">
        <v>1352</v>
      </c>
      <c r="J1191" t="s">
        <v>1351</v>
      </c>
    </row>
    <row r="1192" spans="1:10" x14ac:dyDescent="0.35">
      <c r="A1192" t="s">
        <v>10</v>
      </c>
      <c r="B1192" t="s">
        <v>1344</v>
      </c>
      <c r="C1192" s="227" t="s">
        <v>546</v>
      </c>
      <c r="D1192" s="227">
        <v>144.26</v>
      </c>
      <c r="E1192" s="227" t="s">
        <v>86</v>
      </c>
      <c r="F1192" t="s">
        <v>87</v>
      </c>
      <c r="G1192" t="s">
        <v>67</v>
      </c>
      <c r="H1192" t="s">
        <v>1351</v>
      </c>
      <c r="I1192" t="s">
        <v>1352</v>
      </c>
      <c r="J1192" t="s">
        <v>1351</v>
      </c>
    </row>
    <row r="1193" spans="1:10" x14ac:dyDescent="0.35">
      <c r="A1193" t="s">
        <v>10</v>
      </c>
      <c r="B1193" t="s">
        <v>1344</v>
      </c>
      <c r="C1193" s="227" t="s">
        <v>293</v>
      </c>
      <c r="D1193" s="227">
        <v>17.66</v>
      </c>
      <c r="E1193" s="227" t="s">
        <v>177</v>
      </c>
      <c r="F1193" t="s">
        <v>178</v>
      </c>
      <c r="G1193" t="s">
        <v>179</v>
      </c>
      <c r="H1193" t="s">
        <v>1351</v>
      </c>
      <c r="I1193" t="s">
        <v>1352</v>
      </c>
      <c r="J1193" t="s">
        <v>1351</v>
      </c>
    </row>
    <row r="1194" spans="1:10" x14ac:dyDescent="0.35">
      <c r="A1194" t="s">
        <v>10</v>
      </c>
      <c r="B1194" t="s">
        <v>1344</v>
      </c>
      <c r="C1194" s="227" t="s">
        <v>161</v>
      </c>
      <c r="D1194" s="227">
        <v>164.75</v>
      </c>
      <c r="E1194" s="227" t="s">
        <v>65</v>
      </c>
      <c r="F1194" t="s">
        <v>66</v>
      </c>
      <c r="G1194" t="s">
        <v>67</v>
      </c>
      <c r="H1194" t="s">
        <v>1351</v>
      </c>
      <c r="I1194" t="s">
        <v>1352</v>
      </c>
      <c r="J1194" t="s">
        <v>1351</v>
      </c>
    </row>
    <row r="1195" spans="1:10" x14ac:dyDescent="0.35">
      <c r="A1195" t="s">
        <v>10</v>
      </c>
      <c r="B1195" t="s">
        <v>1344</v>
      </c>
      <c r="C1195" s="227" t="s">
        <v>107</v>
      </c>
      <c r="D1195" s="227">
        <v>164.71</v>
      </c>
      <c r="E1195" s="227" t="s">
        <v>65</v>
      </c>
      <c r="F1195" t="s">
        <v>66</v>
      </c>
      <c r="G1195" t="s">
        <v>67</v>
      </c>
      <c r="H1195" t="s">
        <v>1351</v>
      </c>
      <c r="I1195" t="s">
        <v>1352</v>
      </c>
      <c r="J1195" t="s">
        <v>1351</v>
      </c>
    </row>
    <row r="1196" spans="1:10" x14ac:dyDescent="0.35">
      <c r="A1196" t="s">
        <v>10</v>
      </c>
      <c r="B1196" t="s">
        <v>1344</v>
      </c>
      <c r="C1196" s="227" t="s">
        <v>584</v>
      </c>
      <c r="D1196" s="227">
        <v>158.38</v>
      </c>
      <c r="E1196" s="227" t="s">
        <v>65</v>
      </c>
      <c r="F1196" t="s">
        <v>66</v>
      </c>
      <c r="G1196" t="s">
        <v>67</v>
      </c>
      <c r="H1196" t="s">
        <v>1351</v>
      </c>
      <c r="I1196" t="s">
        <v>1352</v>
      </c>
      <c r="J1196" t="s">
        <v>1351</v>
      </c>
    </row>
    <row r="1197" spans="1:10" x14ac:dyDescent="0.35">
      <c r="A1197" t="s">
        <v>10</v>
      </c>
      <c r="B1197" t="s">
        <v>1344</v>
      </c>
      <c r="C1197" s="227" t="s">
        <v>536</v>
      </c>
      <c r="D1197" s="227">
        <v>169.48</v>
      </c>
      <c r="E1197" s="227" t="s">
        <v>65</v>
      </c>
      <c r="F1197" t="s">
        <v>66</v>
      </c>
      <c r="G1197" t="s">
        <v>67</v>
      </c>
      <c r="H1197" t="s">
        <v>1351</v>
      </c>
      <c r="I1197" t="s">
        <v>1352</v>
      </c>
      <c r="J1197" t="s">
        <v>1351</v>
      </c>
    </row>
    <row r="1198" spans="1:10" x14ac:dyDescent="0.35">
      <c r="A1198" t="s">
        <v>10</v>
      </c>
      <c r="B1198" t="s">
        <v>1344</v>
      </c>
      <c r="C1198" s="227" t="s">
        <v>552</v>
      </c>
      <c r="D1198" s="227">
        <v>179.59</v>
      </c>
      <c r="E1198" s="227" t="s">
        <v>65</v>
      </c>
      <c r="F1198" t="s">
        <v>66</v>
      </c>
      <c r="G1198" t="s">
        <v>67</v>
      </c>
      <c r="H1198" t="s">
        <v>1351</v>
      </c>
      <c r="I1198" t="s">
        <v>1352</v>
      </c>
      <c r="J1198" t="s">
        <v>1351</v>
      </c>
    </row>
    <row r="1199" spans="1:10" x14ac:dyDescent="0.35">
      <c r="A1199" t="s">
        <v>10</v>
      </c>
      <c r="B1199" t="s">
        <v>1344</v>
      </c>
      <c r="C1199" s="227" t="s">
        <v>550</v>
      </c>
      <c r="D1199" s="227">
        <v>127.92</v>
      </c>
      <c r="E1199" s="227" t="s">
        <v>65</v>
      </c>
      <c r="F1199" t="s">
        <v>66</v>
      </c>
      <c r="G1199" t="s">
        <v>67</v>
      </c>
      <c r="H1199" t="s">
        <v>1351</v>
      </c>
      <c r="I1199" t="s">
        <v>1352</v>
      </c>
      <c r="J1199" t="s">
        <v>1351</v>
      </c>
    </row>
    <row r="1200" spans="1:10" x14ac:dyDescent="0.35">
      <c r="A1200" t="s">
        <v>10</v>
      </c>
      <c r="B1200" t="s">
        <v>1344</v>
      </c>
      <c r="C1200" s="227" t="s">
        <v>176</v>
      </c>
      <c r="D1200" s="227">
        <v>159.12</v>
      </c>
      <c r="E1200" s="227" t="s">
        <v>65</v>
      </c>
      <c r="F1200" t="s">
        <v>66</v>
      </c>
      <c r="G1200" t="s">
        <v>67</v>
      </c>
      <c r="H1200" t="s">
        <v>1351</v>
      </c>
      <c r="I1200" t="s">
        <v>1352</v>
      </c>
      <c r="J1200" t="s">
        <v>1351</v>
      </c>
    </row>
    <row r="1201" spans="1:10" x14ac:dyDescent="0.35">
      <c r="A1201" t="s">
        <v>10</v>
      </c>
      <c r="B1201" t="s">
        <v>1344</v>
      </c>
      <c r="C1201" s="227" t="s">
        <v>1353</v>
      </c>
      <c r="D1201" s="227">
        <v>15.84</v>
      </c>
      <c r="E1201" s="227" t="s">
        <v>159</v>
      </c>
      <c r="F1201" t="s">
        <v>160</v>
      </c>
      <c r="G1201" t="s">
        <v>67</v>
      </c>
      <c r="H1201" t="s">
        <v>1351</v>
      </c>
      <c r="I1201" t="s">
        <v>1352</v>
      </c>
      <c r="J1201" t="s">
        <v>1351</v>
      </c>
    </row>
    <row r="1202" spans="1:10" x14ac:dyDescent="0.35">
      <c r="A1202" t="s">
        <v>10</v>
      </c>
      <c r="B1202" t="s">
        <v>1344</v>
      </c>
      <c r="C1202" s="227" t="s">
        <v>614</v>
      </c>
      <c r="D1202" s="227">
        <v>33.159999999999997</v>
      </c>
      <c r="E1202" s="227" t="s">
        <v>159</v>
      </c>
      <c r="F1202" t="s">
        <v>160</v>
      </c>
      <c r="G1202" t="s">
        <v>67</v>
      </c>
      <c r="H1202" t="s">
        <v>1351</v>
      </c>
      <c r="I1202" t="s">
        <v>1352</v>
      </c>
      <c r="J1202" t="s">
        <v>1351</v>
      </c>
    </row>
    <row r="1203" spans="1:10" x14ac:dyDescent="0.35">
      <c r="A1203" t="s">
        <v>10</v>
      </c>
      <c r="B1203" t="s">
        <v>1344</v>
      </c>
      <c r="C1203" s="227" t="s">
        <v>78</v>
      </c>
      <c r="D1203" s="227">
        <v>210.57</v>
      </c>
      <c r="E1203" s="227" t="s">
        <v>89</v>
      </c>
      <c r="F1203" t="s">
        <v>90</v>
      </c>
      <c r="G1203" t="s">
        <v>67</v>
      </c>
      <c r="H1203" t="s">
        <v>1351</v>
      </c>
      <c r="I1203" t="s">
        <v>1352</v>
      </c>
      <c r="J1203" t="s">
        <v>1351</v>
      </c>
    </row>
    <row r="1204" spans="1:10" x14ac:dyDescent="0.35">
      <c r="A1204" t="s">
        <v>10</v>
      </c>
      <c r="B1204" t="s">
        <v>1344</v>
      </c>
      <c r="C1204" s="227" t="s">
        <v>77</v>
      </c>
      <c r="D1204" s="227">
        <v>95.85</v>
      </c>
      <c r="E1204" s="227" t="s">
        <v>427</v>
      </c>
      <c r="F1204" t="s">
        <v>428</v>
      </c>
      <c r="G1204" t="s">
        <v>67</v>
      </c>
      <c r="H1204" t="s">
        <v>1351</v>
      </c>
      <c r="I1204" t="s">
        <v>1352</v>
      </c>
      <c r="J1204" t="s">
        <v>1351</v>
      </c>
    </row>
    <row r="1205" spans="1:10" x14ac:dyDescent="0.35">
      <c r="A1205" t="s">
        <v>10</v>
      </c>
      <c r="B1205" t="s">
        <v>1344</v>
      </c>
      <c r="C1205" s="227" t="s">
        <v>800</v>
      </c>
      <c r="D1205" s="227">
        <v>8.19</v>
      </c>
      <c r="E1205" s="227" t="s">
        <v>92</v>
      </c>
      <c r="F1205" t="s">
        <v>93</v>
      </c>
      <c r="G1205" t="s">
        <v>67</v>
      </c>
      <c r="H1205" t="s">
        <v>1351</v>
      </c>
      <c r="I1205" t="s">
        <v>1352</v>
      </c>
      <c r="J1205" t="s">
        <v>1351</v>
      </c>
    </row>
    <row r="1206" spans="1:10" x14ac:dyDescent="0.35">
      <c r="A1206" t="s">
        <v>10</v>
      </c>
      <c r="B1206" t="s">
        <v>1344</v>
      </c>
      <c r="C1206" s="227" t="s">
        <v>74</v>
      </c>
      <c r="D1206" s="227">
        <v>200.2</v>
      </c>
      <c r="E1206" s="227" t="s">
        <v>89</v>
      </c>
      <c r="F1206" t="s">
        <v>90</v>
      </c>
      <c r="G1206" t="s">
        <v>67</v>
      </c>
      <c r="H1206" t="s">
        <v>1351</v>
      </c>
      <c r="I1206" t="s">
        <v>1352</v>
      </c>
      <c r="J1206" t="s">
        <v>1351</v>
      </c>
    </row>
    <row r="1207" spans="1:10" x14ac:dyDescent="0.35">
      <c r="A1207" t="s">
        <v>10</v>
      </c>
      <c r="B1207" t="s">
        <v>1344</v>
      </c>
      <c r="C1207" s="227" t="s">
        <v>167</v>
      </c>
      <c r="D1207" s="227">
        <v>100.95</v>
      </c>
      <c r="E1207" s="227" t="s">
        <v>98</v>
      </c>
      <c r="F1207" t="s">
        <v>99</v>
      </c>
      <c r="G1207" t="s">
        <v>67</v>
      </c>
      <c r="H1207" t="s">
        <v>1351</v>
      </c>
      <c r="I1207" t="s">
        <v>1352</v>
      </c>
      <c r="J1207" t="s">
        <v>1351</v>
      </c>
    </row>
    <row r="1208" spans="1:10" x14ac:dyDescent="0.35">
      <c r="A1208" t="s">
        <v>10</v>
      </c>
      <c r="B1208" t="s">
        <v>1344</v>
      </c>
      <c r="C1208" s="227" t="s">
        <v>362</v>
      </c>
      <c r="D1208" s="227">
        <v>57.02</v>
      </c>
      <c r="E1208" s="227" t="s">
        <v>98</v>
      </c>
      <c r="F1208" t="s">
        <v>99</v>
      </c>
      <c r="G1208" t="s">
        <v>67</v>
      </c>
      <c r="H1208" t="s">
        <v>1351</v>
      </c>
      <c r="I1208" t="s">
        <v>1352</v>
      </c>
      <c r="J1208" t="s">
        <v>1351</v>
      </c>
    </row>
    <row r="1209" spans="1:10" x14ac:dyDescent="0.35">
      <c r="A1209" t="s">
        <v>10</v>
      </c>
      <c r="B1209" t="s">
        <v>1344</v>
      </c>
      <c r="C1209" s="227" t="s">
        <v>535</v>
      </c>
      <c r="D1209" s="227">
        <v>64.88</v>
      </c>
      <c r="E1209" s="227" t="s">
        <v>826</v>
      </c>
      <c r="F1209" t="s">
        <v>827</v>
      </c>
      <c r="G1209" t="s">
        <v>67</v>
      </c>
      <c r="H1209" t="s">
        <v>1351</v>
      </c>
      <c r="I1209" t="s">
        <v>1352</v>
      </c>
      <c r="J1209" t="s">
        <v>1351</v>
      </c>
    </row>
    <row r="1210" spans="1:10" x14ac:dyDescent="0.35">
      <c r="A1210" t="s">
        <v>10</v>
      </c>
      <c r="B1210" t="s">
        <v>1344</v>
      </c>
      <c r="C1210" s="227" t="s">
        <v>88</v>
      </c>
      <c r="D1210" s="227">
        <v>64.88</v>
      </c>
      <c r="E1210" s="227" t="s">
        <v>826</v>
      </c>
      <c r="F1210" t="s">
        <v>827</v>
      </c>
      <c r="G1210" t="s">
        <v>67</v>
      </c>
      <c r="H1210" t="s">
        <v>1351</v>
      </c>
      <c r="I1210" t="s">
        <v>1352</v>
      </c>
      <c r="J1210" t="s">
        <v>1351</v>
      </c>
    </row>
    <row r="1211" spans="1:10" x14ac:dyDescent="0.35">
      <c r="A1211" t="s">
        <v>10</v>
      </c>
      <c r="B1211" t="s">
        <v>1344</v>
      </c>
      <c r="C1211" s="227" t="s">
        <v>183</v>
      </c>
      <c r="D1211" s="227">
        <v>327.82</v>
      </c>
      <c r="E1211" s="227" t="s">
        <v>591</v>
      </c>
      <c r="F1211" t="s">
        <v>898</v>
      </c>
      <c r="G1211" t="s">
        <v>595</v>
      </c>
      <c r="H1211" t="s">
        <v>1351</v>
      </c>
      <c r="I1211" t="s">
        <v>1352</v>
      </c>
      <c r="J1211" t="s">
        <v>1351</v>
      </c>
    </row>
    <row r="1212" spans="1:10" x14ac:dyDescent="0.35">
      <c r="A1212" t="s">
        <v>10</v>
      </c>
      <c r="B1212" t="s">
        <v>1344</v>
      </c>
      <c r="C1212" s="227" t="s">
        <v>102</v>
      </c>
      <c r="D1212" s="227">
        <v>196.06</v>
      </c>
      <c r="E1212" s="227" t="s">
        <v>591</v>
      </c>
      <c r="F1212" t="s">
        <v>898</v>
      </c>
      <c r="G1212" t="s">
        <v>595</v>
      </c>
      <c r="H1212" t="s">
        <v>1351</v>
      </c>
      <c r="I1212" t="s">
        <v>1352</v>
      </c>
      <c r="J1212" t="s">
        <v>1351</v>
      </c>
    </row>
    <row r="1213" spans="1:10" x14ac:dyDescent="0.35">
      <c r="A1213" t="s">
        <v>10</v>
      </c>
      <c r="B1213" t="s">
        <v>1344</v>
      </c>
      <c r="C1213" s="227" t="s">
        <v>772</v>
      </c>
      <c r="D1213" s="227">
        <v>69.67</v>
      </c>
      <c r="E1213" s="227" t="s">
        <v>511</v>
      </c>
      <c r="F1213" t="s">
        <v>512</v>
      </c>
      <c r="G1213" t="s">
        <v>13</v>
      </c>
      <c r="H1213" t="s">
        <v>14</v>
      </c>
      <c r="I1213" t="s">
        <v>15</v>
      </c>
      <c r="J1213" t="s">
        <v>16</v>
      </c>
    </row>
    <row r="1214" spans="1:10" x14ac:dyDescent="0.35">
      <c r="A1214" t="s">
        <v>10</v>
      </c>
      <c r="B1214" t="s">
        <v>1344</v>
      </c>
      <c r="C1214" s="227" t="s">
        <v>1173</v>
      </c>
      <c r="D1214" s="227">
        <v>56.55</v>
      </c>
      <c r="E1214" s="227" t="s">
        <v>511</v>
      </c>
      <c r="F1214" t="s">
        <v>512</v>
      </c>
      <c r="G1214" t="s">
        <v>13</v>
      </c>
      <c r="H1214" t="s">
        <v>14</v>
      </c>
      <c r="I1214" t="s">
        <v>15</v>
      </c>
      <c r="J1214" t="s">
        <v>16</v>
      </c>
    </row>
    <row r="1215" spans="1:10" x14ac:dyDescent="0.35">
      <c r="A1215" t="s">
        <v>10</v>
      </c>
      <c r="B1215" t="s">
        <v>1344</v>
      </c>
      <c r="C1215" s="227" t="s">
        <v>1354</v>
      </c>
      <c r="D1215" s="227">
        <v>27.83</v>
      </c>
      <c r="E1215" s="227" t="s">
        <v>511</v>
      </c>
      <c r="F1215" t="s">
        <v>512</v>
      </c>
      <c r="G1215" t="s">
        <v>13</v>
      </c>
      <c r="H1215" t="s">
        <v>14</v>
      </c>
      <c r="I1215" t="s">
        <v>15</v>
      </c>
      <c r="J1215" t="s">
        <v>16</v>
      </c>
    </row>
    <row r="1216" spans="1:10" x14ac:dyDescent="0.35">
      <c r="A1216" t="s">
        <v>10</v>
      </c>
      <c r="B1216" t="s">
        <v>1344</v>
      </c>
      <c r="C1216" s="227" t="s">
        <v>649</v>
      </c>
      <c r="D1216" s="227">
        <v>55.28</v>
      </c>
      <c r="E1216" s="227" t="s">
        <v>511</v>
      </c>
      <c r="F1216" t="s">
        <v>512</v>
      </c>
      <c r="G1216" t="s">
        <v>13</v>
      </c>
      <c r="H1216" t="s">
        <v>14</v>
      </c>
      <c r="I1216" t="s">
        <v>15</v>
      </c>
      <c r="J1216" t="s">
        <v>16</v>
      </c>
    </row>
    <row r="1217" spans="1:10" x14ac:dyDescent="0.35">
      <c r="A1217" t="s">
        <v>10</v>
      </c>
      <c r="B1217" t="s">
        <v>1344</v>
      </c>
      <c r="C1217" s="227" t="s">
        <v>392</v>
      </c>
      <c r="D1217" s="227">
        <v>55.28</v>
      </c>
      <c r="E1217" s="227" t="s">
        <v>511</v>
      </c>
      <c r="F1217" t="s">
        <v>512</v>
      </c>
      <c r="G1217" t="s">
        <v>13</v>
      </c>
      <c r="H1217" t="s">
        <v>14</v>
      </c>
      <c r="I1217" t="s">
        <v>15</v>
      </c>
      <c r="J1217" t="s">
        <v>16</v>
      </c>
    </row>
    <row r="1218" spans="1:10" x14ac:dyDescent="0.35">
      <c r="A1218" t="s">
        <v>10</v>
      </c>
      <c r="B1218" t="s">
        <v>1344</v>
      </c>
      <c r="C1218" s="227" t="s">
        <v>596</v>
      </c>
      <c r="D1218" s="227">
        <v>49.65</v>
      </c>
      <c r="E1218" s="227" t="s">
        <v>159</v>
      </c>
      <c r="F1218" t="s">
        <v>160</v>
      </c>
      <c r="G1218" t="s">
        <v>67</v>
      </c>
      <c r="H1218" t="s">
        <v>1185</v>
      </c>
      <c r="I1218" t="s">
        <v>1044</v>
      </c>
      <c r="J1218" t="s">
        <v>191</v>
      </c>
    </row>
    <row r="1219" spans="1:10" x14ac:dyDescent="0.35">
      <c r="A1219" t="s">
        <v>10</v>
      </c>
      <c r="B1219" t="s">
        <v>1344</v>
      </c>
      <c r="C1219" s="227" t="s">
        <v>1093</v>
      </c>
      <c r="D1219" s="227">
        <v>67.38</v>
      </c>
      <c r="E1219" s="227" t="s">
        <v>159</v>
      </c>
      <c r="F1219" t="s">
        <v>160</v>
      </c>
      <c r="G1219" t="s">
        <v>67</v>
      </c>
      <c r="H1219" t="s">
        <v>1185</v>
      </c>
      <c r="I1219" t="s">
        <v>1044</v>
      </c>
      <c r="J1219" t="s">
        <v>191</v>
      </c>
    </row>
    <row r="1220" spans="1:10" x14ac:dyDescent="0.35">
      <c r="A1220" t="s">
        <v>10</v>
      </c>
      <c r="B1220" t="s">
        <v>1344</v>
      </c>
      <c r="C1220" s="227" t="s">
        <v>271</v>
      </c>
      <c r="D1220" s="227">
        <v>105.13</v>
      </c>
      <c r="E1220" s="227" t="s">
        <v>159</v>
      </c>
      <c r="F1220" t="s">
        <v>160</v>
      </c>
      <c r="G1220" t="s">
        <v>67</v>
      </c>
      <c r="H1220" t="s">
        <v>1185</v>
      </c>
      <c r="I1220" t="s">
        <v>1044</v>
      </c>
      <c r="J1220" t="s">
        <v>191</v>
      </c>
    </row>
    <row r="1221" spans="1:10" x14ac:dyDescent="0.35">
      <c r="A1221" t="s">
        <v>10</v>
      </c>
      <c r="B1221" t="s">
        <v>1344</v>
      </c>
      <c r="C1221" s="227" t="s">
        <v>1096</v>
      </c>
      <c r="D1221" s="227">
        <v>135.88999999999999</v>
      </c>
      <c r="E1221" s="227" t="s">
        <v>45</v>
      </c>
      <c r="F1221" t="s">
        <v>46</v>
      </c>
      <c r="G1221" t="s">
        <v>13</v>
      </c>
      <c r="H1221" t="s">
        <v>14</v>
      </c>
      <c r="I1221" t="s">
        <v>15</v>
      </c>
      <c r="J1221" t="s">
        <v>16</v>
      </c>
    </row>
    <row r="1222" spans="1:10" x14ac:dyDescent="0.35">
      <c r="A1222" t="s">
        <v>10</v>
      </c>
      <c r="B1222" t="s">
        <v>1344</v>
      </c>
      <c r="C1222" s="227" t="s">
        <v>523</v>
      </c>
      <c r="D1222" s="227">
        <v>72.34</v>
      </c>
      <c r="E1222" s="227" t="s">
        <v>45</v>
      </c>
      <c r="F1222" t="s">
        <v>46</v>
      </c>
      <c r="G1222" t="s">
        <v>13</v>
      </c>
      <c r="H1222" t="s">
        <v>14</v>
      </c>
      <c r="I1222" t="s">
        <v>15</v>
      </c>
      <c r="J1222" t="s">
        <v>16</v>
      </c>
    </row>
    <row r="1223" spans="1:10" x14ac:dyDescent="0.35">
      <c r="A1223" t="s">
        <v>10</v>
      </c>
      <c r="B1223" t="s">
        <v>1344</v>
      </c>
      <c r="C1223" s="227" t="s">
        <v>1355</v>
      </c>
      <c r="D1223" s="227">
        <v>46.95</v>
      </c>
      <c r="E1223" s="227" t="s">
        <v>792</v>
      </c>
      <c r="F1223" t="s">
        <v>793</v>
      </c>
      <c r="G1223" t="s">
        <v>13</v>
      </c>
      <c r="H1223" t="s">
        <v>14</v>
      </c>
      <c r="I1223" t="s">
        <v>15</v>
      </c>
      <c r="J1223" t="s">
        <v>16</v>
      </c>
    </row>
    <row r="1224" spans="1:10" x14ac:dyDescent="0.35">
      <c r="A1224" t="s">
        <v>10</v>
      </c>
      <c r="B1224" t="s">
        <v>1344</v>
      </c>
      <c r="C1224" s="227" t="s">
        <v>627</v>
      </c>
      <c r="D1224" s="227">
        <v>184.85</v>
      </c>
      <c r="E1224" s="227" t="s">
        <v>50</v>
      </c>
      <c r="F1224" t="s">
        <v>51</v>
      </c>
      <c r="G1224" t="s">
        <v>13</v>
      </c>
      <c r="H1224" t="s">
        <v>14</v>
      </c>
      <c r="I1224" t="s">
        <v>15</v>
      </c>
      <c r="J1224" t="s">
        <v>16</v>
      </c>
    </row>
    <row r="1225" spans="1:10" x14ac:dyDescent="0.35">
      <c r="A1225" t="s">
        <v>10</v>
      </c>
      <c r="B1225" t="s">
        <v>1344</v>
      </c>
      <c r="C1225" s="227" t="s">
        <v>626</v>
      </c>
      <c r="D1225" s="227">
        <v>153.18</v>
      </c>
      <c r="E1225" s="227" t="s">
        <v>50</v>
      </c>
      <c r="F1225" t="s">
        <v>51</v>
      </c>
      <c r="G1225" t="s">
        <v>13</v>
      </c>
      <c r="H1225" t="s">
        <v>14</v>
      </c>
      <c r="I1225" t="s">
        <v>15</v>
      </c>
      <c r="J1225" t="s">
        <v>16</v>
      </c>
    </row>
    <row r="1226" spans="1:10" x14ac:dyDescent="0.35">
      <c r="A1226" t="s">
        <v>10</v>
      </c>
      <c r="B1226" t="s">
        <v>1344</v>
      </c>
      <c r="C1226" s="227" t="s">
        <v>625</v>
      </c>
      <c r="D1226" s="227">
        <v>100.91</v>
      </c>
      <c r="E1226" s="227" t="s">
        <v>50</v>
      </c>
      <c r="F1226" t="s">
        <v>51</v>
      </c>
      <c r="G1226" t="s">
        <v>13</v>
      </c>
      <c r="H1226" t="s">
        <v>14</v>
      </c>
      <c r="I1226" t="s">
        <v>15</v>
      </c>
      <c r="J1226" t="s">
        <v>16</v>
      </c>
    </row>
    <row r="1227" spans="1:10" x14ac:dyDescent="0.35">
      <c r="A1227" t="s">
        <v>10</v>
      </c>
      <c r="B1227" t="s">
        <v>1344</v>
      </c>
      <c r="C1227" s="227" t="s">
        <v>251</v>
      </c>
      <c r="D1227" s="227">
        <v>1060.6300000000001</v>
      </c>
      <c r="E1227" s="227" t="s">
        <v>18</v>
      </c>
      <c r="F1227" t="s">
        <v>19</v>
      </c>
      <c r="G1227" t="s">
        <v>13</v>
      </c>
      <c r="H1227" t="s">
        <v>14</v>
      </c>
      <c r="I1227" t="s">
        <v>15</v>
      </c>
      <c r="J1227" t="s">
        <v>16</v>
      </c>
    </row>
    <row r="1228" spans="1:10" x14ac:dyDescent="0.35">
      <c r="A1228" t="s">
        <v>10</v>
      </c>
      <c r="B1228" t="s">
        <v>1344</v>
      </c>
      <c r="C1228" s="227" t="s">
        <v>250</v>
      </c>
      <c r="D1228" s="227">
        <v>690.32</v>
      </c>
      <c r="E1228" s="227" t="s">
        <v>18</v>
      </c>
      <c r="F1228" t="s">
        <v>19</v>
      </c>
      <c r="G1228" t="s">
        <v>13</v>
      </c>
      <c r="H1228" t="s">
        <v>14</v>
      </c>
      <c r="I1228" t="s">
        <v>15</v>
      </c>
      <c r="J1228" t="s">
        <v>16</v>
      </c>
    </row>
    <row r="1229" spans="1:10" x14ac:dyDescent="0.35">
      <c r="A1229" t="s">
        <v>10</v>
      </c>
      <c r="B1229" t="s">
        <v>1344</v>
      </c>
      <c r="C1229" s="227" t="s">
        <v>71</v>
      </c>
      <c r="D1229" s="227">
        <v>132.68</v>
      </c>
      <c r="E1229" s="227" t="s">
        <v>61</v>
      </c>
      <c r="F1229" t="s">
        <v>62</v>
      </c>
      <c r="G1229" t="s">
        <v>62</v>
      </c>
      <c r="H1229" t="s">
        <v>1185</v>
      </c>
      <c r="I1229" t="s">
        <v>1044</v>
      </c>
      <c r="J1229" t="s">
        <v>191</v>
      </c>
    </row>
    <row r="1230" spans="1:10" x14ac:dyDescent="0.35">
      <c r="A1230" t="s">
        <v>10</v>
      </c>
      <c r="B1230" t="s">
        <v>1344</v>
      </c>
      <c r="C1230" s="227" t="s">
        <v>279</v>
      </c>
      <c r="D1230" s="227">
        <v>157.56</v>
      </c>
      <c r="E1230" s="227" t="s">
        <v>61</v>
      </c>
      <c r="F1230" t="s">
        <v>62</v>
      </c>
      <c r="G1230" t="s">
        <v>62</v>
      </c>
      <c r="H1230" t="s">
        <v>1185</v>
      </c>
      <c r="I1230" t="s">
        <v>1044</v>
      </c>
      <c r="J1230" t="s">
        <v>191</v>
      </c>
    </row>
    <row r="1231" spans="1:10" x14ac:dyDescent="0.35">
      <c r="A1231" t="s">
        <v>10</v>
      </c>
      <c r="B1231" t="s">
        <v>1344</v>
      </c>
      <c r="C1231" s="227" t="s">
        <v>1356</v>
      </c>
      <c r="D1231" s="227">
        <v>58.1</v>
      </c>
      <c r="E1231" s="227" t="s">
        <v>28</v>
      </c>
      <c r="F1231" t="s">
        <v>29</v>
      </c>
      <c r="G1231" t="s">
        <v>13</v>
      </c>
      <c r="H1231" t="s">
        <v>14</v>
      </c>
      <c r="I1231" t="s">
        <v>15</v>
      </c>
      <c r="J1231" t="s">
        <v>16</v>
      </c>
    </row>
    <row r="1232" spans="1:10" x14ac:dyDescent="0.35">
      <c r="A1232" t="s">
        <v>10</v>
      </c>
      <c r="B1232" t="s">
        <v>1344</v>
      </c>
      <c r="C1232" s="227" t="s">
        <v>242</v>
      </c>
      <c r="D1232" s="227">
        <v>467.49</v>
      </c>
      <c r="E1232" s="227" t="s">
        <v>31</v>
      </c>
      <c r="F1232" t="s">
        <v>32</v>
      </c>
      <c r="G1232" t="s">
        <v>13</v>
      </c>
      <c r="H1232" t="s">
        <v>14</v>
      </c>
      <c r="I1232" t="s">
        <v>15</v>
      </c>
      <c r="J1232" t="s">
        <v>16</v>
      </c>
    </row>
    <row r="1233" spans="1:10" x14ac:dyDescent="0.35">
      <c r="A1233" t="s">
        <v>10</v>
      </c>
      <c r="B1233" t="s">
        <v>1344</v>
      </c>
      <c r="C1233" s="227" t="s">
        <v>629</v>
      </c>
      <c r="D1233" s="227">
        <v>146.44</v>
      </c>
      <c r="E1233" s="227" t="s">
        <v>31</v>
      </c>
      <c r="F1233" t="s">
        <v>32</v>
      </c>
      <c r="G1233" t="s">
        <v>13</v>
      </c>
      <c r="H1233" t="s">
        <v>14</v>
      </c>
      <c r="I1233" t="s">
        <v>15</v>
      </c>
      <c r="J1233" t="s">
        <v>16</v>
      </c>
    </row>
    <row r="1234" spans="1:10" x14ac:dyDescent="0.35">
      <c r="A1234" t="s">
        <v>10</v>
      </c>
      <c r="B1234" t="s">
        <v>1344</v>
      </c>
      <c r="C1234" s="227" t="s">
        <v>630</v>
      </c>
      <c r="D1234" s="227">
        <v>78.489999999999995</v>
      </c>
      <c r="E1234" s="227" t="s">
        <v>31</v>
      </c>
      <c r="F1234" t="s">
        <v>32</v>
      </c>
      <c r="G1234" t="s">
        <v>13</v>
      </c>
      <c r="H1234" t="s">
        <v>14</v>
      </c>
      <c r="I1234" t="s">
        <v>15</v>
      </c>
      <c r="J1234" t="s">
        <v>16</v>
      </c>
    </row>
    <row r="1235" spans="1:10" x14ac:dyDescent="0.35">
      <c r="A1235" t="s">
        <v>10</v>
      </c>
      <c r="B1235" t="s">
        <v>1344</v>
      </c>
      <c r="C1235" s="227" t="s">
        <v>244</v>
      </c>
      <c r="D1235" s="227">
        <v>351.76</v>
      </c>
      <c r="E1235" s="227" t="s">
        <v>31</v>
      </c>
      <c r="F1235" t="s">
        <v>32</v>
      </c>
      <c r="G1235" t="s">
        <v>13</v>
      </c>
      <c r="H1235" t="s">
        <v>14</v>
      </c>
      <c r="I1235" t="s">
        <v>15</v>
      </c>
      <c r="J1235" t="s">
        <v>16</v>
      </c>
    </row>
    <row r="1236" spans="1:10" x14ac:dyDescent="0.35">
      <c r="A1236" t="s">
        <v>10</v>
      </c>
      <c r="B1236" t="s">
        <v>1344</v>
      </c>
      <c r="C1236" s="227" t="s">
        <v>347</v>
      </c>
      <c r="D1236" s="227">
        <v>110.88</v>
      </c>
      <c r="E1236" s="227" t="s">
        <v>31</v>
      </c>
      <c r="F1236" t="s">
        <v>32</v>
      </c>
      <c r="G1236" t="s">
        <v>13</v>
      </c>
      <c r="H1236" t="s">
        <v>14</v>
      </c>
      <c r="I1236" t="s">
        <v>15</v>
      </c>
      <c r="J1236" t="s">
        <v>16</v>
      </c>
    </row>
    <row r="1237" spans="1:10" x14ac:dyDescent="0.35">
      <c r="A1237" t="s">
        <v>10</v>
      </c>
      <c r="B1237" t="s">
        <v>1344</v>
      </c>
      <c r="C1237" s="227" t="s">
        <v>1357</v>
      </c>
      <c r="D1237" s="227">
        <v>482.09</v>
      </c>
      <c r="E1237" s="227" t="s">
        <v>11</v>
      </c>
      <c r="F1237" t="s">
        <v>12</v>
      </c>
      <c r="G1237" t="s">
        <v>13</v>
      </c>
      <c r="H1237" t="s">
        <v>14</v>
      </c>
      <c r="I1237" t="s">
        <v>15</v>
      </c>
      <c r="J1237" t="s">
        <v>16</v>
      </c>
    </row>
    <row r="1238" spans="1:10" x14ac:dyDescent="0.35">
      <c r="A1238" t="s">
        <v>10</v>
      </c>
      <c r="B1238" t="s">
        <v>1344</v>
      </c>
      <c r="C1238" s="227" t="s">
        <v>39</v>
      </c>
      <c r="D1238" s="227">
        <v>102.67</v>
      </c>
      <c r="E1238" s="227" t="s">
        <v>31</v>
      </c>
      <c r="F1238" t="s">
        <v>32</v>
      </c>
      <c r="G1238" t="s">
        <v>13</v>
      </c>
      <c r="H1238" t="s">
        <v>14</v>
      </c>
      <c r="I1238" t="s">
        <v>15</v>
      </c>
      <c r="J1238" t="s">
        <v>16</v>
      </c>
    </row>
    <row r="1239" spans="1:10" x14ac:dyDescent="0.35">
      <c r="A1239" t="s">
        <v>10</v>
      </c>
      <c r="B1239" t="s">
        <v>1344</v>
      </c>
      <c r="C1239" s="227" t="s">
        <v>243</v>
      </c>
      <c r="D1239" s="227">
        <v>593.57000000000005</v>
      </c>
      <c r="E1239" s="227" t="s">
        <v>31</v>
      </c>
      <c r="F1239" t="s">
        <v>32</v>
      </c>
      <c r="G1239" t="s">
        <v>13</v>
      </c>
      <c r="H1239" t="s">
        <v>14</v>
      </c>
      <c r="I1239" t="s">
        <v>15</v>
      </c>
      <c r="J1239" t="s">
        <v>16</v>
      </c>
    </row>
    <row r="1240" spans="1:10" x14ac:dyDescent="0.35">
      <c r="A1240" t="s">
        <v>10</v>
      </c>
      <c r="B1240" t="s">
        <v>1344</v>
      </c>
      <c r="C1240" s="227" t="s">
        <v>1358</v>
      </c>
      <c r="D1240" s="227">
        <v>263.35000000000002</v>
      </c>
      <c r="E1240" s="227" t="s">
        <v>11</v>
      </c>
      <c r="F1240" t="s">
        <v>12</v>
      </c>
      <c r="G1240" t="s">
        <v>13</v>
      </c>
      <c r="H1240" t="s">
        <v>14</v>
      </c>
      <c r="I1240" t="s">
        <v>15</v>
      </c>
      <c r="J1240" t="s">
        <v>16</v>
      </c>
    </row>
    <row r="1241" spans="1:10" x14ac:dyDescent="0.35">
      <c r="A1241" t="s">
        <v>10</v>
      </c>
      <c r="B1241" t="s">
        <v>1344</v>
      </c>
      <c r="C1241" s="227" t="s">
        <v>674</v>
      </c>
      <c r="D1241" s="227">
        <v>206.01</v>
      </c>
      <c r="E1241" s="227" t="s">
        <v>11</v>
      </c>
      <c r="F1241" t="s">
        <v>12</v>
      </c>
      <c r="G1241" t="s">
        <v>13</v>
      </c>
      <c r="H1241" t="s">
        <v>14</v>
      </c>
      <c r="I1241" t="s">
        <v>15</v>
      </c>
      <c r="J1241" t="s">
        <v>16</v>
      </c>
    </row>
    <row r="1242" spans="1:10" x14ac:dyDescent="0.35">
      <c r="A1242" t="s">
        <v>10</v>
      </c>
      <c r="B1242" t="s">
        <v>1344</v>
      </c>
      <c r="C1242" s="227" t="s">
        <v>582</v>
      </c>
      <c r="D1242" s="227">
        <v>132.43</v>
      </c>
      <c r="E1242" s="227" t="s">
        <v>11</v>
      </c>
      <c r="F1242" t="s">
        <v>12</v>
      </c>
      <c r="G1242" t="s">
        <v>13</v>
      </c>
      <c r="H1242" t="s">
        <v>14</v>
      </c>
      <c r="I1242" t="s">
        <v>15</v>
      </c>
      <c r="J1242" t="s">
        <v>16</v>
      </c>
    </row>
    <row r="1243" spans="1:10" x14ac:dyDescent="0.35">
      <c r="A1243" t="s">
        <v>10</v>
      </c>
      <c r="B1243" t="s">
        <v>1344</v>
      </c>
      <c r="C1243" s="227" t="s">
        <v>1319</v>
      </c>
      <c r="D1243" s="227">
        <v>105.56</v>
      </c>
      <c r="E1243" s="227" t="s">
        <v>11</v>
      </c>
      <c r="F1243" t="s">
        <v>12</v>
      </c>
      <c r="G1243" t="s">
        <v>13</v>
      </c>
      <c r="H1243" t="s">
        <v>14</v>
      </c>
      <c r="I1243" t="s">
        <v>15</v>
      </c>
      <c r="J1243" t="s">
        <v>16</v>
      </c>
    </row>
    <row r="1244" spans="1:10" x14ac:dyDescent="0.35">
      <c r="A1244" t="s">
        <v>10</v>
      </c>
      <c r="B1244" t="s">
        <v>1344</v>
      </c>
      <c r="C1244" s="227" t="s">
        <v>273</v>
      </c>
      <c r="D1244" s="227">
        <v>106.55</v>
      </c>
      <c r="E1244" s="227" t="s">
        <v>182</v>
      </c>
      <c r="F1244" t="s">
        <v>517</v>
      </c>
      <c r="G1244" t="s">
        <v>186</v>
      </c>
      <c r="H1244" t="s">
        <v>1185</v>
      </c>
      <c r="I1244" t="s">
        <v>1044</v>
      </c>
      <c r="J1244" t="s">
        <v>191</v>
      </c>
    </row>
    <row r="1245" spans="1:10" x14ac:dyDescent="0.35">
      <c r="A1245" t="s">
        <v>10</v>
      </c>
      <c r="B1245" t="s">
        <v>1344</v>
      </c>
      <c r="C1245" s="227" t="s">
        <v>281</v>
      </c>
      <c r="D1245" s="227">
        <v>106.55</v>
      </c>
      <c r="E1245" s="227" t="s">
        <v>182</v>
      </c>
      <c r="F1245" t="s">
        <v>517</v>
      </c>
      <c r="G1245" t="s">
        <v>186</v>
      </c>
      <c r="H1245" t="s">
        <v>1185</v>
      </c>
      <c r="I1245" t="s">
        <v>1044</v>
      </c>
      <c r="J1245" t="s">
        <v>191</v>
      </c>
    </row>
    <row r="1246" spans="1:10" x14ac:dyDescent="0.35">
      <c r="A1246" t="s">
        <v>10</v>
      </c>
      <c r="B1246" t="s">
        <v>1344</v>
      </c>
      <c r="C1246" s="227" t="s">
        <v>267</v>
      </c>
      <c r="D1246" s="227">
        <v>115.46</v>
      </c>
      <c r="E1246" s="227" t="s">
        <v>182</v>
      </c>
      <c r="F1246" t="s">
        <v>517</v>
      </c>
      <c r="G1246" t="s">
        <v>186</v>
      </c>
      <c r="H1246" t="s">
        <v>1185</v>
      </c>
      <c r="I1246" t="s">
        <v>1044</v>
      </c>
      <c r="J1246" t="s">
        <v>191</v>
      </c>
    </row>
    <row r="1247" spans="1:10" x14ac:dyDescent="0.35">
      <c r="A1247" t="s">
        <v>10</v>
      </c>
      <c r="B1247" t="s">
        <v>1344</v>
      </c>
      <c r="C1247" s="227" t="s">
        <v>280</v>
      </c>
      <c r="D1247" s="227">
        <v>115.46</v>
      </c>
      <c r="E1247" s="227" t="s">
        <v>182</v>
      </c>
      <c r="F1247" t="s">
        <v>517</v>
      </c>
      <c r="G1247" t="s">
        <v>186</v>
      </c>
      <c r="H1247" t="s">
        <v>1185</v>
      </c>
      <c r="I1247" t="s">
        <v>1044</v>
      </c>
      <c r="J1247" t="s">
        <v>191</v>
      </c>
    </row>
    <row r="1248" spans="1:10" x14ac:dyDescent="0.35">
      <c r="A1248" t="s">
        <v>10</v>
      </c>
      <c r="B1248" t="s">
        <v>1344</v>
      </c>
      <c r="C1248" s="227" t="s">
        <v>249</v>
      </c>
      <c r="D1248" s="227">
        <v>516.33000000000004</v>
      </c>
      <c r="E1248" s="227" t="s">
        <v>18</v>
      </c>
      <c r="F1248" t="s">
        <v>19</v>
      </c>
      <c r="G1248" t="s">
        <v>13</v>
      </c>
      <c r="H1248" t="s">
        <v>14</v>
      </c>
      <c r="I1248" t="s">
        <v>15</v>
      </c>
      <c r="J1248" t="s">
        <v>16</v>
      </c>
    </row>
    <row r="1249" spans="1:10" x14ac:dyDescent="0.35">
      <c r="A1249" t="s">
        <v>10</v>
      </c>
      <c r="B1249" t="s">
        <v>1344</v>
      </c>
      <c r="C1249" s="227" t="s">
        <v>1359</v>
      </c>
      <c r="D1249" s="227">
        <v>55.28</v>
      </c>
      <c r="E1249" s="227" t="s">
        <v>18</v>
      </c>
      <c r="F1249" t="s">
        <v>19</v>
      </c>
      <c r="G1249" t="s">
        <v>13</v>
      </c>
      <c r="H1249" t="s">
        <v>14</v>
      </c>
      <c r="I1249" t="s">
        <v>15</v>
      </c>
      <c r="J1249" t="s">
        <v>16</v>
      </c>
    </row>
    <row r="1250" spans="1:10" x14ac:dyDescent="0.35">
      <c r="A1250" t="s">
        <v>10</v>
      </c>
      <c r="B1250" t="s">
        <v>1344</v>
      </c>
      <c r="C1250" s="227" t="s">
        <v>252</v>
      </c>
      <c r="D1250" s="227">
        <v>113.91</v>
      </c>
      <c r="E1250" s="227" t="s">
        <v>18</v>
      </c>
      <c r="F1250" t="s">
        <v>19</v>
      </c>
      <c r="G1250" t="s">
        <v>13</v>
      </c>
      <c r="H1250" t="s">
        <v>14</v>
      </c>
      <c r="I1250" t="s">
        <v>15</v>
      </c>
      <c r="J1250" t="s">
        <v>16</v>
      </c>
    </row>
    <row r="1251" spans="1:10" x14ac:dyDescent="0.35">
      <c r="A1251" t="s">
        <v>10</v>
      </c>
      <c r="B1251" t="s">
        <v>1344</v>
      </c>
      <c r="C1251" s="227" t="s">
        <v>253</v>
      </c>
      <c r="D1251" s="227">
        <v>513.91999999999996</v>
      </c>
      <c r="E1251" s="227" t="s">
        <v>18</v>
      </c>
      <c r="F1251" t="s">
        <v>19</v>
      </c>
      <c r="G1251" t="s">
        <v>13</v>
      </c>
      <c r="H1251" t="s">
        <v>14</v>
      </c>
      <c r="I1251" t="s">
        <v>15</v>
      </c>
      <c r="J1251" t="s">
        <v>16</v>
      </c>
    </row>
    <row r="1252" spans="1:10" x14ac:dyDescent="0.35">
      <c r="A1252" t="s">
        <v>10</v>
      </c>
      <c r="B1252" t="s">
        <v>1344</v>
      </c>
      <c r="C1252" s="227" t="s">
        <v>27</v>
      </c>
      <c r="D1252" s="227">
        <v>210.77</v>
      </c>
      <c r="E1252" s="227" t="s">
        <v>18</v>
      </c>
      <c r="F1252" t="s">
        <v>19</v>
      </c>
      <c r="G1252" t="s">
        <v>13</v>
      </c>
      <c r="H1252" t="s">
        <v>14</v>
      </c>
      <c r="I1252" t="s">
        <v>15</v>
      </c>
      <c r="J1252" t="s">
        <v>16</v>
      </c>
    </row>
    <row r="1253" spans="1:10" x14ac:dyDescent="0.35">
      <c r="A1253" t="s">
        <v>10</v>
      </c>
      <c r="B1253" t="s">
        <v>1344</v>
      </c>
      <c r="C1253" s="227" t="s">
        <v>72</v>
      </c>
      <c r="D1253" s="227">
        <v>125.85</v>
      </c>
      <c r="E1253" s="227" t="s">
        <v>86</v>
      </c>
      <c r="F1253" t="s">
        <v>87</v>
      </c>
      <c r="G1253" t="s">
        <v>67</v>
      </c>
      <c r="H1253" t="s">
        <v>1185</v>
      </c>
      <c r="I1253" t="s">
        <v>1044</v>
      </c>
      <c r="J1253" t="s">
        <v>191</v>
      </c>
    </row>
    <row r="1254" spans="1:10" x14ac:dyDescent="0.35">
      <c r="A1254" t="s">
        <v>10</v>
      </c>
      <c r="B1254" t="s">
        <v>1344</v>
      </c>
      <c r="C1254" s="227" t="s">
        <v>155</v>
      </c>
      <c r="D1254" s="227">
        <v>119.56</v>
      </c>
      <c r="E1254" s="227" t="s">
        <v>86</v>
      </c>
      <c r="F1254" t="s">
        <v>87</v>
      </c>
      <c r="G1254" t="s">
        <v>67</v>
      </c>
      <c r="H1254" t="s">
        <v>1185</v>
      </c>
      <c r="I1254" t="s">
        <v>1044</v>
      </c>
      <c r="J1254" t="s">
        <v>191</v>
      </c>
    </row>
    <row r="1255" spans="1:10" x14ac:dyDescent="0.35">
      <c r="A1255" t="s">
        <v>10</v>
      </c>
      <c r="B1255" t="s">
        <v>1344</v>
      </c>
      <c r="C1255" s="227" t="s">
        <v>678</v>
      </c>
      <c r="D1255" s="227">
        <v>390.67</v>
      </c>
      <c r="E1255" s="227" t="s">
        <v>86</v>
      </c>
      <c r="F1255" t="s">
        <v>87</v>
      </c>
      <c r="G1255" t="s">
        <v>67</v>
      </c>
      <c r="H1255" t="s">
        <v>1185</v>
      </c>
      <c r="I1255" t="s">
        <v>1044</v>
      </c>
      <c r="J1255" t="s">
        <v>191</v>
      </c>
    </row>
    <row r="1256" spans="1:10" x14ac:dyDescent="0.35">
      <c r="A1256" t="s">
        <v>10</v>
      </c>
      <c r="B1256" t="s">
        <v>1344</v>
      </c>
      <c r="C1256" s="227" t="s">
        <v>105</v>
      </c>
      <c r="D1256" s="227">
        <v>240.13</v>
      </c>
      <c r="E1256" s="227" t="s">
        <v>86</v>
      </c>
      <c r="F1256" t="s">
        <v>87</v>
      </c>
      <c r="G1256" t="s">
        <v>67</v>
      </c>
      <c r="H1256" t="s">
        <v>1185</v>
      </c>
      <c r="I1256" t="s">
        <v>1044</v>
      </c>
      <c r="J1256" t="s">
        <v>191</v>
      </c>
    </row>
    <row r="1257" spans="1:10" x14ac:dyDescent="0.35">
      <c r="A1257" t="s">
        <v>10</v>
      </c>
      <c r="B1257" t="s">
        <v>1344</v>
      </c>
      <c r="C1257" s="227" t="s">
        <v>1212</v>
      </c>
      <c r="D1257" s="227">
        <v>51.29</v>
      </c>
      <c r="E1257" s="227" t="s">
        <v>86</v>
      </c>
      <c r="F1257" t="s">
        <v>87</v>
      </c>
      <c r="G1257" t="s">
        <v>67</v>
      </c>
      <c r="H1257" t="s">
        <v>1185</v>
      </c>
      <c r="I1257" t="s">
        <v>1044</v>
      </c>
      <c r="J1257" t="s">
        <v>191</v>
      </c>
    </row>
    <row r="1258" spans="1:10" x14ac:dyDescent="0.35">
      <c r="A1258" t="s">
        <v>10</v>
      </c>
      <c r="B1258" t="s">
        <v>1344</v>
      </c>
      <c r="C1258" s="227" t="s">
        <v>424</v>
      </c>
      <c r="D1258" s="227">
        <v>378.4</v>
      </c>
      <c r="E1258" s="227" t="s">
        <v>86</v>
      </c>
      <c r="F1258" t="s">
        <v>87</v>
      </c>
      <c r="G1258" t="s">
        <v>67</v>
      </c>
      <c r="H1258" t="s">
        <v>1185</v>
      </c>
      <c r="I1258" t="s">
        <v>1044</v>
      </c>
      <c r="J1258" t="s">
        <v>191</v>
      </c>
    </row>
    <row r="1259" spans="1:10" x14ac:dyDescent="0.35">
      <c r="A1259" t="s">
        <v>10</v>
      </c>
      <c r="B1259" t="s">
        <v>1344</v>
      </c>
      <c r="C1259" s="227" t="s">
        <v>106</v>
      </c>
      <c r="D1259" s="227">
        <v>126.07</v>
      </c>
      <c r="E1259" s="227" t="s">
        <v>65</v>
      </c>
      <c r="F1259" t="s">
        <v>66</v>
      </c>
      <c r="G1259" t="s">
        <v>67</v>
      </c>
      <c r="H1259" t="s">
        <v>1185</v>
      </c>
      <c r="I1259" t="s">
        <v>1044</v>
      </c>
      <c r="J1259" t="s">
        <v>191</v>
      </c>
    </row>
    <row r="1260" spans="1:10" x14ac:dyDescent="0.35">
      <c r="A1260" t="s">
        <v>10</v>
      </c>
      <c r="B1260" t="s">
        <v>1344</v>
      </c>
      <c r="C1260" s="227" t="s">
        <v>104</v>
      </c>
      <c r="D1260" s="227">
        <v>104.15</v>
      </c>
      <c r="E1260" s="227" t="s">
        <v>65</v>
      </c>
      <c r="F1260" t="s">
        <v>66</v>
      </c>
      <c r="G1260" t="s">
        <v>67</v>
      </c>
      <c r="H1260" t="s">
        <v>1185</v>
      </c>
      <c r="I1260" t="s">
        <v>1044</v>
      </c>
      <c r="J1260" t="s">
        <v>191</v>
      </c>
    </row>
    <row r="1261" spans="1:10" x14ac:dyDescent="0.35">
      <c r="A1261" t="s">
        <v>10</v>
      </c>
      <c r="B1261" t="s">
        <v>1344</v>
      </c>
      <c r="C1261" s="227" t="s">
        <v>488</v>
      </c>
      <c r="D1261" s="227">
        <v>87.99</v>
      </c>
      <c r="E1261" s="227" t="s">
        <v>65</v>
      </c>
      <c r="F1261" t="s">
        <v>66</v>
      </c>
      <c r="G1261" t="s">
        <v>67</v>
      </c>
      <c r="H1261" t="s">
        <v>1185</v>
      </c>
      <c r="I1261" t="s">
        <v>1044</v>
      </c>
      <c r="J1261" t="s">
        <v>191</v>
      </c>
    </row>
    <row r="1262" spans="1:10" x14ac:dyDescent="0.35">
      <c r="A1262" t="s">
        <v>10</v>
      </c>
      <c r="B1262" t="s">
        <v>1344</v>
      </c>
      <c r="C1262" s="227" t="s">
        <v>126</v>
      </c>
      <c r="D1262" s="227">
        <v>101.02</v>
      </c>
      <c r="E1262" s="227" t="s">
        <v>65</v>
      </c>
      <c r="F1262" t="s">
        <v>66</v>
      </c>
      <c r="G1262" t="s">
        <v>67</v>
      </c>
      <c r="H1262" t="s">
        <v>1185</v>
      </c>
      <c r="I1262" t="s">
        <v>1044</v>
      </c>
      <c r="J1262" t="s">
        <v>191</v>
      </c>
    </row>
    <row r="1263" spans="1:10" x14ac:dyDescent="0.35">
      <c r="A1263" t="s">
        <v>10</v>
      </c>
      <c r="B1263" t="s">
        <v>1344</v>
      </c>
      <c r="C1263" s="227" t="s">
        <v>123</v>
      </c>
      <c r="D1263" s="227">
        <v>187.92</v>
      </c>
      <c r="E1263" s="227" t="s">
        <v>65</v>
      </c>
      <c r="F1263" t="s">
        <v>66</v>
      </c>
      <c r="G1263" t="s">
        <v>67</v>
      </c>
      <c r="H1263" t="s">
        <v>1185</v>
      </c>
      <c r="I1263" t="s">
        <v>1044</v>
      </c>
      <c r="J1263" t="s">
        <v>191</v>
      </c>
    </row>
    <row r="1264" spans="1:10" x14ac:dyDescent="0.35">
      <c r="A1264" t="s">
        <v>10</v>
      </c>
      <c r="B1264" t="s">
        <v>1344</v>
      </c>
      <c r="C1264" s="227" t="s">
        <v>124</v>
      </c>
      <c r="D1264" s="227">
        <v>154.30000000000001</v>
      </c>
      <c r="E1264" s="227" t="s">
        <v>65</v>
      </c>
      <c r="F1264" t="s">
        <v>66</v>
      </c>
      <c r="G1264" t="s">
        <v>67</v>
      </c>
      <c r="H1264" t="s">
        <v>1185</v>
      </c>
      <c r="I1264" t="s">
        <v>1044</v>
      </c>
      <c r="J1264" t="s">
        <v>191</v>
      </c>
    </row>
    <row r="1265" spans="1:10" x14ac:dyDescent="0.35">
      <c r="A1265" t="s">
        <v>10</v>
      </c>
      <c r="B1265" t="s">
        <v>1344</v>
      </c>
      <c r="C1265" s="227" t="s">
        <v>125</v>
      </c>
      <c r="D1265" s="227">
        <v>151.38</v>
      </c>
      <c r="E1265" s="227" t="s">
        <v>65</v>
      </c>
      <c r="F1265" t="s">
        <v>66</v>
      </c>
      <c r="G1265" t="s">
        <v>67</v>
      </c>
      <c r="H1265" t="s">
        <v>1185</v>
      </c>
      <c r="I1265" t="s">
        <v>1044</v>
      </c>
      <c r="J1265" t="s">
        <v>191</v>
      </c>
    </row>
    <row r="1266" spans="1:10" x14ac:dyDescent="0.35">
      <c r="A1266" t="s">
        <v>10</v>
      </c>
      <c r="B1266" t="s">
        <v>1344</v>
      </c>
      <c r="C1266" s="227" t="s">
        <v>111</v>
      </c>
      <c r="D1266" s="227">
        <v>211.45</v>
      </c>
      <c r="E1266" s="227" t="s">
        <v>65</v>
      </c>
      <c r="F1266" t="s">
        <v>66</v>
      </c>
      <c r="G1266" t="s">
        <v>67</v>
      </c>
      <c r="H1266" t="s">
        <v>1185</v>
      </c>
      <c r="I1266" t="s">
        <v>1044</v>
      </c>
      <c r="J1266" t="s">
        <v>191</v>
      </c>
    </row>
    <row r="1267" spans="1:10" x14ac:dyDescent="0.35">
      <c r="A1267" t="s">
        <v>10</v>
      </c>
      <c r="B1267" t="s">
        <v>1344</v>
      </c>
      <c r="C1267" s="227" t="s">
        <v>120</v>
      </c>
      <c r="D1267" s="227">
        <v>188.52</v>
      </c>
      <c r="E1267" s="227" t="s">
        <v>65</v>
      </c>
      <c r="F1267" t="s">
        <v>66</v>
      </c>
      <c r="G1267" t="s">
        <v>67</v>
      </c>
      <c r="H1267" t="s">
        <v>1185</v>
      </c>
      <c r="I1267" t="s">
        <v>1044</v>
      </c>
      <c r="J1267" t="s">
        <v>191</v>
      </c>
    </row>
    <row r="1268" spans="1:10" x14ac:dyDescent="0.35">
      <c r="A1268" t="s">
        <v>10</v>
      </c>
      <c r="B1268" t="s">
        <v>1344</v>
      </c>
      <c r="C1268" s="227" t="s">
        <v>121</v>
      </c>
      <c r="D1268" s="227">
        <v>188.52</v>
      </c>
      <c r="E1268" s="227" t="s">
        <v>65</v>
      </c>
      <c r="F1268" t="s">
        <v>66</v>
      </c>
      <c r="G1268" t="s">
        <v>67</v>
      </c>
      <c r="H1268" t="s">
        <v>1185</v>
      </c>
      <c r="I1268" t="s">
        <v>1044</v>
      </c>
      <c r="J1268" t="s">
        <v>191</v>
      </c>
    </row>
    <row r="1269" spans="1:10" x14ac:dyDescent="0.35">
      <c r="A1269" t="s">
        <v>10</v>
      </c>
      <c r="B1269" t="s">
        <v>1344</v>
      </c>
      <c r="C1269" s="227" t="s">
        <v>122</v>
      </c>
      <c r="D1269" s="227">
        <v>172.22</v>
      </c>
      <c r="E1269" s="227" t="s">
        <v>65</v>
      </c>
      <c r="F1269" t="s">
        <v>66</v>
      </c>
      <c r="G1269" t="s">
        <v>67</v>
      </c>
      <c r="H1269" t="s">
        <v>1185</v>
      </c>
      <c r="I1269" t="s">
        <v>1044</v>
      </c>
      <c r="J1269" t="s">
        <v>191</v>
      </c>
    </row>
    <row r="1270" spans="1:10" x14ac:dyDescent="0.35">
      <c r="A1270" t="s">
        <v>10</v>
      </c>
      <c r="B1270" t="s">
        <v>1344</v>
      </c>
      <c r="C1270" s="227" t="s">
        <v>142</v>
      </c>
      <c r="D1270" s="227">
        <v>283.43</v>
      </c>
      <c r="E1270" s="227" t="s">
        <v>65</v>
      </c>
      <c r="F1270" t="s">
        <v>66</v>
      </c>
      <c r="G1270" t="s">
        <v>67</v>
      </c>
      <c r="H1270" t="s">
        <v>1185</v>
      </c>
      <c r="I1270" t="s">
        <v>1044</v>
      </c>
      <c r="J1270" t="s">
        <v>191</v>
      </c>
    </row>
    <row r="1271" spans="1:10" x14ac:dyDescent="0.35">
      <c r="A1271" t="s">
        <v>10</v>
      </c>
      <c r="B1271" t="s">
        <v>1344</v>
      </c>
      <c r="C1271" s="227" t="s">
        <v>143</v>
      </c>
      <c r="D1271" s="227">
        <v>139.24</v>
      </c>
      <c r="E1271" s="227" t="s">
        <v>65</v>
      </c>
      <c r="F1271" t="s">
        <v>66</v>
      </c>
      <c r="G1271" t="s">
        <v>67</v>
      </c>
      <c r="H1271" t="s">
        <v>1185</v>
      </c>
      <c r="I1271" t="s">
        <v>1044</v>
      </c>
      <c r="J1271" t="s">
        <v>191</v>
      </c>
    </row>
    <row r="1272" spans="1:10" x14ac:dyDescent="0.35">
      <c r="A1272" t="s">
        <v>10</v>
      </c>
      <c r="B1272" t="s">
        <v>1344</v>
      </c>
      <c r="C1272" s="227" t="s">
        <v>60</v>
      </c>
      <c r="D1272" s="227">
        <v>152.06</v>
      </c>
      <c r="E1272" s="227" t="s">
        <v>65</v>
      </c>
      <c r="F1272" t="s">
        <v>66</v>
      </c>
      <c r="G1272" t="s">
        <v>67</v>
      </c>
      <c r="H1272" t="s">
        <v>1185</v>
      </c>
      <c r="I1272" t="s">
        <v>1044</v>
      </c>
      <c r="J1272" t="s">
        <v>191</v>
      </c>
    </row>
    <row r="1273" spans="1:10" x14ac:dyDescent="0.35">
      <c r="A1273" t="s">
        <v>10</v>
      </c>
      <c r="B1273" t="s">
        <v>1344</v>
      </c>
      <c r="C1273" s="227" t="s">
        <v>84</v>
      </c>
      <c r="D1273" s="227">
        <v>139.12</v>
      </c>
      <c r="E1273" s="227" t="s">
        <v>65</v>
      </c>
      <c r="F1273" t="s">
        <v>66</v>
      </c>
      <c r="G1273" t="s">
        <v>67</v>
      </c>
      <c r="H1273" t="s">
        <v>1185</v>
      </c>
      <c r="I1273" t="s">
        <v>1044</v>
      </c>
      <c r="J1273" t="s">
        <v>191</v>
      </c>
    </row>
    <row r="1274" spans="1:10" x14ac:dyDescent="0.35">
      <c r="A1274" t="s">
        <v>10</v>
      </c>
      <c r="B1274" t="s">
        <v>1344</v>
      </c>
      <c r="C1274" s="227" t="s">
        <v>100</v>
      </c>
      <c r="D1274" s="227">
        <v>283.31</v>
      </c>
      <c r="E1274" s="227" t="s">
        <v>65</v>
      </c>
      <c r="F1274" t="s">
        <v>66</v>
      </c>
      <c r="G1274" t="s">
        <v>67</v>
      </c>
      <c r="H1274" t="s">
        <v>1185</v>
      </c>
      <c r="I1274" t="s">
        <v>1044</v>
      </c>
      <c r="J1274" t="s">
        <v>191</v>
      </c>
    </row>
    <row r="1275" spans="1:10" x14ac:dyDescent="0.35">
      <c r="A1275" t="s">
        <v>10</v>
      </c>
      <c r="B1275" t="s">
        <v>1344</v>
      </c>
      <c r="C1275" s="227" t="s">
        <v>94</v>
      </c>
      <c r="D1275" s="227">
        <v>137.1</v>
      </c>
      <c r="E1275" s="227" t="s">
        <v>65</v>
      </c>
      <c r="F1275" t="s">
        <v>66</v>
      </c>
      <c r="G1275" t="s">
        <v>67</v>
      </c>
      <c r="H1275" t="s">
        <v>1185</v>
      </c>
      <c r="I1275" t="s">
        <v>1044</v>
      </c>
      <c r="J1275" t="s">
        <v>191</v>
      </c>
    </row>
    <row r="1276" spans="1:10" x14ac:dyDescent="0.35">
      <c r="A1276" t="s">
        <v>10</v>
      </c>
      <c r="B1276" t="s">
        <v>1344</v>
      </c>
      <c r="C1276" s="227" t="s">
        <v>278</v>
      </c>
      <c r="D1276" s="227">
        <v>111.71</v>
      </c>
      <c r="E1276" s="227" t="s">
        <v>65</v>
      </c>
      <c r="F1276" t="s">
        <v>66</v>
      </c>
      <c r="G1276" t="s">
        <v>67</v>
      </c>
      <c r="H1276" t="s">
        <v>1185</v>
      </c>
      <c r="I1276" t="s">
        <v>1044</v>
      </c>
      <c r="J1276" t="s">
        <v>191</v>
      </c>
    </row>
    <row r="1277" spans="1:10" x14ac:dyDescent="0.35">
      <c r="A1277" t="s">
        <v>10</v>
      </c>
      <c r="B1277" t="s">
        <v>1344</v>
      </c>
      <c r="C1277" s="227" t="s">
        <v>1360</v>
      </c>
      <c r="D1277" s="227">
        <v>195.08</v>
      </c>
      <c r="E1277" s="227" t="s">
        <v>65</v>
      </c>
      <c r="F1277" t="s">
        <v>66</v>
      </c>
      <c r="G1277" t="s">
        <v>67</v>
      </c>
      <c r="H1277" t="s">
        <v>1185</v>
      </c>
      <c r="I1277" t="s">
        <v>1044</v>
      </c>
      <c r="J1277" t="s">
        <v>191</v>
      </c>
    </row>
    <row r="1278" spans="1:10" x14ac:dyDescent="0.35">
      <c r="A1278" t="s">
        <v>10</v>
      </c>
      <c r="B1278" t="s">
        <v>1344</v>
      </c>
      <c r="C1278" s="227" t="s">
        <v>1361</v>
      </c>
      <c r="D1278" s="227">
        <v>133.99</v>
      </c>
      <c r="E1278" s="227" t="s">
        <v>65</v>
      </c>
      <c r="F1278" t="s">
        <v>66</v>
      </c>
      <c r="G1278" t="s">
        <v>67</v>
      </c>
      <c r="H1278" t="s">
        <v>1185</v>
      </c>
      <c r="I1278" t="s">
        <v>1044</v>
      </c>
      <c r="J1278" t="s">
        <v>191</v>
      </c>
    </row>
    <row r="1279" spans="1:10" x14ac:dyDescent="0.35">
      <c r="A1279" t="s">
        <v>10</v>
      </c>
      <c r="B1279" t="s">
        <v>1344</v>
      </c>
      <c r="C1279" s="227" t="s">
        <v>129</v>
      </c>
      <c r="D1279" s="227">
        <v>192.48</v>
      </c>
      <c r="E1279" s="227" t="s">
        <v>65</v>
      </c>
      <c r="F1279" t="s">
        <v>66</v>
      </c>
      <c r="G1279" t="s">
        <v>67</v>
      </c>
      <c r="H1279" t="s">
        <v>1185</v>
      </c>
      <c r="I1279" t="s">
        <v>1044</v>
      </c>
      <c r="J1279" t="s">
        <v>191</v>
      </c>
    </row>
    <row r="1280" spans="1:10" x14ac:dyDescent="0.35">
      <c r="A1280" t="s">
        <v>10</v>
      </c>
      <c r="B1280" t="s">
        <v>1344</v>
      </c>
      <c r="C1280" s="227" t="s">
        <v>182</v>
      </c>
      <c r="D1280" s="227">
        <v>153.06</v>
      </c>
      <c r="E1280" s="227" t="s">
        <v>65</v>
      </c>
      <c r="F1280" t="s">
        <v>66</v>
      </c>
      <c r="G1280" t="s">
        <v>67</v>
      </c>
      <c r="H1280" t="s">
        <v>1185</v>
      </c>
      <c r="I1280" t="s">
        <v>1044</v>
      </c>
      <c r="J1280" t="s">
        <v>191</v>
      </c>
    </row>
    <row r="1281" spans="1:10" x14ac:dyDescent="0.35">
      <c r="A1281" t="s">
        <v>10</v>
      </c>
      <c r="B1281" t="s">
        <v>1344</v>
      </c>
      <c r="C1281" s="227" t="s">
        <v>742</v>
      </c>
      <c r="D1281" s="227">
        <v>121.31</v>
      </c>
      <c r="E1281" s="227" t="s">
        <v>65</v>
      </c>
      <c r="F1281" t="s">
        <v>66</v>
      </c>
      <c r="G1281" t="s">
        <v>67</v>
      </c>
      <c r="H1281" t="s">
        <v>1185</v>
      </c>
      <c r="I1281" t="s">
        <v>1044</v>
      </c>
      <c r="J1281" t="s">
        <v>191</v>
      </c>
    </row>
    <row r="1282" spans="1:10" x14ac:dyDescent="0.35">
      <c r="A1282" t="s">
        <v>10</v>
      </c>
      <c r="B1282" t="s">
        <v>1344</v>
      </c>
      <c r="C1282" s="227" t="s">
        <v>114</v>
      </c>
      <c r="D1282" s="227">
        <v>115.93</v>
      </c>
      <c r="E1282" s="227" t="s">
        <v>65</v>
      </c>
      <c r="F1282" t="s">
        <v>66</v>
      </c>
      <c r="G1282" t="s">
        <v>67</v>
      </c>
      <c r="H1282" t="s">
        <v>1185</v>
      </c>
      <c r="I1282" t="s">
        <v>1044</v>
      </c>
      <c r="J1282" t="s">
        <v>191</v>
      </c>
    </row>
    <row r="1283" spans="1:10" x14ac:dyDescent="0.35">
      <c r="A1283" t="s">
        <v>10</v>
      </c>
      <c r="B1283" t="s">
        <v>1344</v>
      </c>
      <c r="C1283" s="227" t="s">
        <v>169</v>
      </c>
      <c r="D1283" s="227">
        <v>115.43</v>
      </c>
      <c r="E1283" s="227" t="s">
        <v>65</v>
      </c>
      <c r="F1283" t="s">
        <v>66</v>
      </c>
      <c r="G1283" t="s">
        <v>67</v>
      </c>
      <c r="H1283" t="s">
        <v>1185</v>
      </c>
      <c r="I1283" t="s">
        <v>1044</v>
      </c>
      <c r="J1283" t="s">
        <v>191</v>
      </c>
    </row>
    <row r="1284" spans="1:10" x14ac:dyDescent="0.35">
      <c r="A1284" t="s">
        <v>10</v>
      </c>
      <c r="B1284" t="s">
        <v>1344</v>
      </c>
      <c r="C1284" s="227" t="s">
        <v>202</v>
      </c>
      <c r="D1284" s="227">
        <v>134.58000000000001</v>
      </c>
      <c r="E1284" s="227" t="s">
        <v>65</v>
      </c>
      <c r="F1284" t="s">
        <v>66</v>
      </c>
      <c r="G1284" t="s">
        <v>67</v>
      </c>
      <c r="H1284" t="s">
        <v>1185</v>
      </c>
      <c r="I1284" t="s">
        <v>1044</v>
      </c>
      <c r="J1284" t="s">
        <v>191</v>
      </c>
    </row>
    <row r="1285" spans="1:10" x14ac:dyDescent="0.35">
      <c r="A1285" t="s">
        <v>10</v>
      </c>
      <c r="B1285" t="s">
        <v>1344</v>
      </c>
      <c r="C1285" s="227" t="s">
        <v>188</v>
      </c>
      <c r="D1285" s="227">
        <v>140.88</v>
      </c>
      <c r="E1285" s="227" t="s">
        <v>65</v>
      </c>
      <c r="F1285" t="s">
        <v>66</v>
      </c>
      <c r="G1285" t="s">
        <v>67</v>
      </c>
      <c r="H1285" t="s">
        <v>1185</v>
      </c>
      <c r="I1285" t="s">
        <v>1044</v>
      </c>
      <c r="J1285" t="s">
        <v>191</v>
      </c>
    </row>
    <row r="1286" spans="1:10" x14ac:dyDescent="0.35">
      <c r="A1286" t="s">
        <v>10</v>
      </c>
      <c r="B1286" t="s">
        <v>1344</v>
      </c>
      <c r="C1286" s="227" t="s">
        <v>762</v>
      </c>
      <c r="D1286" s="227">
        <v>140.88</v>
      </c>
      <c r="E1286" s="227" t="s">
        <v>65</v>
      </c>
      <c r="F1286" t="s">
        <v>66</v>
      </c>
      <c r="G1286" t="s">
        <v>67</v>
      </c>
      <c r="H1286" t="s">
        <v>1185</v>
      </c>
      <c r="I1286" t="s">
        <v>1044</v>
      </c>
      <c r="J1286" t="s">
        <v>191</v>
      </c>
    </row>
    <row r="1287" spans="1:10" x14ac:dyDescent="0.35">
      <c r="A1287" t="s">
        <v>10</v>
      </c>
      <c r="B1287" t="s">
        <v>1344</v>
      </c>
      <c r="C1287" s="227" t="s">
        <v>743</v>
      </c>
      <c r="D1287" s="227">
        <v>143.41</v>
      </c>
      <c r="E1287" s="227" t="s">
        <v>65</v>
      </c>
      <c r="F1287" t="s">
        <v>66</v>
      </c>
      <c r="G1287" t="s">
        <v>67</v>
      </c>
      <c r="H1287" t="s">
        <v>1185</v>
      </c>
      <c r="I1287" t="s">
        <v>1044</v>
      </c>
      <c r="J1287" t="s">
        <v>191</v>
      </c>
    </row>
    <row r="1288" spans="1:10" x14ac:dyDescent="0.35">
      <c r="A1288" t="s">
        <v>10</v>
      </c>
      <c r="B1288" t="s">
        <v>1344</v>
      </c>
      <c r="C1288" s="227" t="s">
        <v>761</v>
      </c>
      <c r="D1288" s="227">
        <v>240.22</v>
      </c>
      <c r="E1288" s="227" t="s">
        <v>65</v>
      </c>
      <c r="F1288" t="s">
        <v>66</v>
      </c>
      <c r="G1288" t="s">
        <v>67</v>
      </c>
      <c r="H1288" t="s">
        <v>1185</v>
      </c>
      <c r="I1288" t="s">
        <v>1044</v>
      </c>
      <c r="J1288" t="s">
        <v>191</v>
      </c>
    </row>
    <row r="1289" spans="1:10" x14ac:dyDescent="0.35">
      <c r="A1289" t="s">
        <v>10</v>
      </c>
      <c r="B1289" t="s">
        <v>1344</v>
      </c>
      <c r="C1289" s="227" t="s">
        <v>912</v>
      </c>
      <c r="D1289" s="227">
        <v>131.13</v>
      </c>
      <c r="E1289" s="227" t="s">
        <v>65</v>
      </c>
      <c r="F1289" t="s">
        <v>66</v>
      </c>
      <c r="G1289" t="s">
        <v>67</v>
      </c>
      <c r="H1289" t="s">
        <v>1185</v>
      </c>
      <c r="I1289" t="s">
        <v>1044</v>
      </c>
      <c r="J1289" t="s">
        <v>191</v>
      </c>
    </row>
    <row r="1290" spans="1:10" x14ac:dyDescent="0.35">
      <c r="A1290" t="s">
        <v>10</v>
      </c>
      <c r="B1290" t="s">
        <v>1344</v>
      </c>
      <c r="C1290" s="227" t="s">
        <v>137</v>
      </c>
      <c r="D1290" s="227">
        <v>163</v>
      </c>
      <c r="E1290" s="227" t="s">
        <v>65</v>
      </c>
      <c r="F1290" t="s">
        <v>66</v>
      </c>
      <c r="G1290" t="s">
        <v>67</v>
      </c>
      <c r="H1290" t="s">
        <v>1185</v>
      </c>
      <c r="I1290" t="s">
        <v>1044</v>
      </c>
      <c r="J1290" t="s">
        <v>191</v>
      </c>
    </row>
    <row r="1291" spans="1:10" x14ac:dyDescent="0.35">
      <c r="A1291" t="s">
        <v>10</v>
      </c>
      <c r="B1291" t="s">
        <v>1344</v>
      </c>
      <c r="C1291" s="227" t="s">
        <v>139</v>
      </c>
      <c r="D1291" s="227">
        <v>125.34</v>
      </c>
      <c r="E1291" s="227" t="s">
        <v>65</v>
      </c>
      <c r="F1291" t="s">
        <v>66</v>
      </c>
      <c r="G1291" t="s">
        <v>67</v>
      </c>
      <c r="H1291" t="s">
        <v>1185</v>
      </c>
      <c r="I1291" t="s">
        <v>1044</v>
      </c>
      <c r="J1291" t="s">
        <v>191</v>
      </c>
    </row>
    <row r="1292" spans="1:10" x14ac:dyDescent="0.35">
      <c r="A1292" t="s">
        <v>10</v>
      </c>
      <c r="B1292" t="s">
        <v>1344</v>
      </c>
      <c r="C1292" s="227" t="s">
        <v>140</v>
      </c>
      <c r="D1292" s="227">
        <v>170.78</v>
      </c>
      <c r="E1292" s="227" t="s">
        <v>65</v>
      </c>
      <c r="F1292" t="s">
        <v>66</v>
      </c>
      <c r="G1292" t="s">
        <v>67</v>
      </c>
      <c r="H1292" t="s">
        <v>1185</v>
      </c>
      <c r="I1292" t="s">
        <v>1044</v>
      </c>
      <c r="J1292" t="s">
        <v>191</v>
      </c>
    </row>
    <row r="1293" spans="1:10" x14ac:dyDescent="0.35">
      <c r="A1293" t="s">
        <v>10</v>
      </c>
      <c r="B1293" t="s">
        <v>1344</v>
      </c>
      <c r="C1293" s="227" t="s">
        <v>128</v>
      </c>
      <c r="D1293" s="227">
        <v>106.99</v>
      </c>
      <c r="E1293" s="227" t="s">
        <v>65</v>
      </c>
      <c r="F1293" t="s">
        <v>66</v>
      </c>
      <c r="G1293" t="s">
        <v>67</v>
      </c>
      <c r="H1293" t="s">
        <v>1185</v>
      </c>
      <c r="I1293" t="s">
        <v>1044</v>
      </c>
      <c r="J1293" t="s">
        <v>191</v>
      </c>
    </row>
    <row r="1294" spans="1:10" x14ac:dyDescent="0.35">
      <c r="A1294" t="s">
        <v>10</v>
      </c>
      <c r="B1294" t="s">
        <v>1344</v>
      </c>
      <c r="C1294" s="227" t="s">
        <v>136</v>
      </c>
      <c r="D1294" s="227">
        <v>501.57</v>
      </c>
      <c r="E1294" s="227" t="s">
        <v>65</v>
      </c>
      <c r="F1294" t="s">
        <v>66</v>
      </c>
      <c r="G1294" t="s">
        <v>67</v>
      </c>
      <c r="H1294" t="s">
        <v>1185</v>
      </c>
      <c r="I1294" t="s">
        <v>1044</v>
      </c>
      <c r="J1294" t="s">
        <v>191</v>
      </c>
    </row>
    <row r="1295" spans="1:10" x14ac:dyDescent="0.35">
      <c r="A1295" t="s">
        <v>10</v>
      </c>
      <c r="B1295" t="s">
        <v>1344</v>
      </c>
      <c r="C1295" s="227" t="s">
        <v>667</v>
      </c>
      <c r="D1295" s="227">
        <v>185.72</v>
      </c>
      <c r="E1295" s="227" t="s">
        <v>65</v>
      </c>
      <c r="F1295" t="s">
        <v>66</v>
      </c>
      <c r="G1295" t="s">
        <v>67</v>
      </c>
      <c r="H1295" t="s">
        <v>1185</v>
      </c>
      <c r="I1295" t="s">
        <v>1044</v>
      </c>
      <c r="J1295" t="s">
        <v>191</v>
      </c>
    </row>
    <row r="1296" spans="1:10" x14ac:dyDescent="0.35">
      <c r="A1296" t="s">
        <v>10</v>
      </c>
      <c r="B1296" t="s">
        <v>1344</v>
      </c>
      <c r="C1296" s="227" t="s">
        <v>889</v>
      </c>
      <c r="D1296" s="227">
        <v>143.44</v>
      </c>
      <c r="E1296" s="227" t="s">
        <v>65</v>
      </c>
      <c r="F1296" t="s">
        <v>66</v>
      </c>
      <c r="G1296" t="s">
        <v>67</v>
      </c>
      <c r="H1296" t="s">
        <v>1185</v>
      </c>
      <c r="I1296" t="s">
        <v>1044</v>
      </c>
      <c r="J1296" t="s">
        <v>191</v>
      </c>
    </row>
    <row r="1297" spans="1:10" x14ac:dyDescent="0.35">
      <c r="A1297" t="s">
        <v>10</v>
      </c>
      <c r="B1297" t="s">
        <v>1344</v>
      </c>
      <c r="C1297" s="227" t="s">
        <v>890</v>
      </c>
      <c r="D1297" s="227">
        <v>120.08</v>
      </c>
      <c r="E1297" s="227" t="s">
        <v>65</v>
      </c>
      <c r="F1297" t="s">
        <v>66</v>
      </c>
      <c r="G1297" t="s">
        <v>67</v>
      </c>
      <c r="H1297" t="s">
        <v>1185</v>
      </c>
      <c r="I1297" t="s">
        <v>1044</v>
      </c>
      <c r="J1297" t="s">
        <v>191</v>
      </c>
    </row>
    <row r="1298" spans="1:10" x14ac:dyDescent="0.35">
      <c r="A1298" t="s">
        <v>10</v>
      </c>
      <c r="B1298" t="s">
        <v>1344</v>
      </c>
      <c r="C1298" s="227" t="s">
        <v>891</v>
      </c>
      <c r="D1298" s="227">
        <v>170.54</v>
      </c>
      <c r="E1298" s="227" t="s">
        <v>65</v>
      </c>
      <c r="F1298" t="s">
        <v>66</v>
      </c>
      <c r="G1298" t="s">
        <v>67</v>
      </c>
      <c r="H1298" t="s">
        <v>1185</v>
      </c>
      <c r="I1298" t="s">
        <v>1044</v>
      </c>
      <c r="J1298" t="s">
        <v>191</v>
      </c>
    </row>
    <row r="1299" spans="1:10" x14ac:dyDescent="0.35">
      <c r="A1299" t="s">
        <v>10</v>
      </c>
      <c r="B1299" t="s">
        <v>1344</v>
      </c>
      <c r="C1299" s="227" t="s">
        <v>1362</v>
      </c>
      <c r="D1299" s="227">
        <v>12.61</v>
      </c>
      <c r="E1299" s="227" t="s">
        <v>990</v>
      </c>
      <c r="F1299" t="s">
        <v>991</v>
      </c>
      <c r="G1299" t="s">
        <v>67</v>
      </c>
      <c r="H1299" t="s">
        <v>1185</v>
      </c>
      <c r="I1299" t="s">
        <v>1044</v>
      </c>
      <c r="J1299" t="s">
        <v>191</v>
      </c>
    </row>
    <row r="1300" spans="1:10" x14ac:dyDescent="0.35">
      <c r="A1300" t="s">
        <v>10</v>
      </c>
      <c r="B1300" t="s">
        <v>1344</v>
      </c>
      <c r="C1300" s="227" t="s">
        <v>915</v>
      </c>
      <c r="D1300" s="227">
        <v>7</v>
      </c>
      <c r="E1300" s="227" t="s">
        <v>92</v>
      </c>
      <c r="F1300" t="s">
        <v>93</v>
      </c>
      <c r="G1300" t="s">
        <v>67</v>
      </c>
      <c r="H1300" t="s">
        <v>1185</v>
      </c>
      <c r="I1300" t="s">
        <v>1044</v>
      </c>
      <c r="J1300" t="s">
        <v>191</v>
      </c>
    </row>
    <row r="1301" spans="1:10" x14ac:dyDescent="0.35">
      <c r="A1301" t="s">
        <v>10</v>
      </c>
      <c r="B1301" t="s">
        <v>1344</v>
      </c>
      <c r="C1301" s="227" t="s">
        <v>1363</v>
      </c>
      <c r="D1301" s="227">
        <v>41.55</v>
      </c>
      <c r="E1301" s="227" t="s">
        <v>92</v>
      </c>
      <c r="F1301" t="s">
        <v>93</v>
      </c>
      <c r="G1301" t="s">
        <v>67</v>
      </c>
      <c r="H1301" t="s">
        <v>1185</v>
      </c>
      <c r="I1301" t="s">
        <v>1044</v>
      </c>
      <c r="J1301" t="s">
        <v>191</v>
      </c>
    </row>
    <row r="1302" spans="1:10" x14ac:dyDescent="0.35">
      <c r="A1302" t="s">
        <v>10</v>
      </c>
      <c r="B1302" t="s">
        <v>1344</v>
      </c>
      <c r="C1302" s="227" t="s">
        <v>684</v>
      </c>
      <c r="D1302" s="227">
        <v>16.62</v>
      </c>
      <c r="E1302" s="227" t="s">
        <v>92</v>
      </c>
      <c r="F1302" t="s">
        <v>93</v>
      </c>
      <c r="G1302" t="s">
        <v>67</v>
      </c>
      <c r="H1302" t="s">
        <v>1185</v>
      </c>
      <c r="I1302" t="s">
        <v>1044</v>
      </c>
      <c r="J1302" t="s">
        <v>191</v>
      </c>
    </row>
    <row r="1303" spans="1:10" x14ac:dyDescent="0.35">
      <c r="A1303" t="s">
        <v>10</v>
      </c>
      <c r="B1303" t="s">
        <v>1344</v>
      </c>
      <c r="C1303" s="227" t="s">
        <v>988</v>
      </c>
      <c r="D1303" s="227">
        <v>38.25</v>
      </c>
      <c r="E1303" s="227" t="s">
        <v>159</v>
      </c>
      <c r="F1303" t="s">
        <v>160</v>
      </c>
      <c r="G1303" t="s">
        <v>67</v>
      </c>
      <c r="H1303" t="s">
        <v>1185</v>
      </c>
      <c r="I1303" t="s">
        <v>1044</v>
      </c>
      <c r="J1303" t="s">
        <v>191</v>
      </c>
    </row>
    <row r="1304" spans="1:10" x14ac:dyDescent="0.35">
      <c r="A1304" t="s">
        <v>10</v>
      </c>
      <c r="B1304" t="s">
        <v>1344</v>
      </c>
      <c r="C1304" s="227" t="s">
        <v>1364</v>
      </c>
      <c r="D1304" s="227">
        <v>4.6900000000000004</v>
      </c>
      <c r="E1304" s="227" t="s">
        <v>159</v>
      </c>
      <c r="F1304" t="s">
        <v>160</v>
      </c>
      <c r="G1304" t="s">
        <v>67</v>
      </c>
      <c r="H1304" t="s">
        <v>1185</v>
      </c>
      <c r="I1304" t="s">
        <v>1044</v>
      </c>
      <c r="J1304" t="s">
        <v>191</v>
      </c>
    </row>
    <row r="1305" spans="1:10" x14ac:dyDescent="0.35">
      <c r="A1305" t="s">
        <v>10</v>
      </c>
      <c r="B1305" t="s">
        <v>1344</v>
      </c>
      <c r="C1305" s="227" t="s">
        <v>1365</v>
      </c>
      <c r="D1305" s="227">
        <v>23.09</v>
      </c>
      <c r="E1305" s="227" t="s">
        <v>159</v>
      </c>
      <c r="F1305" t="s">
        <v>160</v>
      </c>
      <c r="G1305" t="s">
        <v>67</v>
      </c>
      <c r="H1305" t="s">
        <v>1185</v>
      </c>
      <c r="I1305" t="s">
        <v>1044</v>
      </c>
      <c r="J1305" t="s">
        <v>191</v>
      </c>
    </row>
    <row r="1306" spans="1:10" x14ac:dyDescent="0.35">
      <c r="A1306" t="s">
        <v>10</v>
      </c>
      <c r="B1306" t="s">
        <v>1344</v>
      </c>
      <c r="C1306" s="227" t="s">
        <v>361</v>
      </c>
      <c r="D1306" s="227">
        <v>56.75</v>
      </c>
      <c r="E1306" s="227" t="s">
        <v>159</v>
      </c>
      <c r="F1306" t="s">
        <v>160</v>
      </c>
      <c r="G1306" t="s">
        <v>67</v>
      </c>
      <c r="H1306" t="s">
        <v>1185</v>
      </c>
      <c r="I1306" t="s">
        <v>1044</v>
      </c>
      <c r="J1306" t="s">
        <v>191</v>
      </c>
    </row>
    <row r="1307" spans="1:10" x14ac:dyDescent="0.35">
      <c r="A1307" t="s">
        <v>10</v>
      </c>
      <c r="B1307" t="s">
        <v>1344</v>
      </c>
      <c r="C1307" s="227" t="s">
        <v>141</v>
      </c>
      <c r="D1307" s="227">
        <v>187.83</v>
      </c>
      <c r="E1307" s="227" t="s">
        <v>159</v>
      </c>
      <c r="F1307" t="s">
        <v>160</v>
      </c>
      <c r="G1307" t="s">
        <v>67</v>
      </c>
      <c r="H1307" t="s">
        <v>1185</v>
      </c>
      <c r="I1307" t="s">
        <v>1044</v>
      </c>
      <c r="J1307" t="s">
        <v>191</v>
      </c>
    </row>
    <row r="1308" spans="1:10" x14ac:dyDescent="0.35">
      <c r="A1308" t="s">
        <v>10</v>
      </c>
      <c r="B1308" t="s">
        <v>1344</v>
      </c>
      <c r="C1308" s="227" t="s">
        <v>119</v>
      </c>
      <c r="D1308" s="227">
        <v>43.15</v>
      </c>
      <c r="E1308" s="227" t="s">
        <v>159</v>
      </c>
      <c r="F1308" t="s">
        <v>160</v>
      </c>
      <c r="G1308" t="s">
        <v>67</v>
      </c>
      <c r="H1308" t="s">
        <v>1185</v>
      </c>
      <c r="I1308" t="s">
        <v>1044</v>
      </c>
      <c r="J1308" t="s">
        <v>191</v>
      </c>
    </row>
    <row r="1309" spans="1:10" x14ac:dyDescent="0.35">
      <c r="A1309" t="s">
        <v>10</v>
      </c>
      <c r="B1309" t="s">
        <v>1344</v>
      </c>
      <c r="C1309" s="227" t="s">
        <v>420</v>
      </c>
      <c r="D1309" s="227">
        <v>143.29</v>
      </c>
      <c r="E1309" s="227" t="s">
        <v>65</v>
      </c>
      <c r="F1309" t="s">
        <v>66</v>
      </c>
      <c r="G1309" t="s">
        <v>67</v>
      </c>
      <c r="H1309" t="s">
        <v>1185</v>
      </c>
      <c r="I1309" t="s">
        <v>1044</v>
      </c>
      <c r="J1309" t="s">
        <v>191</v>
      </c>
    </row>
    <row r="1310" spans="1:10" x14ac:dyDescent="0.35">
      <c r="A1310" t="s">
        <v>10</v>
      </c>
      <c r="B1310" t="s">
        <v>1344</v>
      </c>
      <c r="C1310" s="227" t="s">
        <v>297</v>
      </c>
      <c r="D1310" s="227">
        <v>188.07</v>
      </c>
      <c r="E1310" s="227" t="s">
        <v>65</v>
      </c>
      <c r="F1310" t="s">
        <v>66</v>
      </c>
      <c r="G1310" t="s">
        <v>67</v>
      </c>
      <c r="H1310" t="s">
        <v>1185</v>
      </c>
      <c r="I1310" t="s">
        <v>1044</v>
      </c>
      <c r="J1310" t="s">
        <v>191</v>
      </c>
    </row>
    <row r="1311" spans="1:10" x14ac:dyDescent="0.35">
      <c r="A1311" t="s">
        <v>10</v>
      </c>
      <c r="B1311" t="s">
        <v>1344</v>
      </c>
      <c r="C1311" s="227" t="s">
        <v>298</v>
      </c>
      <c r="D1311" s="227">
        <v>205.51</v>
      </c>
      <c r="E1311" s="227" t="s">
        <v>65</v>
      </c>
      <c r="F1311" t="s">
        <v>66</v>
      </c>
      <c r="G1311" t="s">
        <v>67</v>
      </c>
      <c r="H1311" t="s">
        <v>1185</v>
      </c>
      <c r="I1311" t="s">
        <v>1044</v>
      </c>
      <c r="J1311" t="s">
        <v>191</v>
      </c>
    </row>
    <row r="1312" spans="1:10" x14ac:dyDescent="0.35">
      <c r="A1312" t="s">
        <v>10</v>
      </c>
      <c r="B1312" t="s">
        <v>1344</v>
      </c>
      <c r="C1312" s="227" t="s">
        <v>170</v>
      </c>
      <c r="D1312" s="227">
        <v>146.31</v>
      </c>
      <c r="E1312" s="227" t="s">
        <v>65</v>
      </c>
      <c r="F1312" t="s">
        <v>66</v>
      </c>
      <c r="G1312" t="s">
        <v>67</v>
      </c>
      <c r="H1312" t="s">
        <v>1185</v>
      </c>
      <c r="I1312" t="s">
        <v>1044</v>
      </c>
      <c r="J1312" t="s">
        <v>191</v>
      </c>
    </row>
    <row r="1313" spans="1:10" x14ac:dyDescent="0.35">
      <c r="A1313" t="s">
        <v>10</v>
      </c>
      <c r="B1313" t="s">
        <v>1344</v>
      </c>
      <c r="C1313" s="227" t="s">
        <v>149</v>
      </c>
      <c r="D1313" s="227">
        <v>138.36000000000001</v>
      </c>
      <c r="E1313" s="227" t="s">
        <v>65</v>
      </c>
      <c r="F1313" t="s">
        <v>66</v>
      </c>
      <c r="G1313" t="s">
        <v>67</v>
      </c>
      <c r="H1313" t="s">
        <v>1185</v>
      </c>
      <c r="I1313" t="s">
        <v>1044</v>
      </c>
      <c r="J1313" t="s">
        <v>191</v>
      </c>
    </row>
    <row r="1314" spans="1:10" x14ac:dyDescent="0.35">
      <c r="A1314" t="s">
        <v>10</v>
      </c>
      <c r="B1314" t="s">
        <v>1344</v>
      </c>
      <c r="C1314" s="227" t="s">
        <v>158</v>
      </c>
      <c r="D1314" s="227">
        <v>140.29</v>
      </c>
      <c r="E1314" s="227" t="s">
        <v>65</v>
      </c>
      <c r="F1314" t="s">
        <v>66</v>
      </c>
      <c r="G1314" t="s">
        <v>67</v>
      </c>
      <c r="H1314" t="s">
        <v>1185</v>
      </c>
      <c r="I1314" t="s">
        <v>1044</v>
      </c>
      <c r="J1314" t="s">
        <v>191</v>
      </c>
    </row>
    <row r="1315" spans="1:10" x14ac:dyDescent="0.35">
      <c r="A1315" t="s">
        <v>10</v>
      </c>
      <c r="B1315" t="s">
        <v>1344</v>
      </c>
      <c r="C1315" s="227" t="s">
        <v>146</v>
      </c>
      <c r="D1315" s="227">
        <v>139.33000000000001</v>
      </c>
      <c r="E1315" s="227" t="s">
        <v>65</v>
      </c>
      <c r="F1315" t="s">
        <v>66</v>
      </c>
      <c r="G1315" t="s">
        <v>67</v>
      </c>
      <c r="H1315" t="s">
        <v>1185</v>
      </c>
      <c r="I1315" t="s">
        <v>1044</v>
      </c>
      <c r="J1315" t="s">
        <v>191</v>
      </c>
    </row>
    <row r="1316" spans="1:10" x14ac:dyDescent="0.35">
      <c r="A1316" t="s">
        <v>10</v>
      </c>
      <c r="B1316" t="s">
        <v>1344</v>
      </c>
      <c r="C1316" s="227" t="s">
        <v>164</v>
      </c>
      <c r="D1316" s="227">
        <v>141.01</v>
      </c>
      <c r="E1316" s="227" t="s">
        <v>65</v>
      </c>
      <c r="F1316" t="s">
        <v>66</v>
      </c>
      <c r="G1316" t="s">
        <v>67</v>
      </c>
      <c r="H1316" t="s">
        <v>1185</v>
      </c>
      <c r="I1316" t="s">
        <v>1044</v>
      </c>
      <c r="J1316" t="s">
        <v>191</v>
      </c>
    </row>
    <row r="1317" spans="1:10" x14ac:dyDescent="0.35">
      <c r="A1317" t="s">
        <v>10</v>
      </c>
      <c r="B1317" t="s">
        <v>1344</v>
      </c>
      <c r="C1317" s="227" t="s">
        <v>212</v>
      </c>
      <c r="D1317" s="227">
        <v>141.01</v>
      </c>
      <c r="E1317" s="227" t="s">
        <v>65</v>
      </c>
      <c r="F1317" t="s">
        <v>66</v>
      </c>
      <c r="G1317" t="s">
        <v>67</v>
      </c>
      <c r="H1317" t="s">
        <v>1185</v>
      </c>
      <c r="I1317" t="s">
        <v>1044</v>
      </c>
      <c r="J1317" t="s">
        <v>191</v>
      </c>
    </row>
    <row r="1318" spans="1:10" x14ac:dyDescent="0.35">
      <c r="A1318" t="s">
        <v>10</v>
      </c>
      <c r="B1318" t="s">
        <v>1344</v>
      </c>
      <c r="C1318" s="227" t="s">
        <v>264</v>
      </c>
      <c r="D1318" s="227">
        <v>140.88</v>
      </c>
      <c r="E1318" s="227" t="s">
        <v>65</v>
      </c>
      <c r="F1318" t="s">
        <v>66</v>
      </c>
      <c r="G1318" t="s">
        <v>67</v>
      </c>
      <c r="H1318" t="s">
        <v>1185</v>
      </c>
      <c r="I1318" t="s">
        <v>1044</v>
      </c>
      <c r="J1318" t="s">
        <v>191</v>
      </c>
    </row>
    <row r="1319" spans="1:10" x14ac:dyDescent="0.35">
      <c r="A1319" t="s">
        <v>10</v>
      </c>
      <c r="B1319" t="s">
        <v>1344</v>
      </c>
      <c r="C1319" s="227" t="s">
        <v>277</v>
      </c>
      <c r="D1319" s="227">
        <v>139</v>
      </c>
      <c r="E1319" s="227" t="s">
        <v>65</v>
      </c>
      <c r="F1319" t="s">
        <v>66</v>
      </c>
      <c r="G1319" t="s">
        <v>67</v>
      </c>
      <c r="H1319" t="s">
        <v>1185</v>
      </c>
      <c r="I1319" t="s">
        <v>1044</v>
      </c>
      <c r="J1319" t="s">
        <v>191</v>
      </c>
    </row>
    <row r="1320" spans="1:10" x14ac:dyDescent="0.35">
      <c r="A1320" t="s">
        <v>10</v>
      </c>
      <c r="B1320" t="s">
        <v>1344</v>
      </c>
      <c r="C1320" s="227" t="s">
        <v>163</v>
      </c>
      <c r="D1320" s="227">
        <v>146.31</v>
      </c>
      <c r="E1320" s="227" t="s">
        <v>61</v>
      </c>
      <c r="F1320" t="s">
        <v>62</v>
      </c>
      <c r="G1320" t="s">
        <v>62</v>
      </c>
      <c r="H1320" t="s">
        <v>1185</v>
      </c>
      <c r="I1320" t="s">
        <v>1044</v>
      </c>
      <c r="J1320" t="s">
        <v>191</v>
      </c>
    </row>
    <row r="1321" spans="1:10" x14ac:dyDescent="0.35">
      <c r="A1321" t="s">
        <v>10</v>
      </c>
      <c r="B1321" t="s">
        <v>1344</v>
      </c>
      <c r="C1321" s="227" t="s">
        <v>806</v>
      </c>
      <c r="D1321" s="227">
        <v>84.18</v>
      </c>
      <c r="E1321" s="227" t="s">
        <v>36</v>
      </c>
      <c r="F1321" t="s">
        <v>37</v>
      </c>
      <c r="G1321" t="s">
        <v>13</v>
      </c>
      <c r="H1321" t="s">
        <v>14</v>
      </c>
      <c r="I1321" t="s">
        <v>15</v>
      </c>
      <c r="J1321" t="s">
        <v>16</v>
      </c>
    </row>
    <row r="1322" spans="1:10" x14ac:dyDescent="0.35">
      <c r="A1322" t="s">
        <v>10</v>
      </c>
      <c r="B1322" t="s">
        <v>1344</v>
      </c>
      <c r="C1322" s="227" t="s">
        <v>1013</v>
      </c>
      <c r="D1322" s="227">
        <v>65.92</v>
      </c>
      <c r="E1322" s="227" t="s">
        <v>36</v>
      </c>
      <c r="F1322" t="s">
        <v>37</v>
      </c>
      <c r="G1322" t="s">
        <v>13</v>
      </c>
      <c r="H1322" t="s">
        <v>14</v>
      </c>
      <c r="I1322" t="s">
        <v>15</v>
      </c>
      <c r="J1322" t="s">
        <v>16</v>
      </c>
    </row>
    <row r="1323" spans="1:10" x14ac:dyDescent="0.35">
      <c r="A1323" t="s">
        <v>10</v>
      </c>
      <c r="B1323" t="s">
        <v>1344</v>
      </c>
      <c r="C1323" s="227" t="s">
        <v>239</v>
      </c>
      <c r="D1323" s="227">
        <v>67.78</v>
      </c>
      <c r="E1323" s="227" t="s">
        <v>36</v>
      </c>
      <c r="F1323" t="s">
        <v>37</v>
      </c>
      <c r="G1323" t="s">
        <v>13</v>
      </c>
      <c r="H1323" t="s">
        <v>14</v>
      </c>
      <c r="I1323" t="s">
        <v>15</v>
      </c>
      <c r="J1323" t="s">
        <v>16</v>
      </c>
    </row>
    <row r="1324" spans="1:10" x14ac:dyDescent="0.35">
      <c r="A1324" t="s">
        <v>10</v>
      </c>
      <c r="B1324" t="s">
        <v>1344</v>
      </c>
      <c r="C1324" s="227" t="s">
        <v>1366</v>
      </c>
      <c r="D1324" s="227">
        <v>118.08</v>
      </c>
      <c r="E1324" s="227" t="s">
        <v>194</v>
      </c>
      <c r="F1324" t="s">
        <v>195</v>
      </c>
      <c r="G1324" t="s">
        <v>13</v>
      </c>
      <c r="H1324" t="s">
        <v>192</v>
      </c>
      <c r="I1324" t="s">
        <v>180</v>
      </c>
      <c r="J1324" t="s">
        <v>193</v>
      </c>
    </row>
    <row r="1325" spans="1:10" x14ac:dyDescent="0.35">
      <c r="A1325" t="s">
        <v>10</v>
      </c>
      <c r="B1325" t="s">
        <v>1344</v>
      </c>
      <c r="C1325" s="227" t="s">
        <v>270</v>
      </c>
      <c r="D1325" s="227">
        <v>124.25</v>
      </c>
      <c r="E1325" s="227" t="s">
        <v>159</v>
      </c>
      <c r="F1325" t="s">
        <v>160</v>
      </c>
      <c r="G1325" t="s">
        <v>67</v>
      </c>
      <c r="H1325" t="s">
        <v>1367</v>
      </c>
      <c r="I1325" t="s">
        <v>1081</v>
      </c>
      <c r="J1325" t="s">
        <v>1367</v>
      </c>
    </row>
    <row r="1326" spans="1:10" x14ac:dyDescent="0.35">
      <c r="A1326" t="s">
        <v>10</v>
      </c>
      <c r="B1326" t="s">
        <v>1344</v>
      </c>
      <c r="C1326" s="227" t="s">
        <v>238</v>
      </c>
      <c r="D1326" s="227">
        <v>2.75</v>
      </c>
      <c r="E1326" s="227" t="s">
        <v>41</v>
      </c>
      <c r="F1326" t="s">
        <v>42</v>
      </c>
      <c r="G1326" t="s">
        <v>13</v>
      </c>
      <c r="H1326" t="s">
        <v>14</v>
      </c>
      <c r="I1326" t="s">
        <v>15</v>
      </c>
      <c r="J1326" t="s">
        <v>16</v>
      </c>
    </row>
    <row r="1327" spans="1:10" x14ac:dyDescent="0.35">
      <c r="A1327" t="s">
        <v>10</v>
      </c>
      <c r="B1327" t="s">
        <v>1344</v>
      </c>
      <c r="C1327" s="227" t="s">
        <v>384</v>
      </c>
      <c r="D1327" s="227">
        <v>1.25</v>
      </c>
      <c r="E1327" s="227" t="s">
        <v>41</v>
      </c>
      <c r="F1327" t="s">
        <v>42</v>
      </c>
      <c r="G1327" t="s">
        <v>13</v>
      </c>
      <c r="H1327" t="s">
        <v>14</v>
      </c>
      <c r="I1327" t="s">
        <v>15</v>
      </c>
      <c r="J1327" t="s">
        <v>16</v>
      </c>
    </row>
    <row r="1328" spans="1:10" x14ac:dyDescent="0.35">
      <c r="A1328" t="s">
        <v>10</v>
      </c>
      <c r="B1328" t="s">
        <v>1344</v>
      </c>
      <c r="C1328" s="227" t="s">
        <v>1368</v>
      </c>
      <c r="D1328" s="227">
        <v>41.19</v>
      </c>
      <c r="E1328" s="227" t="s">
        <v>45</v>
      </c>
      <c r="F1328" t="s">
        <v>46</v>
      </c>
      <c r="G1328" t="s">
        <v>13</v>
      </c>
      <c r="H1328" t="s">
        <v>14</v>
      </c>
      <c r="I1328" t="s">
        <v>15</v>
      </c>
      <c r="J1328" t="s">
        <v>16</v>
      </c>
    </row>
    <row r="1329" spans="1:10" x14ac:dyDescent="0.35">
      <c r="A1329" t="s">
        <v>10</v>
      </c>
      <c r="B1329" t="s">
        <v>1344</v>
      </c>
      <c r="C1329" s="227" t="s">
        <v>597</v>
      </c>
      <c r="D1329" s="227">
        <v>88.89</v>
      </c>
      <c r="E1329" s="227" t="s">
        <v>591</v>
      </c>
      <c r="F1329" t="s">
        <v>898</v>
      </c>
      <c r="G1329" t="s">
        <v>595</v>
      </c>
      <c r="H1329" t="s">
        <v>1369</v>
      </c>
      <c r="I1329" t="s">
        <v>1081</v>
      </c>
      <c r="J1329" t="s">
        <v>1370</v>
      </c>
    </row>
    <row r="1330" spans="1:10" x14ac:dyDescent="0.35">
      <c r="A1330" t="s">
        <v>10</v>
      </c>
      <c r="B1330" t="s">
        <v>1344</v>
      </c>
      <c r="C1330" s="227" t="s">
        <v>592</v>
      </c>
      <c r="D1330" s="227">
        <v>363.64</v>
      </c>
      <c r="E1330" s="227" t="s">
        <v>591</v>
      </c>
      <c r="F1330" t="s">
        <v>898</v>
      </c>
      <c r="G1330" t="s">
        <v>595</v>
      </c>
      <c r="H1330" t="s">
        <v>1369</v>
      </c>
      <c r="I1330" t="s">
        <v>1081</v>
      </c>
      <c r="J1330" t="s">
        <v>1370</v>
      </c>
    </row>
    <row r="1331" spans="1:10" x14ac:dyDescent="0.35">
      <c r="A1331" t="s">
        <v>10</v>
      </c>
      <c r="B1331" t="s">
        <v>1344</v>
      </c>
      <c r="C1331" s="227" t="s">
        <v>1371</v>
      </c>
      <c r="D1331" s="227">
        <v>131.51</v>
      </c>
      <c r="E1331" s="227" t="s">
        <v>45</v>
      </c>
      <c r="F1331" t="s">
        <v>46</v>
      </c>
      <c r="G1331" t="s">
        <v>13</v>
      </c>
      <c r="H1331" t="s">
        <v>14</v>
      </c>
      <c r="I1331" t="s">
        <v>15</v>
      </c>
      <c r="J1331" t="s">
        <v>16</v>
      </c>
    </row>
    <row r="1332" spans="1:10" x14ac:dyDescent="0.35">
      <c r="A1332" t="s">
        <v>10</v>
      </c>
      <c r="B1332" t="s">
        <v>1344</v>
      </c>
      <c r="C1332" s="227" t="s">
        <v>1372</v>
      </c>
      <c r="D1332" s="227">
        <v>123.25</v>
      </c>
      <c r="E1332" s="227" t="s">
        <v>45</v>
      </c>
      <c r="F1332" t="s">
        <v>46</v>
      </c>
      <c r="G1332" t="s">
        <v>13</v>
      </c>
      <c r="H1332" t="s">
        <v>14</v>
      </c>
      <c r="I1332" t="s">
        <v>15</v>
      </c>
      <c r="J1332" t="s">
        <v>16</v>
      </c>
    </row>
    <row r="1333" spans="1:10" x14ac:dyDescent="0.35">
      <c r="A1333" t="s">
        <v>10</v>
      </c>
      <c r="B1333" t="s">
        <v>1344</v>
      </c>
      <c r="C1333" s="227" t="s">
        <v>1110</v>
      </c>
      <c r="D1333" s="227">
        <v>135.13999999999999</v>
      </c>
      <c r="E1333" s="227" t="s">
        <v>47</v>
      </c>
      <c r="F1333" t="s">
        <v>48</v>
      </c>
      <c r="G1333" t="s">
        <v>13</v>
      </c>
      <c r="H1333" t="s">
        <v>14</v>
      </c>
      <c r="I1333" t="s">
        <v>15</v>
      </c>
      <c r="J1333" t="s">
        <v>16</v>
      </c>
    </row>
    <row r="1334" spans="1:10" x14ac:dyDescent="0.35">
      <c r="A1334" t="s">
        <v>10</v>
      </c>
      <c r="B1334" t="s">
        <v>1344</v>
      </c>
      <c r="C1334" s="227" t="s">
        <v>226</v>
      </c>
      <c r="D1334" s="227">
        <v>148.52000000000001</v>
      </c>
      <c r="E1334" s="227" t="s">
        <v>47</v>
      </c>
      <c r="F1334" t="s">
        <v>48</v>
      </c>
      <c r="G1334" t="s">
        <v>13</v>
      </c>
      <c r="H1334" t="s">
        <v>14</v>
      </c>
      <c r="I1334" t="s">
        <v>15</v>
      </c>
      <c r="J1334" t="s">
        <v>16</v>
      </c>
    </row>
    <row r="1335" spans="1:10" x14ac:dyDescent="0.35">
      <c r="A1335" t="s">
        <v>10</v>
      </c>
      <c r="B1335" t="s">
        <v>1344</v>
      </c>
      <c r="C1335" s="227" t="s">
        <v>871</v>
      </c>
      <c r="D1335" s="227">
        <v>60.51</v>
      </c>
      <c r="E1335" s="227" t="s">
        <v>47</v>
      </c>
      <c r="F1335" t="s">
        <v>48</v>
      </c>
      <c r="G1335" t="s">
        <v>13</v>
      </c>
      <c r="H1335" t="s">
        <v>14</v>
      </c>
      <c r="I1335" t="s">
        <v>15</v>
      </c>
      <c r="J1335" t="s">
        <v>16</v>
      </c>
    </row>
    <row r="1336" spans="1:10" x14ac:dyDescent="0.35">
      <c r="A1336" t="s">
        <v>10</v>
      </c>
      <c r="B1336" t="s">
        <v>1344</v>
      </c>
      <c r="C1336" s="227" t="s">
        <v>24</v>
      </c>
      <c r="D1336" s="227">
        <v>778.89</v>
      </c>
      <c r="E1336" s="227" t="s">
        <v>18</v>
      </c>
      <c r="F1336" t="s">
        <v>19</v>
      </c>
      <c r="G1336" t="s">
        <v>13</v>
      </c>
      <c r="H1336" t="s">
        <v>14</v>
      </c>
      <c r="I1336" t="s">
        <v>15</v>
      </c>
      <c r="J1336" t="s">
        <v>16</v>
      </c>
    </row>
    <row r="1337" spans="1:10" x14ac:dyDescent="0.35">
      <c r="A1337" t="s">
        <v>10</v>
      </c>
      <c r="B1337" t="s">
        <v>1344</v>
      </c>
      <c r="C1337" s="227" t="s">
        <v>25</v>
      </c>
      <c r="D1337" s="227">
        <v>994.05</v>
      </c>
      <c r="E1337" s="227" t="s">
        <v>18</v>
      </c>
      <c r="F1337" t="s">
        <v>19</v>
      </c>
      <c r="G1337" t="s">
        <v>13</v>
      </c>
      <c r="H1337" t="s">
        <v>14</v>
      </c>
      <c r="I1337" t="s">
        <v>15</v>
      </c>
      <c r="J1337" t="s">
        <v>16</v>
      </c>
    </row>
    <row r="1338" spans="1:10" x14ac:dyDescent="0.35">
      <c r="A1338" t="s">
        <v>10</v>
      </c>
      <c r="B1338" t="s">
        <v>1344</v>
      </c>
      <c r="C1338" s="227" t="s">
        <v>26</v>
      </c>
      <c r="D1338" s="227">
        <v>101.09</v>
      </c>
      <c r="E1338" s="227" t="s">
        <v>18</v>
      </c>
      <c r="F1338" t="s">
        <v>19</v>
      </c>
      <c r="G1338" t="s">
        <v>13</v>
      </c>
      <c r="H1338" t="s">
        <v>14</v>
      </c>
      <c r="I1338" t="s">
        <v>15</v>
      </c>
      <c r="J1338" t="s">
        <v>16</v>
      </c>
    </row>
    <row r="1339" spans="1:10" x14ac:dyDescent="0.35">
      <c r="A1339" t="s">
        <v>10</v>
      </c>
      <c r="B1339" t="s">
        <v>1344</v>
      </c>
      <c r="C1339" s="227" t="s">
        <v>17</v>
      </c>
      <c r="D1339" s="227">
        <v>283.93</v>
      </c>
      <c r="E1339" s="227" t="s">
        <v>18</v>
      </c>
      <c r="F1339" t="s">
        <v>19</v>
      </c>
      <c r="G1339" t="s">
        <v>13</v>
      </c>
      <c r="H1339" t="s">
        <v>14</v>
      </c>
      <c r="I1339" t="s">
        <v>15</v>
      </c>
      <c r="J1339" t="s">
        <v>16</v>
      </c>
    </row>
    <row r="1340" spans="1:10" x14ac:dyDescent="0.35">
      <c r="A1340" t="s">
        <v>10</v>
      </c>
      <c r="B1340" t="s">
        <v>1344</v>
      </c>
      <c r="C1340" s="227" t="s">
        <v>20</v>
      </c>
      <c r="D1340" s="227">
        <v>524.79999999999995</v>
      </c>
      <c r="E1340" s="227" t="s">
        <v>18</v>
      </c>
      <c r="F1340" t="s">
        <v>19</v>
      </c>
      <c r="G1340" t="s">
        <v>13</v>
      </c>
      <c r="H1340" t="s">
        <v>14</v>
      </c>
      <c r="I1340" t="s">
        <v>15</v>
      </c>
      <c r="J1340" t="s">
        <v>16</v>
      </c>
    </row>
    <row r="1341" spans="1:10" x14ac:dyDescent="0.35">
      <c r="A1341" t="s">
        <v>10</v>
      </c>
      <c r="B1341" t="s">
        <v>1344</v>
      </c>
      <c r="C1341" s="227" t="s">
        <v>21</v>
      </c>
      <c r="D1341" s="227">
        <v>230.42</v>
      </c>
      <c r="E1341" s="227" t="s">
        <v>18</v>
      </c>
      <c r="F1341" t="s">
        <v>19</v>
      </c>
      <c r="G1341" t="s">
        <v>13</v>
      </c>
      <c r="H1341" t="s">
        <v>14</v>
      </c>
      <c r="I1341" t="s">
        <v>15</v>
      </c>
      <c r="J1341" t="s">
        <v>16</v>
      </c>
    </row>
    <row r="1342" spans="1:10" x14ac:dyDescent="0.35">
      <c r="A1342" t="s">
        <v>10</v>
      </c>
      <c r="B1342" t="s">
        <v>1344</v>
      </c>
      <c r="C1342" s="227" t="s">
        <v>22</v>
      </c>
      <c r="D1342" s="227">
        <v>470.31</v>
      </c>
      <c r="E1342" s="227" t="s">
        <v>18</v>
      </c>
      <c r="F1342" t="s">
        <v>19</v>
      </c>
      <c r="G1342" t="s">
        <v>13</v>
      </c>
      <c r="H1342" t="s">
        <v>14</v>
      </c>
      <c r="I1342" t="s">
        <v>15</v>
      </c>
      <c r="J1342" t="s">
        <v>16</v>
      </c>
    </row>
    <row r="1343" spans="1:10" x14ac:dyDescent="0.35">
      <c r="A1343" t="s">
        <v>10</v>
      </c>
      <c r="B1343" t="s">
        <v>1344</v>
      </c>
      <c r="C1343" s="227" t="s">
        <v>23</v>
      </c>
      <c r="D1343" s="227">
        <v>82.15</v>
      </c>
      <c r="E1343" s="227" t="s">
        <v>18</v>
      </c>
      <c r="F1343" t="s">
        <v>19</v>
      </c>
      <c r="G1343" t="s">
        <v>13</v>
      </c>
      <c r="H1343" t="s">
        <v>14</v>
      </c>
      <c r="I1343" t="s">
        <v>15</v>
      </c>
      <c r="J1343" t="s">
        <v>16</v>
      </c>
    </row>
    <row r="1344" spans="1:10" x14ac:dyDescent="0.35">
      <c r="A1344" t="s">
        <v>10</v>
      </c>
      <c r="B1344" t="s">
        <v>1344</v>
      </c>
      <c r="C1344" s="227" t="s">
        <v>632</v>
      </c>
      <c r="D1344" s="227">
        <v>538.88</v>
      </c>
      <c r="E1344" s="227" t="s">
        <v>18</v>
      </c>
      <c r="F1344" t="s">
        <v>19</v>
      </c>
      <c r="G1344" t="s">
        <v>13</v>
      </c>
      <c r="H1344" t="s">
        <v>14</v>
      </c>
      <c r="I1344" t="s">
        <v>15</v>
      </c>
      <c r="J1344" t="s">
        <v>16</v>
      </c>
    </row>
    <row r="1345" spans="1:10" x14ac:dyDescent="0.35">
      <c r="A1345" t="s">
        <v>10</v>
      </c>
      <c r="B1345" t="s">
        <v>1344</v>
      </c>
      <c r="C1345" s="227" t="s">
        <v>944</v>
      </c>
      <c r="D1345" s="227">
        <v>45.23</v>
      </c>
      <c r="E1345" s="227" t="s">
        <v>511</v>
      </c>
      <c r="F1345" t="s">
        <v>512</v>
      </c>
      <c r="G1345" t="s">
        <v>13</v>
      </c>
      <c r="H1345" t="s">
        <v>14</v>
      </c>
      <c r="I1345" t="s">
        <v>15</v>
      </c>
      <c r="J1345" t="s">
        <v>16</v>
      </c>
    </row>
    <row r="1346" spans="1:10" x14ac:dyDescent="0.35">
      <c r="A1346" t="s">
        <v>10</v>
      </c>
      <c r="B1346" t="s">
        <v>1344</v>
      </c>
      <c r="C1346" s="227" t="s">
        <v>1373</v>
      </c>
      <c r="D1346" s="227">
        <v>64.709999999999994</v>
      </c>
      <c r="E1346" s="227" t="s">
        <v>47</v>
      </c>
      <c r="F1346" t="s">
        <v>48</v>
      </c>
      <c r="G1346" t="s">
        <v>13</v>
      </c>
      <c r="H1346" t="s">
        <v>14</v>
      </c>
      <c r="I1346" t="s">
        <v>15</v>
      </c>
      <c r="J1346" t="s">
        <v>16</v>
      </c>
    </row>
    <row r="1347" spans="1:10" x14ac:dyDescent="0.35">
      <c r="A1347" t="s">
        <v>10</v>
      </c>
      <c r="B1347" t="s">
        <v>1344</v>
      </c>
      <c r="C1347" s="227" t="s">
        <v>43</v>
      </c>
      <c r="D1347" s="227">
        <v>2.06</v>
      </c>
      <c r="E1347" s="227" t="s">
        <v>41</v>
      </c>
      <c r="F1347" t="s">
        <v>42</v>
      </c>
      <c r="G1347" t="s">
        <v>13</v>
      </c>
      <c r="H1347" t="s">
        <v>14</v>
      </c>
      <c r="I1347" t="s">
        <v>15</v>
      </c>
      <c r="J1347" t="s">
        <v>16</v>
      </c>
    </row>
    <row r="1348" spans="1:10" x14ac:dyDescent="0.35">
      <c r="A1348" t="s">
        <v>10</v>
      </c>
      <c r="B1348" t="s">
        <v>1344</v>
      </c>
      <c r="C1348" s="227" t="s">
        <v>383</v>
      </c>
      <c r="D1348" s="227">
        <v>1.25</v>
      </c>
      <c r="E1348" s="227" t="s">
        <v>41</v>
      </c>
      <c r="F1348" t="s">
        <v>42</v>
      </c>
      <c r="G1348" t="s">
        <v>13</v>
      </c>
      <c r="H1348" t="s">
        <v>14</v>
      </c>
      <c r="I1348" t="s">
        <v>15</v>
      </c>
      <c r="J1348" t="s">
        <v>16</v>
      </c>
    </row>
    <row r="1349" spans="1:10" x14ac:dyDescent="0.35">
      <c r="A1349" t="s">
        <v>10</v>
      </c>
      <c r="B1349" t="s">
        <v>1344</v>
      </c>
      <c r="C1349" s="227" t="s">
        <v>381</v>
      </c>
      <c r="D1349" s="227">
        <v>0.8</v>
      </c>
      <c r="E1349" s="227" t="s">
        <v>41</v>
      </c>
      <c r="F1349" t="s">
        <v>42</v>
      </c>
      <c r="G1349" t="s">
        <v>13</v>
      </c>
      <c r="H1349" t="s">
        <v>14</v>
      </c>
      <c r="I1349" t="s">
        <v>15</v>
      </c>
      <c r="J1349" t="s">
        <v>16</v>
      </c>
    </row>
    <row r="1350" spans="1:10" x14ac:dyDescent="0.35">
      <c r="A1350" t="s">
        <v>10</v>
      </c>
      <c r="B1350" t="s">
        <v>1344</v>
      </c>
      <c r="C1350" s="227" t="s">
        <v>382</v>
      </c>
      <c r="D1350" s="227">
        <v>1.1100000000000001</v>
      </c>
      <c r="E1350" s="227" t="s">
        <v>41</v>
      </c>
      <c r="F1350" t="s">
        <v>42</v>
      </c>
      <c r="G1350" t="s">
        <v>13</v>
      </c>
      <c r="H1350" t="s">
        <v>14</v>
      </c>
      <c r="I1350" t="s">
        <v>15</v>
      </c>
      <c r="J1350" t="s">
        <v>16</v>
      </c>
    </row>
    <row r="1351" spans="1:10" x14ac:dyDescent="0.35">
      <c r="A1351" t="s">
        <v>10</v>
      </c>
      <c r="B1351" t="s">
        <v>1344</v>
      </c>
      <c r="C1351" s="227" t="s">
        <v>246</v>
      </c>
      <c r="D1351" s="227">
        <v>0.72</v>
      </c>
      <c r="E1351" s="227" t="s">
        <v>41</v>
      </c>
      <c r="F1351" t="s">
        <v>42</v>
      </c>
      <c r="G1351" t="s">
        <v>13</v>
      </c>
      <c r="H1351" t="s">
        <v>14</v>
      </c>
      <c r="I1351" t="s">
        <v>15</v>
      </c>
      <c r="J1351" t="s">
        <v>16</v>
      </c>
    </row>
    <row r="1352" spans="1:10" x14ac:dyDescent="0.35">
      <c r="A1352" t="s">
        <v>10</v>
      </c>
      <c r="B1352" t="s">
        <v>1344</v>
      </c>
      <c r="C1352" s="227" t="s">
        <v>247</v>
      </c>
      <c r="D1352" s="227">
        <v>0.67</v>
      </c>
      <c r="E1352" s="227" t="s">
        <v>41</v>
      </c>
      <c r="F1352" t="s">
        <v>42</v>
      </c>
      <c r="G1352" t="s">
        <v>13</v>
      </c>
      <c r="H1352" t="s">
        <v>14</v>
      </c>
      <c r="I1352" t="s">
        <v>15</v>
      </c>
      <c r="J1352" t="s">
        <v>16</v>
      </c>
    </row>
    <row r="1353" spans="1:10" x14ac:dyDescent="0.35">
      <c r="A1353" t="s">
        <v>10</v>
      </c>
      <c r="B1353" t="s">
        <v>1344</v>
      </c>
      <c r="C1353" s="227" t="s">
        <v>245</v>
      </c>
      <c r="D1353" s="227">
        <v>0.83</v>
      </c>
      <c r="E1353" s="227" t="s">
        <v>41</v>
      </c>
      <c r="F1353" t="s">
        <v>42</v>
      </c>
      <c r="G1353" t="s">
        <v>13</v>
      </c>
      <c r="H1353" t="s">
        <v>14</v>
      </c>
      <c r="I1353" t="s">
        <v>15</v>
      </c>
      <c r="J1353" t="s">
        <v>16</v>
      </c>
    </row>
    <row r="1354" spans="1:10" x14ac:dyDescent="0.35">
      <c r="A1354" t="s">
        <v>10</v>
      </c>
      <c r="B1354" t="s">
        <v>1344</v>
      </c>
      <c r="C1354" s="227" t="s">
        <v>1374</v>
      </c>
      <c r="D1354" s="227">
        <v>105.72</v>
      </c>
      <c r="E1354" s="227" t="s">
        <v>47</v>
      </c>
      <c r="F1354" t="s">
        <v>48</v>
      </c>
      <c r="G1354" t="s">
        <v>13</v>
      </c>
      <c r="H1354" t="s">
        <v>14</v>
      </c>
      <c r="I1354" t="s">
        <v>15</v>
      </c>
      <c r="J1354" t="s">
        <v>16</v>
      </c>
    </row>
    <row r="1355" spans="1:10" x14ac:dyDescent="0.35">
      <c r="A1355" t="s">
        <v>10</v>
      </c>
      <c r="B1355" t="s">
        <v>1344</v>
      </c>
      <c r="C1355" s="227" t="s">
        <v>184</v>
      </c>
      <c r="D1355" s="227">
        <v>110.75</v>
      </c>
      <c r="E1355" s="227" t="s">
        <v>832</v>
      </c>
      <c r="F1355" t="s">
        <v>833</v>
      </c>
      <c r="G1355" t="s">
        <v>67</v>
      </c>
      <c r="H1355" t="s">
        <v>1185</v>
      </c>
      <c r="I1355" t="s">
        <v>1044</v>
      </c>
      <c r="J1355" t="s">
        <v>191</v>
      </c>
    </row>
    <row r="1356" spans="1:10" x14ac:dyDescent="0.35">
      <c r="A1356" t="s">
        <v>10</v>
      </c>
      <c r="B1356" t="s">
        <v>1344</v>
      </c>
      <c r="C1356" s="227" t="s">
        <v>1375</v>
      </c>
      <c r="D1356" s="227">
        <v>24.83</v>
      </c>
      <c r="E1356" s="227" t="s">
        <v>209</v>
      </c>
      <c r="F1356" t="s">
        <v>210</v>
      </c>
      <c r="G1356" t="s">
        <v>67</v>
      </c>
      <c r="H1356" t="s">
        <v>1185</v>
      </c>
      <c r="I1356" t="s">
        <v>1044</v>
      </c>
      <c r="J1356" t="s">
        <v>191</v>
      </c>
    </row>
    <row r="1357" spans="1:10" x14ac:dyDescent="0.35">
      <c r="A1357" t="s">
        <v>10</v>
      </c>
      <c r="B1357" t="s">
        <v>1344</v>
      </c>
      <c r="C1357" s="227" t="s">
        <v>431</v>
      </c>
      <c r="D1357" s="227">
        <v>104.58</v>
      </c>
      <c r="E1357" s="227" t="s">
        <v>98</v>
      </c>
      <c r="F1357" t="s">
        <v>99</v>
      </c>
      <c r="G1357" t="s">
        <v>67</v>
      </c>
      <c r="H1357" t="s">
        <v>1185</v>
      </c>
      <c r="I1357" t="s">
        <v>1044</v>
      </c>
      <c r="J1357" t="s">
        <v>191</v>
      </c>
    </row>
    <row r="1358" spans="1:10" x14ac:dyDescent="0.35">
      <c r="A1358" t="s">
        <v>10</v>
      </c>
      <c r="B1358" t="s">
        <v>1344</v>
      </c>
      <c r="C1358" s="227" t="s">
        <v>601</v>
      </c>
      <c r="D1358" s="227">
        <v>66.040000000000006</v>
      </c>
      <c r="E1358" s="227" t="s">
        <v>98</v>
      </c>
      <c r="F1358" t="s">
        <v>99</v>
      </c>
      <c r="G1358" t="s">
        <v>67</v>
      </c>
      <c r="H1358" t="s">
        <v>1185</v>
      </c>
      <c r="I1358" t="s">
        <v>1044</v>
      </c>
      <c r="J1358" t="s">
        <v>191</v>
      </c>
    </row>
    <row r="1359" spans="1:10" x14ac:dyDescent="0.35">
      <c r="A1359" t="s">
        <v>10</v>
      </c>
      <c r="B1359" t="s">
        <v>1344</v>
      </c>
      <c r="C1359" s="227" t="s">
        <v>268</v>
      </c>
      <c r="D1359" s="227">
        <v>186.26</v>
      </c>
      <c r="E1359" s="227" t="s">
        <v>591</v>
      </c>
      <c r="F1359" t="s">
        <v>898</v>
      </c>
      <c r="G1359" t="s">
        <v>595</v>
      </c>
      <c r="H1359" t="s">
        <v>1185</v>
      </c>
      <c r="I1359" t="s">
        <v>1044</v>
      </c>
      <c r="J1359" t="s">
        <v>191</v>
      </c>
    </row>
    <row r="1360" spans="1:10" x14ac:dyDescent="0.35">
      <c r="A1360" t="s">
        <v>10</v>
      </c>
      <c r="B1360" t="s">
        <v>1344</v>
      </c>
      <c r="C1360" s="227" t="s">
        <v>200</v>
      </c>
      <c r="D1360" s="227">
        <v>56.32</v>
      </c>
      <c r="E1360" s="227" t="s">
        <v>591</v>
      </c>
      <c r="F1360" t="s">
        <v>898</v>
      </c>
      <c r="G1360" t="s">
        <v>595</v>
      </c>
      <c r="H1360" t="s">
        <v>1185</v>
      </c>
      <c r="I1360" t="s">
        <v>1044</v>
      </c>
      <c r="J1360" t="s">
        <v>191</v>
      </c>
    </row>
    <row r="1361" spans="1:10" x14ac:dyDescent="0.35">
      <c r="A1361" t="s">
        <v>10</v>
      </c>
      <c r="B1361" t="s">
        <v>1344</v>
      </c>
      <c r="C1361" s="227" t="s">
        <v>68</v>
      </c>
      <c r="D1361" s="227">
        <v>146.31</v>
      </c>
      <c r="E1361" s="227" t="s">
        <v>95</v>
      </c>
      <c r="F1361" t="s">
        <v>96</v>
      </c>
      <c r="G1361" t="s">
        <v>67</v>
      </c>
      <c r="H1361" t="s">
        <v>1185</v>
      </c>
      <c r="I1361" t="s">
        <v>1044</v>
      </c>
      <c r="J1361" t="s">
        <v>191</v>
      </c>
    </row>
    <row r="1362" spans="1:10" x14ac:dyDescent="0.35">
      <c r="A1362" t="s">
        <v>10</v>
      </c>
      <c r="B1362" t="s">
        <v>1344</v>
      </c>
      <c r="C1362" s="227" t="s">
        <v>69</v>
      </c>
      <c r="D1362" s="227">
        <v>200.64</v>
      </c>
      <c r="E1362" s="227" t="s">
        <v>95</v>
      </c>
      <c r="F1362" t="s">
        <v>96</v>
      </c>
      <c r="G1362" t="s">
        <v>67</v>
      </c>
      <c r="H1362" t="s">
        <v>1185</v>
      </c>
      <c r="I1362" t="s">
        <v>1044</v>
      </c>
      <c r="J1362" t="s">
        <v>191</v>
      </c>
    </row>
    <row r="1363" spans="1:10" x14ac:dyDescent="0.35">
      <c r="A1363" t="s">
        <v>10</v>
      </c>
      <c r="B1363" t="s">
        <v>1344</v>
      </c>
      <c r="C1363" s="227" t="s">
        <v>283</v>
      </c>
      <c r="D1363" s="227">
        <v>124.27</v>
      </c>
      <c r="E1363" s="227" t="s">
        <v>95</v>
      </c>
      <c r="F1363" t="s">
        <v>96</v>
      </c>
      <c r="G1363" t="s">
        <v>67</v>
      </c>
      <c r="H1363" t="s">
        <v>1185</v>
      </c>
      <c r="I1363" t="s">
        <v>1044</v>
      </c>
      <c r="J1363" t="s">
        <v>191</v>
      </c>
    </row>
    <row r="1364" spans="1:10" x14ac:dyDescent="0.35">
      <c r="A1364" t="s">
        <v>10</v>
      </c>
      <c r="B1364" t="s">
        <v>1344</v>
      </c>
      <c r="C1364" s="227" t="s">
        <v>272</v>
      </c>
      <c r="D1364" s="227">
        <v>673.3</v>
      </c>
      <c r="E1364" s="227" t="s">
        <v>95</v>
      </c>
      <c r="F1364" t="s">
        <v>96</v>
      </c>
      <c r="G1364" t="s">
        <v>67</v>
      </c>
      <c r="H1364" t="s">
        <v>1185</v>
      </c>
      <c r="I1364" t="s">
        <v>1044</v>
      </c>
      <c r="J1364" t="s">
        <v>191</v>
      </c>
    </row>
    <row r="1365" spans="1:10" x14ac:dyDescent="0.35">
      <c r="A1365" t="s">
        <v>10</v>
      </c>
      <c r="B1365" t="s">
        <v>1344</v>
      </c>
      <c r="C1365" s="227" t="s">
        <v>939</v>
      </c>
      <c r="D1365" s="227">
        <v>19.54</v>
      </c>
      <c r="E1365" s="227" t="s">
        <v>174</v>
      </c>
      <c r="F1365" t="s">
        <v>175</v>
      </c>
      <c r="G1365" t="s">
        <v>67</v>
      </c>
      <c r="H1365" t="s">
        <v>1185</v>
      </c>
      <c r="I1365" t="s">
        <v>1044</v>
      </c>
      <c r="J1365" t="s">
        <v>191</v>
      </c>
    </row>
    <row r="1366" spans="1:10" x14ac:dyDescent="0.35">
      <c r="A1366" t="s">
        <v>10</v>
      </c>
      <c r="B1366" t="s">
        <v>1344</v>
      </c>
      <c r="C1366" s="227" t="s">
        <v>1376</v>
      </c>
      <c r="D1366" s="227">
        <v>66.88</v>
      </c>
      <c r="E1366" s="227" t="s">
        <v>89</v>
      </c>
      <c r="F1366" t="s">
        <v>90</v>
      </c>
      <c r="G1366" t="s">
        <v>67</v>
      </c>
      <c r="H1366" t="s">
        <v>1185</v>
      </c>
      <c r="I1366" t="s">
        <v>1044</v>
      </c>
      <c r="J1366" t="s">
        <v>191</v>
      </c>
    </row>
    <row r="1367" spans="1:10" x14ac:dyDescent="0.35">
      <c r="A1367" t="s">
        <v>10</v>
      </c>
      <c r="B1367" t="s">
        <v>1344</v>
      </c>
      <c r="C1367" s="227" t="s">
        <v>70</v>
      </c>
      <c r="D1367" s="227">
        <v>57.16</v>
      </c>
      <c r="E1367" s="227" t="s">
        <v>89</v>
      </c>
      <c r="F1367" t="s">
        <v>90</v>
      </c>
      <c r="G1367" t="s">
        <v>67</v>
      </c>
      <c r="H1367" t="s">
        <v>1185</v>
      </c>
      <c r="I1367" t="s">
        <v>1044</v>
      </c>
      <c r="J1367" t="s">
        <v>191</v>
      </c>
    </row>
    <row r="1368" spans="1:10" x14ac:dyDescent="0.35">
      <c r="A1368" t="s">
        <v>10</v>
      </c>
      <c r="B1368" t="s">
        <v>1344</v>
      </c>
      <c r="C1368" s="227" t="s">
        <v>168</v>
      </c>
      <c r="D1368" s="227">
        <v>138.41999999999999</v>
      </c>
      <c r="E1368" s="227" t="s">
        <v>89</v>
      </c>
      <c r="F1368" t="s">
        <v>90</v>
      </c>
      <c r="G1368" t="s">
        <v>67</v>
      </c>
      <c r="H1368" t="s">
        <v>1185</v>
      </c>
      <c r="I1368" t="s">
        <v>1044</v>
      </c>
      <c r="J1368" t="s">
        <v>191</v>
      </c>
    </row>
    <row r="1369" spans="1:10" x14ac:dyDescent="0.35">
      <c r="A1369" t="s">
        <v>10</v>
      </c>
      <c r="B1369" t="s">
        <v>1344</v>
      </c>
      <c r="C1369" s="227" t="s">
        <v>931</v>
      </c>
      <c r="D1369" s="227">
        <v>111.05</v>
      </c>
      <c r="E1369" s="227" t="s">
        <v>112</v>
      </c>
      <c r="F1369" t="s">
        <v>113</v>
      </c>
      <c r="G1369" t="s">
        <v>67</v>
      </c>
      <c r="H1369" t="s">
        <v>1185</v>
      </c>
      <c r="I1369" t="s">
        <v>1044</v>
      </c>
      <c r="J1369" t="s">
        <v>191</v>
      </c>
    </row>
    <row r="1370" spans="1:10" x14ac:dyDescent="0.35">
      <c r="A1370" t="s">
        <v>10</v>
      </c>
      <c r="B1370" t="s">
        <v>1344</v>
      </c>
      <c r="C1370" s="227" t="s">
        <v>1377</v>
      </c>
      <c r="D1370" s="227">
        <v>45.46</v>
      </c>
      <c r="E1370" s="227" t="s">
        <v>55</v>
      </c>
      <c r="F1370" t="s">
        <v>56</v>
      </c>
      <c r="G1370" t="s">
        <v>13</v>
      </c>
      <c r="H1370" t="s">
        <v>57</v>
      </c>
      <c r="I1370" t="s">
        <v>15</v>
      </c>
      <c r="J1370" t="s">
        <v>58</v>
      </c>
    </row>
    <row r="1371" spans="1:10" x14ac:dyDescent="0.35">
      <c r="A1371" t="s">
        <v>10</v>
      </c>
      <c r="B1371" t="s">
        <v>1344</v>
      </c>
      <c r="C1371" s="227" t="s">
        <v>454</v>
      </c>
      <c r="D1371" s="227">
        <v>21.75</v>
      </c>
      <c r="E1371" s="227" t="s">
        <v>55</v>
      </c>
      <c r="F1371" t="s">
        <v>56</v>
      </c>
      <c r="G1371" t="s">
        <v>13</v>
      </c>
      <c r="H1371" t="s">
        <v>57</v>
      </c>
      <c r="I1371" t="s">
        <v>15</v>
      </c>
      <c r="J1371" t="s">
        <v>58</v>
      </c>
    </row>
    <row r="1372" spans="1:10" x14ac:dyDescent="0.35">
      <c r="A1372" t="s">
        <v>10</v>
      </c>
      <c r="B1372" t="s">
        <v>1344</v>
      </c>
      <c r="C1372" s="227" t="s">
        <v>269</v>
      </c>
      <c r="D1372" s="227">
        <v>126.94</v>
      </c>
      <c r="E1372" s="227" t="s">
        <v>55</v>
      </c>
      <c r="F1372" t="s">
        <v>56</v>
      </c>
      <c r="G1372" t="s">
        <v>13</v>
      </c>
      <c r="H1372" t="s">
        <v>57</v>
      </c>
      <c r="I1372" t="s">
        <v>15</v>
      </c>
      <c r="J1372" t="s">
        <v>58</v>
      </c>
    </row>
    <row r="1373" spans="1:10" x14ac:dyDescent="0.35">
      <c r="A1373" t="s">
        <v>10</v>
      </c>
      <c r="B1373" t="s">
        <v>1344</v>
      </c>
      <c r="C1373" s="227" t="s">
        <v>719</v>
      </c>
      <c r="D1373" s="227">
        <v>553.1</v>
      </c>
      <c r="E1373" s="227" t="s">
        <v>506</v>
      </c>
      <c r="F1373" t="s">
        <v>507</v>
      </c>
      <c r="G1373" t="s">
        <v>309</v>
      </c>
      <c r="H1373" t="s">
        <v>1185</v>
      </c>
      <c r="I1373" t="s">
        <v>1044</v>
      </c>
      <c r="J1373" t="s">
        <v>191</v>
      </c>
    </row>
    <row r="1374" spans="1:10" x14ac:dyDescent="0.35">
      <c r="A1374" t="s">
        <v>10</v>
      </c>
      <c r="B1374" t="s">
        <v>1344</v>
      </c>
      <c r="C1374" s="227" t="s">
        <v>144</v>
      </c>
      <c r="D1374" s="227">
        <v>265.94</v>
      </c>
      <c r="E1374" s="227" t="s">
        <v>506</v>
      </c>
      <c r="F1374" t="s">
        <v>507</v>
      </c>
      <c r="G1374" t="s">
        <v>309</v>
      </c>
      <c r="H1374" t="s">
        <v>1185</v>
      </c>
      <c r="I1374" t="s">
        <v>1044</v>
      </c>
      <c r="J1374" t="s">
        <v>191</v>
      </c>
    </row>
    <row r="1375" spans="1:10" x14ac:dyDescent="0.35">
      <c r="A1375" t="s">
        <v>10</v>
      </c>
      <c r="B1375" t="s">
        <v>1344</v>
      </c>
      <c r="C1375" s="227" t="s">
        <v>138</v>
      </c>
      <c r="D1375" s="227">
        <v>124.84</v>
      </c>
      <c r="E1375" s="227" t="s">
        <v>108</v>
      </c>
      <c r="F1375" t="s">
        <v>109</v>
      </c>
      <c r="G1375" t="s">
        <v>186</v>
      </c>
      <c r="H1375" t="s">
        <v>1185</v>
      </c>
      <c r="I1375" t="s">
        <v>1044</v>
      </c>
      <c r="J1375" t="s">
        <v>191</v>
      </c>
    </row>
    <row r="1376" spans="1:10" x14ac:dyDescent="0.35">
      <c r="A1376" t="s">
        <v>10</v>
      </c>
      <c r="B1376" t="s">
        <v>1344</v>
      </c>
      <c r="C1376" s="227" t="s">
        <v>201</v>
      </c>
      <c r="D1376" s="227">
        <v>147.79</v>
      </c>
      <c r="E1376" s="227" t="s">
        <v>146</v>
      </c>
      <c r="F1376" t="s">
        <v>655</v>
      </c>
      <c r="G1376" t="s">
        <v>186</v>
      </c>
      <c r="H1376" t="s">
        <v>1185</v>
      </c>
      <c r="I1376" t="s">
        <v>1044</v>
      </c>
      <c r="J1376" t="s">
        <v>191</v>
      </c>
    </row>
    <row r="1377" spans="1:10" x14ac:dyDescent="0.35">
      <c r="A1377" t="s">
        <v>10</v>
      </c>
      <c r="B1377" t="s">
        <v>1344</v>
      </c>
      <c r="C1377" s="227" t="s">
        <v>261</v>
      </c>
      <c r="D1377" s="227">
        <v>174.03</v>
      </c>
      <c r="E1377" s="227" t="s">
        <v>650</v>
      </c>
      <c r="F1377" t="s">
        <v>651</v>
      </c>
      <c r="G1377" t="s">
        <v>309</v>
      </c>
      <c r="H1377" t="s">
        <v>1378</v>
      </c>
      <c r="I1377" t="s">
        <v>1081</v>
      </c>
      <c r="J1377" t="s">
        <v>1378</v>
      </c>
    </row>
    <row r="1378" spans="1:10" x14ac:dyDescent="0.35">
      <c r="A1378" t="s">
        <v>10</v>
      </c>
      <c r="B1378" t="s">
        <v>1344</v>
      </c>
      <c r="C1378" s="227" t="s">
        <v>1379</v>
      </c>
      <c r="D1378" s="227">
        <v>285.62</v>
      </c>
      <c r="E1378" s="227" t="s">
        <v>650</v>
      </c>
      <c r="F1378" t="s">
        <v>651</v>
      </c>
      <c r="G1378" t="s">
        <v>309</v>
      </c>
      <c r="H1378" t="s">
        <v>1378</v>
      </c>
      <c r="I1378" t="s">
        <v>1081</v>
      </c>
      <c r="J1378" t="s">
        <v>1378</v>
      </c>
    </row>
    <row r="1379" spans="1:10" x14ac:dyDescent="0.35">
      <c r="A1379" t="s">
        <v>10</v>
      </c>
      <c r="B1379" t="s">
        <v>1344</v>
      </c>
      <c r="C1379" s="227" t="s">
        <v>1380</v>
      </c>
      <c r="D1379" s="227">
        <v>460.85</v>
      </c>
      <c r="E1379" s="227" t="s">
        <v>650</v>
      </c>
      <c r="F1379" t="s">
        <v>651</v>
      </c>
      <c r="G1379" t="s">
        <v>309</v>
      </c>
      <c r="H1379" t="s">
        <v>1378</v>
      </c>
      <c r="I1379" t="s">
        <v>1081</v>
      </c>
      <c r="J1379" t="s">
        <v>1378</v>
      </c>
    </row>
    <row r="1380" spans="1:10" x14ac:dyDescent="0.35">
      <c r="A1380" t="s">
        <v>10</v>
      </c>
      <c r="B1380" t="s">
        <v>1344</v>
      </c>
      <c r="C1380" s="227" t="s">
        <v>1381</v>
      </c>
      <c r="D1380" s="227">
        <v>442.58</v>
      </c>
      <c r="E1380" s="227" t="s">
        <v>650</v>
      </c>
      <c r="F1380" t="s">
        <v>651</v>
      </c>
      <c r="G1380" t="s">
        <v>309</v>
      </c>
      <c r="H1380" t="s">
        <v>1378</v>
      </c>
      <c r="I1380" t="s">
        <v>1081</v>
      </c>
      <c r="J1380" t="s">
        <v>1378</v>
      </c>
    </row>
    <row r="1381" spans="1:10" x14ac:dyDescent="0.35">
      <c r="A1381" t="s">
        <v>10</v>
      </c>
      <c r="B1381" t="s">
        <v>1344</v>
      </c>
      <c r="C1381" s="227" t="s">
        <v>866</v>
      </c>
      <c r="D1381" s="227">
        <v>16.96</v>
      </c>
      <c r="E1381" s="227" t="s">
        <v>1382</v>
      </c>
      <c r="F1381" t="s">
        <v>1383</v>
      </c>
      <c r="G1381" t="s">
        <v>309</v>
      </c>
      <c r="H1381" t="s">
        <v>1378</v>
      </c>
      <c r="I1381" t="s">
        <v>1081</v>
      </c>
      <c r="J1381" t="s">
        <v>1378</v>
      </c>
    </row>
    <row r="1382" spans="1:10" x14ac:dyDescent="0.35">
      <c r="A1382" t="s">
        <v>10</v>
      </c>
      <c r="B1382" t="s">
        <v>1344</v>
      </c>
      <c r="C1382" s="227" t="s">
        <v>1384</v>
      </c>
      <c r="D1382" s="227">
        <v>25.75</v>
      </c>
      <c r="E1382" s="227" t="s">
        <v>1382</v>
      </c>
      <c r="F1382" t="s">
        <v>1383</v>
      </c>
      <c r="G1382" t="s">
        <v>309</v>
      </c>
      <c r="H1382" t="s">
        <v>1378</v>
      </c>
      <c r="I1382" t="s">
        <v>1081</v>
      </c>
      <c r="J1382" t="s">
        <v>1378</v>
      </c>
    </row>
    <row r="1383" spans="1:10" x14ac:dyDescent="0.35">
      <c r="A1383" t="s">
        <v>10</v>
      </c>
      <c r="B1383" t="s">
        <v>1344</v>
      </c>
      <c r="C1383" s="227" t="s">
        <v>824</v>
      </c>
      <c r="D1383" s="227">
        <v>72.78</v>
      </c>
      <c r="E1383" s="227" t="s">
        <v>1382</v>
      </c>
      <c r="F1383" t="s">
        <v>1383</v>
      </c>
      <c r="G1383" t="s">
        <v>309</v>
      </c>
      <c r="H1383" t="s">
        <v>1378</v>
      </c>
      <c r="I1383" t="s">
        <v>1081</v>
      </c>
      <c r="J1383" t="s">
        <v>1378</v>
      </c>
    </row>
    <row r="1384" spans="1:10" x14ac:dyDescent="0.35">
      <c r="A1384" t="s">
        <v>10</v>
      </c>
      <c r="B1384" t="s">
        <v>1344</v>
      </c>
      <c r="C1384" s="227" t="s">
        <v>1385</v>
      </c>
      <c r="D1384" s="227">
        <v>54.48</v>
      </c>
      <c r="E1384" s="227" t="s">
        <v>1382</v>
      </c>
      <c r="F1384" t="s">
        <v>1383</v>
      </c>
      <c r="G1384" t="s">
        <v>309</v>
      </c>
      <c r="H1384" t="s">
        <v>1378</v>
      </c>
      <c r="I1384" t="s">
        <v>1081</v>
      </c>
      <c r="J1384" t="s">
        <v>1378</v>
      </c>
    </row>
    <row r="1385" spans="1:10" x14ac:dyDescent="0.35">
      <c r="A1385" t="s">
        <v>10</v>
      </c>
      <c r="B1385" t="s">
        <v>1344</v>
      </c>
      <c r="C1385" s="227" t="s">
        <v>433</v>
      </c>
      <c r="D1385" s="227">
        <v>191.15</v>
      </c>
      <c r="E1385" s="227" t="s">
        <v>1382</v>
      </c>
      <c r="F1385" t="s">
        <v>1383</v>
      </c>
      <c r="G1385" t="s">
        <v>309</v>
      </c>
      <c r="H1385" t="s">
        <v>1378</v>
      </c>
      <c r="I1385" t="s">
        <v>1081</v>
      </c>
      <c r="J1385" t="s">
        <v>1378</v>
      </c>
    </row>
    <row r="1386" spans="1:10" x14ac:dyDescent="0.35">
      <c r="A1386" t="s">
        <v>10</v>
      </c>
      <c r="B1386" t="s">
        <v>1344</v>
      </c>
      <c r="C1386" s="227" t="s">
        <v>1386</v>
      </c>
      <c r="D1386" s="227">
        <v>163.01</v>
      </c>
      <c r="E1386" s="227" t="s">
        <v>1382</v>
      </c>
      <c r="F1386" t="s">
        <v>1383</v>
      </c>
      <c r="G1386" t="s">
        <v>309</v>
      </c>
      <c r="H1386" t="s">
        <v>1378</v>
      </c>
      <c r="I1386" t="s">
        <v>1081</v>
      </c>
      <c r="J1386" t="s">
        <v>1378</v>
      </c>
    </row>
    <row r="1387" spans="1:10" x14ac:dyDescent="0.35">
      <c r="A1387" t="s">
        <v>10</v>
      </c>
      <c r="B1387" t="s">
        <v>1344</v>
      </c>
      <c r="C1387" s="227" t="s">
        <v>500</v>
      </c>
      <c r="D1387" s="227">
        <v>120.6</v>
      </c>
      <c r="E1387" s="227" t="s">
        <v>1382</v>
      </c>
      <c r="F1387" t="s">
        <v>1383</v>
      </c>
      <c r="G1387" t="s">
        <v>309</v>
      </c>
      <c r="H1387" t="s">
        <v>1378</v>
      </c>
      <c r="I1387" t="s">
        <v>1081</v>
      </c>
      <c r="J1387" t="s">
        <v>1378</v>
      </c>
    </row>
    <row r="1388" spans="1:10" x14ac:dyDescent="0.35">
      <c r="A1388" t="s">
        <v>10</v>
      </c>
      <c r="B1388" t="s">
        <v>1344</v>
      </c>
      <c r="C1388" s="227" t="s">
        <v>865</v>
      </c>
      <c r="D1388" s="227">
        <v>116.62</v>
      </c>
      <c r="E1388" s="227" t="s">
        <v>1382</v>
      </c>
      <c r="F1388" t="s">
        <v>1383</v>
      </c>
      <c r="G1388" t="s">
        <v>309</v>
      </c>
      <c r="H1388" t="s">
        <v>1378</v>
      </c>
      <c r="I1388" t="s">
        <v>1081</v>
      </c>
      <c r="J1388" t="s">
        <v>1378</v>
      </c>
    </row>
    <row r="1389" spans="1:10" x14ac:dyDescent="0.35">
      <c r="A1389" t="s">
        <v>10</v>
      </c>
      <c r="B1389" t="s">
        <v>1344</v>
      </c>
      <c r="C1389" s="227" t="s">
        <v>1387</v>
      </c>
      <c r="D1389" s="227">
        <v>525.02</v>
      </c>
      <c r="E1389" s="227" t="s">
        <v>1388</v>
      </c>
      <c r="F1389" t="s">
        <v>1389</v>
      </c>
      <c r="G1389" t="s">
        <v>309</v>
      </c>
      <c r="H1389" t="s">
        <v>1378</v>
      </c>
      <c r="I1389" t="s">
        <v>1081</v>
      </c>
      <c r="J1389" t="s">
        <v>1378</v>
      </c>
    </row>
    <row r="1390" spans="1:10" x14ac:dyDescent="0.35">
      <c r="A1390" t="s">
        <v>10</v>
      </c>
      <c r="B1390" t="s">
        <v>1344</v>
      </c>
      <c r="C1390" s="227" t="s">
        <v>820</v>
      </c>
      <c r="D1390" s="227">
        <v>378.19</v>
      </c>
      <c r="E1390" s="227" t="s">
        <v>1388</v>
      </c>
      <c r="F1390" t="s">
        <v>1389</v>
      </c>
      <c r="G1390" t="s">
        <v>309</v>
      </c>
      <c r="H1390" t="s">
        <v>1378</v>
      </c>
      <c r="I1390" t="s">
        <v>1081</v>
      </c>
      <c r="J1390" t="s">
        <v>1378</v>
      </c>
    </row>
    <row r="1391" spans="1:10" x14ac:dyDescent="0.35">
      <c r="A1391" t="s">
        <v>10</v>
      </c>
      <c r="B1391" t="s">
        <v>1344</v>
      </c>
      <c r="C1391" s="227" t="s">
        <v>579</v>
      </c>
      <c r="D1391" s="227">
        <v>1152.93</v>
      </c>
      <c r="E1391" s="227" t="s">
        <v>1388</v>
      </c>
      <c r="F1391" t="s">
        <v>1389</v>
      </c>
      <c r="G1391" t="s">
        <v>309</v>
      </c>
      <c r="H1391" t="s">
        <v>1378</v>
      </c>
      <c r="I1391" t="s">
        <v>1081</v>
      </c>
      <c r="J1391" t="s">
        <v>1378</v>
      </c>
    </row>
    <row r="1392" spans="1:10" x14ac:dyDescent="0.35">
      <c r="A1392" t="s">
        <v>10</v>
      </c>
      <c r="B1392" t="s">
        <v>1344</v>
      </c>
      <c r="C1392" s="227" t="s">
        <v>818</v>
      </c>
      <c r="D1392" s="227">
        <v>17.23</v>
      </c>
      <c r="E1392" s="227" t="s">
        <v>1388</v>
      </c>
      <c r="F1392" t="s">
        <v>1389</v>
      </c>
      <c r="G1392" t="s">
        <v>309</v>
      </c>
      <c r="H1392" t="s">
        <v>1378</v>
      </c>
      <c r="I1392" t="s">
        <v>1081</v>
      </c>
      <c r="J1392" t="s">
        <v>1378</v>
      </c>
    </row>
    <row r="1393" spans="1:10" x14ac:dyDescent="0.35">
      <c r="A1393" t="s">
        <v>10</v>
      </c>
      <c r="B1393" t="s">
        <v>1344</v>
      </c>
      <c r="C1393" s="227" t="s">
        <v>791</v>
      </c>
      <c r="D1393" s="227">
        <v>79.23</v>
      </c>
      <c r="E1393" s="227" t="s">
        <v>65</v>
      </c>
      <c r="F1393" t="s">
        <v>66</v>
      </c>
      <c r="G1393" t="s">
        <v>67</v>
      </c>
      <c r="H1393" t="s">
        <v>1378</v>
      </c>
      <c r="I1393" t="s">
        <v>1081</v>
      </c>
      <c r="J1393" t="s">
        <v>1378</v>
      </c>
    </row>
    <row r="1394" spans="1:10" x14ac:dyDescent="0.35">
      <c r="A1394" t="s">
        <v>10</v>
      </c>
      <c r="B1394" t="s">
        <v>1344</v>
      </c>
      <c r="C1394" s="227" t="s">
        <v>823</v>
      </c>
      <c r="D1394" s="227">
        <v>75.19</v>
      </c>
      <c r="E1394" s="227" t="s">
        <v>65</v>
      </c>
      <c r="F1394" t="s">
        <v>66</v>
      </c>
      <c r="G1394" t="s">
        <v>67</v>
      </c>
      <c r="H1394" t="s">
        <v>1378</v>
      </c>
      <c r="I1394" t="s">
        <v>1081</v>
      </c>
      <c r="J1394" t="s">
        <v>1378</v>
      </c>
    </row>
    <row r="1395" spans="1:10" x14ac:dyDescent="0.35">
      <c r="A1395" t="s">
        <v>10</v>
      </c>
      <c r="B1395" t="s">
        <v>1344</v>
      </c>
      <c r="C1395" s="227" t="s">
        <v>258</v>
      </c>
      <c r="D1395" s="227">
        <v>20.04</v>
      </c>
      <c r="E1395" s="227" t="s">
        <v>159</v>
      </c>
      <c r="F1395" t="s">
        <v>160</v>
      </c>
      <c r="G1395" t="s">
        <v>67</v>
      </c>
      <c r="H1395" t="s">
        <v>1378</v>
      </c>
      <c r="I1395" t="s">
        <v>1081</v>
      </c>
      <c r="J1395" t="s">
        <v>1378</v>
      </c>
    </row>
    <row r="1396" spans="1:10" x14ac:dyDescent="0.35">
      <c r="A1396" t="s">
        <v>10</v>
      </c>
      <c r="B1396" t="s">
        <v>1344</v>
      </c>
      <c r="C1396" s="227" t="s">
        <v>585</v>
      </c>
      <c r="D1396" s="227">
        <v>156.27000000000001</v>
      </c>
      <c r="E1396" s="227" t="s">
        <v>65</v>
      </c>
      <c r="F1396" t="s">
        <v>66</v>
      </c>
      <c r="G1396" t="s">
        <v>67</v>
      </c>
      <c r="H1396" t="s">
        <v>1390</v>
      </c>
      <c r="I1396" t="s">
        <v>1391</v>
      </c>
      <c r="J1396" t="s">
        <v>1390</v>
      </c>
    </row>
    <row r="1397" spans="1:10" x14ac:dyDescent="0.35">
      <c r="A1397" t="s">
        <v>10</v>
      </c>
      <c r="B1397" t="s">
        <v>1344</v>
      </c>
      <c r="C1397" s="227" t="s">
        <v>616</v>
      </c>
      <c r="D1397" s="227">
        <v>125.15</v>
      </c>
      <c r="E1397" s="227" t="s">
        <v>65</v>
      </c>
      <c r="F1397" t="s">
        <v>66</v>
      </c>
      <c r="G1397" t="s">
        <v>67</v>
      </c>
      <c r="H1397" t="s">
        <v>1390</v>
      </c>
      <c r="I1397" t="s">
        <v>1391</v>
      </c>
      <c r="J1397" t="s">
        <v>1390</v>
      </c>
    </row>
    <row r="1398" spans="1:10" x14ac:dyDescent="0.35">
      <c r="A1398" t="s">
        <v>10</v>
      </c>
      <c r="B1398" t="s">
        <v>1344</v>
      </c>
      <c r="C1398" s="227" t="s">
        <v>549</v>
      </c>
      <c r="D1398" s="227">
        <v>142.91</v>
      </c>
      <c r="E1398" s="227" t="s">
        <v>86</v>
      </c>
      <c r="F1398" t="s">
        <v>87</v>
      </c>
      <c r="G1398" t="s">
        <v>67</v>
      </c>
      <c r="H1398" t="s">
        <v>1390</v>
      </c>
      <c r="I1398" t="s">
        <v>1391</v>
      </c>
      <c r="J1398" t="s">
        <v>1390</v>
      </c>
    </row>
    <row r="1399" spans="1:10" x14ac:dyDescent="0.35">
      <c r="A1399" t="s">
        <v>10</v>
      </c>
      <c r="B1399" t="s">
        <v>1392</v>
      </c>
      <c r="C1399" s="227" t="s">
        <v>43</v>
      </c>
      <c r="D1399" s="227">
        <v>0.57999999999999996</v>
      </c>
      <c r="E1399" s="227" t="s">
        <v>41</v>
      </c>
      <c r="F1399" t="s">
        <v>42</v>
      </c>
      <c r="G1399" t="s">
        <v>13</v>
      </c>
      <c r="H1399" t="s">
        <v>14</v>
      </c>
      <c r="I1399" t="s">
        <v>15</v>
      </c>
      <c r="J1399" t="s">
        <v>16</v>
      </c>
    </row>
    <row r="1400" spans="1:10" x14ac:dyDescent="0.35">
      <c r="A1400" t="s">
        <v>10</v>
      </c>
      <c r="B1400" t="s">
        <v>1392</v>
      </c>
      <c r="C1400" s="227" t="s">
        <v>329</v>
      </c>
      <c r="D1400" s="227">
        <v>2.5</v>
      </c>
      <c r="E1400" s="227" t="s">
        <v>41</v>
      </c>
      <c r="F1400" t="s">
        <v>42</v>
      </c>
      <c r="G1400" t="s">
        <v>13</v>
      </c>
      <c r="H1400" t="s">
        <v>14</v>
      </c>
      <c r="I1400" t="s">
        <v>15</v>
      </c>
      <c r="J1400" t="s">
        <v>16</v>
      </c>
    </row>
    <row r="1401" spans="1:10" x14ac:dyDescent="0.35">
      <c r="A1401" t="s">
        <v>10</v>
      </c>
      <c r="B1401" t="s">
        <v>1392</v>
      </c>
      <c r="C1401" s="227" t="s">
        <v>40</v>
      </c>
      <c r="D1401" s="227">
        <v>0.5</v>
      </c>
      <c r="E1401" s="227" t="s">
        <v>41</v>
      </c>
      <c r="F1401" t="s">
        <v>42</v>
      </c>
      <c r="G1401" t="s">
        <v>13</v>
      </c>
      <c r="H1401" t="s">
        <v>14</v>
      </c>
      <c r="I1401" t="s">
        <v>15</v>
      </c>
      <c r="J1401" t="s">
        <v>16</v>
      </c>
    </row>
    <row r="1402" spans="1:10" x14ac:dyDescent="0.35">
      <c r="A1402" t="s">
        <v>10</v>
      </c>
      <c r="B1402" t="s">
        <v>1392</v>
      </c>
      <c r="C1402" s="227" t="s">
        <v>17</v>
      </c>
      <c r="D1402" s="227">
        <v>819.4</v>
      </c>
      <c r="E1402" s="227" t="s">
        <v>18</v>
      </c>
      <c r="F1402" t="s">
        <v>19</v>
      </c>
      <c r="G1402" t="s">
        <v>13</v>
      </c>
      <c r="H1402" t="s">
        <v>14</v>
      </c>
      <c r="I1402" t="s">
        <v>15</v>
      </c>
      <c r="J1402" t="s">
        <v>16</v>
      </c>
    </row>
    <row r="1403" spans="1:10" x14ac:dyDescent="0.35">
      <c r="A1403" t="s">
        <v>10</v>
      </c>
      <c r="B1403" t="s">
        <v>1392</v>
      </c>
      <c r="C1403" s="227" t="s">
        <v>154</v>
      </c>
      <c r="D1403" s="227">
        <v>150.21</v>
      </c>
      <c r="E1403" s="227" t="s">
        <v>65</v>
      </c>
      <c r="F1403" t="s">
        <v>66</v>
      </c>
      <c r="G1403" t="s">
        <v>80</v>
      </c>
      <c r="H1403" t="s">
        <v>1393</v>
      </c>
      <c r="I1403" t="s">
        <v>1044</v>
      </c>
      <c r="J1403" t="s">
        <v>1394</v>
      </c>
    </row>
    <row r="1404" spans="1:10" x14ac:dyDescent="0.35">
      <c r="A1404" t="s">
        <v>10</v>
      </c>
      <c r="B1404" t="s">
        <v>1392</v>
      </c>
      <c r="C1404" s="227" t="s">
        <v>151</v>
      </c>
      <c r="D1404" s="227">
        <v>491.24</v>
      </c>
      <c r="E1404" s="227" t="s">
        <v>1395</v>
      </c>
      <c r="F1404" t="s">
        <v>1396</v>
      </c>
      <c r="G1404" t="s">
        <v>110</v>
      </c>
      <c r="H1404" t="s">
        <v>1393</v>
      </c>
      <c r="I1404" t="s">
        <v>1044</v>
      </c>
      <c r="J1404" t="s">
        <v>1394</v>
      </c>
    </row>
    <row r="1405" spans="1:10" x14ac:dyDescent="0.35">
      <c r="A1405" t="s">
        <v>10</v>
      </c>
      <c r="B1405" t="s">
        <v>1392</v>
      </c>
      <c r="C1405" s="227" t="s">
        <v>115</v>
      </c>
      <c r="D1405" s="227">
        <v>495.25</v>
      </c>
      <c r="E1405" s="227" t="s">
        <v>1395</v>
      </c>
      <c r="F1405" t="s">
        <v>1396</v>
      </c>
      <c r="G1405" t="s">
        <v>73</v>
      </c>
      <c r="H1405" t="s">
        <v>1393</v>
      </c>
      <c r="I1405" t="s">
        <v>1044</v>
      </c>
      <c r="J1405" t="s">
        <v>1394</v>
      </c>
    </row>
    <row r="1406" spans="1:10" x14ac:dyDescent="0.35">
      <c r="A1406" t="s">
        <v>10</v>
      </c>
      <c r="B1406" t="s">
        <v>1392</v>
      </c>
      <c r="C1406" s="227" t="s">
        <v>152</v>
      </c>
      <c r="D1406" s="227">
        <v>1000.11</v>
      </c>
      <c r="E1406" s="227" t="s">
        <v>1395</v>
      </c>
      <c r="F1406" t="s">
        <v>1396</v>
      </c>
      <c r="G1406" t="s">
        <v>73</v>
      </c>
      <c r="H1406" t="s">
        <v>1393</v>
      </c>
      <c r="I1406" t="s">
        <v>1044</v>
      </c>
      <c r="J1406" t="s">
        <v>1394</v>
      </c>
    </row>
    <row r="1407" spans="1:10" x14ac:dyDescent="0.35">
      <c r="A1407" t="s">
        <v>10</v>
      </c>
      <c r="B1407" t="s">
        <v>1392</v>
      </c>
      <c r="C1407" s="227" t="s">
        <v>145</v>
      </c>
      <c r="D1407" s="227">
        <v>248.72</v>
      </c>
      <c r="E1407" s="227" t="s">
        <v>1395</v>
      </c>
      <c r="F1407" t="s">
        <v>1396</v>
      </c>
      <c r="G1407" t="s">
        <v>73</v>
      </c>
      <c r="H1407" t="s">
        <v>1393</v>
      </c>
      <c r="I1407" t="s">
        <v>1044</v>
      </c>
      <c r="J1407" t="s">
        <v>1394</v>
      </c>
    </row>
    <row r="1408" spans="1:10" x14ac:dyDescent="0.35">
      <c r="A1408" t="s">
        <v>10</v>
      </c>
      <c r="B1408" t="s">
        <v>1392</v>
      </c>
      <c r="C1408" s="227" t="s">
        <v>150</v>
      </c>
      <c r="D1408" s="227">
        <v>490.49</v>
      </c>
      <c r="E1408" s="227" t="s">
        <v>1395</v>
      </c>
      <c r="F1408" t="s">
        <v>1396</v>
      </c>
      <c r="G1408" t="s">
        <v>73</v>
      </c>
      <c r="H1408" t="s">
        <v>1393</v>
      </c>
      <c r="I1408" t="s">
        <v>1044</v>
      </c>
      <c r="J1408" t="s">
        <v>1394</v>
      </c>
    </row>
    <row r="1409" spans="1:10" x14ac:dyDescent="0.35">
      <c r="A1409" t="s">
        <v>10</v>
      </c>
      <c r="B1409" t="s">
        <v>1392</v>
      </c>
      <c r="C1409" s="227" t="s">
        <v>181</v>
      </c>
      <c r="D1409" s="227">
        <v>491.24</v>
      </c>
      <c r="E1409" s="227" t="s">
        <v>1395</v>
      </c>
      <c r="F1409" t="s">
        <v>1396</v>
      </c>
      <c r="G1409" t="s">
        <v>73</v>
      </c>
      <c r="H1409" t="s">
        <v>1393</v>
      </c>
      <c r="I1409" t="s">
        <v>1044</v>
      </c>
      <c r="J1409" t="s">
        <v>1394</v>
      </c>
    </row>
    <row r="1410" spans="1:10" x14ac:dyDescent="0.35">
      <c r="A1410" t="s">
        <v>10</v>
      </c>
      <c r="B1410" t="s">
        <v>1392</v>
      </c>
      <c r="C1410" s="227" t="s">
        <v>134</v>
      </c>
      <c r="D1410" s="227">
        <v>491.24</v>
      </c>
      <c r="E1410" s="227" t="s">
        <v>1395</v>
      </c>
      <c r="F1410" t="s">
        <v>1396</v>
      </c>
      <c r="G1410" t="s">
        <v>73</v>
      </c>
      <c r="H1410" t="s">
        <v>1393</v>
      </c>
      <c r="I1410" t="s">
        <v>1044</v>
      </c>
      <c r="J1410" t="s">
        <v>1394</v>
      </c>
    </row>
    <row r="1411" spans="1:10" x14ac:dyDescent="0.35">
      <c r="A1411" t="s">
        <v>10</v>
      </c>
      <c r="B1411" t="s">
        <v>1392</v>
      </c>
      <c r="C1411" s="227" t="s">
        <v>135</v>
      </c>
      <c r="D1411" s="227">
        <v>491.24</v>
      </c>
      <c r="E1411" s="227" t="s">
        <v>1395</v>
      </c>
      <c r="F1411" t="s">
        <v>1396</v>
      </c>
      <c r="G1411" t="s">
        <v>73</v>
      </c>
      <c r="H1411" t="s">
        <v>1393</v>
      </c>
      <c r="I1411" t="s">
        <v>1044</v>
      </c>
      <c r="J1411" t="s">
        <v>1394</v>
      </c>
    </row>
    <row r="1412" spans="1:10" x14ac:dyDescent="0.35">
      <c r="A1412" t="s">
        <v>10</v>
      </c>
      <c r="B1412" t="s">
        <v>1392</v>
      </c>
      <c r="C1412" s="227" t="s">
        <v>72</v>
      </c>
      <c r="D1412" s="227">
        <v>495.25</v>
      </c>
      <c r="E1412" s="227" t="s">
        <v>1395</v>
      </c>
      <c r="F1412" t="s">
        <v>1396</v>
      </c>
      <c r="G1412" t="s">
        <v>73</v>
      </c>
      <c r="H1412" t="s">
        <v>1393</v>
      </c>
      <c r="I1412" t="s">
        <v>1044</v>
      </c>
      <c r="J1412" t="s">
        <v>1394</v>
      </c>
    </row>
    <row r="1413" spans="1:10" x14ac:dyDescent="0.35">
      <c r="A1413" t="s">
        <v>10</v>
      </c>
      <c r="B1413" t="s">
        <v>1392</v>
      </c>
      <c r="C1413" s="227" t="s">
        <v>500</v>
      </c>
      <c r="D1413" s="227">
        <v>570.61</v>
      </c>
      <c r="E1413" s="227" t="s">
        <v>1395</v>
      </c>
      <c r="F1413" t="s">
        <v>1396</v>
      </c>
      <c r="G1413" t="s">
        <v>73</v>
      </c>
      <c r="H1413" t="s">
        <v>1393</v>
      </c>
      <c r="I1413" t="s">
        <v>1044</v>
      </c>
      <c r="J1413" t="s">
        <v>1394</v>
      </c>
    </row>
    <row r="1414" spans="1:10" x14ac:dyDescent="0.35">
      <c r="A1414" t="s">
        <v>10</v>
      </c>
      <c r="B1414" t="s">
        <v>1392</v>
      </c>
      <c r="C1414" s="227" t="s">
        <v>499</v>
      </c>
      <c r="D1414" s="227">
        <v>278.27</v>
      </c>
      <c r="E1414" s="227" t="s">
        <v>1395</v>
      </c>
      <c r="F1414" t="s">
        <v>1396</v>
      </c>
      <c r="G1414" t="s">
        <v>73</v>
      </c>
      <c r="H1414" t="s">
        <v>1393</v>
      </c>
      <c r="I1414" t="s">
        <v>1044</v>
      </c>
      <c r="J1414" t="s">
        <v>1394</v>
      </c>
    </row>
    <row r="1415" spans="1:10" x14ac:dyDescent="0.35">
      <c r="A1415" t="s">
        <v>10</v>
      </c>
      <c r="B1415" t="s">
        <v>1392</v>
      </c>
      <c r="C1415" s="227" t="s">
        <v>49</v>
      </c>
      <c r="D1415" s="227">
        <v>79.3</v>
      </c>
      <c r="E1415" s="227" t="s">
        <v>50</v>
      </c>
      <c r="F1415" t="s">
        <v>51</v>
      </c>
      <c r="G1415" t="s">
        <v>13</v>
      </c>
      <c r="H1415" t="s">
        <v>14</v>
      </c>
      <c r="I1415" t="s">
        <v>15</v>
      </c>
      <c r="J1415" t="s">
        <v>16</v>
      </c>
    </row>
    <row r="1416" spans="1:10" x14ac:dyDescent="0.35">
      <c r="A1416" t="s">
        <v>10</v>
      </c>
      <c r="B1416" t="s">
        <v>1392</v>
      </c>
      <c r="C1416" s="227" t="s">
        <v>292</v>
      </c>
      <c r="D1416" s="227">
        <v>67.89</v>
      </c>
      <c r="E1416" s="227" t="s">
        <v>50</v>
      </c>
      <c r="F1416" t="s">
        <v>51</v>
      </c>
      <c r="G1416" t="s">
        <v>13</v>
      </c>
      <c r="H1416" t="s">
        <v>14</v>
      </c>
      <c r="I1416" t="s">
        <v>15</v>
      </c>
      <c r="J1416" t="s">
        <v>16</v>
      </c>
    </row>
    <row r="1417" spans="1:10" x14ac:dyDescent="0.35">
      <c r="A1417" t="s">
        <v>10</v>
      </c>
      <c r="B1417" t="s">
        <v>1397</v>
      </c>
      <c r="C1417" s="227" t="s">
        <v>394</v>
      </c>
      <c r="D1417" s="227">
        <v>229.29</v>
      </c>
      <c r="E1417" s="227" t="s">
        <v>50</v>
      </c>
      <c r="F1417" t="s">
        <v>51</v>
      </c>
      <c r="G1417" t="s">
        <v>13</v>
      </c>
      <c r="H1417" t="s">
        <v>14</v>
      </c>
      <c r="I1417" t="s">
        <v>15</v>
      </c>
      <c r="J1417" t="s">
        <v>16</v>
      </c>
    </row>
    <row r="1418" spans="1:10" x14ac:dyDescent="0.35">
      <c r="A1418" t="s">
        <v>10</v>
      </c>
      <c r="B1418" t="s">
        <v>1397</v>
      </c>
      <c r="C1418" s="227" t="s">
        <v>395</v>
      </c>
      <c r="D1418" s="227">
        <v>228.93</v>
      </c>
      <c r="E1418" s="227" t="s">
        <v>50</v>
      </c>
      <c r="F1418" t="s">
        <v>51</v>
      </c>
      <c r="G1418" t="s">
        <v>13</v>
      </c>
      <c r="H1418" t="s">
        <v>14</v>
      </c>
      <c r="I1418" t="s">
        <v>15</v>
      </c>
      <c r="J1418" t="s">
        <v>16</v>
      </c>
    </row>
    <row r="1419" spans="1:10" x14ac:dyDescent="0.35">
      <c r="A1419" t="s">
        <v>10</v>
      </c>
      <c r="B1419" t="s">
        <v>1397</v>
      </c>
      <c r="C1419" s="227" t="s">
        <v>1022</v>
      </c>
      <c r="D1419" s="227">
        <v>226.14</v>
      </c>
      <c r="E1419" s="227" t="s">
        <v>50</v>
      </c>
      <c r="F1419" t="s">
        <v>51</v>
      </c>
      <c r="G1419" t="s">
        <v>13</v>
      </c>
      <c r="H1419" t="s">
        <v>14</v>
      </c>
      <c r="I1419" t="s">
        <v>15</v>
      </c>
      <c r="J1419" t="s">
        <v>16</v>
      </c>
    </row>
    <row r="1420" spans="1:10" x14ac:dyDescent="0.35">
      <c r="A1420" t="s">
        <v>10</v>
      </c>
      <c r="B1420" t="s">
        <v>1397</v>
      </c>
      <c r="C1420" s="227" t="s">
        <v>1021</v>
      </c>
      <c r="D1420" s="227">
        <v>227.27</v>
      </c>
      <c r="E1420" s="227" t="s">
        <v>50</v>
      </c>
      <c r="F1420" t="s">
        <v>51</v>
      </c>
      <c r="G1420" t="s">
        <v>13</v>
      </c>
      <c r="H1420" t="s">
        <v>14</v>
      </c>
      <c r="I1420" t="s">
        <v>15</v>
      </c>
      <c r="J1420" t="s">
        <v>16</v>
      </c>
    </row>
    <row r="1421" spans="1:10" x14ac:dyDescent="0.35">
      <c r="A1421" t="s">
        <v>10</v>
      </c>
      <c r="B1421" t="s">
        <v>1397</v>
      </c>
      <c r="C1421" s="227" t="s">
        <v>397</v>
      </c>
      <c r="D1421" s="227">
        <v>229.29</v>
      </c>
      <c r="E1421" s="227" t="s">
        <v>50</v>
      </c>
      <c r="F1421" t="s">
        <v>51</v>
      </c>
      <c r="G1421" t="s">
        <v>13</v>
      </c>
      <c r="H1421" t="s">
        <v>14</v>
      </c>
      <c r="I1421" t="s">
        <v>15</v>
      </c>
      <c r="J1421" t="s">
        <v>16</v>
      </c>
    </row>
    <row r="1422" spans="1:10" x14ac:dyDescent="0.35">
      <c r="A1422" t="s">
        <v>10</v>
      </c>
      <c r="B1422" t="s">
        <v>1397</v>
      </c>
      <c r="C1422" s="227" t="s">
        <v>220</v>
      </c>
      <c r="D1422" s="227">
        <v>228.93</v>
      </c>
      <c r="E1422" s="227" t="s">
        <v>50</v>
      </c>
      <c r="F1422" t="s">
        <v>51</v>
      </c>
      <c r="G1422" t="s">
        <v>13</v>
      </c>
      <c r="H1422" t="s">
        <v>14</v>
      </c>
      <c r="I1422" t="s">
        <v>15</v>
      </c>
      <c r="J1422" t="s">
        <v>16</v>
      </c>
    </row>
    <row r="1423" spans="1:10" x14ac:dyDescent="0.35">
      <c r="A1423" t="s">
        <v>10</v>
      </c>
      <c r="B1423" t="s">
        <v>1397</v>
      </c>
      <c r="C1423" s="227" t="s">
        <v>53</v>
      </c>
      <c r="D1423" s="227">
        <v>229.4</v>
      </c>
      <c r="E1423" s="227" t="s">
        <v>50</v>
      </c>
      <c r="F1423" t="s">
        <v>51</v>
      </c>
      <c r="G1423" t="s">
        <v>13</v>
      </c>
      <c r="H1423" t="s">
        <v>14</v>
      </c>
      <c r="I1423" t="s">
        <v>15</v>
      </c>
      <c r="J1423" t="s">
        <v>16</v>
      </c>
    </row>
    <row r="1424" spans="1:10" x14ac:dyDescent="0.35">
      <c r="A1424" t="s">
        <v>10</v>
      </c>
      <c r="B1424" t="s">
        <v>1397</v>
      </c>
      <c r="C1424" s="227" t="s">
        <v>1398</v>
      </c>
      <c r="D1424" s="227">
        <v>12.27</v>
      </c>
      <c r="E1424" s="227" t="s">
        <v>28</v>
      </c>
      <c r="F1424" t="s">
        <v>29</v>
      </c>
      <c r="G1424" t="s">
        <v>13</v>
      </c>
      <c r="H1424" t="s">
        <v>14</v>
      </c>
      <c r="I1424" t="s">
        <v>15</v>
      </c>
      <c r="J1424" t="s">
        <v>16</v>
      </c>
    </row>
    <row r="1425" spans="1:10" x14ac:dyDescent="0.35">
      <c r="A1425" t="s">
        <v>10</v>
      </c>
      <c r="B1425" t="s">
        <v>1397</v>
      </c>
      <c r="C1425" s="227" t="s">
        <v>54</v>
      </c>
      <c r="D1425" s="227">
        <v>228.93</v>
      </c>
      <c r="E1425" s="227" t="s">
        <v>50</v>
      </c>
      <c r="F1425" t="s">
        <v>51</v>
      </c>
      <c r="G1425" t="s">
        <v>13</v>
      </c>
      <c r="H1425" t="s">
        <v>14</v>
      </c>
      <c r="I1425" t="s">
        <v>15</v>
      </c>
      <c r="J1425" t="s">
        <v>16</v>
      </c>
    </row>
    <row r="1426" spans="1:10" x14ac:dyDescent="0.35">
      <c r="A1426" t="s">
        <v>10</v>
      </c>
      <c r="B1426" t="s">
        <v>1397</v>
      </c>
      <c r="C1426" s="227" t="s">
        <v>49</v>
      </c>
      <c r="D1426" s="227">
        <v>229.24</v>
      </c>
      <c r="E1426" s="227" t="s">
        <v>50</v>
      </c>
      <c r="F1426" t="s">
        <v>51</v>
      </c>
      <c r="G1426" t="s">
        <v>13</v>
      </c>
      <c r="H1426" t="s">
        <v>14</v>
      </c>
      <c r="I1426" t="s">
        <v>15</v>
      </c>
      <c r="J1426" t="s">
        <v>16</v>
      </c>
    </row>
    <row r="1427" spans="1:10" x14ac:dyDescent="0.35">
      <c r="A1427" t="s">
        <v>10</v>
      </c>
      <c r="B1427" t="s">
        <v>1397</v>
      </c>
      <c r="C1427" s="227" t="s">
        <v>52</v>
      </c>
      <c r="D1427" s="227">
        <v>229.84</v>
      </c>
      <c r="E1427" s="227" t="s">
        <v>50</v>
      </c>
      <c r="F1427" t="s">
        <v>51</v>
      </c>
      <c r="G1427" t="s">
        <v>13</v>
      </c>
      <c r="H1427" t="s">
        <v>14</v>
      </c>
      <c r="I1427" t="s">
        <v>15</v>
      </c>
      <c r="J1427" t="s">
        <v>16</v>
      </c>
    </row>
    <row r="1428" spans="1:10" x14ac:dyDescent="0.35">
      <c r="A1428" t="s">
        <v>10</v>
      </c>
      <c r="B1428" t="s">
        <v>1397</v>
      </c>
      <c r="C1428" s="227" t="s">
        <v>240</v>
      </c>
      <c r="D1428" s="227">
        <v>69.61</v>
      </c>
      <c r="E1428" s="227" t="s">
        <v>36</v>
      </c>
      <c r="F1428" t="s">
        <v>37</v>
      </c>
      <c r="G1428" t="s">
        <v>13</v>
      </c>
      <c r="H1428" t="s">
        <v>14</v>
      </c>
      <c r="I1428" t="s">
        <v>15</v>
      </c>
      <c r="J1428" t="s">
        <v>16</v>
      </c>
    </row>
    <row r="1429" spans="1:10" x14ac:dyDescent="0.35">
      <c r="A1429" t="s">
        <v>10</v>
      </c>
      <c r="B1429" t="s">
        <v>1397</v>
      </c>
      <c r="C1429" s="227" t="s">
        <v>377</v>
      </c>
      <c r="D1429" s="227">
        <v>69.61</v>
      </c>
      <c r="E1429" s="227" t="s">
        <v>36</v>
      </c>
      <c r="F1429" t="s">
        <v>37</v>
      </c>
      <c r="G1429" t="s">
        <v>13</v>
      </c>
      <c r="H1429" t="s">
        <v>14</v>
      </c>
      <c r="I1429" t="s">
        <v>15</v>
      </c>
      <c r="J1429" t="s">
        <v>16</v>
      </c>
    </row>
    <row r="1430" spans="1:10" x14ac:dyDescent="0.35">
      <c r="A1430" t="s">
        <v>10</v>
      </c>
      <c r="B1430" t="s">
        <v>1397</v>
      </c>
      <c r="C1430" s="227" t="s">
        <v>35</v>
      </c>
      <c r="D1430" s="227">
        <v>69.61</v>
      </c>
      <c r="E1430" s="227" t="s">
        <v>36</v>
      </c>
      <c r="F1430" t="s">
        <v>37</v>
      </c>
      <c r="G1430" t="s">
        <v>13</v>
      </c>
      <c r="H1430" t="s">
        <v>14</v>
      </c>
      <c r="I1430" t="s">
        <v>15</v>
      </c>
      <c r="J1430" t="s">
        <v>16</v>
      </c>
    </row>
    <row r="1431" spans="1:10" x14ac:dyDescent="0.35">
      <c r="A1431" t="s">
        <v>10</v>
      </c>
      <c r="B1431" t="s">
        <v>1397</v>
      </c>
      <c r="C1431" s="227" t="s">
        <v>38</v>
      </c>
      <c r="D1431" s="227">
        <v>69.61</v>
      </c>
      <c r="E1431" s="227" t="s">
        <v>36</v>
      </c>
      <c r="F1431" t="s">
        <v>37</v>
      </c>
      <c r="G1431" t="s">
        <v>13</v>
      </c>
      <c r="H1431" t="s">
        <v>14</v>
      </c>
      <c r="I1431" t="s">
        <v>15</v>
      </c>
      <c r="J1431" t="s">
        <v>16</v>
      </c>
    </row>
    <row r="1432" spans="1:10" x14ac:dyDescent="0.35">
      <c r="A1432" t="s">
        <v>10</v>
      </c>
      <c r="B1432" t="s">
        <v>1397</v>
      </c>
      <c r="C1432" s="227" t="s">
        <v>1399</v>
      </c>
      <c r="D1432" s="227">
        <v>506.22</v>
      </c>
      <c r="E1432" s="227" t="s">
        <v>11</v>
      </c>
      <c r="F1432" t="s">
        <v>12</v>
      </c>
      <c r="G1432" t="s">
        <v>13</v>
      </c>
      <c r="H1432" t="s">
        <v>14</v>
      </c>
      <c r="I1432" t="s">
        <v>15</v>
      </c>
      <c r="J1432" t="s">
        <v>16</v>
      </c>
    </row>
    <row r="1433" spans="1:10" x14ac:dyDescent="0.35">
      <c r="A1433" t="s">
        <v>10</v>
      </c>
      <c r="B1433" t="s">
        <v>1397</v>
      </c>
      <c r="C1433" s="227" t="s">
        <v>1400</v>
      </c>
      <c r="D1433" s="227">
        <v>355.69</v>
      </c>
      <c r="E1433" s="227" t="s">
        <v>11</v>
      </c>
      <c r="F1433" t="s">
        <v>12</v>
      </c>
      <c r="G1433" t="s">
        <v>13</v>
      </c>
      <c r="H1433" t="s">
        <v>14</v>
      </c>
      <c r="I1433" t="s">
        <v>15</v>
      </c>
      <c r="J1433" t="s">
        <v>16</v>
      </c>
    </row>
    <row r="1434" spans="1:10" x14ac:dyDescent="0.35">
      <c r="A1434" t="s">
        <v>10</v>
      </c>
      <c r="B1434" t="s">
        <v>1397</v>
      </c>
      <c r="C1434" s="227" t="s">
        <v>1401</v>
      </c>
      <c r="D1434" s="227">
        <v>11794.04</v>
      </c>
      <c r="E1434" s="227" t="s">
        <v>11</v>
      </c>
      <c r="F1434" t="s">
        <v>12</v>
      </c>
      <c r="G1434" t="s">
        <v>13</v>
      </c>
      <c r="H1434" t="s">
        <v>14</v>
      </c>
      <c r="I1434" t="s">
        <v>15</v>
      </c>
      <c r="J1434" t="s">
        <v>16</v>
      </c>
    </row>
    <row r="1435" spans="1:10" x14ac:dyDescent="0.35">
      <c r="A1435" t="s">
        <v>10</v>
      </c>
      <c r="B1435" t="s">
        <v>1397</v>
      </c>
      <c r="C1435" s="227" t="s">
        <v>30</v>
      </c>
      <c r="D1435" s="227">
        <v>60.84</v>
      </c>
      <c r="E1435" s="227" t="s">
        <v>31</v>
      </c>
      <c r="F1435" t="s">
        <v>32</v>
      </c>
      <c r="G1435" t="s">
        <v>13</v>
      </c>
      <c r="H1435" t="s">
        <v>14</v>
      </c>
      <c r="I1435" t="s">
        <v>15</v>
      </c>
      <c r="J1435" t="s">
        <v>16</v>
      </c>
    </row>
    <row r="1436" spans="1:10" x14ac:dyDescent="0.35">
      <c r="A1436" t="s">
        <v>10</v>
      </c>
      <c r="B1436" t="s">
        <v>1397</v>
      </c>
      <c r="C1436" s="227" t="s">
        <v>241</v>
      </c>
      <c r="D1436" s="227">
        <v>212.79</v>
      </c>
      <c r="E1436" s="227" t="s">
        <v>31</v>
      </c>
      <c r="F1436" t="s">
        <v>32</v>
      </c>
      <c r="G1436" t="s">
        <v>13</v>
      </c>
      <c r="H1436" t="s">
        <v>14</v>
      </c>
      <c r="I1436" t="s">
        <v>15</v>
      </c>
      <c r="J1436" t="s">
        <v>16</v>
      </c>
    </row>
    <row r="1437" spans="1:10" x14ac:dyDescent="0.35">
      <c r="A1437" t="s">
        <v>10</v>
      </c>
      <c r="B1437" t="s">
        <v>1397</v>
      </c>
      <c r="C1437" s="227" t="s">
        <v>1402</v>
      </c>
      <c r="D1437" s="227">
        <v>27.3</v>
      </c>
      <c r="E1437" s="227" t="s">
        <v>28</v>
      </c>
      <c r="F1437" t="s">
        <v>29</v>
      </c>
      <c r="G1437" t="s">
        <v>13</v>
      </c>
      <c r="H1437" t="s">
        <v>14</v>
      </c>
      <c r="I1437" t="s">
        <v>15</v>
      </c>
      <c r="J1437" t="s">
        <v>16</v>
      </c>
    </row>
    <row r="1438" spans="1:10" x14ac:dyDescent="0.35">
      <c r="A1438" t="s">
        <v>10</v>
      </c>
      <c r="B1438" t="s">
        <v>1397</v>
      </c>
      <c r="C1438" s="227" t="s">
        <v>1403</v>
      </c>
      <c r="D1438" s="227">
        <v>12.27</v>
      </c>
      <c r="E1438" s="227" t="s">
        <v>28</v>
      </c>
      <c r="F1438" t="s">
        <v>29</v>
      </c>
      <c r="G1438" t="s">
        <v>13</v>
      </c>
      <c r="H1438" t="s">
        <v>14</v>
      </c>
      <c r="I1438" t="s">
        <v>15</v>
      </c>
      <c r="J1438" t="s">
        <v>16</v>
      </c>
    </row>
    <row r="1439" spans="1:10" x14ac:dyDescent="0.35">
      <c r="A1439" t="s">
        <v>10</v>
      </c>
      <c r="B1439" t="s">
        <v>1397</v>
      </c>
      <c r="C1439" s="227" t="s">
        <v>1404</v>
      </c>
      <c r="D1439" s="227">
        <v>12.27</v>
      </c>
      <c r="E1439" s="227" t="s">
        <v>28</v>
      </c>
      <c r="F1439" t="s">
        <v>29</v>
      </c>
      <c r="G1439" t="s">
        <v>13</v>
      </c>
      <c r="H1439" t="s">
        <v>14</v>
      </c>
      <c r="I1439" t="s">
        <v>15</v>
      </c>
      <c r="J1439" t="s">
        <v>16</v>
      </c>
    </row>
    <row r="1440" spans="1:10" x14ac:dyDescent="0.35">
      <c r="A1440" t="s">
        <v>10</v>
      </c>
      <c r="B1440" t="s">
        <v>1397</v>
      </c>
      <c r="C1440" s="227" t="s">
        <v>1405</v>
      </c>
      <c r="D1440" s="227">
        <v>12.27</v>
      </c>
      <c r="E1440" s="227" t="s">
        <v>28</v>
      </c>
      <c r="F1440" t="s">
        <v>29</v>
      </c>
      <c r="G1440" t="s">
        <v>13</v>
      </c>
      <c r="H1440" t="s">
        <v>14</v>
      </c>
      <c r="I1440" t="s">
        <v>15</v>
      </c>
      <c r="J1440" t="s">
        <v>16</v>
      </c>
    </row>
    <row r="1441" spans="1:10" x14ac:dyDescent="0.35">
      <c r="A1441" t="s">
        <v>10</v>
      </c>
      <c r="B1441" t="s">
        <v>1397</v>
      </c>
      <c r="C1441" s="227" t="s">
        <v>1406</v>
      </c>
      <c r="D1441" s="227">
        <v>12.27</v>
      </c>
      <c r="E1441" s="227" t="s">
        <v>28</v>
      </c>
      <c r="F1441" t="s">
        <v>29</v>
      </c>
      <c r="G1441" t="s">
        <v>13</v>
      </c>
      <c r="H1441" t="s">
        <v>14</v>
      </c>
      <c r="I1441" t="s">
        <v>15</v>
      </c>
      <c r="J1441" t="s">
        <v>16</v>
      </c>
    </row>
    <row r="1442" spans="1:10" x14ac:dyDescent="0.35">
      <c r="A1442" t="s">
        <v>10</v>
      </c>
      <c r="B1442" t="s">
        <v>1397</v>
      </c>
      <c r="C1442" s="227" t="s">
        <v>1407</v>
      </c>
      <c r="D1442" s="227">
        <v>12.27</v>
      </c>
      <c r="E1442" s="227" t="s">
        <v>28</v>
      </c>
      <c r="F1442" t="s">
        <v>29</v>
      </c>
      <c r="G1442" t="s">
        <v>13</v>
      </c>
      <c r="H1442" t="s">
        <v>14</v>
      </c>
      <c r="I1442" t="s">
        <v>15</v>
      </c>
      <c r="J1442" t="s">
        <v>16</v>
      </c>
    </row>
    <row r="1443" spans="1:10" x14ac:dyDescent="0.35">
      <c r="A1443" t="s">
        <v>10</v>
      </c>
      <c r="B1443" t="s">
        <v>1397</v>
      </c>
      <c r="C1443" s="227" t="s">
        <v>1408</v>
      </c>
      <c r="D1443" s="227">
        <v>12.27</v>
      </c>
      <c r="E1443" s="227" t="s">
        <v>28</v>
      </c>
      <c r="F1443" t="s">
        <v>29</v>
      </c>
      <c r="G1443" t="s">
        <v>13</v>
      </c>
      <c r="H1443" t="s">
        <v>14</v>
      </c>
      <c r="I1443" t="s">
        <v>15</v>
      </c>
      <c r="J1443" t="s">
        <v>16</v>
      </c>
    </row>
    <row r="1444" spans="1:10" x14ac:dyDescent="0.35">
      <c r="A1444" t="s">
        <v>10</v>
      </c>
      <c r="B1444" t="s">
        <v>1397</v>
      </c>
      <c r="C1444" s="227" t="s">
        <v>1409</v>
      </c>
      <c r="D1444" s="227">
        <v>8.9</v>
      </c>
      <c r="E1444" s="227" t="s">
        <v>28</v>
      </c>
      <c r="F1444" t="s">
        <v>29</v>
      </c>
      <c r="G1444" t="s">
        <v>13</v>
      </c>
      <c r="H1444" t="s">
        <v>14</v>
      </c>
      <c r="I1444" t="s">
        <v>15</v>
      </c>
      <c r="J1444" t="s">
        <v>16</v>
      </c>
    </row>
    <row r="1445" spans="1:10" x14ac:dyDescent="0.35">
      <c r="A1445" t="s">
        <v>10</v>
      </c>
      <c r="B1445" t="s">
        <v>1397</v>
      </c>
      <c r="C1445" s="227" t="s">
        <v>1410</v>
      </c>
      <c r="D1445" s="227">
        <v>8.9</v>
      </c>
      <c r="E1445" s="227" t="s">
        <v>28</v>
      </c>
      <c r="F1445" t="s">
        <v>29</v>
      </c>
      <c r="G1445" t="s">
        <v>13</v>
      </c>
      <c r="H1445" t="s">
        <v>14</v>
      </c>
      <c r="I1445" t="s">
        <v>15</v>
      </c>
      <c r="J1445" t="s">
        <v>16</v>
      </c>
    </row>
    <row r="1446" spans="1:10" x14ac:dyDescent="0.35">
      <c r="A1446" t="s">
        <v>10</v>
      </c>
      <c r="B1446" t="s">
        <v>1397</v>
      </c>
      <c r="C1446" s="227" t="s">
        <v>1411</v>
      </c>
      <c r="D1446" s="227">
        <v>25.91</v>
      </c>
      <c r="E1446" s="227" t="s">
        <v>28</v>
      </c>
      <c r="F1446" t="s">
        <v>29</v>
      </c>
      <c r="G1446" t="s">
        <v>13</v>
      </c>
      <c r="H1446" t="s">
        <v>14</v>
      </c>
      <c r="I1446" t="s">
        <v>15</v>
      </c>
      <c r="J1446" t="s">
        <v>16</v>
      </c>
    </row>
    <row r="1447" spans="1:10" x14ac:dyDescent="0.35">
      <c r="A1447" t="s">
        <v>10</v>
      </c>
      <c r="B1447" t="s">
        <v>1397</v>
      </c>
      <c r="C1447" s="227" t="s">
        <v>1412</v>
      </c>
      <c r="D1447" s="227">
        <v>12.27</v>
      </c>
      <c r="E1447" s="227" t="s">
        <v>28</v>
      </c>
      <c r="F1447" t="s">
        <v>29</v>
      </c>
      <c r="G1447" t="s">
        <v>13</v>
      </c>
      <c r="H1447" t="s">
        <v>14</v>
      </c>
      <c r="I1447" t="s">
        <v>15</v>
      </c>
      <c r="J1447" t="s">
        <v>16</v>
      </c>
    </row>
    <row r="1448" spans="1:10" x14ac:dyDescent="0.35">
      <c r="A1448" t="s">
        <v>10</v>
      </c>
      <c r="B1448" t="s">
        <v>1397</v>
      </c>
      <c r="C1448" s="227" t="s">
        <v>1413</v>
      </c>
      <c r="D1448" s="227">
        <v>12.27</v>
      </c>
      <c r="E1448" s="227" t="s">
        <v>28</v>
      </c>
      <c r="F1448" t="s">
        <v>29</v>
      </c>
      <c r="G1448" t="s">
        <v>13</v>
      </c>
      <c r="H1448" t="s">
        <v>14</v>
      </c>
      <c r="I1448" t="s">
        <v>15</v>
      </c>
      <c r="J1448" t="s">
        <v>16</v>
      </c>
    </row>
    <row r="1449" spans="1:10" x14ac:dyDescent="0.35">
      <c r="A1449" t="s">
        <v>10</v>
      </c>
      <c r="B1449" t="s">
        <v>1397</v>
      </c>
      <c r="C1449" s="227" t="s">
        <v>1414</v>
      </c>
      <c r="D1449" s="227">
        <v>12.27</v>
      </c>
      <c r="E1449" s="227" t="s">
        <v>28</v>
      </c>
      <c r="F1449" t="s">
        <v>29</v>
      </c>
      <c r="G1449" t="s">
        <v>13</v>
      </c>
      <c r="H1449" t="s">
        <v>14</v>
      </c>
      <c r="I1449" t="s">
        <v>15</v>
      </c>
      <c r="J1449" t="s">
        <v>16</v>
      </c>
    </row>
    <row r="1450" spans="1:10" x14ac:dyDescent="0.35">
      <c r="A1450" t="s">
        <v>10</v>
      </c>
      <c r="B1450" t="s">
        <v>1397</v>
      </c>
      <c r="C1450" s="227" t="s">
        <v>1415</v>
      </c>
      <c r="D1450" s="227">
        <v>12.27</v>
      </c>
      <c r="E1450" s="227" t="s">
        <v>28</v>
      </c>
      <c r="F1450" t="s">
        <v>29</v>
      </c>
      <c r="G1450" t="s">
        <v>13</v>
      </c>
      <c r="H1450" t="s">
        <v>14</v>
      </c>
      <c r="I1450" t="s">
        <v>15</v>
      </c>
      <c r="J1450" t="s">
        <v>16</v>
      </c>
    </row>
    <row r="1451" spans="1:10" x14ac:dyDescent="0.35">
      <c r="A1451" t="s">
        <v>10</v>
      </c>
      <c r="B1451" t="s">
        <v>1397</v>
      </c>
      <c r="C1451" s="227" t="s">
        <v>1416</v>
      </c>
      <c r="D1451" s="227">
        <v>12.27</v>
      </c>
      <c r="E1451" s="227" t="s">
        <v>28</v>
      </c>
      <c r="F1451" t="s">
        <v>29</v>
      </c>
      <c r="G1451" t="s">
        <v>13</v>
      </c>
      <c r="H1451" t="s">
        <v>14</v>
      </c>
      <c r="I1451" t="s">
        <v>15</v>
      </c>
      <c r="J1451" t="s">
        <v>16</v>
      </c>
    </row>
    <row r="1452" spans="1:10" x14ac:dyDescent="0.35">
      <c r="A1452" t="s">
        <v>10</v>
      </c>
      <c r="B1452" t="s">
        <v>1397</v>
      </c>
      <c r="C1452" s="227" t="s">
        <v>1417</v>
      </c>
      <c r="D1452" s="227">
        <v>12.27</v>
      </c>
      <c r="E1452" s="227" t="s">
        <v>28</v>
      </c>
      <c r="F1452" t="s">
        <v>29</v>
      </c>
      <c r="G1452" t="s">
        <v>13</v>
      </c>
      <c r="H1452" t="s">
        <v>14</v>
      </c>
      <c r="I1452" t="s">
        <v>15</v>
      </c>
      <c r="J1452" t="s">
        <v>16</v>
      </c>
    </row>
    <row r="1453" spans="1:10" x14ac:dyDescent="0.35">
      <c r="A1453" t="s">
        <v>10</v>
      </c>
      <c r="B1453" t="s">
        <v>1397</v>
      </c>
      <c r="C1453" s="227" t="s">
        <v>1418</v>
      </c>
      <c r="D1453" s="227">
        <v>12.27</v>
      </c>
      <c r="E1453" s="227" t="s">
        <v>28</v>
      </c>
      <c r="F1453" t="s">
        <v>29</v>
      </c>
      <c r="G1453" t="s">
        <v>13</v>
      </c>
      <c r="H1453" t="s">
        <v>14</v>
      </c>
      <c r="I1453" t="s">
        <v>15</v>
      </c>
      <c r="J1453" t="s">
        <v>16</v>
      </c>
    </row>
    <row r="1454" spans="1:10" x14ac:dyDescent="0.35">
      <c r="A1454" t="s">
        <v>10</v>
      </c>
      <c r="B1454" t="s">
        <v>1397</v>
      </c>
      <c r="C1454" s="227" t="s">
        <v>1419</v>
      </c>
      <c r="D1454" s="227">
        <v>12.27</v>
      </c>
      <c r="E1454" s="227" t="s">
        <v>28</v>
      </c>
      <c r="F1454" t="s">
        <v>29</v>
      </c>
      <c r="G1454" t="s">
        <v>13</v>
      </c>
      <c r="H1454" t="s">
        <v>14</v>
      </c>
      <c r="I1454" t="s">
        <v>15</v>
      </c>
      <c r="J1454" t="s">
        <v>16</v>
      </c>
    </row>
    <row r="1455" spans="1:10" x14ac:dyDescent="0.35">
      <c r="A1455" t="s">
        <v>10</v>
      </c>
      <c r="B1455" t="s">
        <v>1397</v>
      </c>
      <c r="C1455" s="227" t="s">
        <v>1420</v>
      </c>
      <c r="D1455" s="227">
        <v>12.27</v>
      </c>
      <c r="E1455" s="227" t="s">
        <v>28</v>
      </c>
      <c r="F1455" t="s">
        <v>29</v>
      </c>
      <c r="G1455" t="s">
        <v>13</v>
      </c>
      <c r="H1455" t="s">
        <v>14</v>
      </c>
      <c r="I1455" t="s">
        <v>15</v>
      </c>
      <c r="J1455" t="s">
        <v>16</v>
      </c>
    </row>
    <row r="1456" spans="1:10" x14ac:dyDescent="0.35">
      <c r="A1456" t="s">
        <v>10</v>
      </c>
      <c r="B1456" t="s">
        <v>1397</v>
      </c>
      <c r="C1456" s="227" t="s">
        <v>1421</v>
      </c>
      <c r="D1456" s="227">
        <v>12.27</v>
      </c>
      <c r="E1456" s="227" t="s">
        <v>28</v>
      </c>
      <c r="F1456" t="s">
        <v>29</v>
      </c>
      <c r="G1456" t="s">
        <v>13</v>
      </c>
      <c r="H1456" t="s">
        <v>14</v>
      </c>
      <c r="I1456" t="s">
        <v>15</v>
      </c>
      <c r="J1456" t="s">
        <v>16</v>
      </c>
    </row>
    <row r="1457" spans="1:10" x14ac:dyDescent="0.35">
      <c r="A1457" t="s">
        <v>10</v>
      </c>
      <c r="B1457" t="s">
        <v>1397</v>
      </c>
      <c r="C1457" s="227" t="s">
        <v>1422</v>
      </c>
      <c r="D1457" s="227">
        <v>8.43</v>
      </c>
      <c r="E1457" s="227" t="s">
        <v>28</v>
      </c>
      <c r="F1457" t="s">
        <v>29</v>
      </c>
      <c r="G1457" t="s">
        <v>13</v>
      </c>
      <c r="H1457" t="s">
        <v>14</v>
      </c>
      <c r="I1457" t="s">
        <v>15</v>
      </c>
      <c r="J1457" t="s">
        <v>16</v>
      </c>
    </row>
    <row r="1458" spans="1:10" x14ac:dyDescent="0.35">
      <c r="A1458" t="s">
        <v>10</v>
      </c>
      <c r="B1458" t="s">
        <v>1397</v>
      </c>
      <c r="C1458" s="227" t="s">
        <v>1423</v>
      </c>
      <c r="D1458" s="227">
        <v>7.64</v>
      </c>
      <c r="E1458" s="227" t="s">
        <v>28</v>
      </c>
      <c r="F1458" t="s">
        <v>29</v>
      </c>
      <c r="G1458" t="s">
        <v>13</v>
      </c>
      <c r="H1458" t="s">
        <v>14</v>
      </c>
      <c r="I1458" t="s">
        <v>15</v>
      </c>
      <c r="J1458" t="s">
        <v>16</v>
      </c>
    </row>
    <row r="1459" spans="1:10" x14ac:dyDescent="0.35">
      <c r="A1459" t="s">
        <v>10</v>
      </c>
      <c r="B1459" t="s">
        <v>1397</v>
      </c>
      <c r="C1459" s="227" t="s">
        <v>1424</v>
      </c>
      <c r="D1459" s="227">
        <v>50.88</v>
      </c>
      <c r="E1459" s="227" t="s">
        <v>209</v>
      </c>
      <c r="F1459" t="s">
        <v>210</v>
      </c>
      <c r="G1459" t="s">
        <v>80</v>
      </c>
      <c r="H1459" t="s">
        <v>1185</v>
      </c>
      <c r="I1459" t="s">
        <v>1044</v>
      </c>
      <c r="J1459" t="s">
        <v>191</v>
      </c>
    </row>
    <row r="1460" spans="1:10" x14ac:dyDescent="0.35">
      <c r="A1460" t="s">
        <v>10</v>
      </c>
      <c r="B1460" t="s">
        <v>1397</v>
      </c>
      <c r="C1460" s="227" t="s">
        <v>1425</v>
      </c>
      <c r="D1460" s="227">
        <v>296.43</v>
      </c>
      <c r="E1460" s="227" t="s">
        <v>203</v>
      </c>
      <c r="F1460" t="s">
        <v>204</v>
      </c>
      <c r="G1460" t="s">
        <v>73</v>
      </c>
      <c r="H1460" t="s">
        <v>1185</v>
      </c>
      <c r="I1460" t="s">
        <v>1044</v>
      </c>
      <c r="J1460" t="s">
        <v>191</v>
      </c>
    </row>
    <row r="1461" spans="1:10" x14ac:dyDescent="0.35">
      <c r="A1461" t="s">
        <v>10</v>
      </c>
      <c r="B1461" t="s">
        <v>1397</v>
      </c>
      <c r="C1461" s="227" t="s">
        <v>116</v>
      </c>
      <c r="D1461" s="227">
        <v>170.66</v>
      </c>
      <c r="E1461" s="227" t="s">
        <v>203</v>
      </c>
      <c r="F1461" t="s">
        <v>204</v>
      </c>
      <c r="G1461" t="s">
        <v>73</v>
      </c>
      <c r="H1461" t="s">
        <v>1185</v>
      </c>
      <c r="I1461" t="s">
        <v>1044</v>
      </c>
      <c r="J1461" t="s">
        <v>191</v>
      </c>
    </row>
    <row r="1462" spans="1:10" x14ac:dyDescent="0.35">
      <c r="A1462" t="s">
        <v>10</v>
      </c>
      <c r="B1462" t="s">
        <v>1397</v>
      </c>
      <c r="C1462" s="227" t="s">
        <v>1426</v>
      </c>
      <c r="D1462" s="227">
        <v>45.37</v>
      </c>
      <c r="E1462" s="227" t="s">
        <v>196</v>
      </c>
      <c r="F1462" t="s">
        <v>197</v>
      </c>
      <c r="G1462" t="s">
        <v>73</v>
      </c>
      <c r="H1462" t="s">
        <v>1185</v>
      </c>
      <c r="I1462" t="s">
        <v>1044</v>
      </c>
      <c r="J1462" t="s">
        <v>191</v>
      </c>
    </row>
    <row r="1463" spans="1:10" x14ac:dyDescent="0.35">
      <c r="A1463" t="s">
        <v>10</v>
      </c>
      <c r="B1463" t="s">
        <v>1397</v>
      </c>
      <c r="C1463" s="227" t="s">
        <v>1427</v>
      </c>
      <c r="D1463" s="227">
        <v>58.7</v>
      </c>
      <c r="E1463" s="227" t="s">
        <v>196</v>
      </c>
      <c r="F1463" t="s">
        <v>197</v>
      </c>
      <c r="G1463" t="s">
        <v>73</v>
      </c>
      <c r="H1463" t="s">
        <v>1185</v>
      </c>
      <c r="I1463" t="s">
        <v>1044</v>
      </c>
      <c r="J1463" t="s">
        <v>191</v>
      </c>
    </row>
    <row r="1464" spans="1:10" x14ac:dyDescent="0.35">
      <c r="A1464" t="s">
        <v>10</v>
      </c>
      <c r="B1464" t="s">
        <v>1397</v>
      </c>
      <c r="C1464" s="227" t="s">
        <v>1040</v>
      </c>
      <c r="D1464" s="227">
        <v>49.49</v>
      </c>
      <c r="E1464" s="227" t="s">
        <v>196</v>
      </c>
      <c r="F1464" t="s">
        <v>197</v>
      </c>
      <c r="G1464" t="s">
        <v>73</v>
      </c>
      <c r="H1464" t="s">
        <v>1185</v>
      </c>
      <c r="I1464" t="s">
        <v>1044</v>
      </c>
      <c r="J1464" t="s">
        <v>191</v>
      </c>
    </row>
    <row r="1465" spans="1:10" x14ac:dyDescent="0.35">
      <c r="A1465" t="s">
        <v>10</v>
      </c>
      <c r="B1465" t="s">
        <v>1397</v>
      </c>
      <c r="C1465" s="227" t="s">
        <v>1428</v>
      </c>
      <c r="D1465" s="227">
        <v>267.16000000000003</v>
      </c>
      <c r="E1465" s="227" t="s">
        <v>98</v>
      </c>
      <c r="F1465" t="s">
        <v>99</v>
      </c>
      <c r="G1465" t="s">
        <v>67</v>
      </c>
      <c r="H1465" t="s">
        <v>1393</v>
      </c>
      <c r="I1465" t="s">
        <v>1044</v>
      </c>
      <c r="J1465" t="s">
        <v>1394</v>
      </c>
    </row>
    <row r="1466" spans="1:10" x14ac:dyDescent="0.35">
      <c r="A1466" t="s">
        <v>10</v>
      </c>
      <c r="B1466" t="s">
        <v>1397</v>
      </c>
      <c r="C1466" s="227" t="s">
        <v>650</v>
      </c>
      <c r="D1466" s="227">
        <v>389.65</v>
      </c>
      <c r="E1466" s="227" t="s">
        <v>95</v>
      </c>
      <c r="F1466" t="s">
        <v>96</v>
      </c>
      <c r="G1466" t="s">
        <v>67</v>
      </c>
      <c r="H1466" t="s">
        <v>1393</v>
      </c>
      <c r="I1466" t="s">
        <v>1044</v>
      </c>
      <c r="J1466" t="s">
        <v>1394</v>
      </c>
    </row>
    <row r="1467" spans="1:10" x14ac:dyDescent="0.35">
      <c r="A1467" t="s">
        <v>10</v>
      </c>
      <c r="B1467" t="s">
        <v>1397</v>
      </c>
      <c r="C1467" s="227" t="s">
        <v>1429</v>
      </c>
      <c r="D1467" s="227">
        <v>183.42</v>
      </c>
      <c r="E1467" s="227" t="s">
        <v>61</v>
      </c>
      <c r="F1467" t="s">
        <v>62</v>
      </c>
      <c r="G1467" t="s">
        <v>62</v>
      </c>
      <c r="H1467" t="s">
        <v>1430</v>
      </c>
      <c r="I1467" t="s">
        <v>1044</v>
      </c>
      <c r="J1467" t="s">
        <v>1394</v>
      </c>
    </row>
    <row r="1468" spans="1:10" x14ac:dyDescent="0.35">
      <c r="A1468" t="s">
        <v>10</v>
      </c>
      <c r="B1468" t="s">
        <v>1397</v>
      </c>
      <c r="C1468" s="227" t="s">
        <v>1431</v>
      </c>
      <c r="D1468" s="227">
        <v>183.42</v>
      </c>
      <c r="E1468" s="227" t="s">
        <v>61</v>
      </c>
      <c r="F1468" t="s">
        <v>62</v>
      </c>
      <c r="G1468" t="s">
        <v>62</v>
      </c>
      <c r="H1468" t="s">
        <v>1430</v>
      </c>
      <c r="I1468" t="s">
        <v>1044</v>
      </c>
      <c r="J1468" t="s">
        <v>1394</v>
      </c>
    </row>
    <row r="1469" spans="1:10" x14ac:dyDescent="0.35">
      <c r="A1469" t="s">
        <v>10</v>
      </c>
      <c r="B1469" t="s">
        <v>1397</v>
      </c>
      <c r="C1469" s="227" t="s">
        <v>1432</v>
      </c>
      <c r="D1469" s="227">
        <v>153.51</v>
      </c>
      <c r="E1469" s="227" t="s">
        <v>61</v>
      </c>
      <c r="F1469" t="s">
        <v>62</v>
      </c>
      <c r="G1469" t="s">
        <v>62</v>
      </c>
      <c r="H1469" t="s">
        <v>1430</v>
      </c>
      <c r="I1469" t="s">
        <v>1044</v>
      </c>
      <c r="J1469" t="s">
        <v>1394</v>
      </c>
    </row>
    <row r="1470" spans="1:10" x14ac:dyDescent="0.35">
      <c r="A1470" t="s">
        <v>10</v>
      </c>
      <c r="B1470" t="s">
        <v>1397</v>
      </c>
      <c r="C1470" s="227" t="s">
        <v>1433</v>
      </c>
      <c r="D1470" s="227">
        <v>83.67</v>
      </c>
      <c r="E1470" s="227" t="s">
        <v>203</v>
      </c>
      <c r="F1470" t="s">
        <v>204</v>
      </c>
      <c r="G1470" t="s">
        <v>73</v>
      </c>
      <c r="H1470" t="s">
        <v>1430</v>
      </c>
      <c r="I1470" t="s">
        <v>1044</v>
      </c>
      <c r="J1470" t="s">
        <v>1394</v>
      </c>
    </row>
    <row r="1471" spans="1:10" x14ac:dyDescent="0.35">
      <c r="A1471" t="s">
        <v>10</v>
      </c>
      <c r="B1471" t="s">
        <v>1397</v>
      </c>
      <c r="C1471" s="227" t="s">
        <v>1434</v>
      </c>
      <c r="D1471" s="227">
        <v>97</v>
      </c>
      <c r="E1471" s="227" t="s">
        <v>203</v>
      </c>
      <c r="F1471" t="s">
        <v>204</v>
      </c>
      <c r="G1471" t="s">
        <v>73</v>
      </c>
      <c r="H1471" t="s">
        <v>1430</v>
      </c>
      <c r="I1471" t="s">
        <v>1044</v>
      </c>
      <c r="J1471" t="s">
        <v>1394</v>
      </c>
    </row>
    <row r="1472" spans="1:10" x14ac:dyDescent="0.35">
      <c r="A1472" t="s">
        <v>10</v>
      </c>
      <c r="B1472" t="s">
        <v>1397</v>
      </c>
      <c r="C1472" s="227" t="s">
        <v>1435</v>
      </c>
      <c r="D1472" s="227">
        <v>218.4</v>
      </c>
      <c r="E1472" s="227" t="s">
        <v>203</v>
      </c>
      <c r="F1472" t="s">
        <v>204</v>
      </c>
      <c r="G1472" t="s">
        <v>73</v>
      </c>
      <c r="H1472" t="s">
        <v>1430</v>
      </c>
      <c r="I1472" t="s">
        <v>1044</v>
      </c>
      <c r="J1472" t="s">
        <v>1394</v>
      </c>
    </row>
    <row r="1473" spans="1:10" x14ac:dyDescent="0.35">
      <c r="A1473" t="s">
        <v>10</v>
      </c>
      <c r="B1473" t="s">
        <v>1397</v>
      </c>
      <c r="C1473" s="227" t="s">
        <v>315</v>
      </c>
      <c r="D1473" s="227">
        <v>117.41</v>
      </c>
      <c r="E1473" s="227" t="s">
        <v>203</v>
      </c>
      <c r="F1473" t="s">
        <v>204</v>
      </c>
      <c r="G1473" t="s">
        <v>73</v>
      </c>
      <c r="H1473" t="s">
        <v>1430</v>
      </c>
      <c r="I1473" t="s">
        <v>1044</v>
      </c>
      <c r="J1473" t="s">
        <v>1394</v>
      </c>
    </row>
    <row r="1474" spans="1:10" x14ac:dyDescent="0.35">
      <c r="A1474" t="s">
        <v>10</v>
      </c>
      <c r="B1474" t="s">
        <v>1397</v>
      </c>
      <c r="C1474" s="227" t="s">
        <v>1436</v>
      </c>
      <c r="D1474" s="227">
        <v>54.75</v>
      </c>
      <c r="E1474" s="227" t="s">
        <v>203</v>
      </c>
      <c r="F1474" t="s">
        <v>204</v>
      </c>
      <c r="G1474" t="s">
        <v>73</v>
      </c>
      <c r="H1474" t="s">
        <v>1430</v>
      </c>
      <c r="I1474" t="s">
        <v>1044</v>
      </c>
      <c r="J1474" t="s">
        <v>1394</v>
      </c>
    </row>
    <row r="1475" spans="1:10" x14ac:dyDescent="0.35">
      <c r="A1475" t="s">
        <v>10</v>
      </c>
      <c r="B1475" t="s">
        <v>1397</v>
      </c>
      <c r="C1475" s="227" t="s">
        <v>1437</v>
      </c>
      <c r="D1475" s="227">
        <v>54.75</v>
      </c>
      <c r="E1475" s="227" t="s">
        <v>203</v>
      </c>
      <c r="F1475" t="s">
        <v>204</v>
      </c>
      <c r="G1475" t="s">
        <v>73</v>
      </c>
      <c r="H1475" t="s">
        <v>1430</v>
      </c>
      <c r="I1475" t="s">
        <v>1044</v>
      </c>
      <c r="J1475" t="s">
        <v>1394</v>
      </c>
    </row>
    <row r="1476" spans="1:10" x14ac:dyDescent="0.35">
      <c r="A1476" t="s">
        <v>10</v>
      </c>
      <c r="B1476" t="s">
        <v>1397</v>
      </c>
      <c r="C1476" s="227" t="s">
        <v>911</v>
      </c>
      <c r="D1476" s="227">
        <v>214.31</v>
      </c>
      <c r="E1476" s="227" t="s">
        <v>203</v>
      </c>
      <c r="F1476" t="s">
        <v>204</v>
      </c>
      <c r="G1476" t="s">
        <v>73</v>
      </c>
      <c r="H1476" t="s">
        <v>1430</v>
      </c>
      <c r="I1476" t="s">
        <v>1044</v>
      </c>
      <c r="J1476" t="s">
        <v>1394</v>
      </c>
    </row>
    <row r="1477" spans="1:10" x14ac:dyDescent="0.35">
      <c r="A1477" t="s">
        <v>10</v>
      </c>
      <c r="B1477" t="s">
        <v>1397</v>
      </c>
      <c r="C1477" s="227" t="s">
        <v>1438</v>
      </c>
      <c r="D1477" s="227">
        <v>143.93</v>
      </c>
      <c r="E1477" s="227" t="s">
        <v>203</v>
      </c>
      <c r="F1477" t="s">
        <v>204</v>
      </c>
      <c r="G1477" t="s">
        <v>73</v>
      </c>
      <c r="H1477" t="s">
        <v>1430</v>
      </c>
      <c r="I1477" t="s">
        <v>1044</v>
      </c>
      <c r="J1477" t="s">
        <v>1394</v>
      </c>
    </row>
    <row r="1478" spans="1:10" x14ac:dyDescent="0.35">
      <c r="A1478" t="s">
        <v>10</v>
      </c>
      <c r="B1478" t="s">
        <v>1397</v>
      </c>
      <c r="C1478" s="227" t="s">
        <v>929</v>
      </c>
      <c r="D1478" s="227">
        <v>400.25</v>
      </c>
      <c r="E1478" s="227" t="s">
        <v>203</v>
      </c>
      <c r="F1478" t="s">
        <v>204</v>
      </c>
      <c r="G1478" t="s">
        <v>73</v>
      </c>
      <c r="H1478" t="s">
        <v>1430</v>
      </c>
      <c r="I1478" t="s">
        <v>1044</v>
      </c>
      <c r="J1478" t="s">
        <v>1394</v>
      </c>
    </row>
    <row r="1479" spans="1:10" x14ac:dyDescent="0.35">
      <c r="A1479" t="s">
        <v>10</v>
      </c>
      <c r="B1479" t="s">
        <v>1397</v>
      </c>
      <c r="C1479" s="227" t="s">
        <v>174</v>
      </c>
      <c r="D1479" s="227">
        <v>274.37</v>
      </c>
      <c r="E1479" s="227" t="s">
        <v>203</v>
      </c>
      <c r="F1479" t="s">
        <v>204</v>
      </c>
      <c r="G1479" t="s">
        <v>73</v>
      </c>
      <c r="H1479" t="s">
        <v>1430</v>
      </c>
      <c r="I1479" t="s">
        <v>1044</v>
      </c>
      <c r="J1479" t="s">
        <v>1394</v>
      </c>
    </row>
    <row r="1480" spans="1:10" x14ac:dyDescent="0.35">
      <c r="A1480" t="s">
        <v>10</v>
      </c>
      <c r="B1480" t="s">
        <v>1397</v>
      </c>
      <c r="C1480" s="227" t="s">
        <v>913</v>
      </c>
      <c r="D1480" s="227">
        <v>181.17</v>
      </c>
      <c r="E1480" s="227" t="s">
        <v>203</v>
      </c>
      <c r="F1480" t="s">
        <v>204</v>
      </c>
      <c r="G1480" t="s">
        <v>73</v>
      </c>
      <c r="H1480" t="s">
        <v>1430</v>
      </c>
      <c r="I1480" t="s">
        <v>1044</v>
      </c>
      <c r="J1480" t="s">
        <v>1394</v>
      </c>
    </row>
    <row r="1481" spans="1:10" x14ac:dyDescent="0.35">
      <c r="A1481" t="s">
        <v>10</v>
      </c>
      <c r="B1481" t="s">
        <v>1397</v>
      </c>
      <c r="C1481" s="227" t="s">
        <v>1439</v>
      </c>
      <c r="D1481" s="227">
        <v>124.95</v>
      </c>
      <c r="E1481" s="227" t="s">
        <v>203</v>
      </c>
      <c r="F1481" t="s">
        <v>204</v>
      </c>
      <c r="G1481" t="s">
        <v>73</v>
      </c>
      <c r="H1481" t="s">
        <v>1430</v>
      </c>
      <c r="I1481" t="s">
        <v>1044</v>
      </c>
      <c r="J1481" t="s">
        <v>1394</v>
      </c>
    </row>
    <row r="1482" spans="1:10" x14ac:dyDescent="0.35">
      <c r="A1482" t="s">
        <v>10</v>
      </c>
      <c r="B1482" t="s">
        <v>1397</v>
      </c>
      <c r="C1482" s="227" t="s">
        <v>1440</v>
      </c>
      <c r="D1482" s="227">
        <v>116.21</v>
      </c>
      <c r="E1482" s="227" t="s">
        <v>203</v>
      </c>
      <c r="F1482" t="s">
        <v>204</v>
      </c>
      <c r="G1482" t="s">
        <v>73</v>
      </c>
      <c r="H1482" t="s">
        <v>1430</v>
      </c>
      <c r="I1482" t="s">
        <v>1044</v>
      </c>
      <c r="J1482" t="s">
        <v>1394</v>
      </c>
    </row>
    <row r="1483" spans="1:10" x14ac:dyDescent="0.35">
      <c r="A1483" t="s">
        <v>10</v>
      </c>
      <c r="B1483" t="s">
        <v>1397</v>
      </c>
      <c r="C1483" s="227" t="s">
        <v>503</v>
      </c>
      <c r="D1483" s="227">
        <v>228.04</v>
      </c>
      <c r="E1483" s="227" t="s">
        <v>203</v>
      </c>
      <c r="F1483" t="s">
        <v>204</v>
      </c>
      <c r="G1483" t="s">
        <v>73</v>
      </c>
      <c r="H1483" t="s">
        <v>1430</v>
      </c>
      <c r="I1483" t="s">
        <v>1044</v>
      </c>
      <c r="J1483" t="s">
        <v>1394</v>
      </c>
    </row>
    <row r="1484" spans="1:10" x14ac:dyDescent="0.35">
      <c r="A1484" t="s">
        <v>10</v>
      </c>
      <c r="B1484" t="s">
        <v>1397</v>
      </c>
      <c r="C1484" s="227" t="s">
        <v>1441</v>
      </c>
      <c r="D1484" s="227">
        <v>83.67</v>
      </c>
      <c r="E1484" s="227" t="s">
        <v>203</v>
      </c>
      <c r="F1484" t="s">
        <v>204</v>
      </c>
      <c r="G1484" t="s">
        <v>73</v>
      </c>
      <c r="H1484" t="s">
        <v>1430</v>
      </c>
      <c r="I1484" t="s">
        <v>1044</v>
      </c>
      <c r="J1484" t="s">
        <v>1394</v>
      </c>
    </row>
    <row r="1485" spans="1:10" x14ac:dyDescent="0.35">
      <c r="A1485" t="s">
        <v>10</v>
      </c>
      <c r="B1485" t="s">
        <v>1397</v>
      </c>
      <c r="C1485" s="227" t="s">
        <v>1442</v>
      </c>
      <c r="D1485" s="227">
        <v>108.72</v>
      </c>
      <c r="E1485" s="227" t="s">
        <v>203</v>
      </c>
      <c r="F1485" t="s">
        <v>204</v>
      </c>
      <c r="G1485" t="s">
        <v>73</v>
      </c>
      <c r="H1485" t="s">
        <v>1430</v>
      </c>
      <c r="I1485" t="s">
        <v>1044</v>
      </c>
      <c r="J1485" t="s">
        <v>1394</v>
      </c>
    </row>
    <row r="1486" spans="1:10" x14ac:dyDescent="0.35">
      <c r="A1486" t="s">
        <v>10</v>
      </c>
      <c r="B1486" t="s">
        <v>1397</v>
      </c>
      <c r="C1486" s="227" t="s">
        <v>1443</v>
      </c>
      <c r="D1486" s="227">
        <v>166.35</v>
      </c>
      <c r="E1486" s="227" t="s">
        <v>203</v>
      </c>
      <c r="F1486" t="s">
        <v>204</v>
      </c>
      <c r="G1486" t="s">
        <v>73</v>
      </c>
      <c r="H1486" t="s">
        <v>1430</v>
      </c>
      <c r="I1486" t="s">
        <v>1044</v>
      </c>
      <c r="J1486" t="s">
        <v>1394</v>
      </c>
    </row>
    <row r="1487" spans="1:10" x14ac:dyDescent="0.35">
      <c r="A1487" t="s">
        <v>10</v>
      </c>
      <c r="B1487" t="s">
        <v>1397</v>
      </c>
      <c r="C1487" s="227" t="s">
        <v>1444</v>
      </c>
      <c r="D1487" s="227">
        <v>179.65</v>
      </c>
      <c r="E1487" s="227" t="s">
        <v>203</v>
      </c>
      <c r="F1487" t="s">
        <v>204</v>
      </c>
      <c r="G1487" t="s">
        <v>73</v>
      </c>
      <c r="H1487" t="s">
        <v>1430</v>
      </c>
      <c r="I1487" t="s">
        <v>1044</v>
      </c>
      <c r="J1487" t="s">
        <v>1394</v>
      </c>
    </row>
    <row r="1488" spans="1:10" x14ac:dyDescent="0.35">
      <c r="A1488" t="s">
        <v>10</v>
      </c>
      <c r="B1488" t="s">
        <v>1397</v>
      </c>
      <c r="C1488" s="227" t="s">
        <v>1445</v>
      </c>
      <c r="D1488" s="227">
        <v>88.28</v>
      </c>
      <c r="E1488" s="227" t="s">
        <v>203</v>
      </c>
      <c r="F1488" t="s">
        <v>204</v>
      </c>
      <c r="G1488" t="s">
        <v>73</v>
      </c>
      <c r="H1488" t="s">
        <v>1430</v>
      </c>
      <c r="I1488" t="s">
        <v>1044</v>
      </c>
      <c r="J1488" t="s">
        <v>1394</v>
      </c>
    </row>
    <row r="1489" spans="1:10" x14ac:dyDescent="0.35">
      <c r="A1489" t="s">
        <v>10</v>
      </c>
      <c r="B1489" t="s">
        <v>1397</v>
      </c>
      <c r="C1489" s="227" t="s">
        <v>1446</v>
      </c>
      <c r="D1489" s="227">
        <v>110.85</v>
      </c>
      <c r="E1489" s="227" t="s">
        <v>203</v>
      </c>
      <c r="F1489" t="s">
        <v>204</v>
      </c>
      <c r="G1489" t="s">
        <v>73</v>
      </c>
      <c r="H1489" t="s">
        <v>1430</v>
      </c>
      <c r="I1489" t="s">
        <v>1044</v>
      </c>
      <c r="J1489" t="s">
        <v>1394</v>
      </c>
    </row>
    <row r="1490" spans="1:10" x14ac:dyDescent="0.35">
      <c r="A1490" t="s">
        <v>10</v>
      </c>
      <c r="B1490" t="s">
        <v>1397</v>
      </c>
      <c r="C1490" s="227" t="s">
        <v>1447</v>
      </c>
      <c r="D1490" s="227">
        <v>165.19</v>
      </c>
      <c r="E1490" s="227" t="s">
        <v>203</v>
      </c>
      <c r="F1490" t="s">
        <v>204</v>
      </c>
      <c r="G1490" t="s">
        <v>73</v>
      </c>
      <c r="H1490" t="s">
        <v>1430</v>
      </c>
      <c r="I1490" t="s">
        <v>1044</v>
      </c>
      <c r="J1490" t="s">
        <v>1394</v>
      </c>
    </row>
    <row r="1491" spans="1:10" x14ac:dyDescent="0.35">
      <c r="A1491" t="s">
        <v>10</v>
      </c>
      <c r="B1491" t="s">
        <v>1397</v>
      </c>
      <c r="C1491" s="227" t="s">
        <v>545</v>
      </c>
      <c r="D1491" s="227">
        <v>574.15</v>
      </c>
      <c r="E1491" s="227" t="s">
        <v>203</v>
      </c>
      <c r="F1491" t="s">
        <v>204</v>
      </c>
      <c r="G1491" t="s">
        <v>73</v>
      </c>
      <c r="H1491" t="s">
        <v>1430</v>
      </c>
      <c r="I1491" t="s">
        <v>1044</v>
      </c>
      <c r="J1491" t="s">
        <v>1394</v>
      </c>
    </row>
    <row r="1492" spans="1:10" x14ac:dyDescent="0.35">
      <c r="A1492" t="s">
        <v>10</v>
      </c>
      <c r="B1492" t="s">
        <v>1397</v>
      </c>
      <c r="C1492" s="227" t="s">
        <v>203</v>
      </c>
      <c r="D1492" s="227">
        <v>151.04</v>
      </c>
      <c r="E1492" s="227" t="s">
        <v>196</v>
      </c>
      <c r="F1492" t="s">
        <v>197</v>
      </c>
      <c r="G1492" t="s">
        <v>73</v>
      </c>
      <c r="H1492" t="s">
        <v>1430</v>
      </c>
      <c r="I1492" t="s">
        <v>1044</v>
      </c>
      <c r="J1492" t="s">
        <v>1394</v>
      </c>
    </row>
    <row r="1493" spans="1:10" x14ac:dyDescent="0.35">
      <c r="A1493" t="s">
        <v>10</v>
      </c>
      <c r="B1493" t="s">
        <v>1397</v>
      </c>
      <c r="C1493" s="227" t="s">
        <v>1448</v>
      </c>
      <c r="D1493" s="227">
        <v>68.64</v>
      </c>
      <c r="E1493" s="227" t="s">
        <v>196</v>
      </c>
      <c r="F1493" t="s">
        <v>197</v>
      </c>
      <c r="G1493" t="s">
        <v>73</v>
      </c>
      <c r="H1493" t="s">
        <v>1430</v>
      </c>
      <c r="I1493" t="s">
        <v>1044</v>
      </c>
      <c r="J1493" t="s">
        <v>1394</v>
      </c>
    </row>
    <row r="1494" spans="1:10" x14ac:dyDescent="0.35">
      <c r="A1494" t="s">
        <v>10</v>
      </c>
      <c r="B1494" t="s">
        <v>1397</v>
      </c>
      <c r="C1494" s="227" t="s">
        <v>1449</v>
      </c>
      <c r="D1494" s="227">
        <v>48.54</v>
      </c>
      <c r="E1494" s="227" t="s">
        <v>196</v>
      </c>
      <c r="F1494" t="s">
        <v>197</v>
      </c>
      <c r="G1494" t="s">
        <v>73</v>
      </c>
      <c r="H1494" t="s">
        <v>1430</v>
      </c>
      <c r="I1494" t="s">
        <v>1044</v>
      </c>
      <c r="J1494" t="s">
        <v>1394</v>
      </c>
    </row>
    <row r="1495" spans="1:10" x14ac:dyDescent="0.35">
      <c r="A1495" t="s">
        <v>10</v>
      </c>
      <c r="B1495" t="s">
        <v>1397</v>
      </c>
      <c r="C1495" s="227" t="s">
        <v>1450</v>
      </c>
      <c r="D1495" s="227">
        <v>94.46</v>
      </c>
      <c r="E1495" s="227" t="s">
        <v>196</v>
      </c>
      <c r="F1495" t="s">
        <v>197</v>
      </c>
      <c r="G1495" t="s">
        <v>73</v>
      </c>
      <c r="H1495" t="s">
        <v>1430</v>
      </c>
      <c r="I1495" t="s">
        <v>1044</v>
      </c>
      <c r="J1495" t="s">
        <v>1394</v>
      </c>
    </row>
    <row r="1496" spans="1:10" x14ac:dyDescent="0.35">
      <c r="A1496" t="s">
        <v>10</v>
      </c>
      <c r="B1496" t="s">
        <v>1397</v>
      </c>
      <c r="C1496" s="227" t="s">
        <v>1451</v>
      </c>
      <c r="D1496" s="227">
        <v>81.61</v>
      </c>
      <c r="E1496" s="227" t="s">
        <v>196</v>
      </c>
      <c r="F1496" t="s">
        <v>197</v>
      </c>
      <c r="G1496" t="s">
        <v>73</v>
      </c>
      <c r="H1496" t="s">
        <v>1430</v>
      </c>
      <c r="I1496" t="s">
        <v>1044</v>
      </c>
      <c r="J1496" t="s">
        <v>1394</v>
      </c>
    </row>
    <row r="1497" spans="1:10" x14ac:dyDescent="0.35">
      <c r="A1497" t="s">
        <v>10</v>
      </c>
      <c r="B1497" t="s">
        <v>1397</v>
      </c>
      <c r="C1497" s="227" t="s">
        <v>1452</v>
      </c>
      <c r="D1497" s="227">
        <v>81.61</v>
      </c>
      <c r="E1497" s="227" t="s">
        <v>196</v>
      </c>
      <c r="F1497" t="s">
        <v>197</v>
      </c>
      <c r="G1497" t="s">
        <v>73</v>
      </c>
      <c r="H1497" t="s">
        <v>1430</v>
      </c>
      <c r="I1497" t="s">
        <v>1044</v>
      </c>
      <c r="J1497" t="s">
        <v>1394</v>
      </c>
    </row>
    <row r="1498" spans="1:10" x14ac:dyDescent="0.35">
      <c r="A1498" t="s">
        <v>10</v>
      </c>
      <c r="B1498" t="s">
        <v>1397</v>
      </c>
      <c r="C1498" s="227" t="s">
        <v>1453</v>
      </c>
      <c r="D1498" s="227">
        <v>81.61</v>
      </c>
      <c r="E1498" s="227" t="s">
        <v>196</v>
      </c>
      <c r="F1498" t="s">
        <v>197</v>
      </c>
      <c r="G1498" t="s">
        <v>73</v>
      </c>
      <c r="H1498" t="s">
        <v>1430</v>
      </c>
      <c r="I1498" t="s">
        <v>1044</v>
      </c>
      <c r="J1498" t="s">
        <v>1394</v>
      </c>
    </row>
    <row r="1499" spans="1:10" x14ac:dyDescent="0.35">
      <c r="A1499" t="s">
        <v>10</v>
      </c>
      <c r="B1499" t="s">
        <v>1397</v>
      </c>
      <c r="C1499" s="227" t="s">
        <v>1454</v>
      </c>
      <c r="D1499" s="227">
        <v>94.46</v>
      </c>
      <c r="E1499" s="227" t="s">
        <v>196</v>
      </c>
      <c r="F1499" t="s">
        <v>197</v>
      </c>
      <c r="G1499" t="s">
        <v>73</v>
      </c>
      <c r="H1499" t="s">
        <v>1430</v>
      </c>
      <c r="I1499" t="s">
        <v>1044</v>
      </c>
      <c r="J1499" t="s">
        <v>1394</v>
      </c>
    </row>
    <row r="1500" spans="1:10" x14ac:dyDescent="0.35">
      <c r="A1500" t="s">
        <v>10</v>
      </c>
      <c r="B1500" t="s">
        <v>1397</v>
      </c>
      <c r="C1500" s="227" t="s">
        <v>1455</v>
      </c>
      <c r="D1500" s="227">
        <v>185.76</v>
      </c>
      <c r="E1500" s="227" t="s">
        <v>196</v>
      </c>
      <c r="F1500" t="s">
        <v>197</v>
      </c>
      <c r="G1500" t="s">
        <v>73</v>
      </c>
      <c r="H1500" t="s">
        <v>1430</v>
      </c>
      <c r="I1500" t="s">
        <v>1044</v>
      </c>
      <c r="J1500" t="s">
        <v>1394</v>
      </c>
    </row>
    <row r="1501" spans="1:10" x14ac:dyDescent="0.35">
      <c r="A1501" t="s">
        <v>10</v>
      </c>
      <c r="B1501" t="s">
        <v>1397</v>
      </c>
      <c r="C1501" s="227" t="s">
        <v>171</v>
      </c>
      <c r="D1501" s="227">
        <v>57.21</v>
      </c>
      <c r="E1501" s="227" t="s">
        <v>196</v>
      </c>
      <c r="F1501" t="s">
        <v>197</v>
      </c>
      <c r="G1501" t="s">
        <v>73</v>
      </c>
      <c r="H1501" t="s">
        <v>1430</v>
      </c>
      <c r="I1501" t="s">
        <v>1044</v>
      </c>
      <c r="J1501" t="s">
        <v>1394</v>
      </c>
    </row>
    <row r="1502" spans="1:10" x14ac:dyDescent="0.35">
      <c r="A1502" t="s">
        <v>10</v>
      </c>
      <c r="B1502" t="s">
        <v>1397</v>
      </c>
      <c r="C1502" s="227" t="s">
        <v>1456</v>
      </c>
      <c r="D1502" s="227">
        <v>100.2</v>
      </c>
      <c r="E1502" s="227" t="s">
        <v>1270</v>
      </c>
      <c r="F1502" t="s">
        <v>1271</v>
      </c>
      <c r="G1502" t="s">
        <v>73</v>
      </c>
      <c r="H1502" t="s">
        <v>1430</v>
      </c>
      <c r="I1502" t="s">
        <v>1044</v>
      </c>
      <c r="J1502" t="s">
        <v>1394</v>
      </c>
    </row>
    <row r="1503" spans="1:10" x14ac:dyDescent="0.35">
      <c r="A1503" t="s">
        <v>10</v>
      </c>
      <c r="B1503" t="s">
        <v>1397</v>
      </c>
      <c r="C1503" s="227" t="s">
        <v>1457</v>
      </c>
      <c r="D1503" s="227">
        <v>144.03</v>
      </c>
      <c r="E1503" s="227" t="s">
        <v>203</v>
      </c>
      <c r="F1503" t="s">
        <v>204</v>
      </c>
      <c r="G1503" t="s">
        <v>73</v>
      </c>
      <c r="H1503" t="s">
        <v>1430</v>
      </c>
      <c r="I1503" t="s">
        <v>1044</v>
      </c>
      <c r="J1503" t="s">
        <v>1394</v>
      </c>
    </row>
    <row r="1504" spans="1:10" x14ac:dyDescent="0.35">
      <c r="A1504" t="s">
        <v>10</v>
      </c>
      <c r="B1504" t="s">
        <v>1397</v>
      </c>
      <c r="C1504" s="227" t="s">
        <v>1458</v>
      </c>
      <c r="D1504" s="227">
        <v>71.62</v>
      </c>
      <c r="E1504" s="227" t="s">
        <v>203</v>
      </c>
      <c r="F1504" t="s">
        <v>204</v>
      </c>
      <c r="G1504" t="s">
        <v>73</v>
      </c>
      <c r="H1504" t="s">
        <v>1430</v>
      </c>
      <c r="I1504" t="s">
        <v>1044</v>
      </c>
      <c r="J1504" t="s">
        <v>1394</v>
      </c>
    </row>
    <row r="1505" spans="1:10" x14ac:dyDescent="0.35">
      <c r="A1505" t="s">
        <v>10</v>
      </c>
      <c r="B1505" t="s">
        <v>1397</v>
      </c>
      <c r="C1505" s="227" t="s">
        <v>916</v>
      </c>
      <c r="D1505" s="227">
        <v>995.07</v>
      </c>
      <c r="E1505" s="227" t="s">
        <v>75</v>
      </c>
      <c r="F1505" t="s">
        <v>76</v>
      </c>
      <c r="G1505" t="s">
        <v>73</v>
      </c>
      <c r="H1505" t="s">
        <v>1430</v>
      </c>
      <c r="I1505" t="s">
        <v>1044</v>
      </c>
      <c r="J1505" t="s">
        <v>1394</v>
      </c>
    </row>
    <row r="1506" spans="1:10" x14ac:dyDescent="0.35">
      <c r="A1506" t="s">
        <v>10</v>
      </c>
      <c r="B1506" t="s">
        <v>1397</v>
      </c>
      <c r="C1506" s="227" t="s">
        <v>925</v>
      </c>
      <c r="D1506" s="227">
        <v>960.3</v>
      </c>
      <c r="E1506" s="227" t="s">
        <v>75</v>
      </c>
      <c r="F1506" t="s">
        <v>76</v>
      </c>
      <c r="G1506" t="s">
        <v>73</v>
      </c>
      <c r="H1506" t="s">
        <v>1430</v>
      </c>
      <c r="I1506" t="s">
        <v>1044</v>
      </c>
      <c r="J1506" t="s">
        <v>1394</v>
      </c>
    </row>
    <row r="1507" spans="1:10" x14ac:dyDescent="0.35">
      <c r="A1507" t="s">
        <v>10</v>
      </c>
      <c r="B1507" t="s">
        <v>1397</v>
      </c>
      <c r="C1507" s="227" t="s">
        <v>927</v>
      </c>
      <c r="D1507" s="227">
        <v>954.89</v>
      </c>
      <c r="E1507" s="227" t="s">
        <v>75</v>
      </c>
      <c r="F1507" t="s">
        <v>76</v>
      </c>
      <c r="G1507" t="s">
        <v>73</v>
      </c>
      <c r="H1507" t="s">
        <v>1430</v>
      </c>
      <c r="I1507" t="s">
        <v>1044</v>
      </c>
      <c r="J1507" t="s">
        <v>1394</v>
      </c>
    </row>
    <row r="1508" spans="1:10" x14ac:dyDescent="0.35">
      <c r="A1508" t="s">
        <v>10</v>
      </c>
      <c r="B1508" t="s">
        <v>1397</v>
      </c>
      <c r="C1508" s="227" t="s">
        <v>528</v>
      </c>
      <c r="D1508" s="227">
        <v>112.53</v>
      </c>
      <c r="E1508" s="227" t="s">
        <v>61</v>
      </c>
      <c r="F1508" t="s">
        <v>62</v>
      </c>
      <c r="G1508" t="s">
        <v>62</v>
      </c>
      <c r="H1508" t="s">
        <v>1393</v>
      </c>
      <c r="I1508" t="s">
        <v>1044</v>
      </c>
      <c r="J1508" t="s">
        <v>1394</v>
      </c>
    </row>
    <row r="1509" spans="1:10" x14ac:dyDescent="0.35">
      <c r="A1509" t="s">
        <v>10</v>
      </c>
      <c r="B1509" t="s">
        <v>1397</v>
      </c>
      <c r="C1509" s="227" t="s">
        <v>1459</v>
      </c>
      <c r="D1509" s="227">
        <v>118.55</v>
      </c>
      <c r="E1509" s="227" t="s">
        <v>61</v>
      </c>
      <c r="F1509" t="s">
        <v>62</v>
      </c>
      <c r="G1509" t="s">
        <v>62</v>
      </c>
      <c r="H1509" t="s">
        <v>1460</v>
      </c>
      <c r="I1509" t="s">
        <v>1044</v>
      </c>
      <c r="J1509" t="s">
        <v>1139</v>
      </c>
    </row>
    <row r="1510" spans="1:10" x14ac:dyDescent="0.35">
      <c r="A1510" t="s">
        <v>10</v>
      </c>
      <c r="B1510" t="s">
        <v>1397</v>
      </c>
      <c r="C1510" s="227" t="s">
        <v>1461</v>
      </c>
      <c r="D1510" s="227">
        <v>95.6</v>
      </c>
      <c r="E1510" s="227" t="s">
        <v>203</v>
      </c>
      <c r="F1510" t="s">
        <v>204</v>
      </c>
      <c r="G1510" t="s">
        <v>73</v>
      </c>
      <c r="H1510" t="s">
        <v>1460</v>
      </c>
      <c r="I1510" t="s">
        <v>1044</v>
      </c>
      <c r="J1510" t="s">
        <v>1139</v>
      </c>
    </row>
    <row r="1511" spans="1:10" x14ac:dyDescent="0.35">
      <c r="A1511" t="s">
        <v>10</v>
      </c>
      <c r="B1511" t="s">
        <v>1397</v>
      </c>
      <c r="C1511" s="227" t="s">
        <v>1462</v>
      </c>
      <c r="D1511" s="227">
        <v>114.29</v>
      </c>
      <c r="E1511" s="227" t="s">
        <v>203</v>
      </c>
      <c r="F1511" t="s">
        <v>204</v>
      </c>
      <c r="G1511" t="s">
        <v>73</v>
      </c>
      <c r="H1511" t="s">
        <v>1460</v>
      </c>
      <c r="I1511" t="s">
        <v>1044</v>
      </c>
      <c r="J1511" t="s">
        <v>1139</v>
      </c>
    </row>
    <row r="1512" spans="1:10" x14ac:dyDescent="0.35">
      <c r="A1512" t="s">
        <v>10</v>
      </c>
      <c r="B1512" t="s">
        <v>1397</v>
      </c>
      <c r="C1512" s="227" t="s">
        <v>1463</v>
      </c>
      <c r="D1512" s="227">
        <v>128.5</v>
      </c>
      <c r="E1512" s="227" t="s">
        <v>203</v>
      </c>
      <c r="F1512" t="s">
        <v>204</v>
      </c>
      <c r="G1512" t="s">
        <v>73</v>
      </c>
      <c r="H1512" t="s">
        <v>1460</v>
      </c>
      <c r="I1512" t="s">
        <v>1044</v>
      </c>
      <c r="J1512" t="s">
        <v>1139</v>
      </c>
    </row>
    <row r="1513" spans="1:10" x14ac:dyDescent="0.35">
      <c r="A1513" t="s">
        <v>10</v>
      </c>
      <c r="B1513" t="s">
        <v>1397</v>
      </c>
      <c r="C1513" s="227" t="s">
        <v>1464</v>
      </c>
      <c r="D1513" s="227">
        <v>170.62</v>
      </c>
      <c r="E1513" s="227" t="s">
        <v>1270</v>
      </c>
      <c r="F1513" t="s">
        <v>1271</v>
      </c>
      <c r="G1513" t="s">
        <v>73</v>
      </c>
      <c r="H1513" t="s">
        <v>1460</v>
      </c>
      <c r="I1513" t="s">
        <v>1044</v>
      </c>
      <c r="J1513" t="s">
        <v>1139</v>
      </c>
    </row>
    <row r="1514" spans="1:10" x14ac:dyDescent="0.35">
      <c r="A1514" t="s">
        <v>10</v>
      </c>
      <c r="B1514" t="s">
        <v>1397</v>
      </c>
      <c r="C1514" s="227" t="s">
        <v>1465</v>
      </c>
      <c r="D1514" s="227">
        <v>530.62</v>
      </c>
      <c r="E1514" s="227" t="s">
        <v>1270</v>
      </c>
      <c r="F1514" t="s">
        <v>1271</v>
      </c>
      <c r="G1514" t="s">
        <v>73</v>
      </c>
      <c r="H1514" t="s">
        <v>1460</v>
      </c>
      <c r="I1514" t="s">
        <v>1044</v>
      </c>
      <c r="J1514" t="s">
        <v>1139</v>
      </c>
    </row>
    <row r="1515" spans="1:10" x14ac:dyDescent="0.35">
      <c r="A1515" t="s">
        <v>10</v>
      </c>
      <c r="B1515" t="s">
        <v>1397</v>
      </c>
      <c r="C1515" s="227" t="s">
        <v>1466</v>
      </c>
      <c r="D1515" s="227">
        <v>97.36</v>
      </c>
      <c r="E1515" s="227" t="s">
        <v>1270</v>
      </c>
      <c r="F1515" t="s">
        <v>1271</v>
      </c>
      <c r="G1515" t="s">
        <v>73</v>
      </c>
      <c r="H1515" t="s">
        <v>1460</v>
      </c>
      <c r="I1515" t="s">
        <v>1044</v>
      </c>
      <c r="J1515" t="s">
        <v>1139</v>
      </c>
    </row>
    <row r="1516" spans="1:10" x14ac:dyDescent="0.35">
      <c r="A1516" t="s">
        <v>10</v>
      </c>
      <c r="B1516" t="s">
        <v>1397</v>
      </c>
      <c r="C1516" s="227" t="s">
        <v>1467</v>
      </c>
      <c r="D1516" s="227">
        <v>418.69</v>
      </c>
      <c r="E1516" s="227" t="s">
        <v>1270</v>
      </c>
      <c r="F1516" t="s">
        <v>1271</v>
      </c>
      <c r="G1516" t="s">
        <v>73</v>
      </c>
      <c r="H1516" t="s">
        <v>1460</v>
      </c>
      <c r="I1516" t="s">
        <v>1044</v>
      </c>
      <c r="J1516" t="s">
        <v>1139</v>
      </c>
    </row>
    <row r="1517" spans="1:10" x14ac:dyDescent="0.35">
      <c r="A1517" t="s">
        <v>10</v>
      </c>
      <c r="B1517" t="s">
        <v>1397</v>
      </c>
      <c r="C1517" s="227" t="s">
        <v>1468</v>
      </c>
      <c r="D1517" s="227">
        <v>129.99</v>
      </c>
      <c r="E1517" s="227" t="s">
        <v>1270</v>
      </c>
      <c r="F1517" t="s">
        <v>1271</v>
      </c>
      <c r="G1517" t="s">
        <v>73</v>
      </c>
      <c r="H1517" t="s">
        <v>1460</v>
      </c>
      <c r="I1517" t="s">
        <v>1044</v>
      </c>
      <c r="J1517" t="s">
        <v>1139</v>
      </c>
    </row>
    <row r="1518" spans="1:10" x14ac:dyDescent="0.35">
      <c r="A1518" t="s">
        <v>10</v>
      </c>
      <c r="B1518" t="s">
        <v>1397</v>
      </c>
      <c r="C1518" s="227" t="s">
        <v>1469</v>
      </c>
      <c r="D1518" s="227">
        <v>85.83</v>
      </c>
      <c r="E1518" s="227" t="s">
        <v>1270</v>
      </c>
      <c r="F1518" t="s">
        <v>1271</v>
      </c>
      <c r="G1518" t="s">
        <v>73</v>
      </c>
      <c r="H1518" t="s">
        <v>1460</v>
      </c>
      <c r="I1518" t="s">
        <v>1044</v>
      </c>
      <c r="J1518" t="s">
        <v>1139</v>
      </c>
    </row>
    <row r="1519" spans="1:10" x14ac:dyDescent="0.35">
      <c r="A1519" t="s">
        <v>10</v>
      </c>
      <c r="B1519" t="s">
        <v>1397</v>
      </c>
      <c r="C1519" s="227" t="s">
        <v>826</v>
      </c>
      <c r="D1519" s="227">
        <v>129.93</v>
      </c>
      <c r="E1519" s="227" t="s">
        <v>1270</v>
      </c>
      <c r="F1519" t="s">
        <v>1271</v>
      </c>
      <c r="G1519" t="s">
        <v>73</v>
      </c>
      <c r="H1519" t="s">
        <v>1460</v>
      </c>
      <c r="I1519" t="s">
        <v>1044</v>
      </c>
      <c r="J1519" t="s">
        <v>1139</v>
      </c>
    </row>
    <row r="1520" spans="1:10" x14ac:dyDescent="0.35">
      <c r="A1520" t="s">
        <v>10</v>
      </c>
      <c r="B1520" t="s">
        <v>1397</v>
      </c>
      <c r="C1520" s="227" t="s">
        <v>1470</v>
      </c>
      <c r="D1520" s="227">
        <v>197.29</v>
      </c>
      <c r="E1520" s="227" t="s">
        <v>1270</v>
      </c>
      <c r="F1520" t="s">
        <v>1271</v>
      </c>
      <c r="G1520" t="s">
        <v>73</v>
      </c>
      <c r="H1520" t="s">
        <v>1460</v>
      </c>
      <c r="I1520" t="s">
        <v>1044</v>
      </c>
      <c r="J1520" t="s">
        <v>1139</v>
      </c>
    </row>
    <row r="1521" spans="1:10" x14ac:dyDescent="0.35">
      <c r="A1521" t="s">
        <v>10</v>
      </c>
      <c r="B1521" t="s">
        <v>1397</v>
      </c>
      <c r="C1521" s="227" t="s">
        <v>1471</v>
      </c>
      <c r="D1521" s="227">
        <v>235</v>
      </c>
      <c r="E1521" s="227" t="s">
        <v>1270</v>
      </c>
      <c r="F1521" t="s">
        <v>1271</v>
      </c>
      <c r="G1521" t="s">
        <v>73</v>
      </c>
      <c r="H1521" t="s">
        <v>1460</v>
      </c>
      <c r="I1521" t="s">
        <v>1044</v>
      </c>
      <c r="J1521" t="s">
        <v>1139</v>
      </c>
    </row>
    <row r="1522" spans="1:10" x14ac:dyDescent="0.35">
      <c r="A1522" t="s">
        <v>10</v>
      </c>
      <c r="B1522" t="s">
        <v>1397</v>
      </c>
      <c r="C1522" s="227" t="s">
        <v>1472</v>
      </c>
      <c r="D1522" s="227">
        <v>113.83</v>
      </c>
      <c r="E1522" s="227" t="s">
        <v>1270</v>
      </c>
      <c r="F1522" t="s">
        <v>1271</v>
      </c>
      <c r="G1522" t="s">
        <v>73</v>
      </c>
      <c r="H1522" t="s">
        <v>1460</v>
      </c>
      <c r="I1522" t="s">
        <v>1044</v>
      </c>
      <c r="J1522" t="s">
        <v>1139</v>
      </c>
    </row>
    <row r="1523" spans="1:10" x14ac:dyDescent="0.35">
      <c r="A1523" t="s">
        <v>10</v>
      </c>
      <c r="B1523" t="s">
        <v>1397</v>
      </c>
      <c r="C1523" s="227" t="s">
        <v>1473</v>
      </c>
      <c r="D1523" s="227">
        <v>2169.33</v>
      </c>
      <c r="E1523" s="227" t="s">
        <v>1270</v>
      </c>
      <c r="F1523" t="s">
        <v>1271</v>
      </c>
      <c r="G1523" t="s">
        <v>73</v>
      </c>
      <c r="H1523" t="s">
        <v>1460</v>
      </c>
      <c r="I1523" t="s">
        <v>1044</v>
      </c>
      <c r="J1523" t="s">
        <v>1139</v>
      </c>
    </row>
    <row r="1524" spans="1:10" x14ac:dyDescent="0.35">
      <c r="A1524" t="s">
        <v>10</v>
      </c>
      <c r="B1524" t="s">
        <v>1397</v>
      </c>
      <c r="C1524" s="227" t="s">
        <v>1474</v>
      </c>
      <c r="D1524" s="227">
        <v>133.82</v>
      </c>
      <c r="E1524" s="227" t="s">
        <v>47</v>
      </c>
      <c r="F1524" t="s">
        <v>48</v>
      </c>
      <c r="G1524" t="s">
        <v>13</v>
      </c>
      <c r="H1524" t="s">
        <v>14</v>
      </c>
      <c r="I1524" t="s">
        <v>15</v>
      </c>
      <c r="J1524" t="s">
        <v>16</v>
      </c>
    </row>
    <row r="1525" spans="1:10" x14ac:dyDescent="0.35">
      <c r="A1525" t="s">
        <v>10</v>
      </c>
      <c r="B1525" t="s">
        <v>1397</v>
      </c>
      <c r="C1525" s="227" t="s">
        <v>1475</v>
      </c>
      <c r="D1525" s="227">
        <v>133.82</v>
      </c>
      <c r="E1525" s="227" t="s">
        <v>47</v>
      </c>
      <c r="F1525" t="s">
        <v>48</v>
      </c>
      <c r="G1525" t="s">
        <v>13</v>
      </c>
      <c r="H1525" t="s">
        <v>14</v>
      </c>
      <c r="I1525" t="s">
        <v>15</v>
      </c>
      <c r="J1525" t="s">
        <v>16</v>
      </c>
    </row>
    <row r="1526" spans="1:10" x14ac:dyDescent="0.35">
      <c r="A1526" t="s">
        <v>10</v>
      </c>
      <c r="B1526" t="s">
        <v>1397</v>
      </c>
      <c r="C1526" s="227" t="s">
        <v>1476</v>
      </c>
      <c r="D1526" s="227">
        <v>133.82</v>
      </c>
      <c r="E1526" s="227" t="s">
        <v>47</v>
      </c>
      <c r="F1526" t="s">
        <v>48</v>
      </c>
      <c r="G1526" t="s">
        <v>13</v>
      </c>
      <c r="H1526" t="s">
        <v>14</v>
      </c>
      <c r="I1526" t="s">
        <v>15</v>
      </c>
      <c r="J1526" t="s">
        <v>16</v>
      </c>
    </row>
    <row r="1527" spans="1:10" x14ac:dyDescent="0.35">
      <c r="A1527" t="s">
        <v>10</v>
      </c>
      <c r="B1527" t="s">
        <v>1397</v>
      </c>
      <c r="C1527" s="227" t="s">
        <v>1477</v>
      </c>
      <c r="D1527" s="227">
        <v>133.82</v>
      </c>
      <c r="E1527" s="227" t="s">
        <v>47</v>
      </c>
      <c r="F1527" t="s">
        <v>48</v>
      </c>
      <c r="G1527" t="s">
        <v>13</v>
      </c>
      <c r="H1527" t="s">
        <v>14</v>
      </c>
      <c r="I1527" t="s">
        <v>15</v>
      </c>
      <c r="J1527" t="s">
        <v>16</v>
      </c>
    </row>
    <row r="1528" spans="1:10" x14ac:dyDescent="0.35">
      <c r="A1528" t="s">
        <v>10</v>
      </c>
      <c r="B1528" t="s">
        <v>1397</v>
      </c>
      <c r="C1528" s="227" t="s">
        <v>329</v>
      </c>
      <c r="D1528" s="227">
        <v>3.65</v>
      </c>
      <c r="E1528" s="227" t="s">
        <v>41</v>
      </c>
      <c r="F1528" t="s">
        <v>42</v>
      </c>
      <c r="G1528" t="s">
        <v>13</v>
      </c>
      <c r="H1528" t="s">
        <v>14</v>
      </c>
      <c r="I1528" t="s">
        <v>15</v>
      </c>
      <c r="J1528" t="s">
        <v>16</v>
      </c>
    </row>
    <row r="1529" spans="1:10" x14ac:dyDescent="0.35">
      <c r="A1529" t="s">
        <v>10</v>
      </c>
      <c r="B1529" t="s">
        <v>1397</v>
      </c>
      <c r="C1529" s="227" t="s">
        <v>1478</v>
      </c>
      <c r="D1529" s="227">
        <v>88.18</v>
      </c>
      <c r="E1529" s="227" t="s">
        <v>792</v>
      </c>
      <c r="F1529" t="s">
        <v>793</v>
      </c>
      <c r="G1529" t="s">
        <v>13</v>
      </c>
      <c r="H1529" t="s">
        <v>14</v>
      </c>
      <c r="I1529" t="s">
        <v>15</v>
      </c>
      <c r="J1529" t="s">
        <v>16</v>
      </c>
    </row>
    <row r="1530" spans="1:10" x14ac:dyDescent="0.35">
      <c r="A1530" t="s">
        <v>10</v>
      </c>
      <c r="B1530" t="s">
        <v>1397</v>
      </c>
      <c r="C1530" s="227" t="s">
        <v>1479</v>
      </c>
      <c r="D1530" s="227">
        <v>8.43</v>
      </c>
      <c r="E1530" s="227" t="s">
        <v>28</v>
      </c>
      <c r="F1530" t="s">
        <v>29</v>
      </c>
      <c r="G1530" t="s">
        <v>13</v>
      </c>
      <c r="H1530" t="s">
        <v>14</v>
      </c>
      <c r="I1530" t="s">
        <v>15</v>
      </c>
      <c r="J1530" t="s">
        <v>16</v>
      </c>
    </row>
    <row r="1531" spans="1:10" x14ac:dyDescent="0.35">
      <c r="A1531" t="s">
        <v>10</v>
      </c>
      <c r="B1531" t="s">
        <v>1397</v>
      </c>
      <c r="C1531" s="227" t="s">
        <v>1480</v>
      </c>
      <c r="D1531" s="227">
        <v>7.64</v>
      </c>
      <c r="E1531" s="227" t="s">
        <v>28</v>
      </c>
      <c r="F1531" t="s">
        <v>29</v>
      </c>
      <c r="G1531" t="s">
        <v>13</v>
      </c>
      <c r="H1531" t="s">
        <v>14</v>
      </c>
      <c r="I1531" t="s">
        <v>15</v>
      </c>
      <c r="J1531" t="s">
        <v>16</v>
      </c>
    </row>
    <row r="1532" spans="1:10" x14ac:dyDescent="0.35">
      <c r="A1532" t="s">
        <v>10</v>
      </c>
      <c r="B1532" t="s">
        <v>1397</v>
      </c>
      <c r="C1532" s="227" t="s">
        <v>1481</v>
      </c>
      <c r="D1532" s="227">
        <v>27.48</v>
      </c>
      <c r="E1532" s="227" t="s">
        <v>28</v>
      </c>
      <c r="F1532" t="s">
        <v>29</v>
      </c>
      <c r="G1532" t="s">
        <v>13</v>
      </c>
      <c r="H1532" t="s">
        <v>14</v>
      </c>
      <c r="I1532" t="s">
        <v>15</v>
      </c>
      <c r="J1532" t="s">
        <v>16</v>
      </c>
    </row>
    <row r="1533" spans="1:10" x14ac:dyDescent="0.35">
      <c r="A1533" t="s">
        <v>10</v>
      </c>
      <c r="B1533" t="s">
        <v>1397</v>
      </c>
      <c r="C1533" s="227" t="s">
        <v>1482</v>
      </c>
      <c r="D1533" s="227">
        <v>12.27</v>
      </c>
      <c r="E1533" s="227" t="s">
        <v>28</v>
      </c>
      <c r="F1533" t="s">
        <v>29</v>
      </c>
      <c r="G1533" t="s">
        <v>13</v>
      </c>
      <c r="H1533" t="s">
        <v>14</v>
      </c>
      <c r="I1533" t="s">
        <v>15</v>
      </c>
      <c r="J1533" t="s">
        <v>16</v>
      </c>
    </row>
    <row r="1534" spans="1:10" x14ac:dyDescent="0.35">
      <c r="A1534" t="s">
        <v>10</v>
      </c>
      <c r="B1534" t="s">
        <v>1397</v>
      </c>
      <c r="C1534" s="227" t="s">
        <v>1483</v>
      </c>
      <c r="D1534" s="227">
        <v>12.27</v>
      </c>
      <c r="E1534" s="227" t="s">
        <v>28</v>
      </c>
      <c r="F1534" t="s">
        <v>29</v>
      </c>
      <c r="G1534" t="s">
        <v>13</v>
      </c>
      <c r="H1534" t="s">
        <v>14</v>
      </c>
      <c r="I1534" t="s">
        <v>15</v>
      </c>
      <c r="J1534" t="s">
        <v>16</v>
      </c>
    </row>
    <row r="1535" spans="1:10" x14ac:dyDescent="0.35">
      <c r="A1535" t="s">
        <v>10</v>
      </c>
      <c r="B1535" t="s">
        <v>1397</v>
      </c>
      <c r="C1535" s="227" t="s">
        <v>1484</v>
      </c>
      <c r="D1535" s="227">
        <v>12.27</v>
      </c>
      <c r="E1535" s="227" t="s">
        <v>28</v>
      </c>
      <c r="F1535" t="s">
        <v>29</v>
      </c>
      <c r="G1535" t="s">
        <v>13</v>
      </c>
      <c r="H1535" t="s">
        <v>14</v>
      </c>
      <c r="I1535" t="s">
        <v>15</v>
      </c>
      <c r="J1535" t="s">
        <v>16</v>
      </c>
    </row>
    <row r="1536" spans="1:10" x14ac:dyDescent="0.35">
      <c r="A1536" t="s">
        <v>10</v>
      </c>
      <c r="B1536" t="s">
        <v>1397</v>
      </c>
      <c r="C1536" s="227" t="s">
        <v>1485</v>
      </c>
      <c r="D1536" s="227">
        <v>12.27</v>
      </c>
      <c r="E1536" s="227" t="s">
        <v>28</v>
      </c>
      <c r="F1536" t="s">
        <v>29</v>
      </c>
      <c r="G1536" t="s">
        <v>13</v>
      </c>
      <c r="H1536" t="s">
        <v>14</v>
      </c>
      <c r="I1536" t="s">
        <v>15</v>
      </c>
      <c r="J1536" t="s">
        <v>16</v>
      </c>
    </row>
    <row r="1537" spans="1:10" x14ac:dyDescent="0.35">
      <c r="A1537" t="s">
        <v>10</v>
      </c>
      <c r="B1537" t="s">
        <v>1397</v>
      </c>
      <c r="C1537" s="227" t="s">
        <v>1486</v>
      </c>
      <c r="D1537" s="227">
        <v>12.27</v>
      </c>
      <c r="E1537" s="227" t="s">
        <v>28</v>
      </c>
      <c r="F1537" t="s">
        <v>29</v>
      </c>
      <c r="G1537" t="s">
        <v>13</v>
      </c>
      <c r="H1537" t="s">
        <v>14</v>
      </c>
      <c r="I1537" t="s">
        <v>15</v>
      </c>
      <c r="J1537" t="s">
        <v>16</v>
      </c>
    </row>
    <row r="1538" spans="1:10" x14ac:dyDescent="0.35">
      <c r="A1538" t="s">
        <v>10</v>
      </c>
      <c r="B1538" t="s">
        <v>1397</v>
      </c>
      <c r="C1538" s="227" t="s">
        <v>1487</v>
      </c>
      <c r="D1538" s="227">
        <v>12.27</v>
      </c>
      <c r="E1538" s="227" t="s">
        <v>28</v>
      </c>
      <c r="F1538" t="s">
        <v>29</v>
      </c>
      <c r="G1538" t="s">
        <v>13</v>
      </c>
      <c r="H1538" t="s">
        <v>14</v>
      </c>
      <c r="I1538" t="s">
        <v>15</v>
      </c>
      <c r="J1538" t="s">
        <v>16</v>
      </c>
    </row>
    <row r="1539" spans="1:10" x14ac:dyDescent="0.35">
      <c r="A1539" t="s">
        <v>10</v>
      </c>
      <c r="B1539" t="s">
        <v>1397</v>
      </c>
      <c r="C1539" s="227" t="s">
        <v>1488</v>
      </c>
      <c r="D1539" s="227">
        <v>12.27</v>
      </c>
      <c r="E1539" s="227" t="s">
        <v>28</v>
      </c>
      <c r="F1539" t="s">
        <v>29</v>
      </c>
      <c r="G1539" t="s">
        <v>13</v>
      </c>
      <c r="H1539" t="s">
        <v>14</v>
      </c>
      <c r="I1539" t="s">
        <v>15</v>
      </c>
      <c r="J1539" t="s">
        <v>16</v>
      </c>
    </row>
    <row r="1540" spans="1:10" x14ac:dyDescent="0.35">
      <c r="A1540" t="s">
        <v>10</v>
      </c>
      <c r="B1540" t="s">
        <v>1397</v>
      </c>
      <c r="C1540" s="227" t="s">
        <v>1489</v>
      </c>
      <c r="D1540" s="227">
        <v>12.27</v>
      </c>
      <c r="E1540" s="227" t="s">
        <v>28</v>
      </c>
      <c r="F1540" t="s">
        <v>29</v>
      </c>
      <c r="G1540" t="s">
        <v>13</v>
      </c>
      <c r="H1540" t="s">
        <v>14</v>
      </c>
      <c r="I1540" t="s">
        <v>15</v>
      </c>
      <c r="J1540" t="s">
        <v>16</v>
      </c>
    </row>
    <row r="1541" spans="1:10" x14ac:dyDescent="0.35">
      <c r="A1541" t="s">
        <v>10</v>
      </c>
      <c r="B1541" t="s">
        <v>1397</v>
      </c>
      <c r="C1541" s="227" t="s">
        <v>1490</v>
      </c>
      <c r="D1541" s="227">
        <v>8.43</v>
      </c>
      <c r="E1541" s="227" t="s">
        <v>28</v>
      </c>
      <c r="F1541" t="s">
        <v>29</v>
      </c>
      <c r="G1541" t="s">
        <v>13</v>
      </c>
      <c r="H1541" t="s">
        <v>14</v>
      </c>
      <c r="I1541" t="s">
        <v>15</v>
      </c>
      <c r="J1541" t="s">
        <v>16</v>
      </c>
    </row>
    <row r="1542" spans="1:10" x14ac:dyDescent="0.35">
      <c r="A1542" t="s">
        <v>10</v>
      </c>
      <c r="B1542" t="s">
        <v>1397</v>
      </c>
      <c r="C1542" s="227" t="s">
        <v>1491</v>
      </c>
      <c r="D1542" s="227">
        <v>7.64</v>
      </c>
      <c r="E1542" s="227" t="s">
        <v>28</v>
      </c>
      <c r="F1542" t="s">
        <v>29</v>
      </c>
      <c r="G1542" t="s">
        <v>13</v>
      </c>
      <c r="H1542" t="s">
        <v>14</v>
      </c>
      <c r="I1542" t="s">
        <v>15</v>
      </c>
      <c r="J1542" t="s">
        <v>16</v>
      </c>
    </row>
    <row r="1543" spans="1:10" x14ac:dyDescent="0.35">
      <c r="A1543" t="s">
        <v>10</v>
      </c>
      <c r="B1543" t="s">
        <v>1397</v>
      </c>
      <c r="C1543" s="227" t="s">
        <v>1492</v>
      </c>
      <c r="D1543" s="227">
        <v>50.88</v>
      </c>
      <c r="E1543" s="227" t="s">
        <v>345</v>
      </c>
      <c r="F1543" t="s">
        <v>346</v>
      </c>
      <c r="G1543" t="s">
        <v>13</v>
      </c>
      <c r="H1543" t="s">
        <v>14</v>
      </c>
      <c r="I1543" t="s">
        <v>15</v>
      </c>
      <c r="J1543" t="s">
        <v>16</v>
      </c>
    </row>
    <row r="1544" spans="1:10" x14ac:dyDescent="0.35">
      <c r="A1544" t="s">
        <v>10</v>
      </c>
      <c r="B1544" t="s">
        <v>1397</v>
      </c>
      <c r="C1544" s="227" t="s">
        <v>1493</v>
      </c>
      <c r="D1544" s="227">
        <v>33.18</v>
      </c>
      <c r="E1544" s="227" t="s">
        <v>55</v>
      </c>
      <c r="F1544" t="s">
        <v>56</v>
      </c>
      <c r="G1544" t="s">
        <v>13</v>
      </c>
      <c r="H1544" t="s">
        <v>57</v>
      </c>
      <c r="I1544" t="s">
        <v>15</v>
      </c>
      <c r="J1544" t="s">
        <v>58</v>
      </c>
    </row>
    <row r="1545" spans="1:10" x14ac:dyDescent="0.35">
      <c r="A1545" t="s">
        <v>10</v>
      </c>
      <c r="B1545" t="s">
        <v>1397</v>
      </c>
      <c r="C1545" s="227" t="s">
        <v>1494</v>
      </c>
      <c r="D1545" s="227">
        <v>33.18</v>
      </c>
      <c r="E1545" s="227" t="s">
        <v>55</v>
      </c>
      <c r="F1545" t="s">
        <v>56</v>
      </c>
      <c r="G1545" t="s">
        <v>13</v>
      </c>
      <c r="H1545" t="s">
        <v>57</v>
      </c>
      <c r="I1545" t="s">
        <v>15</v>
      </c>
      <c r="J1545" t="s">
        <v>58</v>
      </c>
    </row>
    <row r="1546" spans="1:10" x14ac:dyDescent="0.35">
      <c r="A1546" t="s">
        <v>10</v>
      </c>
      <c r="B1546" t="s">
        <v>1397</v>
      </c>
      <c r="C1546" s="227" t="s">
        <v>1495</v>
      </c>
      <c r="D1546" s="227">
        <v>82.61</v>
      </c>
      <c r="E1546" s="227" t="s">
        <v>55</v>
      </c>
      <c r="F1546" t="s">
        <v>56</v>
      </c>
      <c r="G1546" t="s">
        <v>13</v>
      </c>
      <c r="H1546" t="s">
        <v>57</v>
      </c>
      <c r="I1546" t="s">
        <v>15</v>
      </c>
      <c r="J1546" t="s">
        <v>58</v>
      </c>
    </row>
    <row r="1547" spans="1:10" x14ac:dyDescent="0.35">
      <c r="A1547" t="s">
        <v>10</v>
      </c>
      <c r="B1547" t="s">
        <v>1397</v>
      </c>
      <c r="C1547" s="227" t="s">
        <v>24</v>
      </c>
      <c r="D1547" s="227">
        <v>242.64</v>
      </c>
      <c r="E1547" s="227" t="s">
        <v>18</v>
      </c>
      <c r="F1547" t="s">
        <v>19</v>
      </c>
      <c r="G1547" t="s">
        <v>13</v>
      </c>
      <c r="H1547" t="s">
        <v>14</v>
      </c>
      <c r="I1547" t="s">
        <v>15</v>
      </c>
      <c r="J1547" t="s">
        <v>16</v>
      </c>
    </row>
    <row r="1548" spans="1:10" x14ac:dyDescent="0.35">
      <c r="A1548" t="s">
        <v>10</v>
      </c>
      <c r="B1548" t="s">
        <v>1397</v>
      </c>
      <c r="C1548" s="227" t="s">
        <v>25</v>
      </c>
      <c r="D1548" s="227">
        <v>705.63</v>
      </c>
      <c r="E1548" s="227" t="s">
        <v>18</v>
      </c>
      <c r="F1548" t="s">
        <v>19</v>
      </c>
      <c r="G1548" t="s">
        <v>13</v>
      </c>
      <c r="H1548" t="s">
        <v>14</v>
      </c>
      <c r="I1548" t="s">
        <v>15</v>
      </c>
      <c r="J1548" t="s">
        <v>16</v>
      </c>
    </row>
    <row r="1549" spans="1:10" x14ac:dyDescent="0.35">
      <c r="A1549" t="s">
        <v>10</v>
      </c>
      <c r="B1549" t="s">
        <v>1397</v>
      </c>
      <c r="C1549" s="227" t="s">
        <v>26</v>
      </c>
      <c r="D1549" s="227">
        <v>585.11</v>
      </c>
      <c r="E1549" s="227" t="s">
        <v>18</v>
      </c>
      <c r="F1549" t="s">
        <v>19</v>
      </c>
      <c r="G1549" t="s">
        <v>13</v>
      </c>
      <c r="H1549" t="s">
        <v>14</v>
      </c>
      <c r="I1549" t="s">
        <v>15</v>
      </c>
      <c r="J1549" t="s">
        <v>16</v>
      </c>
    </row>
    <row r="1550" spans="1:10" x14ac:dyDescent="0.35">
      <c r="A1550" t="s">
        <v>10</v>
      </c>
      <c r="B1550" t="s">
        <v>1397</v>
      </c>
      <c r="C1550" s="227" t="s">
        <v>17</v>
      </c>
      <c r="D1550" s="227">
        <v>244.63</v>
      </c>
      <c r="E1550" s="227" t="s">
        <v>18</v>
      </c>
      <c r="F1550" t="s">
        <v>19</v>
      </c>
      <c r="G1550" t="s">
        <v>13</v>
      </c>
      <c r="H1550" t="s">
        <v>14</v>
      </c>
      <c r="I1550" t="s">
        <v>15</v>
      </c>
      <c r="J1550" t="s">
        <v>16</v>
      </c>
    </row>
    <row r="1551" spans="1:10" x14ac:dyDescent="0.35">
      <c r="A1551" t="s">
        <v>10</v>
      </c>
      <c r="B1551" t="s">
        <v>1397</v>
      </c>
      <c r="C1551" s="227" t="s">
        <v>20</v>
      </c>
      <c r="D1551" s="227">
        <v>1750.42</v>
      </c>
      <c r="E1551" s="227" t="s">
        <v>18</v>
      </c>
      <c r="F1551" t="s">
        <v>19</v>
      </c>
      <c r="G1551" t="s">
        <v>13</v>
      </c>
      <c r="H1551" t="s">
        <v>14</v>
      </c>
      <c r="I1551" t="s">
        <v>15</v>
      </c>
      <c r="J1551" t="s">
        <v>16</v>
      </c>
    </row>
    <row r="1552" spans="1:10" x14ac:dyDescent="0.35">
      <c r="A1552" t="s">
        <v>10</v>
      </c>
      <c r="B1552" t="s">
        <v>1397</v>
      </c>
      <c r="C1552" s="227" t="s">
        <v>21</v>
      </c>
      <c r="D1552" s="227">
        <v>321.94</v>
      </c>
      <c r="E1552" s="227" t="s">
        <v>18</v>
      </c>
      <c r="F1552" t="s">
        <v>19</v>
      </c>
      <c r="G1552" t="s">
        <v>13</v>
      </c>
      <c r="H1552" t="s">
        <v>14</v>
      </c>
      <c r="I1552" t="s">
        <v>15</v>
      </c>
      <c r="J1552" t="s">
        <v>16</v>
      </c>
    </row>
    <row r="1553" spans="1:10" x14ac:dyDescent="0.35">
      <c r="A1553" t="s">
        <v>10</v>
      </c>
      <c r="B1553" t="s">
        <v>1397</v>
      </c>
      <c r="C1553" s="227" t="s">
        <v>339</v>
      </c>
      <c r="D1553" s="227">
        <v>283.51</v>
      </c>
      <c r="E1553" s="227" t="s">
        <v>18</v>
      </c>
      <c r="F1553" t="s">
        <v>19</v>
      </c>
      <c r="G1553" t="s">
        <v>13</v>
      </c>
      <c r="H1553" t="s">
        <v>14</v>
      </c>
      <c r="I1553" t="s">
        <v>15</v>
      </c>
      <c r="J1553" t="s">
        <v>16</v>
      </c>
    </row>
    <row r="1554" spans="1:10" x14ac:dyDescent="0.35">
      <c r="A1554" t="s">
        <v>10</v>
      </c>
      <c r="B1554" t="s">
        <v>1397</v>
      </c>
      <c r="C1554" s="227" t="s">
        <v>340</v>
      </c>
      <c r="D1554" s="227">
        <v>472.94</v>
      </c>
      <c r="E1554" s="227" t="s">
        <v>18</v>
      </c>
      <c r="F1554" t="s">
        <v>19</v>
      </c>
      <c r="G1554" t="s">
        <v>13</v>
      </c>
      <c r="H1554" t="s">
        <v>14</v>
      </c>
      <c r="I1554" t="s">
        <v>15</v>
      </c>
      <c r="J1554" t="s">
        <v>16</v>
      </c>
    </row>
    <row r="1555" spans="1:10" x14ac:dyDescent="0.35">
      <c r="A1555" t="s">
        <v>10</v>
      </c>
      <c r="B1555" t="s">
        <v>1397</v>
      </c>
      <c r="C1555" s="227" t="s">
        <v>341</v>
      </c>
      <c r="D1555" s="227">
        <v>128.21</v>
      </c>
      <c r="E1555" s="227" t="s">
        <v>18</v>
      </c>
      <c r="F1555" t="s">
        <v>19</v>
      </c>
      <c r="G1555" t="s">
        <v>13</v>
      </c>
      <c r="H1555" t="s">
        <v>14</v>
      </c>
      <c r="I1555" t="s">
        <v>15</v>
      </c>
      <c r="J1555" t="s">
        <v>16</v>
      </c>
    </row>
    <row r="1556" spans="1:10" x14ac:dyDescent="0.35">
      <c r="A1556" t="s">
        <v>10</v>
      </c>
      <c r="B1556" t="s">
        <v>1397</v>
      </c>
      <c r="C1556" s="227" t="s">
        <v>337</v>
      </c>
      <c r="D1556" s="227">
        <v>203.8</v>
      </c>
      <c r="E1556" s="227" t="s">
        <v>18</v>
      </c>
      <c r="F1556" t="s">
        <v>19</v>
      </c>
      <c r="G1556" t="s">
        <v>13</v>
      </c>
      <c r="H1556" t="s">
        <v>14</v>
      </c>
      <c r="I1556" t="s">
        <v>15</v>
      </c>
      <c r="J1556" t="s">
        <v>16</v>
      </c>
    </row>
    <row r="1557" spans="1:10" x14ac:dyDescent="0.35">
      <c r="A1557" t="s">
        <v>10</v>
      </c>
      <c r="B1557" t="s">
        <v>1397</v>
      </c>
      <c r="C1557" s="227" t="s">
        <v>338</v>
      </c>
      <c r="D1557" s="227">
        <v>547.4</v>
      </c>
      <c r="E1557" s="227" t="s">
        <v>18</v>
      </c>
      <c r="F1557" t="s">
        <v>19</v>
      </c>
      <c r="G1557" t="s">
        <v>13</v>
      </c>
      <c r="H1557" t="s">
        <v>14</v>
      </c>
      <c r="I1557" t="s">
        <v>15</v>
      </c>
      <c r="J1557" t="s">
        <v>16</v>
      </c>
    </row>
    <row r="1558" spans="1:10" x14ac:dyDescent="0.35">
      <c r="A1558" t="s">
        <v>10</v>
      </c>
      <c r="B1558" t="s">
        <v>1397</v>
      </c>
      <c r="C1558" s="227" t="s">
        <v>660</v>
      </c>
      <c r="D1558" s="227">
        <v>639.91999999999996</v>
      </c>
      <c r="E1558" s="227" t="s">
        <v>18</v>
      </c>
      <c r="F1558" t="s">
        <v>19</v>
      </c>
      <c r="G1558" t="s">
        <v>13</v>
      </c>
      <c r="H1558" t="s">
        <v>14</v>
      </c>
      <c r="I1558" t="s">
        <v>15</v>
      </c>
      <c r="J1558" t="s">
        <v>16</v>
      </c>
    </row>
    <row r="1559" spans="1:10" x14ac:dyDescent="0.35">
      <c r="A1559" t="s">
        <v>10</v>
      </c>
      <c r="B1559" t="s">
        <v>1397</v>
      </c>
      <c r="C1559" s="227" t="s">
        <v>1496</v>
      </c>
      <c r="D1559" s="227">
        <v>133.82</v>
      </c>
      <c r="E1559" s="227" t="s">
        <v>45</v>
      </c>
      <c r="F1559" t="s">
        <v>46</v>
      </c>
      <c r="G1559" t="s">
        <v>13</v>
      </c>
      <c r="H1559" t="s">
        <v>14</v>
      </c>
      <c r="I1559" t="s">
        <v>15</v>
      </c>
      <c r="J1559" t="s">
        <v>16</v>
      </c>
    </row>
    <row r="1560" spans="1:10" x14ac:dyDescent="0.35">
      <c r="A1560" t="s">
        <v>10</v>
      </c>
      <c r="B1560" t="s">
        <v>1397</v>
      </c>
      <c r="C1560" s="227" t="s">
        <v>1497</v>
      </c>
      <c r="D1560" s="227">
        <v>133.82</v>
      </c>
      <c r="E1560" s="227" t="s">
        <v>45</v>
      </c>
      <c r="F1560" t="s">
        <v>46</v>
      </c>
      <c r="G1560" t="s">
        <v>13</v>
      </c>
      <c r="H1560" t="s">
        <v>14</v>
      </c>
      <c r="I1560" t="s">
        <v>15</v>
      </c>
      <c r="J1560" t="s">
        <v>16</v>
      </c>
    </row>
    <row r="1561" spans="1:10" x14ac:dyDescent="0.35">
      <c r="A1561" t="s">
        <v>10</v>
      </c>
      <c r="B1561" t="s">
        <v>1397</v>
      </c>
      <c r="C1561" s="227" t="s">
        <v>1498</v>
      </c>
      <c r="D1561" s="227">
        <v>133.82</v>
      </c>
      <c r="E1561" s="227" t="s">
        <v>45</v>
      </c>
      <c r="F1561" t="s">
        <v>46</v>
      </c>
      <c r="G1561" t="s">
        <v>13</v>
      </c>
      <c r="H1561" t="s">
        <v>14</v>
      </c>
      <c r="I1561" t="s">
        <v>15</v>
      </c>
      <c r="J1561" t="s">
        <v>16</v>
      </c>
    </row>
    <row r="1562" spans="1:10" x14ac:dyDescent="0.35">
      <c r="A1562" t="s">
        <v>10</v>
      </c>
      <c r="B1562" t="s">
        <v>1397</v>
      </c>
      <c r="C1562" s="227" t="s">
        <v>1499</v>
      </c>
      <c r="D1562" s="227">
        <v>133.82</v>
      </c>
      <c r="E1562" s="227" t="s">
        <v>45</v>
      </c>
      <c r="F1562" t="s">
        <v>46</v>
      </c>
      <c r="G1562" t="s">
        <v>13</v>
      </c>
      <c r="H1562" t="s">
        <v>14</v>
      </c>
      <c r="I1562" t="s">
        <v>15</v>
      </c>
      <c r="J1562" t="s">
        <v>16</v>
      </c>
    </row>
    <row r="1563" spans="1:10" x14ac:dyDescent="0.35">
      <c r="A1563" t="s">
        <v>10</v>
      </c>
      <c r="B1563" t="s">
        <v>1397</v>
      </c>
      <c r="C1563" s="227" t="s">
        <v>380</v>
      </c>
      <c r="D1563" s="227">
        <v>1.04</v>
      </c>
      <c r="E1563" s="227" t="s">
        <v>41</v>
      </c>
      <c r="F1563" t="s">
        <v>42</v>
      </c>
      <c r="G1563" t="s">
        <v>13</v>
      </c>
      <c r="H1563" t="s">
        <v>14</v>
      </c>
      <c r="I1563" t="s">
        <v>15</v>
      </c>
      <c r="J1563" t="s">
        <v>16</v>
      </c>
    </row>
    <row r="1564" spans="1:10" x14ac:dyDescent="0.35">
      <c r="A1564" t="s">
        <v>10</v>
      </c>
      <c r="B1564" t="s">
        <v>1397</v>
      </c>
      <c r="C1564" s="227" t="s">
        <v>1500</v>
      </c>
      <c r="D1564" s="227">
        <v>106.69</v>
      </c>
      <c r="E1564" s="227" t="s">
        <v>306</v>
      </c>
      <c r="F1564" t="s">
        <v>307</v>
      </c>
      <c r="G1564" t="s">
        <v>73</v>
      </c>
      <c r="H1564" t="s">
        <v>1460</v>
      </c>
      <c r="I1564" t="s">
        <v>1044</v>
      </c>
      <c r="J1564" t="s">
        <v>1139</v>
      </c>
    </row>
    <row r="1565" spans="1:10" x14ac:dyDescent="0.35">
      <c r="A1565" t="s">
        <v>10</v>
      </c>
      <c r="B1565" t="s">
        <v>1397</v>
      </c>
      <c r="C1565" s="227" t="s">
        <v>510</v>
      </c>
      <c r="D1565" s="227">
        <v>977.64</v>
      </c>
      <c r="E1565" s="227" t="s">
        <v>75</v>
      </c>
      <c r="F1565" t="s">
        <v>76</v>
      </c>
      <c r="G1565" t="s">
        <v>73</v>
      </c>
      <c r="H1565" t="s">
        <v>1460</v>
      </c>
      <c r="I1565" t="s">
        <v>1044</v>
      </c>
      <c r="J1565" t="s">
        <v>1139</v>
      </c>
    </row>
    <row r="1566" spans="1:10" x14ac:dyDescent="0.35">
      <c r="A1566" t="s">
        <v>10</v>
      </c>
      <c r="B1566" t="s">
        <v>1397</v>
      </c>
      <c r="C1566" s="227" t="s">
        <v>1501</v>
      </c>
      <c r="D1566" s="227">
        <v>76.77</v>
      </c>
      <c r="E1566" s="227" t="s">
        <v>75</v>
      </c>
      <c r="F1566" t="s">
        <v>76</v>
      </c>
      <c r="G1566" t="s">
        <v>73</v>
      </c>
      <c r="H1566" t="s">
        <v>1460</v>
      </c>
      <c r="I1566" t="s">
        <v>1044</v>
      </c>
      <c r="J1566" t="s">
        <v>1139</v>
      </c>
    </row>
    <row r="1567" spans="1:10" x14ac:dyDescent="0.35">
      <c r="A1567" t="s">
        <v>10</v>
      </c>
      <c r="B1567" t="s">
        <v>1397</v>
      </c>
      <c r="C1567" s="227" t="s">
        <v>1502</v>
      </c>
      <c r="D1567" s="227">
        <v>179.79</v>
      </c>
      <c r="E1567" s="227" t="s">
        <v>75</v>
      </c>
      <c r="F1567" t="s">
        <v>76</v>
      </c>
      <c r="G1567" t="s">
        <v>73</v>
      </c>
      <c r="H1567" t="s">
        <v>1460</v>
      </c>
      <c r="I1567" t="s">
        <v>1044</v>
      </c>
      <c r="J1567" t="s">
        <v>1139</v>
      </c>
    </row>
    <row r="1568" spans="1:10" x14ac:dyDescent="0.35">
      <c r="A1568" t="s">
        <v>10</v>
      </c>
      <c r="B1568" t="s">
        <v>1397</v>
      </c>
      <c r="C1568" s="227" t="s">
        <v>1503</v>
      </c>
      <c r="D1568" s="227">
        <v>1787.72</v>
      </c>
      <c r="E1568" s="227" t="s">
        <v>75</v>
      </c>
      <c r="F1568" t="s">
        <v>76</v>
      </c>
      <c r="G1568" t="s">
        <v>73</v>
      </c>
      <c r="H1568" t="s">
        <v>1460</v>
      </c>
      <c r="I1568" t="s">
        <v>1044</v>
      </c>
      <c r="J1568" t="s">
        <v>1139</v>
      </c>
    </row>
    <row r="1569" spans="1:10" x14ac:dyDescent="0.35">
      <c r="A1569" t="s">
        <v>10</v>
      </c>
      <c r="B1569" t="s">
        <v>1397</v>
      </c>
      <c r="C1569" s="227" t="s">
        <v>1504</v>
      </c>
      <c r="D1569" s="227">
        <v>112.31</v>
      </c>
      <c r="E1569" s="227" t="s">
        <v>147</v>
      </c>
      <c r="F1569" t="s">
        <v>148</v>
      </c>
      <c r="G1569" t="s">
        <v>80</v>
      </c>
      <c r="H1569" t="s">
        <v>1460</v>
      </c>
      <c r="I1569" t="s">
        <v>1044</v>
      </c>
      <c r="J1569" t="s">
        <v>1139</v>
      </c>
    </row>
    <row r="1570" spans="1:10" x14ac:dyDescent="0.35">
      <c r="A1570" t="s">
        <v>10</v>
      </c>
      <c r="B1570" t="s">
        <v>1397</v>
      </c>
      <c r="C1570" s="227" t="s">
        <v>1505</v>
      </c>
      <c r="D1570" s="227">
        <v>95.32</v>
      </c>
      <c r="E1570" s="227" t="s">
        <v>147</v>
      </c>
      <c r="F1570" t="s">
        <v>148</v>
      </c>
      <c r="G1570" t="s">
        <v>80</v>
      </c>
      <c r="H1570" t="s">
        <v>1460</v>
      </c>
      <c r="I1570" t="s">
        <v>1044</v>
      </c>
      <c r="J1570" t="s">
        <v>1139</v>
      </c>
    </row>
    <row r="1571" spans="1:10" x14ac:dyDescent="0.35">
      <c r="A1571" t="s">
        <v>10</v>
      </c>
      <c r="B1571" t="s">
        <v>1397</v>
      </c>
      <c r="C1571" s="227" t="s">
        <v>1506</v>
      </c>
      <c r="D1571" s="227">
        <v>163.97</v>
      </c>
      <c r="E1571" s="227" t="s">
        <v>275</v>
      </c>
      <c r="F1571" t="s">
        <v>276</v>
      </c>
      <c r="G1571" t="s">
        <v>80</v>
      </c>
      <c r="H1571" t="s">
        <v>1460</v>
      </c>
      <c r="I1571" t="s">
        <v>1044</v>
      </c>
      <c r="J1571" t="s">
        <v>1139</v>
      </c>
    </row>
    <row r="1572" spans="1:10" x14ac:dyDescent="0.35">
      <c r="A1572" t="s">
        <v>10</v>
      </c>
      <c r="B1572" t="s">
        <v>1397</v>
      </c>
      <c r="C1572" s="227" t="s">
        <v>95</v>
      </c>
      <c r="D1572" s="227">
        <v>113.36</v>
      </c>
      <c r="E1572" s="227" t="s">
        <v>65</v>
      </c>
      <c r="F1572" t="s">
        <v>66</v>
      </c>
      <c r="G1572" t="s">
        <v>80</v>
      </c>
      <c r="H1572" t="s">
        <v>1430</v>
      </c>
      <c r="I1572" t="s">
        <v>1044</v>
      </c>
      <c r="J1572" t="s">
        <v>1394</v>
      </c>
    </row>
    <row r="1573" spans="1:10" x14ac:dyDescent="0.35">
      <c r="A1573" t="s">
        <v>10</v>
      </c>
      <c r="B1573" t="s">
        <v>1397</v>
      </c>
      <c r="C1573" s="227" t="s">
        <v>926</v>
      </c>
      <c r="D1573" s="227">
        <v>157.52000000000001</v>
      </c>
      <c r="E1573" s="227" t="s">
        <v>65</v>
      </c>
      <c r="F1573" t="s">
        <v>66</v>
      </c>
      <c r="G1573" t="s">
        <v>80</v>
      </c>
      <c r="H1573" t="s">
        <v>1430</v>
      </c>
      <c r="I1573" t="s">
        <v>1044</v>
      </c>
      <c r="J1573" t="s">
        <v>1394</v>
      </c>
    </row>
    <row r="1574" spans="1:10" x14ac:dyDescent="0.35">
      <c r="A1574" t="s">
        <v>10</v>
      </c>
      <c r="B1574" t="s">
        <v>1397</v>
      </c>
      <c r="C1574" s="227" t="s">
        <v>917</v>
      </c>
      <c r="D1574" s="227">
        <v>99.33</v>
      </c>
      <c r="E1574" s="227" t="s">
        <v>65</v>
      </c>
      <c r="F1574" t="s">
        <v>66</v>
      </c>
      <c r="G1574" t="s">
        <v>80</v>
      </c>
      <c r="H1574" t="s">
        <v>1430</v>
      </c>
      <c r="I1574" t="s">
        <v>1044</v>
      </c>
      <c r="J1574" t="s">
        <v>1394</v>
      </c>
    </row>
    <row r="1575" spans="1:10" x14ac:dyDescent="0.35">
      <c r="A1575" t="s">
        <v>10</v>
      </c>
      <c r="B1575" t="s">
        <v>1397</v>
      </c>
      <c r="C1575" s="227" t="s">
        <v>1270</v>
      </c>
      <c r="D1575" s="227">
        <v>163.97</v>
      </c>
      <c r="E1575" s="227" t="s">
        <v>147</v>
      </c>
      <c r="F1575" t="s">
        <v>148</v>
      </c>
      <c r="G1575" t="s">
        <v>80</v>
      </c>
      <c r="H1575" t="s">
        <v>1430</v>
      </c>
      <c r="I1575" t="s">
        <v>1044</v>
      </c>
      <c r="J1575" t="s">
        <v>1394</v>
      </c>
    </row>
    <row r="1576" spans="1:10" x14ac:dyDescent="0.35">
      <c r="A1576" t="s">
        <v>10</v>
      </c>
      <c r="B1576" t="s">
        <v>1397</v>
      </c>
      <c r="C1576" s="227" t="s">
        <v>518</v>
      </c>
      <c r="D1576" s="227">
        <v>162.63999999999999</v>
      </c>
      <c r="E1576" s="227" t="s">
        <v>1270</v>
      </c>
      <c r="F1576" t="s">
        <v>1271</v>
      </c>
      <c r="G1576" t="s">
        <v>73</v>
      </c>
      <c r="H1576" t="s">
        <v>1430</v>
      </c>
      <c r="I1576" t="s">
        <v>1044</v>
      </c>
      <c r="J1576" t="s">
        <v>1394</v>
      </c>
    </row>
    <row r="1577" spans="1:10" x14ac:dyDescent="0.35">
      <c r="A1577" t="s">
        <v>10</v>
      </c>
      <c r="B1577" t="s">
        <v>1397</v>
      </c>
      <c r="C1577" s="227" t="s">
        <v>1507</v>
      </c>
      <c r="D1577" s="227">
        <v>107.65</v>
      </c>
      <c r="E1577" s="227" t="s">
        <v>1270</v>
      </c>
      <c r="F1577" t="s">
        <v>1271</v>
      </c>
      <c r="G1577" t="s">
        <v>73</v>
      </c>
      <c r="H1577" t="s">
        <v>1430</v>
      </c>
      <c r="I1577" t="s">
        <v>1044</v>
      </c>
      <c r="J1577" t="s">
        <v>1394</v>
      </c>
    </row>
    <row r="1578" spans="1:10" x14ac:dyDescent="0.35">
      <c r="A1578" t="s">
        <v>10</v>
      </c>
      <c r="B1578" t="s">
        <v>1397</v>
      </c>
      <c r="C1578" s="227" t="s">
        <v>1508</v>
      </c>
      <c r="D1578" s="227">
        <v>122.67</v>
      </c>
      <c r="E1578" s="227" t="s">
        <v>147</v>
      </c>
      <c r="F1578" t="s">
        <v>148</v>
      </c>
      <c r="G1578" t="s">
        <v>80</v>
      </c>
      <c r="H1578" t="s">
        <v>1430</v>
      </c>
      <c r="I1578" t="s">
        <v>1044</v>
      </c>
      <c r="J1578" t="s">
        <v>1394</v>
      </c>
    </row>
    <row r="1579" spans="1:10" x14ac:dyDescent="0.35">
      <c r="A1579" t="s">
        <v>10</v>
      </c>
      <c r="B1579" t="s">
        <v>1397</v>
      </c>
      <c r="C1579" s="227" t="s">
        <v>265</v>
      </c>
      <c r="D1579" s="227">
        <v>1047.4000000000001</v>
      </c>
      <c r="E1579" s="227" t="s">
        <v>75</v>
      </c>
      <c r="F1579" t="s">
        <v>76</v>
      </c>
      <c r="G1579" t="s">
        <v>73</v>
      </c>
      <c r="H1579" t="s">
        <v>1430</v>
      </c>
      <c r="I1579" t="s">
        <v>1044</v>
      </c>
      <c r="J1579" t="s">
        <v>1394</v>
      </c>
    </row>
    <row r="1580" spans="1:10" x14ac:dyDescent="0.35">
      <c r="A1580" t="s">
        <v>10</v>
      </c>
      <c r="B1580" t="s">
        <v>1397</v>
      </c>
      <c r="C1580" s="227" t="s">
        <v>932</v>
      </c>
      <c r="D1580" s="227">
        <v>629.85</v>
      </c>
      <c r="E1580" s="227" t="s">
        <v>75</v>
      </c>
      <c r="F1580" t="s">
        <v>76</v>
      </c>
      <c r="G1580" t="s">
        <v>73</v>
      </c>
      <c r="H1580" t="s">
        <v>1430</v>
      </c>
      <c r="I1580" t="s">
        <v>1044</v>
      </c>
      <c r="J1580" t="s">
        <v>1394</v>
      </c>
    </row>
    <row r="1581" spans="1:10" x14ac:dyDescent="0.35">
      <c r="A1581" t="s">
        <v>10</v>
      </c>
      <c r="B1581" t="s">
        <v>1397</v>
      </c>
      <c r="C1581" s="227" t="s">
        <v>928</v>
      </c>
      <c r="D1581" s="227">
        <v>1000.21</v>
      </c>
      <c r="E1581" s="227" t="s">
        <v>75</v>
      </c>
      <c r="F1581" t="s">
        <v>76</v>
      </c>
      <c r="G1581" t="s">
        <v>73</v>
      </c>
      <c r="H1581" t="s">
        <v>1430</v>
      </c>
      <c r="I1581" t="s">
        <v>1044</v>
      </c>
      <c r="J1581" t="s">
        <v>1394</v>
      </c>
    </row>
    <row r="1582" spans="1:10" x14ac:dyDescent="0.35">
      <c r="A1582" t="s">
        <v>10</v>
      </c>
      <c r="B1582" t="s">
        <v>1397</v>
      </c>
      <c r="C1582" s="227" t="s">
        <v>775</v>
      </c>
      <c r="D1582" s="227">
        <v>978.03</v>
      </c>
      <c r="E1582" s="227" t="s">
        <v>75</v>
      </c>
      <c r="F1582" t="s">
        <v>76</v>
      </c>
      <c r="G1582" t="s">
        <v>73</v>
      </c>
      <c r="H1582" t="s">
        <v>1430</v>
      </c>
      <c r="I1582" t="s">
        <v>1044</v>
      </c>
      <c r="J1582" t="s">
        <v>1394</v>
      </c>
    </row>
    <row r="1583" spans="1:10" x14ac:dyDescent="0.35">
      <c r="A1583" t="s">
        <v>10</v>
      </c>
      <c r="B1583" t="s">
        <v>1397</v>
      </c>
      <c r="C1583" s="227" t="s">
        <v>1041</v>
      </c>
      <c r="D1583" s="227">
        <v>747.87</v>
      </c>
      <c r="E1583" s="227" t="s">
        <v>123</v>
      </c>
      <c r="F1583" t="s">
        <v>456</v>
      </c>
      <c r="G1583" t="s">
        <v>457</v>
      </c>
      <c r="H1583" t="s">
        <v>1185</v>
      </c>
      <c r="I1583" t="s">
        <v>1044</v>
      </c>
      <c r="J1583" t="s">
        <v>191</v>
      </c>
    </row>
    <row r="1584" spans="1:10" x14ac:dyDescent="0.35">
      <c r="A1584" t="s">
        <v>10</v>
      </c>
      <c r="B1584" t="s">
        <v>1397</v>
      </c>
      <c r="C1584" s="227" t="s">
        <v>532</v>
      </c>
      <c r="D1584" s="227">
        <v>468.84</v>
      </c>
      <c r="E1584" s="227" t="s">
        <v>123</v>
      </c>
      <c r="F1584" t="s">
        <v>456</v>
      </c>
      <c r="G1584" t="s">
        <v>457</v>
      </c>
      <c r="H1584" t="s">
        <v>1185</v>
      </c>
      <c r="I1584" t="s">
        <v>1044</v>
      </c>
      <c r="J1584" t="s">
        <v>191</v>
      </c>
    </row>
    <row r="1585" spans="1:10" x14ac:dyDescent="0.35">
      <c r="A1585" t="s">
        <v>10</v>
      </c>
      <c r="B1585" t="s">
        <v>1397</v>
      </c>
      <c r="C1585" s="227" t="s">
        <v>75</v>
      </c>
      <c r="D1585" s="227">
        <v>839.68</v>
      </c>
      <c r="E1585" s="227" t="s">
        <v>123</v>
      </c>
      <c r="F1585" t="s">
        <v>456</v>
      </c>
      <c r="G1585" t="s">
        <v>457</v>
      </c>
      <c r="H1585" t="s">
        <v>1185</v>
      </c>
      <c r="I1585" t="s">
        <v>1044</v>
      </c>
      <c r="J1585" t="s">
        <v>191</v>
      </c>
    </row>
    <row r="1586" spans="1:10" x14ac:dyDescent="0.35">
      <c r="A1586" t="s">
        <v>10</v>
      </c>
      <c r="B1586" t="s">
        <v>1397</v>
      </c>
      <c r="C1586" s="227" t="s">
        <v>1509</v>
      </c>
      <c r="D1586" s="227">
        <v>669.1</v>
      </c>
      <c r="E1586" s="227" t="s">
        <v>123</v>
      </c>
      <c r="F1586" t="s">
        <v>456</v>
      </c>
      <c r="G1586" t="s">
        <v>457</v>
      </c>
      <c r="H1586" t="s">
        <v>1185</v>
      </c>
      <c r="I1586" t="s">
        <v>1044</v>
      </c>
      <c r="J1586" t="s">
        <v>191</v>
      </c>
    </row>
    <row r="1587" spans="1:10" x14ac:dyDescent="0.35">
      <c r="A1587" t="s">
        <v>10</v>
      </c>
      <c r="B1587" t="s">
        <v>1397</v>
      </c>
      <c r="C1587" s="227" t="s">
        <v>306</v>
      </c>
      <c r="D1587" s="227">
        <v>829.48</v>
      </c>
      <c r="E1587" s="227" t="s">
        <v>123</v>
      </c>
      <c r="F1587" t="s">
        <v>456</v>
      </c>
      <c r="G1587" t="s">
        <v>457</v>
      </c>
      <c r="H1587" t="s">
        <v>1185</v>
      </c>
      <c r="I1587" t="s">
        <v>1044</v>
      </c>
      <c r="J1587" t="s">
        <v>191</v>
      </c>
    </row>
    <row r="1588" spans="1:10" x14ac:dyDescent="0.35">
      <c r="A1588" t="s">
        <v>10</v>
      </c>
      <c r="B1588" t="s">
        <v>1397</v>
      </c>
      <c r="C1588" s="227" t="s">
        <v>557</v>
      </c>
      <c r="D1588" s="227">
        <v>1550.79</v>
      </c>
      <c r="E1588" s="227" t="s">
        <v>123</v>
      </c>
      <c r="F1588" t="s">
        <v>456</v>
      </c>
      <c r="G1588" t="s">
        <v>457</v>
      </c>
      <c r="H1588" t="s">
        <v>1185</v>
      </c>
      <c r="I1588" t="s">
        <v>1044</v>
      </c>
      <c r="J1588" t="s">
        <v>191</v>
      </c>
    </row>
    <row r="1589" spans="1:10" x14ac:dyDescent="0.35">
      <c r="A1589" t="s">
        <v>10</v>
      </c>
      <c r="B1589" t="s">
        <v>1397</v>
      </c>
      <c r="C1589" s="227" t="s">
        <v>531</v>
      </c>
      <c r="D1589" s="227">
        <v>1558.26</v>
      </c>
      <c r="E1589" s="227" t="s">
        <v>123</v>
      </c>
      <c r="F1589" t="s">
        <v>456</v>
      </c>
      <c r="G1589" t="s">
        <v>457</v>
      </c>
      <c r="H1589" t="s">
        <v>1185</v>
      </c>
      <c r="I1589" t="s">
        <v>1044</v>
      </c>
      <c r="J1589" t="s">
        <v>191</v>
      </c>
    </row>
    <row r="1590" spans="1:10" x14ac:dyDescent="0.35">
      <c r="A1590" t="s">
        <v>10</v>
      </c>
      <c r="B1590" t="s">
        <v>1397</v>
      </c>
      <c r="C1590" s="227" t="s">
        <v>559</v>
      </c>
      <c r="D1590" s="227">
        <v>698.76</v>
      </c>
      <c r="E1590" s="227" t="s">
        <v>123</v>
      </c>
      <c r="F1590" t="s">
        <v>456</v>
      </c>
      <c r="G1590" t="s">
        <v>457</v>
      </c>
      <c r="H1590" t="s">
        <v>1185</v>
      </c>
      <c r="I1590" t="s">
        <v>1044</v>
      </c>
      <c r="J1590" t="s">
        <v>191</v>
      </c>
    </row>
    <row r="1591" spans="1:10" x14ac:dyDescent="0.35">
      <c r="A1591" t="s">
        <v>10</v>
      </c>
      <c r="B1591" t="s">
        <v>1397</v>
      </c>
      <c r="C1591" s="227" t="s">
        <v>573</v>
      </c>
      <c r="D1591" s="227">
        <v>1119.04</v>
      </c>
      <c r="E1591" s="227" t="s">
        <v>123</v>
      </c>
      <c r="F1591" t="s">
        <v>456</v>
      </c>
      <c r="G1591" t="s">
        <v>457</v>
      </c>
      <c r="H1591" t="s">
        <v>1185</v>
      </c>
      <c r="I1591" t="s">
        <v>1044</v>
      </c>
      <c r="J1591" t="s">
        <v>191</v>
      </c>
    </row>
    <row r="1592" spans="1:10" x14ac:dyDescent="0.35">
      <c r="A1592" t="s">
        <v>10</v>
      </c>
      <c r="B1592" t="s">
        <v>1397</v>
      </c>
      <c r="C1592" s="227" t="s">
        <v>849</v>
      </c>
      <c r="D1592" s="227">
        <v>254.04</v>
      </c>
      <c r="E1592" s="227" t="s">
        <v>136</v>
      </c>
      <c r="F1592" t="s">
        <v>652</v>
      </c>
      <c r="G1592" t="s">
        <v>457</v>
      </c>
      <c r="H1592" t="s">
        <v>1185</v>
      </c>
      <c r="I1592" t="s">
        <v>1044</v>
      </c>
      <c r="J1592" t="s">
        <v>191</v>
      </c>
    </row>
    <row r="1593" spans="1:10" x14ac:dyDescent="0.35">
      <c r="A1593" t="s">
        <v>10</v>
      </c>
      <c r="B1593" t="s">
        <v>1397</v>
      </c>
      <c r="C1593" s="227" t="s">
        <v>1036</v>
      </c>
      <c r="D1593" s="227">
        <v>177.48</v>
      </c>
      <c r="E1593" s="227" t="s">
        <v>136</v>
      </c>
      <c r="F1593" t="s">
        <v>652</v>
      </c>
      <c r="G1593" t="s">
        <v>457</v>
      </c>
      <c r="H1593" t="s">
        <v>1185</v>
      </c>
      <c r="I1593" t="s">
        <v>1044</v>
      </c>
      <c r="J1593" t="s">
        <v>191</v>
      </c>
    </row>
    <row r="1594" spans="1:10" x14ac:dyDescent="0.35">
      <c r="A1594" t="s">
        <v>10</v>
      </c>
      <c r="B1594" t="s">
        <v>1397</v>
      </c>
      <c r="C1594" s="227" t="s">
        <v>809</v>
      </c>
      <c r="D1594" s="227">
        <v>137.01</v>
      </c>
      <c r="E1594" s="227" t="s">
        <v>136</v>
      </c>
      <c r="F1594" t="s">
        <v>652</v>
      </c>
      <c r="G1594" t="s">
        <v>457</v>
      </c>
      <c r="H1594" t="s">
        <v>1185</v>
      </c>
      <c r="I1594" t="s">
        <v>1044</v>
      </c>
      <c r="J1594" t="s">
        <v>191</v>
      </c>
    </row>
    <row r="1595" spans="1:10" x14ac:dyDescent="0.35">
      <c r="A1595" t="s">
        <v>10</v>
      </c>
      <c r="B1595" t="s">
        <v>1397</v>
      </c>
      <c r="C1595" s="227" t="s">
        <v>1039</v>
      </c>
      <c r="D1595" s="227">
        <v>168.26</v>
      </c>
      <c r="E1595" s="227" t="s">
        <v>136</v>
      </c>
      <c r="F1595" t="s">
        <v>652</v>
      </c>
      <c r="G1595" t="s">
        <v>457</v>
      </c>
      <c r="H1595" t="s">
        <v>1185</v>
      </c>
      <c r="I1595" t="s">
        <v>1044</v>
      </c>
      <c r="J1595" t="s">
        <v>191</v>
      </c>
    </row>
    <row r="1596" spans="1:10" x14ac:dyDescent="0.35">
      <c r="A1596" t="s">
        <v>10</v>
      </c>
      <c r="B1596" t="s">
        <v>1397</v>
      </c>
      <c r="C1596" s="227" t="s">
        <v>529</v>
      </c>
      <c r="D1596" s="227">
        <v>153.25</v>
      </c>
      <c r="E1596" s="227" t="s">
        <v>136</v>
      </c>
      <c r="F1596" t="s">
        <v>652</v>
      </c>
      <c r="G1596" t="s">
        <v>457</v>
      </c>
      <c r="H1596" t="s">
        <v>1185</v>
      </c>
      <c r="I1596" t="s">
        <v>1044</v>
      </c>
      <c r="J1596" t="s">
        <v>191</v>
      </c>
    </row>
    <row r="1597" spans="1:10" x14ac:dyDescent="0.35">
      <c r="A1597" t="s">
        <v>10</v>
      </c>
      <c r="B1597" t="s">
        <v>1397</v>
      </c>
      <c r="C1597" s="227" t="s">
        <v>801</v>
      </c>
      <c r="D1597" s="227">
        <v>267.44</v>
      </c>
      <c r="E1597" s="227" t="s">
        <v>136</v>
      </c>
      <c r="F1597" t="s">
        <v>652</v>
      </c>
      <c r="G1597" t="s">
        <v>457</v>
      </c>
      <c r="H1597" t="s">
        <v>1185</v>
      </c>
      <c r="I1597" t="s">
        <v>1044</v>
      </c>
      <c r="J1597" t="s">
        <v>191</v>
      </c>
    </row>
    <row r="1598" spans="1:10" x14ac:dyDescent="0.35">
      <c r="A1598" t="s">
        <v>10</v>
      </c>
      <c r="B1598" t="s">
        <v>1397</v>
      </c>
      <c r="C1598" s="227" t="s">
        <v>551</v>
      </c>
      <c r="D1598" s="227">
        <v>149.80000000000001</v>
      </c>
      <c r="E1598" s="227" t="s">
        <v>136</v>
      </c>
      <c r="F1598" t="s">
        <v>652</v>
      </c>
      <c r="G1598" t="s">
        <v>457</v>
      </c>
      <c r="H1598" t="s">
        <v>1185</v>
      </c>
      <c r="I1598" t="s">
        <v>1044</v>
      </c>
      <c r="J1598" t="s">
        <v>191</v>
      </c>
    </row>
    <row r="1599" spans="1:10" x14ac:dyDescent="0.35">
      <c r="A1599" t="s">
        <v>10</v>
      </c>
      <c r="B1599" t="s">
        <v>1397</v>
      </c>
      <c r="C1599" s="227" t="s">
        <v>1510</v>
      </c>
      <c r="D1599" s="227">
        <v>188.13</v>
      </c>
      <c r="E1599" s="227" t="s">
        <v>194</v>
      </c>
      <c r="F1599" t="s">
        <v>195</v>
      </c>
      <c r="G1599" t="s">
        <v>13</v>
      </c>
      <c r="H1599" t="s">
        <v>192</v>
      </c>
      <c r="I1599" t="s">
        <v>180</v>
      </c>
      <c r="J1599" t="s">
        <v>193</v>
      </c>
    </row>
    <row r="1600" spans="1:10" x14ac:dyDescent="0.35">
      <c r="A1600" t="s">
        <v>10</v>
      </c>
      <c r="B1600" t="s">
        <v>1397</v>
      </c>
      <c r="C1600" s="227" t="s">
        <v>1511</v>
      </c>
      <c r="D1600" s="227">
        <v>181.12</v>
      </c>
      <c r="E1600" s="227" t="s">
        <v>61</v>
      </c>
      <c r="F1600" t="s">
        <v>62</v>
      </c>
      <c r="G1600" t="s">
        <v>62</v>
      </c>
      <c r="H1600" t="s">
        <v>1512</v>
      </c>
      <c r="I1600" t="s">
        <v>1044</v>
      </c>
      <c r="J1600" t="s">
        <v>1139</v>
      </c>
    </row>
    <row r="1601" spans="1:10" x14ac:dyDescent="0.35">
      <c r="A1601" t="s">
        <v>10</v>
      </c>
      <c r="B1601" t="s">
        <v>1397</v>
      </c>
      <c r="C1601" s="227" t="s">
        <v>1513</v>
      </c>
      <c r="D1601" s="227">
        <v>154.52000000000001</v>
      </c>
      <c r="E1601" s="227" t="s">
        <v>61</v>
      </c>
      <c r="F1601" t="s">
        <v>62</v>
      </c>
      <c r="G1601" t="s">
        <v>62</v>
      </c>
      <c r="H1601" t="s">
        <v>1512</v>
      </c>
      <c r="I1601" t="s">
        <v>1044</v>
      </c>
      <c r="J1601" t="s">
        <v>1139</v>
      </c>
    </row>
    <row r="1602" spans="1:10" x14ac:dyDescent="0.35">
      <c r="A1602" t="s">
        <v>10</v>
      </c>
      <c r="B1602" t="s">
        <v>1397</v>
      </c>
      <c r="C1602" s="227" t="s">
        <v>1514</v>
      </c>
      <c r="D1602" s="227">
        <v>161.87</v>
      </c>
      <c r="E1602" s="227" t="s">
        <v>61</v>
      </c>
      <c r="F1602" t="s">
        <v>62</v>
      </c>
      <c r="G1602" t="s">
        <v>62</v>
      </c>
      <c r="H1602" t="s">
        <v>1512</v>
      </c>
      <c r="I1602" t="s">
        <v>1044</v>
      </c>
      <c r="J1602" t="s">
        <v>1139</v>
      </c>
    </row>
    <row r="1603" spans="1:10" x14ac:dyDescent="0.35">
      <c r="A1603" t="s">
        <v>10</v>
      </c>
      <c r="B1603" t="s">
        <v>1397</v>
      </c>
      <c r="C1603" s="227" t="s">
        <v>1515</v>
      </c>
      <c r="D1603" s="227">
        <v>176.59</v>
      </c>
      <c r="E1603" s="227" t="s">
        <v>61</v>
      </c>
      <c r="F1603" t="s">
        <v>62</v>
      </c>
      <c r="G1603" t="s">
        <v>62</v>
      </c>
      <c r="H1603" t="s">
        <v>1512</v>
      </c>
      <c r="I1603" t="s">
        <v>1044</v>
      </c>
      <c r="J1603" t="s">
        <v>1139</v>
      </c>
    </row>
    <row r="1604" spans="1:10" x14ac:dyDescent="0.35">
      <c r="A1604" t="s">
        <v>10</v>
      </c>
      <c r="B1604" t="s">
        <v>1397</v>
      </c>
      <c r="C1604" s="227" t="s">
        <v>1046</v>
      </c>
      <c r="D1604" s="227">
        <v>148.19</v>
      </c>
      <c r="E1604" s="227" t="s">
        <v>61</v>
      </c>
      <c r="F1604" t="s">
        <v>62</v>
      </c>
      <c r="G1604" t="s">
        <v>62</v>
      </c>
      <c r="H1604" t="s">
        <v>1512</v>
      </c>
      <c r="I1604" t="s">
        <v>1044</v>
      </c>
      <c r="J1604" t="s">
        <v>1139</v>
      </c>
    </row>
    <row r="1605" spans="1:10" x14ac:dyDescent="0.35">
      <c r="A1605" t="s">
        <v>10</v>
      </c>
      <c r="B1605" t="s">
        <v>1397</v>
      </c>
      <c r="C1605" s="227" t="s">
        <v>576</v>
      </c>
      <c r="D1605" s="227">
        <v>100.63</v>
      </c>
      <c r="E1605" s="227" t="s">
        <v>61</v>
      </c>
      <c r="F1605" t="s">
        <v>62</v>
      </c>
      <c r="G1605" t="s">
        <v>62</v>
      </c>
      <c r="H1605" t="s">
        <v>1512</v>
      </c>
      <c r="I1605" t="s">
        <v>1044</v>
      </c>
      <c r="J1605" t="s">
        <v>1139</v>
      </c>
    </row>
    <row r="1606" spans="1:10" x14ac:dyDescent="0.35">
      <c r="A1606" t="s">
        <v>10</v>
      </c>
      <c r="B1606" t="s">
        <v>1397</v>
      </c>
      <c r="C1606" s="227" t="s">
        <v>1516</v>
      </c>
      <c r="D1606" s="227">
        <v>1703.31</v>
      </c>
      <c r="E1606" s="227" t="s">
        <v>503</v>
      </c>
      <c r="F1606" t="s">
        <v>504</v>
      </c>
      <c r="G1606" t="s">
        <v>73</v>
      </c>
      <c r="H1606" t="s">
        <v>1512</v>
      </c>
      <c r="I1606" t="s">
        <v>1044</v>
      </c>
      <c r="J1606" t="s">
        <v>1139</v>
      </c>
    </row>
    <row r="1607" spans="1:10" x14ac:dyDescent="0.35">
      <c r="A1607" t="s">
        <v>10</v>
      </c>
      <c r="B1607" t="s">
        <v>1397</v>
      </c>
      <c r="C1607" s="227" t="s">
        <v>1517</v>
      </c>
      <c r="D1607" s="227">
        <v>127.05</v>
      </c>
      <c r="E1607" s="227" t="s">
        <v>147</v>
      </c>
      <c r="F1607" t="s">
        <v>148</v>
      </c>
      <c r="G1607" t="s">
        <v>80</v>
      </c>
      <c r="H1607" t="s">
        <v>1512</v>
      </c>
      <c r="I1607" t="s">
        <v>1044</v>
      </c>
      <c r="J1607" t="s">
        <v>1139</v>
      </c>
    </row>
    <row r="1608" spans="1:10" x14ac:dyDescent="0.35">
      <c r="A1608" t="s">
        <v>10</v>
      </c>
      <c r="B1608" t="s">
        <v>1397</v>
      </c>
      <c r="C1608" s="227" t="s">
        <v>691</v>
      </c>
      <c r="D1608" s="227">
        <v>389.89</v>
      </c>
      <c r="E1608" s="227" t="s">
        <v>65</v>
      </c>
      <c r="F1608" t="s">
        <v>66</v>
      </c>
      <c r="G1608" t="s">
        <v>67</v>
      </c>
      <c r="H1608" t="s">
        <v>1512</v>
      </c>
      <c r="I1608" t="s">
        <v>1044</v>
      </c>
      <c r="J1608" t="s">
        <v>1139</v>
      </c>
    </row>
    <row r="1609" spans="1:10" x14ac:dyDescent="0.35">
      <c r="A1609" t="s">
        <v>10</v>
      </c>
      <c r="B1609" t="s">
        <v>1397</v>
      </c>
      <c r="C1609" s="227" t="s">
        <v>1518</v>
      </c>
      <c r="D1609" s="227">
        <v>261.10000000000002</v>
      </c>
      <c r="E1609" s="227" t="s">
        <v>95</v>
      </c>
      <c r="F1609" t="s">
        <v>96</v>
      </c>
      <c r="G1609" t="s">
        <v>67</v>
      </c>
      <c r="H1609" t="s">
        <v>1512</v>
      </c>
      <c r="I1609" t="s">
        <v>1044</v>
      </c>
      <c r="J1609" t="s">
        <v>1139</v>
      </c>
    </row>
    <row r="1610" spans="1:10" x14ac:dyDescent="0.35">
      <c r="A1610" t="s">
        <v>10</v>
      </c>
      <c r="B1610" t="s">
        <v>1397</v>
      </c>
      <c r="C1610" s="227" t="s">
        <v>1519</v>
      </c>
      <c r="D1610" s="227">
        <v>50.88</v>
      </c>
      <c r="E1610" s="227" t="s">
        <v>209</v>
      </c>
      <c r="F1610" t="s">
        <v>210</v>
      </c>
      <c r="G1610" t="s">
        <v>67</v>
      </c>
      <c r="H1610" t="s">
        <v>1512</v>
      </c>
      <c r="I1610" t="s">
        <v>1044</v>
      </c>
      <c r="J1610" t="s">
        <v>1139</v>
      </c>
    </row>
    <row r="1611" spans="1:10" x14ac:dyDescent="0.35">
      <c r="A1611" t="s">
        <v>10</v>
      </c>
      <c r="B1611" t="s">
        <v>1397</v>
      </c>
      <c r="C1611" s="227" t="s">
        <v>1520</v>
      </c>
      <c r="D1611" s="227">
        <v>174.72</v>
      </c>
      <c r="E1611" s="227" t="s">
        <v>61</v>
      </c>
      <c r="F1611" t="s">
        <v>62</v>
      </c>
      <c r="G1611" t="s">
        <v>62</v>
      </c>
      <c r="H1611" t="s">
        <v>1430</v>
      </c>
      <c r="I1611" t="s">
        <v>1044</v>
      </c>
      <c r="J1611" t="s">
        <v>1394</v>
      </c>
    </row>
    <row r="1612" spans="1:10" x14ac:dyDescent="0.35">
      <c r="A1612" t="s">
        <v>10</v>
      </c>
      <c r="B1612" t="s">
        <v>1397</v>
      </c>
      <c r="C1612" s="227" t="s">
        <v>262</v>
      </c>
      <c r="D1612" s="227">
        <v>166.84</v>
      </c>
      <c r="E1612" s="227" t="s">
        <v>61</v>
      </c>
      <c r="F1612" t="s">
        <v>62</v>
      </c>
      <c r="G1612" t="s">
        <v>62</v>
      </c>
      <c r="H1612" t="s">
        <v>1430</v>
      </c>
      <c r="I1612" t="s">
        <v>1044</v>
      </c>
      <c r="J1612" t="s">
        <v>1394</v>
      </c>
    </row>
    <row r="1613" spans="1:10" x14ac:dyDescent="0.35">
      <c r="A1613" t="s">
        <v>10</v>
      </c>
      <c r="B1613" t="s">
        <v>1397</v>
      </c>
      <c r="C1613" s="227" t="s">
        <v>1521</v>
      </c>
      <c r="D1613" s="227">
        <v>53.88</v>
      </c>
      <c r="E1613" s="227" t="s">
        <v>209</v>
      </c>
      <c r="F1613" t="s">
        <v>210</v>
      </c>
      <c r="G1613" t="s">
        <v>67</v>
      </c>
      <c r="H1613" t="s">
        <v>1185</v>
      </c>
      <c r="I1613" t="s">
        <v>1044</v>
      </c>
      <c r="J1613" t="s">
        <v>191</v>
      </c>
    </row>
    <row r="1614" spans="1:10" x14ac:dyDescent="0.35">
      <c r="A1614" t="s">
        <v>10</v>
      </c>
      <c r="B1614" t="s">
        <v>1397</v>
      </c>
      <c r="C1614" s="227" t="s">
        <v>1038</v>
      </c>
      <c r="D1614" s="227">
        <v>57.67</v>
      </c>
      <c r="E1614" s="227" t="s">
        <v>209</v>
      </c>
      <c r="F1614" t="s">
        <v>210</v>
      </c>
      <c r="G1614" t="s">
        <v>67</v>
      </c>
      <c r="H1614" t="s">
        <v>1185</v>
      </c>
      <c r="I1614" t="s">
        <v>1044</v>
      </c>
      <c r="J1614" t="s">
        <v>191</v>
      </c>
    </row>
    <row r="1615" spans="1:10" x14ac:dyDescent="0.35">
      <c r="A1615" t="s">
        <v>10</v>
      </c>
      <c r="B1615" t="s">
        <v>1397</v>
      </c>
      <c r="C1615" s="227" t="s">
        <v>1522</v>
      </c>
      <c r="D1615" s="227">
        <v>280.02999999999997</v>
      </c>
      <c r="E1615" s="227" t="s">
        <v>95</v>
      </c>
      <c r="F1615" t="s">
        <v>96</v>
      </c>
      <c r="G1615" t="s">
        <v>67</v>
      </c>
      <c r="H1615" t="s">
        <v>1185</v>
      </c>
      <c r="I1615" t="s">
        <v>1044</v>
      </c>
      <c r="J1615" t="s">
        <v>191</v>
      </c>
    </row>
    <row r="1616" spans="1:10" x14ac:dyDescent="0.35">
      <c r="A1616" t="s">
        <v>10</v>
      </c>
      <c r="B1616" t="s">
        <v>1397</v>
      </c>
      <c r="C1616" s="227" t="s">
        <v>835</v>
      </c>
      <c r="D1616" s="227">
        <v>53.02</v>
      </c>
      <c r="E1616" s="227" t="s">
        <v>174</v>
      </c>
      <c r="F1616" t="s">
        <v>175</v>
      </c>
      <c r="G1616" t="s">
        <v>67</v>
      </c>
      <c r="H1616" t="s">
        <v>1185</v>
      </c>
      <c r="I1616" t="s">
        <v>1044</v>
      </c>
      <c r="J1616" t="s">
        <v>191</v>
      </c>
    </row>
    <row r="1617" spans="1:10" x14ac:dyDescent="0.35">
      <c r="A1617" t="s">
        <v>10</v>
      </c>
      <c r="B1617" t="s">
        <v>1397</v>
      </c>
      <c r="C1617" s="227" t="s">
        <v>558</v>
      </c>
      <c r="D1617" s="227">
        <v>549.73</v>
      </c>
      <c r="E1617" s="227" t="s">
        <v>95</v>
      </c>
      <c r="F1617" t="s">
        <v>96</v>
      </c>
      <c r="G1617" t="s">
        <v>67</v>
      </c>
      <c r="H1617" t="s">
        <v>1185</v>
      </c>
      <c r="I1617" t="s">
        <v>1044</v>
      </c>
      <c r="J1617" t="s">
        <v>191</v>
      </c>
    </row>
    <row r="1618" spans="1:10" x14ac:dyDescent="0.35">
      <c r="A1618" t="s">
        <v>10</v>
      </c>
      <c r="B1618" t="s">
        <v>1397</v>
      </c>
      <c r="C1618" s="227" t="s">
        <v>1523</v>
      </c>
      <c r="D1618" s="227">
        <v>196.3</v>
      </c>
      <c r="E1618" s="227" t="s">
        <v>147</v>
      </c>
      <c r="F1618" t="s">
        <v>148</v>
      </c>
      <c r="G1618" t="s">
        <v>62</v>
      </c>
      <c r="H1618" t="s">
        <v>335</v>
      </c>
      <c r="I1618" t="s">
        <v>1044</v>
      </c>
      <c r="J1618" t="s">
        <v>335</v>
      </c>
    </row>
    <row r="1619" spans="1:10" x14ac:dyDescent="0.35">
      <c r="A1619" t="s">
        <v>10</v>
      </c>
      <c r="B1619" t="s">
        <v>1397</v>
      </c>
      <c r="C1619" s="227" t="s">
        <v>1524</v>
      </c>
      <c r="D1619" s="227">
        <v>174.72</v>
      </c>
      <c r="E1619" s="227" t="s">
        <v>61</v>
      </c>
      <c r="F1619" t="s">
        <v>62</v>
      </c>
      <c r="G1619" t="s">
        <v>62</v>
      </c>
      <c r="H1619" t="s">
        <v>335</v>
      </c>
      <c r="I1619" t="s">
        <v>1044</v>
      </c>
      <c r="J1619" t="s">
        <v>335</v>
      </c>
    </row>
    <row r="1620" spans="1:10" x14ac:dyDescent="0.35">
      <c r="A1620" t="s">
        <v>10</v>
      </c>
      <c r="B1620" t="s">
        <v>1525</v>
      </c>
      <c r="C1620" s="227" t="s">
        <v>136</v>
      </c>
      <c r="D1620" s="227">
        <v>886.78</v>
      </c>
      <c r="E1620" s="227" t="s">
        <v>400</v>
      </c>
      <c r="F1620" t="s">
        <v>1526</v>
      </c>
      <c r="G1620" t="s">
        <v>749</v>
      </c>
      <c r="H1620" t="s">
        <v>335</v>
      </c>
      <c r="I1620" t="s">
        <v>1044</v>
      </c>
      <c r="J1620" t="s">
        <v>335</v>
      </c>
    </row>
    <row r="1621" spans="1:10" x14ac:dyDescent="0.35">
      <c r="A1621" t="s">
        <v>10</v>
      </c>
      <c r="B1621" t="s">
        <v>1525</v>
      </c>
      <c r="C1621" s="227" t="s">
        <v>667</v>
      </c>
      <c r="D1621" s="227">
        <v>112.38</v>
      </c>
      <c r="E1621" s="227" t="s">
        <v>184</v>
      </c>
      <c r="F1621" t="s">
        <v>185</v>
      </c>
      <c r="G1621" t="s">
        <v>186</v>
      </c>
      <c r="H1621" t="s">
        <v>335</v>
      </c>
      <c r="I1621" t="s">
        <v>1044</v>
      </c>
      <c r="J1621" t="s">
        <v>335</v>
      </c>
    </row>
    <row r="1622" spans="1:10" x14ac:dyDescent="0.35">
      <c r="A1622" t="s">
        <v>10</v>
      </c>
      <c r="B1622" t="s">
        <v>1525</v>
      </c>
      <c r="C1622" s="227" t="s">
        <v>791</v>
      </c>
      <c r="D1622" s="227">
        <v>125.15</v>
      </c>
      <c r="E1622" s="227" t="s">
        <v>832</v>
      </c>
      <c r="F1622" t="s">
        <v>833</v>
      </c>
      <c r="G1622" t="s">
        <v>67</v>
      </c>
      <c r="H1622" t="s">
        <v>1185</v>
      </c>
      <c r="I1622" t="s">
        <v>1044</v>
      </c>
      <c r="J1622" t="s">
        <v>191</v>
      </c>
    </row>
    <row r="1623" spans="1:10" x14ac:dyDescent="0.35">
      <c r="A1623" t="s">
        <v>10</v>
      </c>
      <c r="B1623" t="s">
        <v>1525</v>
      </c>
      <c r="C1623" s="227" t="s">
        <v>776</v>
      </c>
      <c r="D1623" s="227">
        <v>512.04999999999995</v>
      </c>
      <c r="E1623" s="227" t="s">
        <v>116</v>
      </c>
      <c r="F1623" t="s">
        <v>117</v>
      </c>
      <c r="G1623" t="s">
        <v>73</v>
      </c>
      <c r="H1623" t="s">
        <v>1527</v>
      </c>
      <c r="I1623" t="s">
        <v>1044</v>
      </c>
      <c r="J1623" t="s">
        <v>1045</v>
      </c>
    </row>
    <row r="1624" spans="1:10" x14ac:dyDescent="0.35">
      <c r="A1624" t="s">
        <v>10</v>
      </c>
      <c r="B1624" t="s">
        <v>1525</v>
      </c>
      <c r="C1624" s="227" t="s">
        <v>1528</v>
      </c>
      <c r="D1624" s="227">
        <v>466.37</v>
      </c>
      <c r="E1624" s="227" t="s">
        <v>116</v>
      </c>
      <c r="F1624" t="s">
        <v>117</v>
      </c>
      <c r="G1624" t="s">
        <v>73</v>
      </c>
      <c r="H1624" t="s">
        <v>1529</v>
      </c>
      <c r="I1624" t="s">
        <v>1044</v>
      </c>
      <c r="J1624" t="s">
        <v>1530</v>
      </c>
    </row>
    <row r="1625" spans="1:10" x14ac:dyDescent="0.35">
      <c r="A1625" t="s">
        <v>10</v>
      </c>
      <c r="B1625" t="s">
        <v>1525</v>
      </c>
      <c r="C1625" s="227" t="s">
        <v>1531</v>
      </c>
      <c r="D1625" s="227">
        <v>273.05</v>
      </c>
      <c r="E1625" s="227" t="s">
        <v>75</v>
      </c>
      <c r="F1625" t="s">
        <v>76</v>
      </c>
      <c r="G1625" t="s">
        <v>73</v>
      </c>
      <c r="H1625" t="s">
        <v>1529</v>
      </c>
      <c r="I1625" t="s">
        <v>1044</v>
      </c>
      <c r="J1625" t="s">
        <v>1530</v>
      </c>
    </row>
    <row r="1626" spans="1:10" x14ac:dyDescent="0.35">
      <c r="A1626" t="s">
        <v>10</v>
      </c>
      <c r="B1626" t="s">
        <v>1525</v>
      </c>
      <c r="C1626" s="227" t="s">
        <v>524</v>
      </c>
      <c r="D1626" s="227">
        <v>1337.67</v>
      </c>
      <c r="E1626" s="227" t="s">
        <v>295</v>
      </c>
      <c r="F1626" t="s">
        <v>296</v>
      </c>
      <c r="G1626" t="s">
        <v>179</v>
      </c>
      <c r="H1626" t="s">
        <v>1529</v>
      </c>
      <c r="I1626" t="s">
        <v>1044</v>
      </c>
      <c r="J1626" t="s">
        <v>1530</v>
      </c>
    </row>
    <row r="1627" spans="1:10" x14ac:dyDescent="0.35">
      <c r="A1627" t="s">
        <v>10</v>
      </c>
      <c r="B1627" t="s">
        <v>1525</v>
      </c>
      <c r="C1627" s="227" t="s">
        <v>1532</v>
      </c>
      <c r="D1627" s="227">
        <v>320.62</v>
      </c>
      <c r="E1627" s="227" t="s">
        <v>506</v>
      </c>
      <c r="F1627" t="s">
        <v>507</v>
      </c>
      <c r="G1627" t="s">
        <v>309</v>
      </c>
      <c r="H1627" t="s">
        <v>1185</v>
      </c>
      <c r="I1627" t="s">
        <v>1044</v>
      </c>
      <c r="J1627" t="s">
        <v>191</v>
      </c>
    </row>
    <row r="1628" spans="1:10" x14ac:dyDescent="0.35">
      <c r="A1628" t="s">
        <v>10</v>
      </c>
      <c r="B1628" t="s">
        <v>1525</v>
      </c>
      <c r="C1628" s="227" t="s">
        <v>1533</v>
      </c>
      <c r="D1628" s="227">
        <v>320.62</v>
      </c>
      <c r="E1628" s="227" t="s">
        <v>506</v>
      </c>
      <c r="F1628" t="s">
        <v>507</v>
      </c>
      <c r="G1628" t="s">
        <v>309</v>
      </c>
      <c r="H1628" t="s">
        <v>1185</v>
      </c>
      <c r="I1628" t="s">
        <v>1044</v>
      </c>
      <c r="J1628" t="s">
        <v>191</v>
      </c>
    </row>
    <row r="1629" spans="1:10" x14ac:dyDescent="0.35">
      <c r="A1629" t="s">
        <v>10</v>
      </c>
      <c r="B1629" t="s">
        <v>1525</v>
      </c>
      <c r="C1629" s="227" t="s">
        <v>606</v>
      </c>
      <c r="D1629" s="227">
        <v>251.63</v>
      </c>
      <c r="E1629" s="227" t="s">
        <v>506</v>
      </c>
      <c r="F1629" t="s">
        <v>507</v>
      </c>
      <c r="G1629" t="s">
        <v>309</v>
      </c>
      <c r="H1629" t="s">
        <v>1185</v>
      </c>
      <c r="I1629" t="s">
        <v>1044</v>
      </c>
      <c r="J1629" t="s">
        <v>191</v>
      </c>
    </row>
    <row r="1630" spans="1:10" x14ac:dyDescent="0.35">
      <c r="A1630" t="s">
        <v>10</v>
      </c>
      <c r="B1630" t="s">
        <v>1525</v>
      </c>
      <c r="C1630" s="227" t="s">
        <v>1534</v>
      </c>
      <c r="D1630" s="227">
        <v>251.2</v>
      </c>
      <c r="E1630" s="227" t="s">
        <v>506</v>
      </c>
      <c r="F1630" t="s">
        <v>507</v>
      </c>
      <c r="G1630" t="s">
        <v>309</v>
      </c>
      <c r="H1630" t="s">
        <v>1185</v>
      </c>
      <c r="I1630" t="s">
        <v>1044</v>
      </c>
      <c r="J1630" t="s">
        <v>191</v>
      </c>
    </row>
    <row r="1631" spans="1:10" x14ac:dyDescent="0.35">
      <c r="A1631" t="s">
        <v>10</v>
      </c>
      <c r="B1631" t="s">
        <v>1525</v>
      </c>
      <c r="C1631" s="227" t="s">
        <v>1035</v>
      </c>
      <c r="D1631" s="227">
        <v>251.17</v>
      </c>
      <c r="E1631" s="227" t="s">
        <v>506</v>
      </c>
      <c r="F1631" t="s">
        <v>507</v>
      </c>
      <c r="G1631" t="s">
        <v>309</v>
      </c>
      <c r="H1631" t="s">
        <v>1185</v>
      </c>
      <c r="I1631" t="s">
        <v>1044</v>
      </c>
      <c r="J1631" t="s">
        <v>191</v>
      </c>
    </row>
    <row r="1632" spans="1:10" x14ac:dyDescent="0.35">
      <c r="A1632" t="s">
        <v>10</v>
      </c>
      <c r="B1632" t="s">
        <v>1525</v>
      </c>
      <c r="C1632" s="227" t="s">
        <v>1535</v>
      </c>
      <c r="D1632" s="227">
        <v>251.14</v>
      </c>
      <c r="E1632" s="227" t="s">
        <v>506</v>
      </c>
      <c r="F1632" t="s">
        <v>507</v>
      </c>
      <c r="G1632" t="s">
        <v>309</v>
      </c>
      <c r="H1632" t="s">
        <v>1185</v>
      </c>
      <c r="I1632" t="s">
        <v>1044</v>
      </c>
      <c r="J1632" t="s">
        <v>191</v>
      </c>
    </row>
    <row r="1633" spans="1:10" x14ac:dyDescent="0.35">
      <c r="A1633" t="s">
        <v>10</v>
      </c>
      <c r="B1633" t="s">
        <v>1525</v>
      </c>
      <c r="C1633" s="227" t="s">
        <v>353</v>
      </c>
      <c r="D1633" s="227">
        <v>236.22</v>
      </c>
      <c r="E1633" s="227" t="s">
        <v>95</v>
      </c>
      <c r="F1633" t="s">
        <v>96</v>
      </c>
      <c r="G1633" t="s">
        <v>80</v>
      </c>
      <c r="H1633" t="s">
        <v>1536</v>
      </c>
      <c r="I1633" t="s">
        <v>1044</v>
      </c>
      <c r="J1633" t="s">
        <v>1530</v>
      </c>
    </row>
    <row r="1634" spans="1:10" x14ac:dyDescent="0.35">
      <c r="A1634" t="s">
        <v>10</v>
      </c>
      <c r="B1634" t="s">
        <v>1525</v>
      </c>
      <c r="C1634" s="227" t="s">
        <v>865</v>
      </c>
      <c r="D1634" s="227">
        <v>150.72</v>
      </c>
      <c r="E1634" s="227" t="s">
        <v>95</v>
      </c>
      <c r="F1634" t="s">
        <v>96</v>
      </c>
      <c r="G1634" t="s">
        <v>80</v>
      </c>
      <c r="H1634" t="s">
        <v>1536</v>
      </c>
      <c r="I1634" t="s">
        <v>1044</v>
      </c>
      <c r="J1634" t="s">
        <v>1530</v>
      </c>
    </row>
    <row r="1635" spans="1:10" x14ac:dyDescent="0.35">
      <c r="A1635" t="s">
        <v>10</v>
      </c>
      <c r="B1635" t="s">
        <v>1525</v>
      </c>
      <c r="C1635" s="227" t="s">
        <v>1537</v>
      </c>
      <c r="D1635" s="227">
        <v>105.45</v>
      </c>
      <c r="E1635" s="227" t="s">
        <v>165</v>
      </c>
      <c r="F1635" t="s">
        <v>166</v>
      </c>
      <c r="G1635" t="s">
        <v>80</v>
      </c>
      <c r="H1635" t="s">
        <v>1536</v>
      </c>
      <c r="I1635" t="s">
        <v>1044</v>
      </c>
      <c r="J1635" t="s">
        <v>1530</v>
      </c>
    </row>
    <row r="1636" spans="1:10" x14ac:dyDescent="0.35">
      <c r="A1636" t="s">
        <v>10</v>
      </c>
      <c r="B1636" t="s">
        <v>1525</v>
      </c>
      <c r="C1636" s="227" t="s">
        <v>475</v>
      </c>
      <c r="D1636" s="227">
        <v>278.51</v>
      </c>
      <c r="E1636" s="227" t="s">
        <v>61</v>
      </c>
      <c r="F1636" t="s">
        <v>62</v>
      </c>
      <c r="G1636" t="s">
        <v>62</v>
      </c>
      <c r="H1636" t="s">
        <v>1536</v>
      </c>
      <c r="I1636" t="s">
        <v>1044</v>
      </c>
      <c r="J1636" t="s">
        <v>1530</v>
      </c>
    </row>
    <row r="1637" spans="1:10" x14ac:dyDescent="0.35">
      <c r="A1637" t="s">
        <v>10</v>
      </c>
      <c r="B1637" t="s">
        <v>1525</v>
      </c>
      <c r="C1637" s="227" t="s">
        <v>467</v>
      </c>
      <c r="D1637" s="227">
        <v>248.85</v>
      </c>
      <c r="E1637" s="227" t="s">
        <v>61</v>
      </c>
      <c r="F1637" t="s">
        <v>62</v>
      </c>
      <c r="G1637" t="s">
        <v>62</v>
      </c>
      <c r="H1637" t="s">
        <v>1536</v>
      </c>
      <c r="I1637" t="s">
        <v>1044</v>
      </c>
      <c r="J1637" t="s">
        <v>1530</v>
      </c>
    </row>
    <row r="1638" spans="1:10" x14ac:dyDescent="0.35">
      <c r="A1638" t="s">
        <v>10</v>
      </c>
      <c r="B1638" t="s">
        <v>1525</v>
      </c>
      <c r="C1638" s="227" t="s">
        <v>1538</v>
      </c>
      <c r="D1638" s="227">
        <v>140.31</v>
      </c>
      <c r="E1638" s="227" t="s">
        <v>61</v>
      </c>
      <c r="F1638" t="s">
        <v>62</v>
      </c>
      <c r="G1638" t="s">
        <v>62</v>
      </c>
      <c r="H1638" t="s">
        <v>1536</v>
      </c>
      <c r="I1638" t="s">
        <v>1044</v>
      </c>
      <c r="J1638" t="s">
        <v>1530</v>
      </c>
    </row>
    <row r="1639" spans="1:10" x14ac:dyDescent="0.35">
      <c r="A1639" t="s">
        <v>10</v>
      </c>
      <c r="B1639" t="s">
        <v>1525</v>
      </c>
      <c r="C1639" s="227" t="s">
        <v>1539</v>
      </c>
      <c r="D1639" s="227">
        <v>137.91999999999999</v>
      </c>
      <c r="E1639" s="227" t="s">
        <v>61</v>
      </c>
      <c r="F1639" t="s">
        <v>62</v>
      </c>
      <c r="G1639" t="s">
        <v>62</v>
      </c>
      <c r="H1639" t="s">
        <v>1536</v>
      </c>
      <c r="I1639" t="s">
        <v>1044</v>
      </c>
      <c r="J1639" t="s">
        <v>1530</v>
      </c>
    </row>
    <row r="1640" spans="1:10" x14ac:dyDescent="0.35">
      <c r="A1640" t="s">
        <v>10</v>
      </c>
      <c r="B1640" t="s">
        <v>1525</v>
      </c>
      <c r="C1640" s="227" t="s">
        <v>1540</v>
      </c>
      <c r="D1640" s="227">
        <v>157.66999999999999</v>
      </c>
      <c r="E1640" s="227" t="s">
        <v>61</v>
      </c>
      <c r="F1640" t="s">
        <v>62</v>
      </c>
      <c r="G1640" t="s">
        <v>62</v>
      </c>
      <c r="H1640" t="s">
        <v>1536</v>
      </c>
      <c r="I1640" t="s">
        <v>1044</v>
      </c>
      <c r="J1640" t="s">
        <v>1530</v>
      </c>
    </row>
    <row r="1641" spans="1:10" x14ac:dyDescent="0.35">
      <c r="A1641" t="s">
        <v>10</v>
      </c>
      <c r="B1641" t="s">
        <v>1525</v>
      </c>
      <c r="C1641" s="227" t="s">
        <v>1541</v>
      </c>
      <c r="D1641" s="227">
        <v>154.71</v>
      </c>
      <c r="E1641" s="227" t="s">
        <v>61</v>
      </c>
      <c r="F1641" t="s">
        <v>62</v>
      </c>
      <c r="G1641" t="s">
        <v>62</v>
      </c>
      <c r="H1641" t="s">
        <v>1536</v>
      </c>
      <c r="I1641" t="s">
        <v>1044</v>
      </c>
      <c r="J1641" t="s">
        <v>1530</v>
      </c>
    </row>
    <row r="1642" spans="1:10" x14ac:dyDescent="0.35">
      <c r="A1642" t="s">
        <v>10</v>
      </c>
      <c r="B1642" t="s">
        <v>1525</v>
      </c>
      <c r="C1642" s="227" t="s">
        <v>1542</v>
      </c>
      <c r="D1642" s="227">
        <v>147.80000000000001</v>
      </c>
      <c r="E1642" s="227" t="s">
        <v>61</v>
      </c>
      <c r="F1642" t="s">
        <v>62</v>
      </c>
      <c r="G1642" t="s">
        <v>62</v>
      </c>
      <c r="H1642" t="s">
        <v>1536</v>
      </c>
      <c r="I1642" t="s">
        <v>1044</v>
      </c>
      <c r="J1642" t="s">
        <v>1530</v>
      </c>
    </row>
    <row r="1643" spans="1:10" x14ac:dyDescent="0.35">
      <c r="A1643" t="s">
        <v>10</v>
      </c>
      <c r="B1643" t="s">
        <v>1525</v>
      </c>
      <c r="C1643" s="227" t="s">
        <v>128</v>
      </c>
      <c r="D1643" s="227">
        <v>312.54000000000002</v>
      </c>
      <c r="E1643" s="227" t="s">
        <v>61</v>
      </c>
      <c r="F1643" t="s">
        <v>62</v>
      </c>
      <c r="G1643" t="s">
        <v>62</v>
      </c>
      <c r="H1643" t="s">
        <v>1536</v>
      </c>
      <c r="I1643" t="s">
        <v>1044</v>
      </c>
      <c r="J1643" t="s">
        <v>1530</v>
      </c>
    </row>
    <row r="1644" spans="1:10" x14ac:dyDescent="0.35">
      <c r="A1644" t="s">
        <v>10</v>
      </c>
      <c r="B1644" t="s">
        <v>1525</v>
      </c>
      <c r="C1644" s="227" t="s">
        <v>1085</v>
      </c>
      <c r="D1644" s="227">
        <v>232.62</v>
      </c>
      <c r="E1644" s="227" t="s">
        <v>61</v>
      </c>
      <c r="F1644" t="s">
        <v>62</v>
      </c>
      <c r="G1644" t="s">
        <v>62</v>
      </c>
      <c r="H1644" t="s">
        <v>1536</v>
      </c>
      <c r="I1644" t="s">
        <v>1044</v>
      </c>
      <c r="J1644" t="s">
        <v>1530</v>
      </c>
    </row>
    <row r="1645" spans="1:10" x14ac:dyDescent="0.35">
      <c r="A1645" t="s">
        <v>10</v>
      </c>
      <c r="B1645" t="s">
        <v>1525</v>
      </c>
      <c r="C1645" s="227" t="s">
        <v>1087</v>
      </c>
      <c r="D1645" s="227">
        <v>254.56</v>
      </c>
      <c r="E1645" s="227" t="s">
        <v>61</v>
      </c>
      <c r="F1645" t="s">
        <v>62</v>
      </c>
      <c r="G1645" t="s">
        <v>62</v>
      </c>
      <c r="H1645" t="s">
        <v>1536</v>
      </c>
      <c r="I1645" t="s">
        <v>1044</v>
      </c>
      <c r="J1645" t="s">
        <v>1530</v>
      </c>
    </row>
    <row r="1646" spans="1:10" x14ac:dyDescent="0.35">
      <c r="A1646" t="s">
        <v>10</v>
      </c>
      <c r="B1646" t="s">
        <v>1525</v>
      </c>
      <c r="C1646" s="227" t="s">
        <v>1088</v>
      </c>
      <c r="D1646" s="227">
        <v>227.35</v>
      </c>
      <c r="E1646" s="227" t="s">
        <v>61</v>
      </c>
      <c r="F1646" t="s">
        <v>62</v>
      </c>
      <c r="G1646" t="s">
        <v>62</v>
      </c>
      <c r="H1646" t="s">
        <v>1536</v>
      </c>
      <c r="I1646" t="s">
        <v>1044</v>
      </c>
      <c r="J1646" t="s">
        <v>1530</v>
      </c>
    </row>
    <row r="1647" spans="1:10" x14ac:dyDescent="0.35">
      <c r="A1647" t="s">
        <v>10</v>
      </c>
      <c r="B1647" t="s">
        <v>1525</v>
      </c>
      <c r="C1647" s="227" t="s">
        <v>124</v>
      </c>
      <c r="D1647" s="227">
        <v>144.44</v>
      </c>
      <c r="E1647" s="227" t="s">
        <v>265</v>
      </c>
      <c r="F1647" t="s">
        <v>266</v>
      </c>
      <c r="G1647" t="s">
        <v>73</v>
      </c>
      <c r="H1647" t="s">
        <v>1536</v>
      </c>
      <c r="I1647" t="s">
        <v>1044</v>
      </c>
      <c r="J1647" t="s">
        <v>1530</v>
      </c>
    </row>
    <row r="1648" spans="1:10" x14ac:dyDescent="0.35">
      <c r="A1648" t="s">
        <v>10</v>
      </c>
      <c r="B1648" t="s">
        <v>1525</v>
      </c>
      <c r="C1648" s="227" t="s">
        <v>206</v>
      </c>
      <c r="D1648" s="227">
        <v>202.14</v>
      </c>
      <c r="E1648" s="227" t="s">
        <v>1427</v>
      </c>
      <c r="F1648" t="s">
        <v>1543</v>
      </c>
      <c r="G1648" t="s">
        <v>73</v>
      </c>
      <c r="H1648" t="s">
        <v>1536</v>
      </c>
      <c r="I1648" t="s">
        <v>1044</v>
      </c>
      <c r="J1648" t="s">
        <v>1530</v>
      </c>
    </row>
    <row r="1649" spans="1:10" x14ac:dyDescent="0.35">
      <c r="A1649" t="s">
        <v>10</v>
      </c>
      <c r="B1649" t="s">
        <v>1525</v>
      </c>
      <c r="C1649" s="227" t="s">
        <v>1083</v>
      </c>
      <c r="D1649" s="227">
        <v>248.65</v>
      </c>
      <c r="E1649" s="227" t="s">
        <v>156</v>
      </c>
      <c r="F1649" t="s">
        <v>157</v>
      </c>
      <c r="G1649" t="s">
        <v>62</v>
      </c>
      <c r="H1649" t="s">
        <v>1536</v>
      </c>
      <c r="I1649" t="s">
        <v>1044</v>
      </c>
      <c r="J1649" t="s">
        <v>1530</v>
      </c>
    </row>
    <row r="1650" spans="1:10" x14ac:dyDescent="0.35">
      <c r="A1650" t="s">
        <v>10</v>
      </c>
      <c r="B1650" t="s">
        <v>1525</v>
      </c>
      <c r="C1650" s="227" t="s">
        <v>685</v>
      </c>
      <c r="D1650" s="227">
        <v>108.73</v>
      </c>
      <c r="E1650" s="227" t="s">
        <v>497</v>
      </c>
      <c r="F1650" t="s">
        <v>598</v>
      </c>
      <c r="G1650" t="s">
        <v>62</v>
      </c>
      <c r="H1650" t="s">
        <v>1536</v>
      </c>
      <c r="I1650" t="s">
        <v>1044</v>
      </c>
      <c r="J1650" t="s">
        <v>1530</v>
      </c>
    </row>
    <row r="1651" spans="1:10" x14ac:dyDescent="0.35">
      <c r="A1651" t="s">
        <v>10</v>
      </c>
      <c r="B1651" t="s">
        <v>1525</v>
      </c>
      <c r="C1651" s="227" t="s">
        <v>71</v>
      </c>
      <c r="D1651" s="227">
        <v>386.78</v>
      </c>
      <c r="E1651" s="227" t="s">
        <v>400</v>
      </c>
      <c r="F1651" t="s">
        <v>1526</v>
      </c>
      <c r="G1651" t="s">
        <v>749</v>
      </c>
      <c r="H1651" t="s">
        <v>1536</v>
      </c>
      <c r="I1651" t="s">
        <v>1044</v>
      </c>
      <c r="J1651" t="s">
        <v>1530</v>
      </c>
    </row>
    <row r="1652" spans="1:10" x14ac:dyDescent="0.35">
      <c r="A1652" t="s">
        <v>10</v>
      </c>
      <c r="B1652" t="s">
        <v>1525</v>
      </c>
      <c r="C1652" s="227" t="s">
        <v>714</v>
      </c>
      <c r="D1652" s="227">
        <v>147.62</v>
      </c>
      <c r="E1652" s="227" t="s">
        <v>275</v>
      </c>
      <c r="F1652" t="s">
        <v>276</v>
      </c>
      <c r="G1652" t="s">
        <v>80</v>
      </c>
      <c r="H1652" t="s">
        <v>1536</v>
      </c>
      <c r="I1652" t="s">
        <v>1044</v>
      </c>
      <c r="J1652" t="s">
        <v>1530</v>
      </c>
    </row>
    <row r="1653" spans="1:10" x14ac:dyDescent="0.35">
      <c r="A1653" t="s">
        <v>10</v>
      </c>
      <c r="B1653" t="s">
        <v>1525</v>
      </c>
      <c r="C1653" s="227" t="s">
        <v>724</v>
      </c>
      <c r="D1653" s="227">
        <v>131.86000000000001</v>
      </c>
      <c r="E1653" s="227" t="s">
        <v>275</v>
      </c>
      <c r="F1653" t="s">
        <v>276</v>
      </c>
      <c r="G1653" t="s">
        <v>80</v>
      </c>
      <c r="H1653" t="s">
        <v>1536</v>
      </c>
      <c r="I1653" t="s">
        <v>1044</v>
      </c>
      <c r="J1653" t="s">
        <v>1530</v>
      </c>
    </row>
    <row r="1654" spans="1:10" x14ac:dyDescent="0.35">
      <c r="A1654" t="s">
        <v>10</v>
      </c>
      <c r="B1654" t="s">
        <v>1525</v>
      </c>
      <c r="C1654" s="227" t="s">
        <v>299</v>
      </c>
      <c r="D1654" s="227">
        <v>124.34</v>
      </c>
      <c r="E1654" s="227" t="s">
        <v>275</v>
      </c>
      <c r="F1654" t="s">
        <v>276</v>
      </c>
      <c r="G1654" t="s">
        <v>80</v>
      </c>
      <c r="H1654" t="s">
        <v>1536</v>
      </c>
      <c r="I1654" t="s">
        <v>1044</v>
      </c>
      <c r="J1654" t="s">
        <v>1530</v>
      </c>
    </row>
    <row r="1655" spans="1:10" x14ac:dyDescent="0.35">
      <c r="A1655" t="s">
        <v>10</v>
      </c>
      <c r="B1655" t="s">
        <v>1525</v>
      </c>
      <c r="C1655" s="227" t="s">
        <v>1544</v>
      </c>
      <c r="D1655" s="227">
        <v>185.56</v>
      </c>
      <c r="E1655" s="227" t="s">
        <v>116</v>
      </c>
      <c r="F1655" t="s">
        <v>117</v>
      </c>
      <c r="G1655" t="s">
        <v>73</v>
      </c>
      <c r="H1655" t="s">
        <v>1430</v>
      </c>
      <c r="I1655" t="s">
        <v>1044</v>
      </c>
      <c r="J1655" t="s">
        <v>1394</v>
      </c>
    </row>
    <row r="1656" spans="1:10" x14ac:dyDescent="0.35">
      <c r="A1656" t="s">
        <v>10</v>
      </c>
      <c r="B1656" t="s">
        <v>1525</v>
      </c>
      <c r="C1656" s="227" t="s">
        <v>1082</v>
      </c>
      <c r="D1656" s="227">
        <v>242.54</v>
      </c>
      <c r="E1656" s="227" t="s">
        <v>61</v>
      </c>
      <c r="F1656" t="s">
        <v>62</v>
      </c>
      <c r="G1656" t="s">
        <v>62</v>
      </c>
      <c r="H1656" t="s">
        <v>1536</v>
      </c>
      <c r="I1656" t="s">
        <v>1044</v>
      </c>
      <c r="J1656" t="s">
        <v>1530</v>
      </c>
    </row>
    <row r="1657" spans="1:10" x14ac:dyDescent="0.35">
      <c r="A1657" t="s">
        <v>10</v>
      </c>
      <c r="B1657" t="s">
        <v>1525</v>
      </c>
      <c r="C1657" s="227" t="s">
        <v>1084</v>
      </c>
      <c r="D1657" s="227">
        <v>240.49</v>
      </c>
      <c r="E1657" s="227" t="s">
        <v>61</v>
      </c>
      <c r="F1657" t="s">
        <v>62</v>
      </c>
      <c r="G1657" t="s">
        <v>62</v>
      </c>
      <c r="H1657" t="s">
        <v>1536</v>
      </c>
      <c r="I1657" t="s">
        <v>1044</v>
      </c>
      <c r="J1657" t="s">
        <v>1530</v>
      </c>
    </row>
    <row r="1658" spans="1:10" x14ac:dyDescent="0.35">
      <c r="A1658" t="s">
        <v>10</v>
      </c>
      <c r="B1658" t="s">
        <v>1525</v>
      </c>
      <c r="C1658" s="227" t="s">
        <v>1089</v>
      </c>
      <c r="D1658" s="227">
        <v>176.29</v>
      </c>
      <c r="E1658" s="227" t="s">
        <v>61</v>
      </c>
      <c r="F1658" t="s">
        <v>62</v>
      </c>
      <c r="G1658" t="s">
        <v>62</v>
      </c>
      <c r="H1658" t="s">
        <v>1536</v>
      </c>
      <c r="I1658" t="s">
        <v>1044</v>
      </c>
      <c r="J1658" t="s">
        <v>1530</v>
      </c>
    </row>
    <row r="1659" spans="1:10" x14ac:dyDescent="0.35">
      <c r="A1659" t="s">
        <v>10</v>
      </c>
      <c r="B1659" t="s">
        <v>1525</v>
      </c>
      <c r="C1659" s="227" t="s">
        <v>1080</v>
      </c>
      <c r="D1659" s="227">
        <v>236.84</v>
      </c>
      <c r="E1659" s="227" t="s">
        <v>61</v>
      </c>
      <c r="F1659" t="s">
        <v>62</v>
      </c>
      <c r="G1659" t="s">
        <v>62</v>
      </c>
      <c r="H1659" t="s">
        <v>1536</v>
      </c>
      <c r="I1659" t="s">
        <v>1044</v>
      </c>
      <c r="J1659" t="s">
        <v>1530</v>
      </c>
    </row>
    <row r="1660" spans="1:10" x14ac:dyDescent="0.35">
      <c r="A1660" t="s">
        <v>10</v>
      </c>
      <c r="B1660" t="s">
        <v>1525</v>
      </c>
      <c r="C1660" s="227" t="s">
        <v>1086</v>
      </c>
      <c r="D1660" s="227">
        <v>234.31</v>
      </c>
      <c r="E1660" s="227" t="s">
        <v>61</v>
      </c>
      <c r="F1660" t="s">
        <v>62</v>
      </c>
      <c r="G1660" t="s">
        <v>62</v>
      </c>
      <c r="H1660" t="s">
        <v>1536</v>
      </c>
      <c r="I1660" t="s">
        <v>1044</v>
      </c>
      <c r="J1660" t="s">
        <v>1530</v>
      </c>
    </row>
    <row r="1661" spans="1:10" x14ac:dyDescent="0.35">
      <c r="A1661" t="s">
        <v>10</v>
      </c>
      <c r="B1661" t="s">
        <v>1525</v>
      </c>
      <c r="C1661" s="227" t="s">
        <v>822</v>
      </c>
      <c r="D1661" s="227">
        <v>167.64</v>
      </c>
      <c r="E1661" s="227" t="s">
        <v>61</v>
      </c>
      <c r="F1661" t="s">
        <v>62</v>
      </c>
      <c r="G1661" t="s">
        <v>62</v>
      </c>
      <c r="H1661" t="s">
        <v>1536</v>
      </c>
      <c r="I1661" t="s">
        <v>1044</v>
      </c>
      <c r="J1661" t="s">
        <v>1530</v>
      </c>
    </row>
    <row r="1662" spans="1:10" x14ac:dyDescent="0.35">
      <c r="A1662" t="s">
        <v>10</v>
      </c>
      <c r="B1662" t="s">
        <v>1525</v>
      </c>
      <c r="C1662" s="227" t="s">
        <v>1029</v>
      </c>
      <c r="D1662" s="227">
        <v>120.84</v>
      </c>
      <c r="E1662" s="227" t="s">
        <v>136</v>
      </c>
      <c r="F1662" t="s">
        <v>652</v>
      </c>
      <c r="G1662" t="s">
        <v>457</v>
      </c>
      <c r="H1662" t="s">
        <v>1536</v>
      </c>
      <c r="I1662" t="s">
        <v>1044</v>
      </c>
      <c r="J1662" t="s">
        <v>1530</v>
      </c>
    </row>
    <row r="1663" spans="1:10" x14ac:dyDescent="0.35">
      <c r="A1663" t="s">
        <v>10</v>
      </c>
      <c r="B1663" t="s">
        <v>1525</v>
      </c>
      <c r="C1663" s="227" t="s">
        <v>168</v>
      </c>
      <c r="D1663" s="227">
        <v>1444.5</v>
      </c>
      <c r="E1663" s="227" t="s">
        <v>136</v>
      </c>
      <c r="F1663" t="s">
        <v>652</v>
      </c>
      <c r="G1663" t="s">
        <v>457</v>
      </c>
      <c r="H1663" t="s">
        <v>1536</v>
      </c>
      <c r="I1663" t="s">
        <v>1044</v>
      </c>
      <c r="J1663" t="s">
        <v>1530</v>
      </c>
    </row>
    <row r="1664" spans="1:10" x14ac:dyDescent="0.35">
      <c r="A1664" t="s">
        <v>10</v>
      </c>
      <c r="B1664" t="s">
        <v>1525</v>
      </c>
      <c r="C1664" s="227" t="s">
        <v>682</v>
      </c>
      <c r="D1664" s="227">
        <v>126.14</v>
      </c>
      <c r="E1664" s="227" t="s">
        <v>136</v>
      </c>
      <c r="F1664" t="s">
        <v>652</v>
      </c>
      <c r="G1664" t="s">
        <v>457</v>
      </c>
      <c r="H1664" t="s">
        <v>1536</v>
      </c>
      <c r="I1664" t="s">
        <v>1044</v>
      </c>
      <c r="J1664" t="s">
        <v>1530</v>
      </c>
    </row>
    <row r="1665" spans="1:10" x14ac:dyDescent="0.35">
      <c r="A1665" t="s">
        <v>10</v>
      </c>
      <c r="B1665" t="s">
        <v>1525</v>
      </c>
      <c r="C1665" s="227" t="s">
        <v>837</v>
      </c>
      <c r="D1665" s="227">
        <v>118.13</v>
      </c>
      <c r="E1665" s="227" t="s">
        <v>136</v>
      </c>
      <c r="F1665" t="s">
        <v>652</v>
      </c>
      <c r="G1665" t="s">
        <v>457</v>
      </c>
      <c r="H1665" t="s">
        <v>1536</v>
      </c>
      <c r="I1665" t="s">
        <v>1044</v>
      </c>
      <c r="J1665" t="s">
        <v>1530</v>
      </c>
    </row>
    <row r="1666" spans="1:10" x14ac:dyDescent="0.35">
      <c r="A1666" t="s">
        <v>10</v>
      </c>
      <c r="B1666" t="s">
        <v>1525</v>
      </c>
      <c r="C1666" s="227" t="s">
        <v>538</v>
      </c>
      <c r="D1666" s="227">
        <v>101.34</v>
      </c>
      <c r="E1666" s="227" t="s">
        <v>136</v>
      </c>
      <c r="F1666" t="s">
        <v>652</v>
      </c>
      <c r="G1666" t="s">
        <v>457</v>
      </c>
      <c r="H1666" t="s">
        <v>1536</v>
      </c>
      <c r="I1666" t="s">
        <v>1044</v>
      </c>
      <c r="J1666" t="s">
        <v>1530</v>
      </c>
    </row>
    <row r="1667" spans="1:10" x14ac:dyDescent="0.35">
      <c r="A1667" t="s">
        <v>10</v>
      </c>
      <c r="B1667" t="s">
        <v>1525</v>
      </c>
      <c r="C1667" s="227" t="s">
        <v>844</v>
      </c>
      <c r="D1667" s="227">
        <v>269.22000000000003</v>
      </c>
      <c r="E1667" s="227" t="s">
        <v>61</v>
      </c>
      <c r="F1667" t="s">
        <v>62</v>
      </c>
      <c r="G1667" t="s">
        <v>62</v>
      </c>
      <c r="H1667" t="s">
        <v>1536</v>
      </c>
      <c r="I1667" t="s">
        <v>1044</v>
      </c>
      <c r="J1667" t="s">
        <v>1530</v>
      </c>
    </row>
    <row r="1668" spans="1:10" x14ac:dyDescent="0.35">
      <c r="A1668" t="s">
        <v>10</v>
      </c>
      <c r="B1668" t="s">
        <v>1525</v>
      </c>
      <c r="C1668" s="227" t="s">
        <v>70</v>
      </c>
      <c r="D1668" s="227">
        <v>253.98</v>
      </c>
      <c r="E1668" s="227" t="s">
        <v>61</v>
      </c>
      <c r="F1668" t="s">
        <v>62</v>
      </c>
      <c r="G1668" t="s">
        <v>62</v>
      </c>
      <c r="H1668" t="s">
        <v>1536</v>
      </c>
      <c r="I1668" t="s">
        <v>1044</v>
      </c>
      <c r="J1668" t="s">
        <v>1530</v>
      </c>
    </row>
    <row r="1669" spans="1:10" x14ac:dyDescent="0.35">
      <c r="A1669" t="s">
        <v>10</v>
      </c>
      <c r="B1669" t="s">
        <v>1525</v>
      </c>
      <c r="C1669" s="227" t="s">
        <v>601</v>
      </c>
      <c r="D1669" s="227">
        <v>159.46</v>
      </c>
      <c r="E1669" s="227" t="s">
        <v>61</v>
      </c>
      <c r="F1669" t="s">
        <v>62</v>
      </c>
      <c r="G1669" t="s">
        <v>62</v>
      </c>
      <c r="H1669" t="s">
        <v>1536</v>
      </c>
      <c r="I1669" t="s">
        <v>1044</v>
      </c>
      <c r="J1669" t="s">
        <v>1530</v>
      </c>
    </row>
    <row r="1670" spans="1:10" x14ac:dyDescent="0.35">
      <c r="A1670" t="s">
        <v>10</v>
      </c>
      <c r="B1670" t="s">
        <v>1525</v>
      </c>
      <c r="C1670" s="227" t="s">
        <v>639</v>
      </c>
      <c r="D1670" s="227">
        <v>309.88</v>
      </c>
      <c r="E1670" s="227" t="s">
        <v>50</v>
      </c>
      <c r="F1670" t="s">
        <v>51</v>
      </c>
      <c r="G1670" t="s">
        <v>13</v>
      </c>
      <c r="H1670" t="s">
        <v>14</v>
      </c>
      <c r="I1670" t="s">
        <v>15</v>
      </c>
      <c r="J1670" t="s">
        <v>16</v>
      </c>
    </row>
    <row r="1671" spans="1:10" x14ac:dyDescent="0.35">
      <c r="A1671" t="s">
        <v>10</v>
      </c>
      <c r="B1671" t="s">
        <v>1525</v>
      </c>
      <c r="C1671" s="227" t="s">
        <v>640</v>
      </c>
      <c r="D1671" s="227">
        <v>317.04000000000002</v>
      </c>
      <c r="E1671" s="227" t="s">
        <v>50</v>
      </c>
      <c r="F1671" t="s">
        <v>51</v>
      </c>
      <c r="G1671" t="s">
        <v>13</v>
      </c>
      <c r="H1671" t="s">
        <v>14</v>
      </c>
      <c r="I1671" t="s">
        <v>15</v>
      </c>
      <c r="J1671" t="s">
        <v>16</v>
      </c>
    </row>
    <row r="1672" spans="1:10" x14ac:dyDescent="0.35">
      <c r="A1672" t="s">
        <v>10</v>
      </c>
      <c r="B1672" t="s">
        <v>1525</v>
      </c>
      <c r="C1672" s="227" t="s">
        <v>1545</v>
      </c>
      <c r="D1672" s="227">
        <v>44.5</v>
      </c>
      <c r="E1672" s="227" t="s">
        <v>50</v>
      </c>
      <c r="F1672" t="s">
        <v>51</v>
      </c>
      <c r="G1672" t="s">
        <v>13</v>
      </c>
      <c r="H1672" t="s">
        <v>14</v>
      </c>
      <c r="I1672" t="s">
        <v>15</v>
      </c>
      <c r="J1672" t="s">
        <v>16</v>
      </c>
    </row>
    <row r="1673" spans="1:10" x14ac:dyDescent="0.35">
      <c r="A1673" t="s">
        <v>10</v>
      </c>
      <c r="B1673" t="s">
        <v>1525</v>
      </c>
      <c r="C1673" s="227" t="s">
        <v>1546</v>
      </c>
      <c r="D1673" s="227">
        <v>162.59</v>
      </c>
      <c r="E1673" s="227" t="s">
        <v>194</v>
      </c>
      <c r="F1673" t="s">
        <v>195</v>
      </c>
      <c r="G1673" t="s">
        <v>13</v>
      </c>
      <c r="H1673" t="s">
        <v>192</v>
      </c>
      <c r="I1673" t="s">
        <v>180</v>
      </c>
      <c r="J1673" t="s">
        <v>193</v>
      </c>
    </row>
    <row r="1674" spans="1:10" x14ac:dyDescent="0.35">
      <c r="A1674" t="s">
        <v>10</v>
      </c>
      <c r="B1674" t="s">
        <v>1525</v>
      </c>
      <c r="C1674" s="227" t="s">
        <v>1547</v>
      </c>
      <c r="D1674" s="227">
        <v>115.41</v>
      </c>
      <c r="E1674" s="227" t="s">
        <v>194</v>
      </c>
      <c r="F1674" t="s">
        <v>195</v>
      </c>
      <c r="G1674" t="s">
        <v>13</v>
      </c>
      <c r="H1674" t="s">
        <v>192</v>
      </c>
      <c r="I1674" t="s">
        <v>180</v>
      </c>
      <c r="J1674" t="s">
        <v>193</v>
      </c>
    </row>
    <row r="1675" spans="1:10" x14ac:dyDescent="0.35">
      <c r="A1675" t="s">
        <v>10</v>
      </c>
      <c r="B1675" t="s">
        <v>1525</v>
      </c>
      <c r="C1675" s="227" t="s">
        <v>1548</v>
      </c>
      <c r="D1675" s="227">
        <v>22.55</v>
      </c>
      <c r="E1675" s="227" t="s">
        <v>50</v>
      </c>
      <c r="F1675" t="s">
        <v>51</v>
      </c>
      <c r="G1675" t="s">
        <v>13</v>
      </c>
      <c r="H1675" t="s">
        <v>14</v>
      </c>
      <c r="I1675" t="s">
        <v>15</v>
      </c>
      <c r="J1675" t="s">
        <v>16</v>
      </c>
    </row>
    <row r="1676" spans="1:10" x14ac:dyDescent="0.35">
      <c r="A1676" t="s">
        <v>10</v>
      </c>
      <c r="B1676" t="s">
        <v>1525</v>
      </c>
      <c r="C1676" s="227" t="s">
        <v>1549</v>
      </c>
      <c r="D1676" s="227">
        <v>160.82</v>
      </c>
      <c r="E1676" s="227" t="s">
        <v>50</v>
      </c>
      <c r="F1676" t="s">
        <v>51</v>
      </c>
      <c r="G1676" t="s">
        <v>13</v>
      </c>
      <c r="H1676" t="s">
        <v>14</v>
      </c>
      <c r="I1676" t="s">
        <v>15</v>
      </c>
      <c r="J1676" t="s">
        <v>16</v>
      </c>
    </row>
    <row r="1677" spans="1:10" x14ac:dyDescent="0.35">
      <c r="A1677" t="s">
        <v>10</v>
      </c>
      <c r="B1677" t="s">
        <v>1525</v>
      </c>
      <c r="C1677" s="227" t="s">
        <v>397</v>
      </c>
      <c r="D1677" s="227">
        <v>309.68</v>
      </c>
      <c r="E1677" s="227" t="s">
        <v>50</v>
      </c>
      <c r="F1677" t="s">
        <v>51</v>
      </c>
      <c r="G1677" t="s">
        <v>13</v>
      </c>
      <c r="H1677" t="s">
        <v>14</v>
      </c>
      <c r="I1677" t="s">
        <v>15</v>
      </c>
      <c r="J1677" t="s">
        <v>16</v>
      </c>
    </row>
    <row r="1678" spans="1:10" x14ac:dyDescent="0.35">
      <c r="A1678" t="s">
        <v>10</v>
      </c>
      <c r="B1678" t="s">
        <v>1525</v>
      </c>
      <c r="C1678" s="227" t="s">
        <v>220</v>
      </c>
      <c r="D1678" s="227">
        <v>311.44</v>
      </c>
      <c r="E1678" s="227" t="s">
        <v>50</v>
      </c>
      <c r="F1678" t="s">
        <v>51</v>
      </c>
      <c r="G1678" t="s">
        <v>13</v>
      </c>
      <c r="H1678" t="s">
        <v>14</v>
      </c>
      <c r="I1678" t="s">
        <v>15</v>
      </c>
      <c r="J1678" t="s">
        <v>16</v>
      </c>
    </row>
    <row r="1679" spans="1:10" x14ac:dyDescent="0.35">
      <c r="A1679" t="s">
        <v>10</v>
      </c>
      <c r="B1679" t="s">
        <v>1525</v>
      </c>
      <c r="C1679" s="227" t="s">
        <v>398</v>
      </c>
      <c r="D1679" s="227">
        <v>278.08999999999997</v>
      </c>
      <c r="E1679" s="227" t="s">
        <v>50</v>
      </c>
      <c r="F1679" t="s">
        <v>51</v>
      </c>
      <c r="G1679" t="s">
        <v>13</v>
      </c>
      <c r="H1679" t="s">
        <v>14</v>
      </c>
      <c r="I1679" t="s">
        <v>15</v>
      </c>
      <c r="J1679" t="s">
        <v>16</v>
      </c>
    </row>
    <row r="1680" spans="1:10" x14ac:dyDescent="0.35">
      <c r="A1680" t="s">
        <v>10</v>
      </c>
      <c r="B1680" t="s">
        <v>1525</v>
      </c>
      <c r="C1680" s="227" t="s">
        <v>53</v>
      </c>
      <c r="D1680" s="227">
        <v>309.79000000000002</v>
      </c>
      <c r="E1680" s="227" t="s">
        <v>50</v>
      </c>
      <c r="F1680" t="s">
        <v>51</v>
      </c>
      <c r="G1680" t="s">
        <v>13</v>
      </c>
      <c r="H1680" t="s">
        <v>14</v>
      </c>
      <c r="I1680" t="s">
        <v>15</v>
      </c>
      <c r="J1680" t="s">
        <v>16</v>
      </c>
    </row>
    <row r="1681" spans="1:10" x14ac:dyDescent="0.35">
      <c r="A1681" t="s">
        <v>10</v>
      </c>
      <c r="B1681" t="s">
        <v>1525</v>
      </c>
      <c r="C1681" s="227" t="s">
        <v>54</v>
      </c>
      <c r="D1681" s="227">
        <v>302.77</v>
      </c>
      <c r="E1681" s="227" t="s">
        <v>50</v>
      </c>
      <c r="F1681" t="s">
        <v>51</v>
      </c>
      <c r="G1681" t="s">
        <v>13</v>
      </c>
      <c r="H1681" t="s">
        <v>14</v>
      </c>
      <c r="I1681" t="s">
        <v>15</v>
      </c>
      <c r="J1681" t="s">
        <v>16</v>
      </c>
    </row>
    <row r="1682" spans="1:10" x14ac:dyDescent="0.35">
      <c r="A1682" t="s">
        <v>10</v>
      </c>
      <c r="B1682" t="s">
        <v>1525</v>
      </c>
      <c r="C1682" s="227" t="s">
        <v>223</v>
      </c>
      <c r="D1682" s="227">
        <v>272.5</v>
      </c>
      <c r="E1682" s="227" t="s">
        <v>50</v>
      </c>
      <c r="F1682" t="s">
        <v>51</v>
      </c>
      <c r="G1682" t="s">
        <v>13</v>
      </c>
      <c r="H1682" t="s">
        <v>14</v>
      </c>
      <c r="I1682" t="s">
        <v>15</v>
      </c>
      <c r="J1682" t="s">
        <v>16</v>
      </c>
    </row>
    <row r="1683" spans="1:10" x14ac:dyDescent="0.35">
      <c r="A1683" t="s">
        <v>10</v>
      </c>
      <c r="B1683" t="s">
        <v>1525</v>
      </c>
      <c r="C1683" s="227" t="s">
        <v>727</v>
      </c>
      <c r="D1683" s="227">
        <v>325.85000000000002</v>
      </c>
      <c r="E1683" s="227" t="s">
        <v>47</v>
      </c>
      <c r="F1683" t="s">
        <v>48</v>
      </c>
      <c r="G1683" t="s">
        <v>13</v>
      </c>
      <c r="H1683" t="s">
        <v>14</v>
      </c>
      <c r="I1683" t="s">
        <v>15</v>
      </c>
      <c r="J1683" t="s">
        <v>16</v>
      </c>
    </row>
    <row r="1684" spans="1:10" x14ac:dyDescent="0.35">
      <c r="A1684" t="s">
        <v>10</v>
      </c>
      <c r="B1684" t="s">
        <v>1525</v>
      </c>
      <c r="C1684" s="227" t="s">
        <v>872</v>
      </c>
      <c r="D1684" s="227">
        <v>323.14</v>
      </c>
      <c r="E1684" s="227" t="s">
        <v>47</v>
      </c>
      <c r="F1684" t="s">
        <v>48</v>
      </c>
      <c r="G1684" t="s">
        <v>13</v>
      </c>
      <c r="H1684" t="s">
        <v>14</v>
      </c>
      <c r="I1684" t="s">
        <v>15</v>
      </c>
      <c r="J1684" t="s">
        <v>16</v>
      </c>
    </row>
    <row r="1685" spans="1:10" x14ac:dyDescent="0.35">
      <c r="A1685" t="s">
        <v>10</v>
      </c>
      <c r="B1685" t="s">
        <v>1525</v>
      </c>
      <c r="C1685" s="227" t="s">
        <v>523</v>
      </c>
      <c r="D1685" s="227">
        <v>287.75</v>
      </c>
      <c r="E1685" s="227" t="s">
        <v>47</v>
      </c>
      <c r="F1685" t="s">
        <v>48</v>
      </c>
      <c r="G1685" t="s">
        <v>13</v>
      </c>
      <c r="H1685" t="s">
        <v>14</v>
      </c>
      <c r="I1685" t="s">
        <v>15</v>
      </c>
      <c r="J1685" t="s">
        <v>16</v>
      </c>
    </row>
    <row r="1686" spans="1:10" x14ac:dyDescent="0.35">
      <c r="A1686" t="s">
        <v>10</v>
      </c>
      <c r="B1686" t="s">
        <v>1525</v>
      </c>
      <c r="C1686" s="227" t="s">
        <v>583</v>
      </c>
      <c r="D1686" s="227">
        <v>319.5</v>
      </c>
      <c r="E1686" s="227" t="s">
        <v>47</v>
      </c>
      <c r="F1686" t="s">
        <v>48</v>
      </c>
      <c r="G1686" t="s">
        <v>13</v>
      </c>
      <c r="H1686" t="s">
        <v>14</v>
      </c>
      <c r="I1686" t="s">
        <v>15</v>
      </c>
      <c r="J1686" t="s">
        <v>16</v>
      </c>
    </row>
    <row r="1687" spans="1:10" x14ac:dyDescent="0.35">
      <c r="A1687" t="s">
        <v>10</v>
      </c>
      <c r="B1687" t="s">
        <v>1525</v>
      </c>
      <c r="C1687" s="227" t="s">
        <v>384</v>
      </c>
      <c r="D1687" s="227">
        <v>1.48</v>
      </c>
      <c r="E1687" s="227" t="s">
        <v>41</v>
      </c>
      <c r="F1687" t="s">
        <v>42</v>
      </c>
      <c r="G1687" t="s">
        <v>13</v>
      </c>
      <c r="H1687" t="s">
        <v>14</v>
      </c>
      <c r="I1687" t="s">
        <v>15</v>
      </c>
      <c r="J1687" t="s">
        <v>16</v>
      </c>
    </row>
    <row r="1688" spans="1:10" x14ac:dyDescent="0.35">
      <c r="A1688" t="s">
        <v>10</v>
      </c>
      <c r="B1688" t="s">
        <v>1525</v>
      </c>
      <c r="C1688" s="227" t="s">
        <v>383</v>
      </c>
      <c r="D1688" s="227">
        <v>1.6</v>
      </c>
      <c r="E1688" s="227" t="s">
        <v>41</v>
      </c>
      <c r="F1688" t="s">
        <v>42</v>
      </c>
      <c r="G1688" t="s">
        <v>13</v>
      </c>
      <c r="H1688" t="s">
        <v>14</v>
      </c>
      <c r="I1688" t="s">
        <v>15</v>
      </c>
      <c r="J1688" t="s">
        <v>16</v>
      </c>
    </row>
    <row r="1689" spans="1:10" x14ac:dyDescent="0.35">
      <c r="A1689" t="s">
        <v>10</v>
      </c>
      <c r="B1689" t="s">
        <v>1525</v>
      </c>
      <c r="C1689" s="227" t="s">
        <v>659</v>
      </c>
      <c r="D1689" s="227">
        <v>456.7</v>
      </c>
      <c r="E1689" s="227" t="s">
        <v>18</v>
      </c>
      <c r="F1689" t="s">
        <v>19</v>
      </c>
      <c r="G1689" t="s">
        <v>13</v>
      </c>
      <c r="H1689" t="s">
        <v>14</v>
      </c>
      <c r="I1689" t="s">
        <v>15</v>
      </c>
      <c r="J1689" t="s">
        <v>16</v>
      </c>
    </row>
    <row r="1690" spans="1:10" x14ac:dyDescent="0.35">
      <c r="A1690" t="s">
        <v>10</v>
      </c>
      <c r="B1690" t="s">
        <v>1525</v>
      </c>
      <c r="C1690" s="227" t="s">
        <v>804</v>
      </c>
      <c r="D1690" s="227">
        <v>1158.8</v>
      </c>
      <c r="E1690" s="227" t="s">
        <v>18</v>
      </c>
      <c r="F1690" t="s">
        <v>19</v>
      </c>
      <c r="G1690" t="s">
        <v>13</v>
      </c>
      <c r="H1690" t="s">
        <v>14</v>
      </c>
      <c r="I1690" t="s">
        <v>15</v>
      </c>
      <c r="J1690" t="s">
        <v>16</v>
      </c>
    </row>
    <row r="1691" spans="1:10" x14ac:dyDescent="0.35">
      <c r="A1691" t="s">
        <v>10</v>
      </c>
      <c r="B1691" t="s">
        <v>1525</v>
      </c>
      <c r="C1691" s="227" t="s">
        <v>1550</v>
      </c>
      <c r="D1691" s="227">
        <v>380.76</v>
      </c>
      <c r="E1691" s="227" t="s">
        <v>18</v>
      </c>
      <c r="F1691" t="s">
        <v>19</v>
      </c>
      <c r="G1691" t="s">
        <v>13</v>
      </c>
      <c r="H1691" t="s">
        <v>14</v>
      </c>
      <c r="I1691" t="s">
        <v>15</v>
      </c>
      <c r="J1691" t="s">
        <v>16</v>
      </c>
    </row>
    <row r="1692" spans="1:10" x14ac:dyDescent="0.35">
      <c r="A1692" t="s">
        <v>10</v>
      </c>
      <c r="B1692" t="s">
        <v>1525</v>
      </c>
      <c r="C1692" s="227" t="s">
        <v>394</v>
      </c>
      <c r="D1692" s="227">
        <v>86.79</v>
      </c>
      <c r="E1692" s="227" t="s">
        <v>18</v>
      </c>
      <c r="F1692" t="s">
        <v>19</v>
      </c>
      <c r="G1692" t="s">
        <v>13</v>
      </c>
      <c r="H1692" t="s">
        <v>14</v>
      </c>
      <c r="I1692" t="s">
        <v>15</v>
      </c>
      <c r="J1692" t="s">
        <v>16</v>
      </c>
    </row>
    <row r="1693" spans="1:10" x14ac:dyDescent="0.35">
      <c r="A1693" t="s">
        <v>10</v>
      </c>
      <c r="B1693" t="s">
        <v>1525</v>
      </c>
      <c r="C1693" s="227" t="s">
        <v>250</v>
      </c>
      <c r="D1693" s="227">
        <v>1844.25</v>
      </c>
      <c r="E1693" s="227" t="s">
        <v>18</v>
      </c>
      <c r="F1693" t="s">
        <v>19</v>
      </c>
      <c r="G1693" t="s">
        <v>13</v>
      </c>
      <c r="H1693" t="s">
        <v>14</v>
      </c>
      <c r="I1693" t="s">
        <v>15</v>
      </c>
      <c r="J1693" t="s">
        <v>16</v>
      </c>
    </row>
    <row r="1694" spans="1:10" x14ac:dyDescent="0.35">
      <c r="A1694" t="s">
        <v>10</v>
      </c>
      <c r="B1694" t="s">
        <v>1525</v>
      </c>
      <c r="C1694" s="227" t="s">
        <v>251</v>
      </c>
      <c r="D1694" s="227">
        <v>511.74</v>
      </c>
      <c r="E1694" s="227" t="s">
        <v>18</v>
      </c>
      <c r="F1694" t="s">
        <v>19</v>
      </c>
      <c r="G1694" t="s">
        <v>13</v>
      </c>
      <c r="H1694" t="s">
        <v>14</v>
      </c>
      <c r="I1694" t="s">
        <v>15</v>
      </c>
      <c r="J1694" t="s">
        <v>16</v>
      </c>
    </row>
    <row r="1695" spans="1:10" x14ac:dyDescent="0.35">
      <c r="A1695" t="s">
        <v>10</v>
      </c>
      <c r="B1695" t="s">
        <v>1525</v>
      </c>
      <c r="C1695" s="227" t="s">
        <v>252</v>
      </c>
      <c r="D1695" s="227">
        <v>646.89</v>
      </c>
      <c r="E1695" s="227" t="s">
        <v>18</v>
      </c>
      <c r="F1695" t="s">
        <v>19</v>
      </c>
      <c r="G1695" t="s">
        <v>13</v>
      </c>
      <c r="H1695" t="s">
        <v>14</v>
      </c>
      <c r="I1695" t="s">
        <v>15</v>
      </c>
      <c r="J1695" t="s">
        <v>16</v>
      </c>
    </row>
    <row r="1696" spans="1:10" x14ac:dyDescent="0.35">
      <c r="A1696" t="s">
        <v>10</v>
      </c>
      <c r="B1696" t="s">
        <v>1525</v>
      </c>
      <c r="C1696" s="227" t="s">
        <v>253</v>
      </c>
      <c r="D1696" s="227">
        <v>359.13</v>
      </c>
      <c r="E1696" s="227" t="s">
        <v>18</v>
      </c>
      <c r="F1696" t="s">
        <v>19</v>
      </c>
      <c r="G1696" t="s">
        <v>13</v>
      </c>
      <c r="H1696" t="s">
        <v>14</v>
      </c>
      <c r="I1696" t="s">
        <v>15</v>
      </c>
      <c r="J1696" t="s">
        <v>16</v>
      </c>
    </row>
    <row r="1697" spans="1:10" x14ac:dyDescent="0.35">
      <c r="A1697" t="s">
        <v>10</v>
      </c>
      <c r="B1697" t="s">
        <v>1525</v>
      </c>
      <c r="C1697" s="227" t="s">
        <v>613</v>
      </c>
      <c r="D1697" s="227">
        <v>592.1</v>
      </c>
      <c r="E1697" s="227" t="s">
        <v>18</v>
      </c>
      <c r="F1697" t="s">
        <v>19</v>
      </c>
      <c r="G1697" t="s">
        <v>13</v>
      </c>
      <c r="H1697" t="s">
        <v>14</v>
      </c>
      <c r="I1697" t="s">
        <v>15</v>
      </c>
      <c r="J1697" t="s">
        <v>16</v>
      </c>
    </row>
    <row r="1698" spans="1:10" x14ac:dyDescent="0.35">
      <c r="A1698" t="s">
        <v>10</v>
      </c>
      <c r="B1698" t="s">
        <v>1525</v>
      </c>
      <c r="C1698" s="227" t="s">
        <v>337</v>
      </c>
      <c r="D1698" s="227">
        <v>1820.29</v>
      </c>
      <c r="E1698" s="227" t="s">
        <v>18</v>
      </c>
      <c r="F1698" t="s">
        <v>19</v>
      </c>
      <c r="G1698" t="s">
        <v>13</v>
      </c>
      <c r="H1698" t="s">
        <v>14</v>
      </c>
      <c r="I1698" t="s">
        <v>15</v>
      </c>
      <c r="J1698" t="s">
        <v>16</v>
      </c>
    </row>
    <row r="1699" spans="1:10" x14ac:dyDescent="0.35">
      <c r="A1699" t="s">
        <v>10</v>
      </c>
      <c r="B1699" t="s">
        <v>1525</v>
      </c>
      <c r="C1699" s="227" t="s">
        <v>454</v>
      </c>
      <c r="D1699" s="227">
        <v>12.12</v>
      </c>
      <c r="E1699" s="227" t="s">
        <v>55</v>
      </c>
      <c r="F1699" t="s">
        <v>56</v>
      </c>
      <c r="G1699" t="s">
        <v>13</v>
      </c>
      <c r="H1699" t="s">
        <v>57</v>
      </c>
      <c r="I1699" t="s">
        <v>15</v>
      </c>
      <c r="J1699" t="s">
        <v>58</v>
      </c>
    </row>
    <row r="1700" spans="1:10" x14ac:dyDescent="0.35">
      <c r="A1700" t="s">
        <v>10</v>
      </c>
      <c r="B1700" t="s">
        <v>1525</v>
      </c>
      <c r="C1700" s="227" t="s">
        <v>1551</v>
      </c>
      <c r="D1700" s="227">
        <v>67.48</v>
      </c>
      <c r="E1700" s="227" t="s">
        <v>55</v>
      </c>
      <c r="F1700" t="s">
        <v>56</v>
      </c>
      <c r="G1700" t="s">
        <v>13</v>
      </c>
      <c r="H1700" t="s">
        <v>57</v>
      </c>
      <c r="I1700" t="s">
        <v>15</v>
      </c>
      <c r="J1700" t="s">
        <v>58</v>
      </c>
    </row>
    <row r="1701" spans="1:10" x14ac:dyDescent="0.35">
      <c r="A1701" t="s">
        <v>10</v>
      </c>
      <c r="B1701" t="s">
        <v>1525</v>
      </c>
      <c r="C1701" s="227" t="s">
        <v>892</v>
      </c>
      <c r="D1701" s="227">
        <v>10.31</v>
      </c>
      <c r="E1701" s="227" t="s">
        <v>55</v>
      </c>
      <c r="F1701" t="s">
        <v>56</v>
      </c>
      <c r="G1701" t="s">
        <v>13</v>
      </c>
      <c r="H1701" t="s">
        <v>57</v>
      </c>
      <c r="I1701" t="s">
        <v>15</v>
      </c>
      <c r="J1701" t="s">
        <v>58</v>
      </c>
    </row>
    <row r="1702" spans="1:10" x14ac:dyDescent="0.35">
      <c r="A1702" t="s">
        <v>10</v>
      </c>
      <c r="B1702" t="s">
        <v>1525</v>
      </c>
      <c r="C1702" s="227" t="s">
        <v>746</v>
      </c>
      <c r="D1702" s="227">
        <v>16.88</v>
      </c>
      <c r="E1702" s="227" t="s">
        <v>55</v>
      </c>
      <c r="F1702" t="s">
        <v>56</v>
      </c>
      <c r="G1702" t="s">
        <v>13</v>
      </c>
      <c r="H1702" t="s">
        <v>57</v>
      </c>
      <c r="I1702" t="s">
        <v>15</v>
      </c>
      <c r="J1702" t="s">
        <v>58</v>
      </c>
    </row>
    <row r="1703" spans="1:10" x14ac:dyDescent="0.35">
      <c r="A1703" t="s">
        <v>10</v>
      </c>
      <c r="B1703" t="s">
        <v>1525</v>
      </c>
      <c r="C1703" s="227" t="s">
        <v>586</v>
      </c>
      <c r="D1703" s="227">
        <v>82.7</v>
      </c>
      <c r="E1703" s="227" t="s">
        <v>100</v>
      </c>
      <c r="F1703" t="s">
        <v>314</v>
      </c>
      <c r="G1703" t="s">
        <v>312</v>
      </c>
      <c r="H1703" t="s">
        <v>1044</v>
      </c>
      <c r="I1703" t="s">
        <v>1044</v>
      </c>
      <c r="J1703" t="s">
        <v>1044</v>
      </c>
    </row>
    <row r="1704" spans="1:10" x14ac:dyDescent="0.35">
      <c r="A1704" t="s">
        <v>10</v>
      </c>
      <c r="B1704" t="s">
        <v>1525</v>
      </c>
      <c r="C1704" s="227" t="s">
        <v>336</v>
      </c>
      <c r="D1704" s="227">
        <v>15.38</v>
      </c>
      <c r="E1704" s="227" t="s">
        <v>36</v>
      </c>
      <c r="F1704" t="s">
        <v>37</v>
      </c>
      <c r="G1704" t="s">
        <v>13</v>
      </c>
      <c r="H1704" t="s">
        <v>14</v>
      </c>
      <c r="I1704" t="s">
        <v>15</v>
      </c>
      <c r="J1704" t="s">
        <v>16</v>
      </c>
    </row>
    <row r="1705" spans="1:10" x14ac:dyDescent="0.35">
      <c r="A1705" t="s">
        <v>10</v>
      </c>
      <c r="B1705" t="s">
        <v>1525</v>
      </c>
      <c r="C1705" s="227" t="s">
        <v>806</v>
      </c>
      <c r="D1705" s="227">
        <v>15.88</v>
      </c>
      <c r="E1705" s="227" t="s">
        <v>36</v>
      </c>
      <c r="F1705" t="s">
        <v>37</v>
      </c>
      <c r="G1705" t="s">
        <v>13</v>
      </c>
      <c r="H1705" t="s">
        <v>14</v>
      </c>
      <c r="I1705" t="s">
        <v>15</v>
      </c>
      <c r="J1705" t="s">
        <v>16</v>
      </c>
    </row>
    <row r="1706" spans="1:10" x14ac:dyDescent="0.35">
      <c r="A1706" t="s">
        <v>10</v>
      </c>
      <c r="B1706" t="s">
        <v>1525</v>
      </c>
      <c r="C1706" s="227" t="s">
        <v>902</v>
      </c>
      <c r="D1706" s="227">
        <v>25.83</v>
      </c>
      <c r="E1706" s="227" t="s">
        <v>36</v>
      </c>
      <c r="F1706" t="s">
        <v>37</v>
      </c>
      <c r="G1706" t="s">
        <v>13</v>
      </c>
      <c r="H1706" t="s">
        <v>14</v>
      </c>
      <c r="I1706" t="s">
        <v>15</v>
      </c>
      <c r="J1706" t="s">
        <v>16</v>
      </c>
    </row>
    <row r="1707" spans="1:10" x14ac:dyDescent="0.35">
      <c r="A1707" t="s">
        <v>10</v>
      </c>
      <c r="B1707" t="s">
        <v>1525</v>
      </c>
      <c r="C1707" s="227" t="s">
        <v>240</v>
      </c>
      <c r="D1707" s="227">
        <v>27.24</v>
      </c>
      <c r="E1707" s="227" t="s">
        <v>36</v>
      </c>
      <c r="F1707" t="s">
        <v>37</v>
      </c>
      <c r="G1707" t="s">
        <v>13</v>
      </c>
      <c r="H1707" t="s">
        <v>14</v>
      </c>
      <c r="I1707" t="s">
        <v>15</v>
      </c>
      <c r="J1707" t="s">
        <v>16</v>
      </c>
    </row>
    <row r="1708" spans="1:10" x14ac:dyDescent="0.35">
      <c r="A1708" t="s">
        <v>10</v>
      </c>
      <c r="B1708" t="s">
        <v>1525</v>
      </c>
      <c r="C1708" s="227" t="s">
        <v>38</v>
      </c>
      <c r="D1708" s="227">
        <v>27.02</v>
      </c>
      <c r="E1708" s="227" t="s">
        <v>36</v>
      </c>
      <c r="F1708" t="s">
        <v>37</v>
      </c>
      <c r="G1708" t="s">
        <v>13</v>
      </c>
      <c r="H1708" t="s">
        <v>14</v>
      </c>
      <c r="I1708" t="s">
        <v>15</v>
      </c>
      <c r="J1708" t="s">
        <v>16</v>
      </c>
    </row>
    <row r="1709" spans="1:10" x14ac:dyDescent="0.35">
      <c r="A1709" t="s">
        <v>10</v>
      </c>
      <c r="B1709" t="s">
        <v>1525</v>
      </c>
      <c r="C1709" s="227" t="s">
        <v>239</v>
      </c>
      <c r="D1709" s="227">
        <v>26.83</v>
      </c>
      <c r="E1709" s="227" t="s">
        <v>36</v>
      </c>
      <c r="F1709" t="s">
        <v>37</v>
      </c>
      <c r="G1709" t="s">
        <v>13</v>
      </c>
      <c r="H1709" t="s">
        <v>14</v>
      </c>
      <c r="I1709" t="s">
        <v>15</v>
      </c>
      <c r="J1709" t="s">
        <v>16</v>
      </c>
    </row>
    <row r="1710" spans="1:10" x14ac:dyDescent="0.35">
      <c r="A1710" t="s">
        <v>10</v>
      </c>
      <c r="B1710" t="s">
        <v>1525</v>
      </c>
      <c r="C1710" s="227" t="s">
        <v>35</v>
      </c>
      <c r="D1710" s="227">
        <v>27.03</v>
      </c>
      <c r="E1710" s="227" t="s">
        <v>36</v>
      </c>
      <c r="F1710" t="s">
        <v>37</v>
      </c>
      <c r="G1710" t="s">
        <v>13</v>
      </c>
      <c r="H1710" t="s">
        <v>14</v>
      </c>
      <c r="I1710" t="s">
        <v>15</v>
      </c>
      <c r="J1710" t="s">
        <v>16</v>
      </c>
    </row>
    <row r="1711" spans="1:10" x14ac:dyDescent="0.35">
      <c r="A1711" t="s">
        <v>10</v>
      </c>
      <c r="B1711" t="s">
        <v>1525</v>
      </c>
      <c r="C1711" s="227" t="s">
        <v>1552</v>
      </c>
      <c r="D1711" s="227">
        <v>799.44</v>
      </c>
      <c r="E1711" s="227" t="s">
        <v>11</v>
      </c>
      <c r="F1711" t="s">
        <v>12</v>
      </c>
      <c r="G1711" t="s">
        <v>13</v>
      </c>
      <c r="H1711" t="s">
        <v>14</v>
      </c>
      <c r="I1711" t="s">
        <v>15</v>
      </c>
      <c r="J1711" t="s">
        <v>16</v>
      </c>
    </row>
    <row r="1712" spans="1:10" x14ac:dyDescent="0.35">
      <c r="A1712" t="s">
        <v>10</v>
      </c>
      <c r="B1712" t="s">
        <v>1525</v>
      </c>
      <c r="C1712" s="227" t="s">
        <v>1553</v>
      </c>
      <c r="D1712" s="227">
        <v>49.83</v>
      </c>
      <c r="E1712" s="227" t="s">
        <v>11</v>
      </c>
      <c r="F1712" t="s">
        <v>12</v>
      </c>
      <c r="G1712" t="s">
        <v>13</v>
      </c>
      <c r="H1712" t="s">
        <v>14</v>
      </c>
      <c r="I1712" t="s">
        <v>15</v>
      </c>
      <c r="J1712" t="s">
        <v>16</v>
      </c>
    </row>
    <row r="1713" spans="1:10" x14ac:dyDescent="0.35">
      <c r="A1713" t="s">
        <v>10</v>
      </c>
      <c r="B1713" t="s">
        <v>1525</v>
      </c>
      <c r="C1713" s="227" t="s">
        <v>242</v>
      </c>
      <c r="D1713" s="227">
        <v>146.97</v>
      </c>
      <c r="E1713" s="227" t="s">
        <v>31</v>
      </c>
      <c r="F1713" t="s">
        <v>32</v>
      </c>
      <c r="G1713" t="s">
        <v>13</v>
      </c>
      <c r="H1713" t="s">
        <v>14</v>
      </c>
      <c r="I1713" t="s">
        <v>15</v>
      </c>
      <c r="J1713" t="s">
        <v>16</v>
      </c>
    </row>
    <row r="1714" spans="1:10" x14ac:dyDescent="0.35">
      <c r="A1714" t="s">
        <v>10</v>
      </c>
      <c r="B1714" t="s">
        <v>1525</v>
      </c>
      <c r="C1714" s="227" t="s">
        <v>1554</v>
      </c>
      <c r="D1714" s="227">
        <v>80.95</v>
      </c>
      <c r="E1714" s="227" t="s">
        <v>31</v>
      </c>
      <c r="F1714" t="s">
        <v>32</v>
      </c>
      <c r="G1714" t="s">
        <v>13</v>
      </c>
      <c r="H1714" t="s">
        <v>14</v>
      </c>
      <c r="I1714" t="s">
        <v>15</v>
      </c>
      <c r="J1714" t="s">
        <v>16</v>
      </c>
    </row>
    <row r="1715" spans="1:10" x14ac:dyDescent="0.35">
      <c r="A1715" t="s">
        <v>10</v>
      </c>
      <c r="B1715" t="s">
        <v>1525</v>
      </c>
      <c r="C1715" s="227" t="s">
        <v>39</v>
      </c>
      <c r="D1715" s="227">
        <v>326.24</v>
      </c>
      <c r="E1715" s="227" t="s">
        <v>31</v>
      </c>
      <c r="F1715" t="s">
        <v>32</v>
      </c>
      <c r="G1715" t="s">
        <v>13</v>
      </c>
      <c r="H1715" t="s">
        <v>14</v>
      </c>
      <c r="I1715" t="s">
        <v>15</v>
      </c>
      <c r="J1715" t="s">
        <v>16</v>
      </c>
    </row>
    <row r="1716" spans="1:10" x14ac:dyDescent="0.35">
      <c r="A1716" t="s">
        <v>10</v>
      </c>
      <c r="B1716" t="s">
        <v>1525</v>
      </c>
      <c r="C1716" s="227" t="s">
        <v>243</v>
      </c>
      <c r="D1716" s="227">
        <v>670.91</v>
      </c>
      <c r="E1716" s="227" t="s">
        <v>31</v>
      </c>
      <c r="F1716" t="s">
        <v>32</v>
      </c>
      <c r="G1716" t="s">
        <v>13</v>
      </c>
      <c r="H1716" t="s">
        <v>14</v>
      </c>
      <c r="I1716" t="s">
        <v>15</v>
      </c>
      <c r="J1716" t="s">
        <v>16</v>
      </c>
    </row>
    <row r="1717" spans="1:10" x14ac:dyDescent="0.35">
      <c r="A1717" t="s">
        <v>10</v>
      </c>
      <c r="B1717" t="s">
        <v>1525</v>
      </c>
      <c r="C1717" s="227" t="s">
        <v>244</v>
      </c>
      <c r="D1717" s="227">
        <v>955.49</v>
      </c>
      <c r="E1717" s="227" t="s">
        <v>31</v>
      </c>
      <c r="F1717" t="s">
        <v>32</v>
      </c>
      <c r="G1717" t="s">
        <v>13</v>
      </c>
      <c r="H1717" t="s">
        <v>14</v>
      </c>
      <c r="I1717" t="s">
        <v>15</v>
      </c>
      <c r="J1717" t="s">
        <v>16</v>
      </c>
    </row>
    <row r="1718" spans="1:10" x14ac:dyDescent="0.35">
      <c r="A1718" t="s">
        <v>10</v>
      </c>
      <c r="B1718" t="s">
        <v>1525</v>
      </c>
      <c r="C1718" s="227" t="s">
        <v>347</v>
      </c>
      <c r="D1718" s="227">
        <v>102.88</v>
      </c>
      <c r="E1718" s="227" t="s">
        <v>31</v>
      </c>
      <c r="F1718" t="s">
        <v>32</v>
      </c>
      <c r="G1718" t="s">
        <v>13</v>
      </c>
      <c r="H1718" t="s">
        <v>14</v>
      </c>
      <c r="I1718" t="s">
        <v>15</v>
      </c>
      <c r="J1718" t="s">
        <v>16</v>
      </c>
    </row>
    <row r="1719" spans="1:10" x14ac:dyDescent="0.35">
      <c r="A1719" t="s">
        <v>10</v>
      </c>
      <c r="B1719" t="s">
        <v>1525</v>
      </c>
      <c r="C1719" s="227" t="s">
        <v>1555</v>
      </c>
      <c r="D1719" s="227">
        <v>44.28</v>
      </c>
      <c r="E1719" s="227" t="s">
        <v>1556</v>
      </c>
      <c r="F1719" t="s">
        <v>1557</v>
      </c>
      <c r="G1719" t="s">
        <v>309</v>
      </c>
      <c r="H1719" t="s">
        <v>1536</v>
      </c>
      <c r="I1719" t="s">
        <v>1044</v>
      </c>
      <c r="J1719" t="s">
        <v>1530</v>
      </c>
    </row>
    <row r="1720" spans="1:10" x14ac:dyDescent="0.35">
      <c r="A1720" t="s">
        <v>10</v>
      </c>
      <c r="B1720" t="s">
        <v>1525</v>
      </c>
      <c r="C1720" s="227" t="s">
        <v>821</v>
      </c>
      <c r="D1720" s="227">
        <v>75.239999999999995</v>
      </c>
      <c r="E1720" s="227" t="s">
        <v>1556</v>
      </c>
      <c r="F1720" t="s">
        <v>1557</v>
      </c>
      <c r="G1720" t="s">
        <v>309</v>
      </c>
      <c r="H1720" t="s">
        <v>1536</v>
      </c>
      <c r="I1720" t="s">
        <v>1044</v>
      </c>
      <c r="J1720" t="s">
        <v>1530</v>
      </c>
    </row>
    <row r="1721" spans="1:10" x14ac:dyDescent="0.35">
      <c r="A1721" t="s">
        <v>10</v>
      </c>
      <c r="B1721" t="s">
        <v>1525</v>
      </c>
      <c r="C1721" s="227" t="s">
        <v>139</v>
      </c>
      <c r="D1721" s="227">
        <v>835.11</v>
      </c>
      <c r="E1721" s="227" t="s">
        <v>650</v>
      </c>
      <c r="F1721" t="s">
        <v>651</v>
      </c>
      <c r="G1721" t="s">
        <v>309</v>
      </c>
      <c r="H1721" t="s">
        <v>1536</v>
      </c>
      <c r="I1721" t="s">
        <v>1044</v>
      </c>
      <c r="J1721" t="s">
        <v>1530</v>
      </c>
    </row>
    <row r="1722" spans="1:10" x14ac:dyDescent="0.35">
      <c r="A1722" t="s">
        <v>10</v>
      </c>
      <c r="B1722" t="s">
        <v>1525</v>
      </c>
      <c r="C1722" s="227" t="s">
        <v>1558</v>
      </c>
      <c r="D1722" s="227">
        <v>261.89</v>
      </c>
      <c r="E1722" s="227" t="s">
        <v>400</v>
      </c>
      <c r="F1722" t="s">
        <v>1526</v>
      </c>
      <c r="G1722" t="s">
        <v>186</v>
      </c>
      <c r="H1722" t="s">
        <v>1536</v>
      </c>
      <c r="I1722" t="s">
        <v>1044</v>
      </c>
      <c r="J1722" t="s">
        <v>1530</v>
      </c>
    </row>
    <row r="1723" spans="1:10" x14ac:dyDescent="0.35">
      <c r="A1723" t="s">
        <v>10</v>
      </c>
      <c r="B1723" t="s">
        <v>1525</v>
      </c>
      <c r="C1723" s="227" t="s">
        <v>215</v>
      </c>
      <c r="D1723" s="227">
        <v>138.83000000000001</v>
      </c>
      <c r="E1723" s="227" t="s">
        <v>86</v>
      </c>
      <c r="F1723" t="s">
        <v>87</v>
      </c>
      <c r="G1723" t="s">
        <v>80</v>
      </c>
      <c r="H1723" t="s">
        <v>1536</v>
      </c>
      <c r="I1723" t="s">
        <v>1044</v>
      </c>
      <c r="J1723" t="s">
        <v>1530</v>
      </c>
    </row>
    <row r="1724" spans="1:10" x14ac:dyDescent="0.35">
      <c r="A1724" t="s">
        <v>10</v>
      </c>
      <c r="B1724" t="s">
        <v>1525</v>
      </c>
      <c r="C1724" s="227" t="s">
        <v>472</v>
      </c>
      <c r="D1724" s="227">
        <v>180.15</v>
      </c>
      <c r="E1724" s="227" t="s">
        <v>86</v>
      </c>
      <c r="F1724" t="s">
        <v>87</v>
      </c>
      <c r="G1724" t="s">
        <v>80</v>
      </c>
      <c r="H1724" t="s">
        <v>1536</v>
      </c>
      <c r="I1724" t="s">
        <v>1044</v>
      </c>
      <c r="J1724" t="s">
        <v>1530</v>
      </c>
    </row>
    <row r="1725" spans="1:10" x14ac:dyDescent="0.35">
      <c r="A1725" t="s">
        <v>10</v>
      </c>
      <c r="B1725" t="s">
        <v>1525</v>
      </c>
      <c r="C1725" s="227" t="s">
        <v>72</v>
      </c>
      <c r="D1725" s="227">
        <v>279</v>
      </c>
      <c r="E1725" s="227" t="s">
        <v>86</v>
      </c>
      <c r="F1725" t="s">
        <v>87</v>
      </c>
      <c r="G1725" t="s">
        <v>80</v>
      </c>
      <c r="H1725" t="s">
        <v>1536</v>
      </c>
      <c r="I1725" t="s">
        <v>1044</v>
      </c>
      <c r="J1725" t="s">
        <v>1530</v>
      </c>
    </row>
    <row r="1726" spans="1:10" x14ac:dyDescent="0.35">
      <c r="A1726" t="s">
        <v>10</v>
      </c>
      <c r="B1726" t="s">
        <v>1525</v>
      </c>
      <c r="C1726" s="227" t="s">
        <v>369</v>
      </c>
      <c r="D1726" s="227">
        <v>1088.27</v>
      </c>
      <c r="E1726" s="227" t="s">
        <v>72</v>
      </c>
      <c r="F1726" t="s">
        <v>311</v>
      </c>
      <c r="G1726" t="s">
        <v>312</v>
      </c>
      <c r="H1726" t="s">
        <v>1536</v>
      </c>
      <c r="I1726" t="s">
        <v>1044</v>
      </c>
      <c r="J1726" t="s">
        <v>1530</v>
      </c>
    </row>
    <row r="1727" spans="1:10" x14ac:dyDescent="0.35">
      <c r="A1727" t="s">
        <v>10</v>
      </c>
      <c r="B1727" t="s">
        <v>1525</v>
      </c>
      <c r="C1727" s="227" t="s">
        <v>86</v>
      </c>
      <c r="D1727" s="227">
        <v>1149.8800000000001</v>
      </c>
      <c r="E1727" s="227" t="s">
        <v>72</v>
      </c>
      <c r="F1727" t="s">
        <v>311</v>
      </c>
      <c r="G1727" t="s">
        <v>312</v>
      </c>
      <c r="H1727" t="s">
        <v>1536</v>
      </c>
      <c r="I1727" t="s">
        <v>1044</v>
      </c>
      <c r="J1727" t="s">
        <v>1530</v>
      </c>
    </row>
    <row r="1728" spans="1:10" x14ac:dyDescent="0.35">
      <c r="A1728" t="s">
        <v>10</v>
      </c>
      <c r="B1728" t="s">
        <v>1525</v>
      </c>
      <c r="C1728" s="227" t="s">
        <v>497</v>
      </c>
      <c r="D1728" s="227">
        <v>1077.3399999999999</v>
      </c>
      <c r="E1728" s="227" t="s">
        <v>72</v>
      </c>
      <c r="F1728" t="s">
        <v>311</v>
      </c>
      <c r="G1728" t="s">
        <v>312</v>
      </c>
      <c r="H1728" t="s">
        <v>1536</v>
      </c>
      <c r="I1728" t="s">
        <v>1044</v>
      </c>
      <c r="J1728" t="s">
        <v>1530</v>
      </c>
    </row>
    <row r="1729" spans="1:10" x14ac:dyDescent="0.35">
      <c r="A1729" t="s">
        <v>10</v>
      </c>
      <c r="B1729" t="s">
        <v>1525</v>
      </c>
      <c r="C1729" s="227" t="s">
        <v>501</v>
      </c>
      <c r="D1729" s="227">
        <v>126.74</v>
      </c>
      <c r="E1729" s="227" t="s">
        <v>100</v>
      </c>
      <c r="F1729" t="s">
        <v>314</v>
      </c>
      <c r="G1729" t="s">
        <v>312</v>
      </c>
      <c r="H1729" t="s">
        <v>1536</v>
      </c>
      <c r="I1729" t="s">
        <v>1044</v>
      </c>
      <c r="J1729" t="s">
        <v>1530</v>
      </c>
    </row>
    <row r="1730" spans="1:10" x14ac:dyDescent="0.35">
      <c r="A1730" t="s">
        <v>10</v>
      </c>
      <c r="B1730" t="s">
        <v>1525</v>
      </c>
      <c r="C1730" s="227" t="s">
        <v>502</v>
      </c>
      <c r="D1730" s="227">
        <v>117.82</v>
      </c>
      <c r="E1730" s="227" t="s">
        <v>100</v>
      </c>
      <c r="F1730" t="s">
        <v>314</v>
      </c>
      <c r="G1730" t="s">
        <v>312</v>
      </c>
      <c r="H1730" t="s">
        <v>1536</v>
      </c>
      <c r="I1730" t="s">
        <v>1044</v>
      </c>
      <c r="J1730" t="s">
        <v>1530</v>
      </c>
    </row>
    <row r="1731" spans="1:10" x14ac:dyDescent="0.35">
      <c r="A1731" t="s">
        <v>10</v>
      </c>
      <c r="B1731" t="s">
        <v>1525</v>
      </c>
      <c r="C1731" s="227" t="s">
        <v>707</v>
      </c>
      <c r="D1731" s="227">
        <v>101.34</v>
      </c>
      <c r="E1731" s="227" t="s">
        <v>100</v>
      </c>
      <c r="F1731" t="s">
        <v>314</v>
      </c>
      <c r="G1731" t="s">
        <v>312</v>
      </c>
      <c r="H1731" t="s">
        <v>1536</v>
      </c>
      <c r="I1731" t="s">
        <v>1044</v>
      </c>
      <c r="J1731" t="s">
        <v>1530</v>
      </c>
    </row>
    <row r="1732" spans="1:10" x14ac:dyDescent="0.35">
      <c r="A1732" t="s">
        <v>10</v>
      </c>
      <c r="B1732" t="s">
        <v>1525</v>
      </c>
      <c r="C1732" s="227" t="s">
        <v>101</v>
      </c>
      <c r="D1732" s="227">
        <v>1234.6600000000001</v>
      </c>
      <c r="E1732" s="227" t="s">
        <v>84</v>
      </c>
      <c r="F1732" t="s">
        <v>370</v>
      </c>
      <c r="G1732" t="s">
        <v>312</v>
      </c>
      <c r="H1732" t="s">
        <v>1536</v>
      </c>
      <c r="I1732" t="s">
        <v>1044</v>
      </c>
      <c r="J1732" t="s">
        <v>1530</v>
      </c>
    </row>
    <row r="1733" spans="1:10" x14ac:dyDescent="0.35">
      <c r="A1733" t="s">
        <v>10</v>
      </c>
      <c r="B1733" t="s">
        <v>1525</v>
      </c>
      <c r="C1733" s="227" t="s">
        <v>147</v>
      </c>
      <c r="D1733" s="227">
        <v>893.97</v>
      </c>
      <c r="E1733" s="227" t="s">
        <v>100</v>
      </c>
      <c r="F1733" t="s">
        <v>314</v>
      </c>
      <c r="G1733" t="s">
        <v>312</v>
      </c>
      <c r="H1733" t="s">
        <v>1536</v>
      </c>
      <c r="I1733" t="s">
        <v>1044</v>
      </c>
      <c r="J1733" t="s">
        <v>1530</v>
      </c>
    </row>
    <row r="1734" spans="1:10" x14ac:dyDescent="0.35">
      <c r="A1734" t="s">
        <v>10</v>
      </c>
      <c r="B1734" t="s">
        <v>1525</v>
      </c>
      <c r="C1734" s="227" t="s">
        <v>261</v>
      </c>
      <c r="D1734" s="227">
        <v>1186.57</v>
      </c>
      <c r="E1734" s="227" t="s">
        <v>100</v>
      </c>
      <c r="F1734" t="s">
        <v>314</v>
      </c>
      <c r="G1734" t="s">
        <v>312</v>
      </c>
      <c r="H1734" t="s">
        <v>1536</v>
      </c>
      <c r="I1734" t="s">
        <v>1044</v>
      </c>
      <c r="J1734" t="s">
        <v>1530</v>
      </c>
    </row>
    <row r="1735" spans="1:10" x14ac:dyDescent="0.35">
      <c r="A1735" t="s">
        <v>10</v>
      </c>
      <c r="B1735" t="s">
        <v>1525</v>
      </c>
      <c r="C1735" s="227" t="s">
        <v>828</v>
      </c>
      <c r="D1735" s="227">
        <v>56.12</v>
      </c>
      <c r="E1735" s="227" t="s">
        <v>100</v>
      </c>
      <c r="F1735" t="s">
        <v>314</v>
      </c>
      <c r="G1735" t="s">
        <v>312</v>
      </c>
      <c r="H1735" t="s">
        <v>1536</v>
      </c>
      <c r="I1735" t="s">
        <v>1044</v>
      </c>
      <c r="J1735" t="s">
        <v>1530</v>
      </c>
    </row>
    <row r="1736" spans="1:10" x14ac:dyDescent="0.35">
      <c r="A1736" t="s">
        <v>10</v>
      </c>
      <c r="B1736" t="s">
        <v>1525</v>
      </c>
      <c r="C1736" s="227" t="s">
        <v>615</v>
      </c>
      <c r="D1736" s="227">
        <v>52.01</v>
      </c>
      <c r="E1736" s="227" t="s">
        <v>100</v>
      </c>
      <c r="F1736" t="s">
        <v>314</v>
      </c>
      <c r="G1736" t="s">
        <v>312</v>
      </c>
      <c r="H1736" t="s">
        <v>1536</v>
      </c>
      <c r="I1736" t="s">
        <v>1044</v>
      </c>
      <c r="J1736" t="s">
        <v>1530</v>
      </c>
    </row>
    <row r="1737" spans="1:10" x14ac:dyDescent="0.35">
      <c r="A1737" t="s">
        <v>10</v>
      </c>
      <c r="B1737" t="s">
        <v>1525</v>
      </c>
      <c r="C1737" s="227" t="s">
        <v>85</v>
      </c>
      <c r="D1737" s="227">
        <v>1279.6400000000001</v>
      </c>
      <c r="E1737" s="227" t="s">
        <v>100</v>
      </c>
      <c r="F1737" t="s">
        <v>314</v>
      </c>
      <c r="G1737" t="s">
        <v>312</v>
      </c>
      <c r="H1737" t="s">
        <v>1536</v>
      </c>
      <c r="I1737" t="s">
        <v>1044</v>
      </c>
      <c r="J1737" t="s">
        <v>1530</v>
      </c>
    </row>
    <row r="1738" spans="1:10" x14ac:dyDescent="0.35">
      <c r="A1738" t="s">
        <v>10</v>
      </c>
      <c r="B1738" t="s">
        <v>1525</v>
      </c>
      <c r="C1738" s="227" t="s">
        <v>91</v>
      </c>
      <c r="D1738" s="227">
        <v>82.7</v>
      </c>
      <c r="E1738" s="227" t="s">
        <v>100</v>
      </c>
      <c r="F1738" t="s">
        <v>314</v>
      </c>
      <c r="G1738" t="s">
        <v>312</v>
      </c>
      <c r="H1738" t="s">
        <v>1536</v>
      </c>
      <c r="I1738" t="s">
        <v>1044</v>
      </c>
      <c r="J1738" t="s">
        <v>1530</v>
      </c>
    </row>
    <row r="1739" spans="1:10" x14ac:dyDescent="0.35">
      <c r="A1739" t="s">
        <v>10</v>
      </c>
      <c r="B1739" t="s">
        <v>1525</v>
      </c>
      <c r="C1739" s="227" t="s">
        <v>492</v>
      </c>
      <c r="D1739" s="227">
        <v>970.23</v>
      </c>
      <c r="E1739" s="227" t="s">
        <v>123</v>
      </c>
      <c r="F1739" t="s">
        <v>456</v>
      </c>
      <c r="G1739" t="s">
        <v>457</v>
      </c>
      <c r="H1739" t="s">
        <v>1536</v>
      </c>
      <c r="I1739" t="s">
        <v>1044</v>
      </c>
      <c r="J1739" t="s">
        <v>1530</v>
      </c>
    </row>
    <row r="1740" spans="1:10" x14ac:dyDescent="0.35">
      <c r="A1740" t="s">
        <v>10</v>
      </c>
      <c r="B1740" t="s">
        <v>1525</v>
      </c>
      <c r="C1740" s="227" t="s">
        <v>61</v>
      </c>
      <c r="D1740" s="227">
        <v>1061.17</v>
      </c>
      <c r="E1740" s="227" t="s">
        <v>123</v>
      </c>
      <c r="F1740" t="s">
        <v>456</v>
      </c>
      <c r="G1740" t="s">
        <v>457</v>
      </c>
      <c r="H1740" t="s">
        <v>1536</v>
      </c>
      <c r="I1740" t="s">
        <v>1044</v>
      </c>
      <c r="J1740" t="s">
        <v>1530</v>
      </c>
    </row>
    <row r="1741" spans="1:10" x14ac:dyDescent="0.35">
      <c r="A1741" t="s">
        <v>10</v>
      </c>
      <c r="B1741" t="s">
        <v>1525</v>
      </c>
      <c r="C1741" s="227" t="s">
        <v>121</v>
      </c>
      <c r="D1741" s="227">
        <v>992.4</v>
      </c>
      <c r="E1741" s="227" t="s">
        <v>123</v>
      </c>
      <c r="F1741" t="s">
        <v>456</v>
      </c>
      <c r="G1741" t="s">
        <v>457</v>
      </c>
      <c r="H1741" t="s">
        <v>1536</v>
      </c>
      <c r="I1741" t="s">
        <v>1044</v>
      </c>
      <c r="J1741" t="s">
        <v>1530</v>
      </c>
    </row>
    <row r="1742" spans="1:10" x14ac:dyDescent="0.35">
      <c r="A1742" t="s">
        <v>10</v>
      </c>
      <c r="B1742" t="s">
        <v>1525</v>
      </c>
      <c r="C1742" s="227" t="s">
        <v>104</v>
      </c>
      <c r="D1742" s="227">
        <v>933.05</v>
      </c>
      <c r="E1742" s="227" t="s">
        <v>123</v>
      </c>
      <c r="F1742" t="s">
        <v>456</v>
      </c>
      <c r="G1742" t="s">
        <v>457</v>
      </c>
      <c r="H1742" t="s">
        <v>1536</v>
      </c>
      <c r="I1742" t="s">
        <v>1044</v>
      </c>
      <c r="J1742" t="s">
        <v>1530</v>
      </c>
    </row>
    <row r="1743" spans="1:10" x14ac:dyDescent="0.35">
      <c r="A1743" t="s">
        <v>10</v>
      </c>
      <c r="B1743" t="s">
        <v>1525</v>
      </c>
      <c r="C1743" s="227" t="s">
        <v>122</v>
      </c>
      <c r="D1743" s="227">
        <v>989.77</v>
      </c>
      <c r="E1743" s="227" t="s">
        <v>123</v>
      </c>
      <c r="F1743" t="s">
        <v>456</v>
      </c>
      <c r="G1743" t="s">
        <v>457</v>
      </c>
      <c r="H1743" t="s">
        <v>1536</v>
      </c>
      <c r="I1743" t="s">
        <v>1044</v>
      </c>
      <c r="J1743" t="s">
        <v>1530</v>
      </c>
    </row>
    <row r="1744" spans="1:10" x14ac:dyDescent="0.35">
      <c r="A1744" t="s">
        <v>10</v>
      </c>
      <c r="B1744" t="s">
        <v>1525</v>
      </c>
      <c r="C1744" s="227" t="s">
        <v>1559</v>
      </c>
      <c r="D1744" s="227">
        <v>249.9</v>
      </c>
      <c r="E1744" s="227" t="s">
        <v>136</v>
      </c>
      <c r="F1744" t="s">
        <v>652</v>
      </c>
      <c r="G1744" t="s">
        <v>457</v>
      </c>
      <c r="H1744" t="s">
        <v>1536</v>
      </c>
      <c r="I1744" t="s">
        <v>1044</v>
      </c>
      <c r="J1744" t="s">
        <v>1530</v>
      </c>
    </row>
    <row r="1745" spans="1:10" x14ac:dyDescent="0.35">
      <c r="A1745" t="s">
        <v>10</v>
      </c>
      <c r="B1745" t="s">
        <v>1525</v>
      </c>
      <c r="C1745" s="227" t="s">
        <v>710</v>
      </c>
      <c r="D1745" s="227">
        <v>513.05999999999995</v>
      </c>
      <c r="E1745" s="227" t="s">
        <v>136</v>
      </c>
      <c r="F1745" t="s">
        <v>652</v>
      </c>
      <c r="G1745" t="s">
        <v>457</v>
      </c>
      <c r="H1745" t="s">
        <v>1536</v>
      </c>
      <c r="I1745" t="s">
        <v>1044</v>
      </c>
      <c r="J1745" t="s">
        <v>1530</v>
      </c>
    </row>
    <row r="1746" spans="1:10" x14ac:dyDescent="0.35">
      <c r="A1746" t="s">
        <v>10</v>
      </c>
      <c r="B1746" t="s">
        <v>1525</v>
      </c>
      <c r="C1746" s="227" t="s">
        <v>723</v>
      </c>
      <c r="D1746" s="227">
        <v>441.07</v>
      </c>
      <c r="E1746" s="227" t="s">
        <v>136</v>
      </c>
      <c r="F1746" t="s">
        <v>652</v>
      </c>
      <c r="G1746" t="s">
        <v>457</v>
      </c>
      <c r="H1746" t="s">
        <v>1536</v>
      </c>
      <c r="I1746" t="s">
        <v>1044</v>
      </c>
      <c r="J1746" t="s">
        <v>1530</v>
      </c>
    </row>
    <row r="1747" spans="1:10" x14ac:dyDescent="0.35">
      <c r="A1747" t="s">
        <v>10</v>
      </c>
      <c r="B1747" t="s">
        <v>1525</v>
      </c>
      <c r="C1747" s="227" t="s">
        <v>712</v>
      </c>
      <c r="D1747" s="227">
        <v>207.84</v>
      </c>
      <c r="E1747" s="227" t="s">
        <v>136</v>
      </c>
      <c r="F1747" t="s">
        <v>652</v>
      </c>
      <c r="G1747" t="s">
        <v>457</v>
      </c>
      <c r="H1747" t="s">
        <v>1536</v>
      </c>
      <c r="I1747" t="s">
        <v>1044</v>
      </c>
      <c r="J1747" t="s">
        <v>1530</v>
      </c>
    </row>
    <row r="1748" spans="1:10" x14ac:dyDescent="0.35">
      <c r="A1748" t="s">
        <v>10</v>
      </c>
      <c r="B1748" t="s">
        <v>1525</v>
      </c>
      <c r="C1748" s="227" t="s">
        <v>713</v>
      </c>
      <c r="D1748" s="227">
        <v>211.09</v>
      </c>
      <c r="E1748" s="227" t="s">
        <v>136</v>
      </c>
      <c r="F1748" t="s">
        <v>652</v>
      </c>
      <c r="G1748" t="s">
        <v>457</v>
      </c>
      <c r="H1748" t="s">
        <v>1536</v>
      </c>
      <c r="I1748" t="s">
        <v>1044</v>
      </c>
      <c r="J1748" t="s">
        <v>1530</v>
      </c>
    </row>
    <row r="1749" spans="1:10" x14ac:dyDescent="0.35">
      <c r="A1749" t="s">
        <v>10</v>
      </c>
      <c r="B1749" t="s">
        <v>1525</v>
      </c>
      <c r="C1749" s="227" t="s">
        <v>711</v>
      </c>
      <c r="D1749" s="227">
        <v>203.68</v>
      </c>
      <c r="E1749" s="227" t="s">
        <v>136</v>
      </c>
      <c r="F1749" t="s">
        <v>652</v>
      </c>
      <c r="G1749" t="s">
        <v>457</v>
      </c>
      <c r="H1749" t="s">
        <v>1536</v>
      </c>
      <c r="I1749" t="s">
        <v>1044</v>
      </c>
      <c r="J1749" t="s">
        <v>1530</v>
      </c>
    </row>
    <row r="1750" spans="1:10" x14ac:dyDescent="0.35">
      <c r="A1750" t="s">
        <v>10</v>
      </c>
      <c r="B1750" t="s">
        <v>1525</v>
      </c>
      <c r="C1750" s="227" t="s">
        <v>1028</v>
      </c>
      <c r="D1750" s="227">
        <v>101.05</v>
      </c>
      <c r="E1750" s="227" t="s">
        <v>136</v>
      </c>
      <c r="F1750" t="s">
        <v>652</v>
      </c>
      <c r="G1750" t="s">
        <v>457</v>
      </c>
      <c r="H1750" t="s">
        <v>1536</v>
      </c>
      <c r="I1750" t="s">
        <v>1044</v>
      </c>
      <c r="J1750" t="s">
        <v>1530</v>
      </c>
    </row>
    <row r="1751" spans="1:10" x14ac:dyDescent="0.35">
      <c r="A1751" t="s">
        <v>10</v>
      </c>
      <c r="B1751" t="s">
        <v>1525</v>
      </c>
      <c r="C1751" s="227" t="s">
        <v>810</v>
      </c>
      <c r="D1751" s="227">
        <v>400.64</v>
      </c>
      <c r="E1751" s="227" t="s">
        <v>147</v>
      </c>
      <c r="F1751" t="s">
        <v>148</v>
      </c>
      <c r="G1751" t="s">
        <v>80</v>
      </c>
      <c r="H1751" t="s">
        <v>1536</v>
      </c>
      <c r="I1751" t="s">
        <v>1044</v>
      </c>
      <c r="J1751" t="s">
        <v>1530</v>
      </c>
    </row>
    <row r="1752" spans="1:10" x14ac:dyDescent="0.35">
      <c r="A1752" t="s">
        <v>10</v>
      </c>
      <c r="B1752" t="s">
        <v>1525</v>
      </c>
      <c r="C1752" s="227" t="s">
        <v>466</v>
      </c>
      <c r="D1752" s="227">
        <v>140.02000000000001</v>
      </c>
      <c r="E1752" s="227" t="s">
        <v>147</v>
      </c>
      <c r="F1752" t="s">
        <v>148</v>
      </c>
      <c r="G1752" t="s">
        <v>80</v>
      </c>
      <c r="H1752" t="s">
        <v>1536</v>
      </c>
      <c r="I1752" t="s">
        <v>1044</v>
      </c>
      <c r="J1752" t="s">
        <v>1530</v>
      </c>
    </row>
    <row r="1753" spans="1:10" x14ac:dyDescent="0.35">
      <c r="A1753" t="s">
        <v>10</v>
      </c>
      <c r="B1753" t="s">
        <v>1525</v>
      </c>
      <c r="C1753" s="227" t="s">
        <v>860</v>
      </c>
      <c r="D1753" s="227">
        <v>151.22</v>
      </c>
      <c r="E1753" s="227" t="s">
        <v>147</v>
      </c>
      <c r="F1753" t="s">
        <v>148</v>
      </c>
      <c r="G1753" t="s">
        <v>80</v>
      </c>
      <c r="H1753" t="s">
        <v>1536</v>
      </c>
      <c r="I1753" t="s">
        <v>1044</v>
      </c>
      <c r="J1753" t="s">
        <v>1530</v>
      </c>
    </row>
    <row r="1754" spans="1:10" x14ac:dyDescent="0.35">
      <c r="A1754" t="s">
        <v>10</v>
      </c>
      <c r="B1754" t="s">
        <v>1525</v>
      </c>
      <c r="C1754" s="227" t="s">
        <v>582</v>
      </c>
      <c r="D1754" s="227">
        <v>273.51</v>
      </c>
      <c r="E1754" s="227" t="s">
        <v>147</v>
      </c>
      <c r="F1754" t="s">
        <v>148</v>
      </c>
      <c r="G1754" t="s">
        <v>80</v>
      </c>
      <c r="H1754" t="s">
        <v>1536</v>
      </c>
      <c r="I1754" t="s">
        <v>1044</v>
      </c>
      <c r="J1754" t="s">
        <v>1530</v>
      </c>
    </row>
    <row r="1755" spans="1:10" x14ac:dyDescent="0.35">
      <c r="A1755" t="s">
        <v>10</v>
      </c>
      <c r="B1755" t="s">
        <v>1525</v>
      </c>
      <c r="C1755" s="227" t="s">
        <v>258</v>
      </c>
      <c r="D1755" s="227">
        <v>1013.26</v>
      </c>
      <c r="E1755" s="227" t="s">
        <v>147</v>
      </c>
      <c r="F1755" t="s">
        <v>148</v>
      </c>
      <c r="G1755" t="s">
        <v>80</v>
      </c>
      <c r="H1755" t="s">
        <v>1536</v>
      </c>
      <c r="I1755" t="s">
        <v>1044</v>
      </c>
      <c r="J1755" t="s">
        <v>1530</v>
      </c>
    </row>
    <row r="1756" spans="1:10" x14ac:dyDescent="0.35">
      <c r="A1756" t="s">
        <v>10</v>
      </c>
      <c r="B1756" t="s">
        <v>1525</v>
      </c>
      <c r="C1756" s="227" t="s">
        <v>823</v>
      </c>
      <c r="D1756" s="227">
        <v>122.31</v>
      </c>
      <c r="E1756" s="227" t="s">
        <v>147</v>
      </c>
      <c r="F1756" t="s">
        <v>148</v>
      </c>
      <c r="G1756" t="s">
        <v>80</v>
      </c>
      <c r="H1756" t="s">
        <v>1536</v>
      </c>
      <c r="I1756" t="s">
        <v>1044</v>
      </c>
      <c r="J1756" t="s">
        <v>1530</v>
      </c>
    </row>
    <row r="1757" spans="1:10" x14ac:dyDescent="0.35">
      <c r="A1757" t="s">
        <v>10</v>
      </c>
      <c r="B1757" t="s">
        <v>1525</v>
      </c>
      <c r="C1757" s="227" t="s">
        <v>824</v>
      </c>
      <c r="D1757" s="227">
        <v>139.15</v>
      </c>
      <c r="E1757" s="227" t="s">
        <v>147</v>
      </c>
      <c r="F1757" t="s">
        <v>148</v>
      </c>
      <c r="G1757" t="s">
        <v>80</v>
      </c>
      <c r="H1757" t="s">
        <v>1536</v>
      </c>
      <c r="I1757" t="s">
        <v>1044</v>
      </c>
      <c r="J1757" t="s">
        <v>1530</v>
      </c>
    </row>
    <row r="1758" spans="1:10" x14ac:dyDescent="0.35">
      <c r="A1758" t="s">
        <v>10</v>
      </c>
      <c r="B1758" t="s">
        <v>1525</v>
      </c>
      <c r="C1758" s="227" t="s">
        <v>866</v>
      </c>
      <c r="D1758" s="227">
        <v>156.38</v>
      </c>
      <c r="E1758" s="227" t="s">
        <v>147</v>
      </c>
      <c r="F1758" t="s">
        <v>148</v>
      </c>
      <c r="G1758" t="s">
        <v>80</v>
      </c>
      <c r="H1758" t="s">
        <v>1536</v>
      </c>
      <c r="I1758" t="s">
        <v>1044</v>
      </c>
      <c r="J1758" t="s">
        <v>1530</v>
      </c>
    </row>
    <row r="1759" spans="1:10" x14ac:dyDescent="0.35">
      <c r="A1759" t="s">
        <v>10</v>
      </c>
      <c r="B1759" t="s">
        <v>1525</v>
      </c>
      <c r="C1759" s="227" t="s">
        <v>238</v>
      </c>
      <c r="D1759" s="227">
        <v>3.46</v>
      </c>
      <c r="E1759" s="227" t="s">
        <v>236</v>
      </c>
      <c r="F1759" t="s">
        <v>237</v>
      </c>
      <c r="G1759" t="s">
        <v>13</v>
      </c>
      <c r="H1759" t="s">
        <v>14</v>
      </c>
      <c r="I1759" t="s">
        <v>15</v>
      </c>
      <c r="J1759" t="s">
        <v>16</v>
      </c>
    </row>
    <row r="1760" spans="1:10" x14ac:dyDescent="0.35">
      <c r="A1760" t="s">
        <v>10</v>
      </c>
      <c r="B1760" t="s">
        <v>1525</v>
      </c>
      <c r="C1760" s="227" t="s">
        <v>836</v>
      </c>
      <c r="D1760" s="227">
        <v>443.33</v>
      </c>
      <c r="E1760" s="227" t="s">
        <v>147</v>
      </c>
      <c r="F1760" t="s">
        <v>148</v>
      </c>
      <c r="G1760" t="s">
        <v>80</v>
      </c>
      <c r="H1760" t="s">
        <v>1536</v>
      </c>
      <c r="I1760" t="s">
        <v>1044</v>
      </c>
      <c r="J1760" t="s">
        <v>1530</v>
      </c>
    </row>
    <row r="1761" spans="1:10" x14ac:dyDescent="0.35">
      <c r="A1761" t="s">
        <v>10</v>
      </c>
      <c r="B1761" t="s">
        <v>1525</v>
      </c>
      <c r="C1761" s="227" t="s">
        <v>127</v>
      </c>
      <c r="D1761" s="227">
        <v>450.21</v>
      </c>
      <c r="E1761" s="227" t="s">
        <v>147</v>
      </c>
      <c r="F1761" t="s">
        <v>148</v>
      </c>
      <c r="G1761" t="s">
        <v>80</v>
      </c>
      <c r="H1761" t="s">
        <v>1536</v>
      </c>
      <c r="I1761" t="s">
        <v>1044</v>
      </c>
      <c r="J1761" t="s">
        <v>1530</v>
      </c>
    </row>
    <row r="1762" spans="1:10" x14ac:dyDescent="0.35">
      <c r="A1762" t="s">
        <v>10</v>
      </c>
      <c r="B1762" t="s">
        <v>1525</v>
      </c>
      <c r="C1762" s="227" t="s">
        <v>137</v>
      </c>
      <c r="D1762" s="227">
        <v>449.82</v>
      </c>
      <c r="E1762" s="227" t="s">
        <v>147</v>
      </c>
      <c r="F1762" t="s">
        <v>148</v>
      </c>
      <c r="G1762" t="s">
        <v>80</v>
      </c>
      <c r="H1762" t="s">
        <v>1536</v>
      </c>
      <c r="I1762" t="s">
        <v>1044</v>
      </c>
      <c r="J1762" t="s">
        <v>1530</v>
      </c>
    </row>
    <row r="1763" spans="1:10" x14ac:dyDescent="0.35">
      <c r="A1763" t="s">
        <v>10</v>
      </c>
      <c r="B1763" t="s">
        <v>1525</v>
      </c>
      <c r="C1763" s="227" t="s">
        <v>863</v>
      </c>
      <c r="D1763" s="227">
        <v>157</v>
      </c>
      <c r="E1763" s="227" t="s">
        <v>147</v>
      </c>
      <c r="F1763" t="s">
        <v>148</v>
      </c>
      <c r="G1763" t="s">
        <v>80</v>
      </c>
      <c r="H1763" t="s">
        <v>1536</v>
      </c>
      <c r="I1763" t="s">
        <v>1044</v>
      </c>
      <c r="J1763" t="s">
        <v>1530</v>
      </c>
    </row>
    <row r="1764" spans="1:10" x14ac:dyDescent="0.35">
      <c r="A1764" t="s">
        <v>10</v>
      </c>
      <c r="B1764" t="s">
        <v>1525</v>
      </c>
      <c r="C1764" s="227" t="s">
        <v>670</v>
      </c>
      <c r="D1764" s="227">
        <v>120</v>
      </c>
      <c r="E1764" s="227" t="s">
        <v>147</v>
      </c>
      <c r="F1764" t="s">
        <v>148</v>
      </c>
      <c r="G1764" t="s">
        <v>80</v>
      </c>
      <c r="H1764" t="s">
        <v>1536</v>
      </c>
      <c r="I1764" t="s">
        <v>1044</v>
      </c>
      <c r="J1764" t="s">
        <v>1530</v>
      </c>
    </row>
    <row r="1765" spans="1:10" x14ac:dyDescent="0.35">
      <c r="A1765" t="s">
        <v>10</v>
      </c>
      <c r="B1765" t="s">
        <v>1525</v>
      </c>
      <c r="C1765" s="227" t="s">
        <v>150</v>
      </c>
      <c r="D1765" s="227">
        <v>341.28</v>
      </c>
      <c r="E1765" s="227" t="s">
        <v>147</v>
      </c>
      <c r="F1765" t="s">
        <v>148</v>
      </c>
      <c r="G1765" t="s">
        <v>80</v>
      </c>
      <c r="H1765" t="s">
        <v>1536</v>
      </c>
      <c r="I1765" t="s">
        <v>1044</v>
      </c>
      <c r="J1765" t="s">
        <v>1530</v>
      </c>
    </row>
    <row r="1766" spans="1:10" x14ac:dyDescent="0.35">
      <c r="A1766" t="s">
        <v>10</v>
      </c>
      <c r="B1766" t="s">
        <v>1525</v>
      </c>
      <c r="C1766" s="227" t="s">
        <v>181</v>
      </c>
      <c r="D1766" s="227">
        <v>341.28</v>
      </c>
      <c r="E1766" s="227" t="s">
        <v>147</v>
      </c>
      <c r="F1766" t="s">
        <v>148</v>
      </c>
      <c r="G1766" t="s">
        <v>80</v>
      </c>
      <c r="H1766" t="s">
        <v>1536</v>
      </c>
      <c r="I1766" t="s">
        <v>1044</v>
      </c>
      <c r="J1766" t="s">
        <v>1530</v>
      </c>
    </row>
    <row r="1767" spans="1:10" x14ac:dyDescent="0.35">
      <c r="A1767" t="s">
        <v>10</v>
      </c>
      <c r="B1767" t="s">
        <v>1525</v>
      </c>
      <c r="C1767" s="227" t="s">
        <v>79</v>
      </c>
      <c r="D1767" s="227">
        <v>1279.56</v>
      </c>
      <c r="E1767" s="227" t="s">
        <v>147</v>
      </c>
      <c r="F1767" t="s">
        <v>148</v>
      </c>
      <c r="G1767" t="s">
        <v>80</v>
      </c>
      <c r="H1767" t="s">
        <v>1536</v>
      </c>
      <c r="I1767" t="s">
        <v>1044</v>
      </c>
      <c r="J1767" t="s">
        <v>1530</v>
      </c>
    </row>
    <row r="1768" spans="1:10" x14ac:dyDescent="0.35">
      <c r="A1768" t="s">
        <v>10</v>
      </c>
      <c r="B1768" t="s">
        <v>1525</v>
      </c>
      <c r="C1768" s="227" t="s">
        <v>319</v>
      </c>
      <c r="D1768" s="227">
        <v>124.34</v>
      </c>
      <c r="E1768" s="227" t="s">
        <v>147</v>
      </c>
      <c r="F1768" t="s">
        <v>148</v>
      </c>
      <c r="G1768" t="s">
        <v>80</v>
      </c>
      <c r="H1768" t="s">
        <v>1536</v>
      </c>
      <c r="I1768" t="s">
        <v>1044</v>
      </c>
      <c r="J1768" t="s">
        <v>1530</v>
      </c>
    </row>
    <row r="1769" spans="1:10" x14ac:dyDescent="0.35">
      <c r="A1769" t="s">
        <v>10</v>
      </c>
      <c r="B1769" t="s">
        <v>1525</v>
      </c>
      <c r="C1769" s="227" t="s">
        <v>321</v>
      </c>
      <c r="D1769" s="227">
        <v>139.68</v>
      </c>
      <c r="E1769" s="227" t="s">
        <v>147</v>
      </c>
      <c r="F1769" t="s">
        <v>148</v>
      </c>
      <c r="G1769" t="s">
        <v>80</v>
      </c>
      <c r="H1769" t="s">
        <v>1536</v>
      </c>
      <c r="I1769" t="s">
        <v>1044</v>
      </c>
      <c r="J1769" t="s">
        <v>1530</v>
      </c>
    </row>
    <row r="1770" spans="1:10" x14ac:dyDescent="0.35">
      <c r="A1770" t="s">
        <v>10</v>
      </c>
      <c r="B1770" t="s">
        <v>1525</v>
      </c>
      <c r="C1770" s="227" t="s">
        <v>65</v>
      </c>
      <c r="D1770" s="227">
        <v>116.63</v>
      </c>
      <c r="E1770" s="227" t="s">
        <v>177</v>
      </c>
      <c r="F1770" t="s">
        <v>178</v>
      </c>
      <c r="G1770" t="s">
        <v>179</v>
      </c>
      <c r="H1770" t="s">
        <v>1536</v>
      </c>
      <c r="I1770" t="s">
        <v>1044</v>
      </c>
      <c r="J1770" t="s">
        <v>1530</v>
      </c>
    </row>
    <row r="1771" spans="1:10" x14ac:dyDescent="0.35">
      <c r="A1771" t="s">
        <v>10</v>
      </c>
      <c r="B1771" t="s">
        <v>1525</v>
      </c>
      <c r="C1771" s="227" t="s">
        <v>699</v>
      </c>
      <c r="D1771" s="227">
        <v>297.45999999999998</v>
      </c>
      <c r="E1771" s="227" t="s">
        <v>434</v>
      </c>
      <c r="F1771" t="s">
        <v>435</v>
      </c>
      <c r="G1771" t="s">
        <v>436</v>
      </c>
      <c r="H1771" t="s">
        <v>1536</v>
      </c>
      <c r="I1771" t="s">
        <v>1044</v>
      </c>
      <c r="J1771" t="s">
        <v>1530</v>
      </c>
    </row>
    <row r="1772" spans="1:10" x14ac:dyDescent="0.35">
      <c r="A1772" t="s">
        <v>10</v>
      </c>
      <c r="B1772" t="s">
        <v>1525</v>
      </c>
      <c r="C1772" s="227" t="s">
        <v>747</v>
      </c>
      <c r="D1772" s="227">
        <v>190.6</v>
      </c>
      <c r="E1772" s="227" t="s">
        <v>792</v>
      </c>
      <c r="F1772" t="s">
        <v>793</v>
      </c>
      <c r="G1772" t="s">
        <v>13</v>
      </c>
      <c r="H1772" t="s">
        <v>14</v>
      </c>
      <c r="I1772" t="s">
        <v>15</v>
      </c>
      <c r="J1772" t="s">
        <v>16</v>
      </c>
    </row>
    <row r="1773" spans="1:10" x14ac:dyDescent="0.35">
      <c r="A1773" t="s">
        <v>10</v>
      </c>
      <c r="B1773" t="s">
        <v>1525</v>
      </c>
      <c r="C1773" s="227" t="s">
        <v>579</v>
      </c>
      <c r="D1773" s="227">
        <v>220.33</v>
      </c>
      <c r="E1773" s="227" t="s">
        <v>647</v>
      </c>
      <c r="F1773" t="s">
        <v>648</v>
      </c>
      <c r="G1773" t="s">
        <v>13</v>
      </c>
      <c r="H1773" t="s">
        <v>1536</v>
      </c>
      <c r="I1773" t="s">
        <v>1044</v>
      </c>
      <c r="J1773" t="s">
        <v>1530</v>
      </c>
    </row>
    <row r="1774" spans="1:10" x14ac:dyDescent="0.35">
      <c r="A1774" t="s">
        <v>10</v>
      </c>
      <c r="B1774" t="s">
        <v>1525</v>
      </c>
      <c r="C1774" s="227" t="s">
        <v>257</v>
      </c>
      <c r="D1774" s="227">
        <v>805.63</v>
      </c>
      <c r="E1774" s="227" t="s">
        <v>647</v>
      </c>
      <c r="F1774" t="s">
        <v>648</v>
      </c>
      <c r="G1774" t="s">
        <v>13</v>
      </c>
      <c r="H1774" t="s">
        <v>14</v>
      </c>
      <c r="I1774" t="s">
        <v>15</v>
      </c>
      <c r="J1774" t="s">
        <v>16</v>
      </c>
    </row>
    <row r="1775" spans="1:10" x14ac:dyDescent="0.35">
      <c r="A1775" t="s">
        <v>10</v>
      </c>
      <c r="B1775" t="s">
        <v>1525</v>
      </c>
      <c r="C1775" s="227" t="s">
        <v>330</v>
      </c>
      <c r="D1775" s="227">
        <v>941.68</v>
      </c>
      <c r="E1775" s="227" t="s">
        <v>647</v>
      </c>
      <c r="F1775" t="s">
        <v>648</v>
      </c>
      <c r="G1775" t="s">
        <v>13</v>
      </c>
      <c r="H1775" t="s">
        <v>14</v>
      </c>
      <c r="I1775" t="s">
        <v>15</v>
      </c>
      <c r="J1775" t="s">
        <v>16</v>
      </c>
    </row>
    <row r="1776" spans="1:10" x14ac:dyDescent="0.35">
      <c r="A1776" t="s">
        <v>10</v>
      </c>
      <c r="B1776" t="s">
        <v>1525</v>
      </c>
      <c r="C1776" s="227" t="s">
        <v>333</v>
      </c>
      <c r="D1776" s="227">
        <v>15</v>
      </c>
      <c r="E1776" s="227" t="s">
        <v>647</v>
      </c>
      <c r="F1776" t="s">
        <v>648</v>
      </c>
      <c r="G1776" t="s">
        <v>13</v>
      </c>
      <c r="H1776" t="s">
        <v>14</v>
      </c>
      <c r="I1776" t="s">
        <v>15</v>
      </c>
      <c r="J1776" t="s">
        <v>16</v>
      </c>
    </row>
    <row r="1777" spans="1:10" x14ac:dyDescent="0.35">
      <c r="A1777" t="s">
        <v>10</v>
      </c>
      <c r="B1777" t="s">
        <v>1525</v>
      </c>
      <c r="C1777" s="227" t="s">
        <v>1560</v>
      </c>
      <c r="D1777" s="227">
        <v>85.12</v>
      </c>
      <c r="E1777" s="227" t="s">
        <v>647</v>
      </c>
      <c r="F1777" t="s">
        <v>648</v>
      </c>
      <c r="G1777" t="s">
        <v>13</v>
      </c>
      <c r="H1777" t="s">
        <v>14</v>
      </c>
      <c r="I1777" t="s">
        <v>15</v>
      </c>
      <c r="J1777" t="s">
        <v>16</v>
      </c>
    </row>
    <row r="1778" spans="1:10" x14ac:dyDescent="0.35">
      <c r="A1778" t="s">
        <v>10</v>
      </c>
      <c r="B1778" t="s">
        <v>1525</v>
      </c>
      <c r="C1778" s="227" t="s">
        <v>768</v>
      </c>
      <c r="D1778" s="227">
        <v>235.14</v>
      </c>
      <c r="E1778" s="227" t="s">
        <v>647</v>
      </c>
      <c r="F1778" t="s">
        <v>648</v>
      </c>
      <c r="G1778" t="s">
        <v>13</v>
      </c>
      <c r="H1778" t="s">
        <v>14</v>
      </c>
      <c r="I1778" t="s">
        <v>15</v>
      </c>
      <c r="J1778" t="s">
        <v>16</v>
      </c>
    </row>
    <row r="1779" spans="1:10" x14ac:dyDescent="0.35">
      <c r="A1779" t="s">
        <v>10</v>
      </c>
      <c r="B1779" t="s">
        <v>1525</v>
      </c>
      <c r="C1779" s="227" t="s">
        <v>1561</v>
      </c>
      <c r="D1779" s="227">
        <v>235.34</v>
      </c>
      <c r="E1779" s="227" t="s">
        <v>647</v>
      </c>
      <c r="F1779" t="s">
        <v>648</v>
      </c>
      <c r="G1779" t="s">
        <v>13</v>
      </c>
      <c r="H1779" t="s">
        <v>14</v>
      </c>
      <c r="I1779" t="s">
        <v>15</v>
      </c>
      <c r="J1779" t="s">
        <v>16</v>
      </c>
    </row>
    <row r="1780" spans="1:10" x14ac:dyDescent="0.35">
      <c r="A1780" t="s">
        <v>10</v>
      </c>
      <c r="B1780" t="s">
        <v>1525</v>
      </c>
      <c r="C1780" s="227" t="s">
        <v>332</v>
      </c>
      <c r="D1780" s="227">
        <v>30</v>
      </c>
      <c r="E1780" s="227" t="s">
        <v>647</v>
      </c>
      <c r="F1780" t="s">
        <v>648</v>
      </c>
      <c r="G1780" t="s">
        <v>13</v>
      </c>
      <c r="H1780" t="s">
        <v>14</v>
      </c>
      <c r="I1780" t="s">
        <v>15</v>
      </c>
      <c r="J1780" t="s">
        <v>16</v>
      </c>
    </row>
    <row r="1781" spans="1:10" x14ac:dyDescent="0.35">
      <c r="A1781" t="s">
        <v>10</v>
      </c>
      <c r="B1781" t="s">
        <v>1525</v>
      </c>
      <c r="C1781" s="227" t="s">
        <v>331</v>
      </c>
      <c r="D1781" s="227">
        <v>15.5</v>
      </c>
      <c r="E1781" s="227" t="s">
        <v>647</v>
      </c>
      <c r="F1781" t="s">
        <v>648</v>
      </c>
      <c r="G1781" t="s">
        <v>13</v>
      </c>
      <c r="H1781" t="s">
        <v>14</v>
      </c>
      <c r="I1781" t="s">
        <v>15</v>
      </c>
      <c r="J1781" t="s">
        <v>16</v>
      </c>
    </row>
    <row r="1782" spans="1:10" x14ac:dyDescent="0.35">
      <c r="A1782" t="s">
        <v>10</v>
      </c>
      <c r="B1782" t="s">
        <v>1525</v>
      </c>
      <c r="C1782" s="227" t="s">
        <v>17</v>
      </c>
      <c r="D1782" s="227">
        <v>195.28</v>
      </c>
      <c r="E1782" s="227" t="s">
        <v>18</v>
      </c>
      <c r="F1782" t="s">
        <v>19</v>
      </c>
      <c r="G1782" t="s">
        <v>13</v>
      </c>
      <c r="H1782" t="s">
        <v>14</v>
      </c>
      <c r="I1782" t="s">
        <v>15</v>
      </c>
      <c r="J1782" t="s">
        <v>16</v>
      </c>
    </row>
    <row r="1783" spans="1:10" x14ac:dyDescent="0.35">
      <c r="A1783" t="s">
        <v>10</v>
      </c>
      <c r="B1783" t="s">
        <v>1525</v>
      </c>
      <c r="C1783" s="227" t="s">
        <v>20</v>
      </c>
      <c r="D1783" s="227">
        <v>1171.8699999999999</v>
      </c>
      <c r="E1783" s="227" t="s">
        <v>18</v>
      </c>
      <c r="F1783" t="s">
        <v>19</v>
      </c>
      <c r="G1783" t="s">
        <v>13</v>
      </c>
      <c r="H1783" t="s">
        <v>14</v>
      </c>
      <c r="I1783" t="s">
        <v>15</v>
      </c>
      <c r="J1783" t="s">
        <v>16</v>
      </c>
    </row>
    <row r="1784" spans="1:10" x14ac:dyDescent="0.35">
      <c r="A1784" t="s">
        <v>10</v>
      </c>
      <c r="B1784" t="s">
        <v>1525</v>
      </c>
      <c r="C1784" s="227" t="s">
        <v>21</v>
      </c>
      <c r="D1784" s="227">
        <v>1277.3800000000001</v>
      </c>
      <c r="E1784" s="227" t="s">
        <v>18</v>
      </c>
      <c r="F1784" t="s">
        <v>19</v>
      </c>
      <c r="G1784" t="s">
        <v>13</v>
      </c>
      <c r="H1784" t="s">
        <v>14</v>
      </c>
      <c r="I1784" t="s">
        <v>15</v>
      </c>
      <c r="J1784" t="s">
        <v>16</v>
      </c>
    </row>
    <row r="1785" spans="1:10" x14ac:dyDescent="0.35">
      <c r="A1785" t="s">
        <v>10</v>
      </c>
      <c r="B1785" t="s">
        <v>1525</v>
      </c>
      <c r="C1785" s="227" t="s">
        <v>24</v>
      </c>
      <c r="D1785" s="227">
        <v>1843.82</v>
      </c>
      <c r="E1785" s="227" t="s">
        <v>18</v>
      </c>
      <c r="F1785" t="s">
        <v>19</v>
      </c>
      <c r="G1785" t="s">
        <v>13</v>
      </c>
      <c r="H1785" t="s">
        <v>14</v>
      </c>
      <c r="I1785" t="s">
        <v>15</v>
      </c>
      <c r="J1785" t="s">
        <v>16</v>
      </c>
    </row>
    <row r="1786" spans="1:10" x14ac:dyDescent="0.35">
      <c r="A1786" t="s">
        <v>10</v>
      </c>
      <c r="B1786" t="s">
        <v>1525</v>
      </c>
      <c r="C1786" s="227" t="s">
        <v>25</v>
      </c>
      <c r="D1786" s="227">
        <v>1275.9100000000001</v>
      </c>
      <c r="E1786" s="227" t="s">
        <v>18</v>
      </c>
      <c r="F1786" t="s">
        <v>19</v>
      </c>
      <c r="G1786" t="s">
        <v>13</v>
      </c>
      <c r="H1786" t="s">
        <v>14</v>
      </c>
      <c r="I1786" t="s">
        <v>15</v>
      </c>
      <c r="J1786" t="s">
        <v>16</v>
      </c>
    </row>
    <row r="1787" spans="1:10" x14ac:dyDescent="0.35">
      <c r="A1787" t="s">
        <v>10</v>
      </c>
      <c r="B1787" t="s">
        <v>1525</v>
      </c>
      <c r="C1787" s="227" t="s">
        <v>141</v>
      </c>
      <c r="D1787" s="227">
        <v>214.79</v>
      </c>
      <c r="E1787" s="227" t="s">
        <v>98</v>
      </c>
      <c r="F1787" t="s">
        <v>99</v>
      </c>
      <c r="G1787" t="s">
        <v>67</v>
      </c>
      <c r="H1787" t="s">
        <v>1536</v>
      </c>
      <c r="I1787" t="s">
        <v>1044</v>
      </c>
      <c r="J1787" t="s">
        <v>1530</v>
      </c>
    </row>
    <row r="1788" spans="1:10" x14ac:dyDescent="0.35">
      <c r="A1788" t="s">
        <v>10</v>
      </c>
      <c r="B1788" t="s">
        <v>1525</v>
      </c>
      <c r="C1788" s="227" t="s">
        <v>677</v>
      </c>
      <c r="D1788" s="227">
        <v>16.34</v>
      </c>
      <c r="E1788" s="227" t="s">
        <v>92</v>
      </c>
      <c r="F1788" t="s">
        <v>93</v>
      </c>
      <c r="G1788" t="s">
        <v>67</v>
      </c>
      <c r="H1788" t="s">
        <v>1536</v>
      </c>
      <c r="I1788" t="s">
        <v>1044</v>
      </c>
      <c r="J1788" t="s">
        <v>1530</v>
      </c>
    </row>
    <row r="1789" spans="1:10" x14ac:dyDescent="0.35">
      <c r="A1789" t="s">
        <v>10</v>
      </c>
      <c r="B1789" t="s">
        <v>1525</v>
      </c>
      <c r="C1789" s="227" t="s">
        <v>430</v>
      </c>
      <c r="D1789" s="227">
        <v>102.59</v>
      </c>
      <c r="E1789" s="227" t="s">
        <v>159</v>
      </c>
      <c r="F1789" t="s">
        <v>160</v>
      </c>
      <c r="G1789" t="s">
        <v>67</v>
      </c>
      <c r="H1789" t="s">
        <v>1536</v>
      </c>
      <c r="I1789" t="s">
        <v>1044</v>
      </c>
      <c r="J1789" t="s">
        <v>1530</v>
      </c>
    </row>
    <row r="1790" spans="1:10" x14ac:dyDescent="0.35">
      <c r="A1790" t="s">
        <v>10</v>
      </c>
      <c r="B1790" t="s">
        <v>1525</v>
      </c>
      <c r="C1790" s="227" t="s">
        <v>427</v>
      </c>
      <c r="D1790" s="227">
        <v>318.33999999999997</v>
      </c>
      <c r="E1790" s="227" t="s">
        <v>215</v>
      </c>
      <c r="F1790" t="s">
        <v>216</v>
      </c>
      <c r="G1790" t="s">
        <v>67</v>
      </c>
      <c r="H1790" t="s">
        <v>1536</v>
      </c>
      <c r="I1790" t="s">
        <v>1044</v>
      </c>
      <c r="J1790" t="s">
        <v>1530</v>
      </c>
    </row>
    <row r="1791" spans="1:10" x14ac:dyDescent="0.35">
      <c r="A1791" t="s">
        <v>10</v>
      </c>
      <c r="B1791" t="s">
        <v>1525</v>
      </c>
      <c r="C1791" s="227" t="s">
        <v>68</v>
      </c>
      <c r="D1791" s="227">
        <v>445.87</v>
      </c>
      <c r="E1791" s="227" t="s">
        <v>215</v>
      </c>
      <c r="F1791" t="s">
        <v>216</v>
      </c>
      <c r="G1791" t="s">
        <v>67</v>
      </c>
      <c r="H1791" t="s">
        <v>1536</v>
      </c>
      <c r="I1791" t="s">
        <v>1044</v>
      </c>
      <c r="J1791" t="s">
        <v>1530</v>
      </c>
    </row>
    <row r="1792" spans="1:10" x14ac:dyDescent="0.35">
      <c r="A1792" t="s">
        <v>10</v>
      </c>
      <c r="B1792" t="s">
        <v>1525</v>
      </c>
      <c r="C1792" s="227" t="s">
        <v>156</v>
      </c>
      <c r="D1792" s="227">
        <v>494.83</v>
      </c>
      <c r="E1792" s="227" t="s">
        <v>95</v>
      </c>
      <c r="F1792" t="s">
        <v>96</v>
      </c>
      <c r="G1792" t="s">
        <v>67</v>
      </c>
      <c r="H1792" t="s">
        <v>1536</v>
      </c>
      <c r="I1792" t="s">
        <v>1044</v>
      </c>
      <c r="J1792" t="s">
        <v>1530</v>
      </c>
    </row>
    <row r="1793" spans="1:10" x14ac:dyDescent="0.35">
      <c r="A1793" t="s">
        <v>10</v>
      </c>
      <c r="B1793" t="s">
        <v>1525</v>
      </c>
      <c r="C1793" s="227" t="s">
        <v>985</v>
      </c>
      <c r="D1793" s="227">
        <v>411.99</v>
      </c>
      <c r="E1793" s="227" t="s">
        <v>574</v>
      </c>
      <c r="F1793" t="s">
        <v>575</v>
      </c>
      <c r="G1793" t="s">
        <v>179</v>
      </c>
      <c r="H1793" t="s">
        <v>14</v>
      </c>
      <c r="I1793" t="s">
        <v>15</v>
      </c>
      <c r="J1793" t="s">
        <v>16</v>
      </c>
    </row>
    <row r="1794" spans="1:10" x14ac:dyDescent="0.35">
      <c r="A1794" t="s">
        <v>10</v>
      </c>
      <c r="B1794" t="s">
        <v>1525</v>
      </c>
      <c r="C1794" s="227" t="s">
        <v>1562</v>
      </c>
      <c r="D1794" s="227">
        <v>1641.25</v>
      </c>
      <c r="E1794" s="227" t="s">
        <v>574</v>
      </c>
      <c r="F1794" t="s">
        <v>575</v>
      </c>
      <c r="G1794" t="s">
        <v>179</v>
      </c>
      <c r="H1794" t="s">
        <v>14</v>
      </c>
      <c r="I1794" t="s">
        <v>15</v>
      </c>
      <c r="J1794" t="s">
        <v>16</v>
      </c>
    </row>
    <row r="1795" spans="1:10" x14ac:dyDescent="0.35">
      <c r="A1795" t="s">
        <v>10</v>
      </c>
      <c r="B1795" t="s">
        <v>1525</v>
      </c>
      <c r="C1795" s="227" t="s">
        <v>868</v>
      </c>
      <c r="D1795" s="227">
        <v>10.54</v>
      </c>
      <c r="E1795" s="227" t="s">
        <v>55</v>
      </c>
      <c r="F1795" t="s">
        <v>56</v>
      </c>
      <c r="G1795" t="s">
        <v>13</v>
      </c>
      <c r="H1795" t="s">
        <v>57</v>
      </c>
      <c r="I1795" t="s">
        <v>15</v>
      </c>
      <c r="J1795" t="s">
        <v>58</v>
      </c>
    </row>
    <row r="1796" spans="1:10" x14ac:dyDescent="0.35">
      <c r="A1796" t="s">
        <v>10</v>
      </c>
      <c r="B1796" t="s">
        <v>1525</v>
      </c>
      <c r="C1796" s="227" t="s">
        <v>935</v>
      </c>
      <c r="D1796" s="227">
        <v>16.18</v>
      </c>
      <c r="E1796" s="227" t="s">
        <v>55</v>
      </c>
      <c r="F1796" t="s">
        <v>56</v>
      </c>
      <c r="G1796" t="s">
        <v>13</v>
      </c>
      <c r="H1796" t="s">
        <v>57</v>
      </c>
      <c r="I1796" t="s">
        <v>15</v>
      </c>
      <c r="J1796" t="s">
        <v>58</v>
      </c>
    </row>
    <row r="1797" spans="1:10" x14ac:dyDescent="0.35">
      <c r="A1797" t="s">
        <v>10</v>
      </c>
      <c r="B1797" t="s">
        <v>1525</v>
      </c>
      <c r="C1797" s="227" t="s">
        <v>1563</v>
      </c>
      <c r="D1797" s="227">
        <v>411.27</v>
      </c>
      <c r="E1797" s="227" t="s">
        <v>55</v>
      </c>
      <c r="F1797" t="s">
        <v>56</v>
      </c>
      <c r="G1797" t="s">
        <v>13</v>
      </c>
      <c r="H1797" t="s">
        <v>57</v>
      </c>
      <c r="I1797" t="s">
        <v>15</v>
      </c>
      <c r="J1797" t="s">
        <v>58</v>
      </c>
    </row>
    <row r="1798" spans="1:10" x14ac:dyDescent="0.35">
      <c r="A1798" t="s">
        <v>10</v>
      </c>
      <c r="B1798" t="s">
        <v>1525</v>
      </c>
      <c r="C1798" s="227" t="s">
        <v>1564</v>
      </c>
      <c r="D1798" s="227">
        <v>10.78</v>
      </c>
      <c r="E1798" s="227" t="s">
        <v>55</v>
      </c>
      <c r="F1798" t="s">
        <v>56</v>
      </c>
      <c r="G1798" t="s">
        <v>13</v>
      </c>
      <c r="H1798" t="s">
        <v>57</v>
      </c>
      <c r="I1798" t="s">
        <v>15</v>
      </c>
      <c r="J1798" t="s">
        <v>58</v>
      </c>
    </row>
    <row r="1799" spans="1:10" x14ac:dyDescent="0.35">
      <c r="A1799" t="s">
        <v>10</v>
      </c>
      <c r="B1799" t="s">
        <v>1525</v>
      </c>
      <c r="C1799" s="227" t="s">
        <v>1565</v>
      </c>
      <c r="D1799" s="227">
        <v>12.14</v>
      </c>
      <c r="E1799" s="227" t="s">
        <v>55</v>
      </c>
      <c r="F1799" t="s">
        <v>56</v>
      </c>
      <c r="G1799" t="s">
        <v>13</v>
      </c>
      <c r="H1799" t="s">
        <v>57</v>
      </c>
      <c r="I1799" t="s">
        <v>15</v>
      </c>
      <c r="J1799" t="s">
        <v>58</v>
      </c>
    </row>
    <row r="1800" spans="1:10" x14ac:dyDescent="0.35">
      <c r="A1800" t="s">
        <v>10</v>
      </c>
      <c r="B1800" t="s">
        <v>1525</v>
      </c>
      <c r="C1800" s="227" t="s">
        <v>1221</v>
      </c>
      <c r="D1800" s="227">
        <v>277.32</v>
      </c>
      <c r="E1800" s="227" t="s">
        <v>45</v>
      </c>
      <c r="F1800" t="s">
        <v>46</v>
      </c>
      <c r="G1800" t="s">
        <v>13</v>
      </c>
      <c r="H1800" t="s">
        <v>14</v>
      </c>
      <c r="I1800" t="s">
        <v>15</v>
      </c>
      <c r="J1800" t="s">
        <v>16</v>
      </c>
    </row>
    <row r="1801" spans="1:10" x14ac:dyDescent="0.35">
      <c r="A1801" t="s">
        <v>10</v>
      </c>
      <c r="B1801" t="s">
        <v>1525</v>
      </c>
      <c r="C1801" s="227" t="s">
        <v>945</v>
      </c>
      <c r="D1801" s="227">
        <v>292.93</v>
      </c>
      <c r="E1801" s="227" t="s">
        <v>45</v>
      </c>
      <c r="F1801" t="s">
        <v>46</v>
      </c>
      <c r="G1801" t="s">
        <v>13</v>
      </c>
      <c r="H1801" t="s">
        <v>14</v>
      </c>
      <c r="I1801" t="s">
        <v>15</v>
      </c>
      <c r="J1801" t="s">
        <v>16</v>
      </c>
    </row>
    <row r="1802" spans="1:10" x14ac:dyDescent="0.35">
      <c r="A1802" t="s">
        <v>10</v>
      </c>
      <c r="B1802" t="s">
        <v>1525</v>
      </c>
      <c r="C1802" s="227" t="s">
        <v>1566</v>
      </c>
      <c r="D1802" s="227">
        <v>295.54000000000002</v>
      </c>
      <c r="E1802" s="227" t="s">
        <v>45</v>
      </c>
      <c r="F1802" t="s">
        <v>46</v>
      </c>
      <c r="G1802" t="s">
        <v>13</v>
      </c>
      <c r="H1802" t="s">
        <v>14</v>
      </c>
      <c r="I1802" t="s">
        <v>15</v>
      </c>
      <c r="J1802" t="s">
        <v>16</v>
      </c>
    </row>
    <row r="1803" spans="1:10" x14ac:dyDescent="0.35">
      <c r="A1803" t="s">
        <v>10</v>
      </c>
      <c r="B1803" t="s">
        <v>1525</v>
      </c>
      <c r="C1803" s="227" t="s">
        <v>513</v>
      </c>
      <c r="D1803" s="227">
        <v>0.67</v>
      </c>
      <c r="E1803" s="227" t="s">
        <v>41</v>
      </c>
      <c r="F1803" t="s">
        <v>42</v>
      </c>
      <c r="G1803" t="s">
        <v>13</v>
      </c>
      <c r="H1803" t="s">
        <v>14</v>
      </c>
      <c r="I1803" t="s">
        <v>15</v>
      </c>
      <c r="J1803" t="s">
        <v>16</v>
      </c>
    </row>
    <row r="1804" spans="1:10" x14ac:dyDescent="0.35">
      <c r="A1804" t="s">
        <v>10</v>
      </c>
      <c r="B1804" t="s">
        <v>1525</v>
      </c>
      <c r="C1804" s="227" t="s">
        <v>43</v>
      </c>
      <c r="D1804" s="227">
        <v>0.82</v>
      </c>
      <c r="E1804" s="227" t="s">
        <v>41</v>
      </c>
      <c r="F1804" t="s">
        <v>42</v>
      </c>
      <c r="G1804" t="s">
        <v>13</v>
      </c>
      <c r="H1804" t="s">
        <v>14</v>
      </c>
      <c r="I1804" t="s">
        <v>15</v>
      </c>
      <c r="J1804" t="s">
        <v>16</v>
      </c>
    </row>
    <row r="1805" spans="1:10" x14ac:dyDescent="0.35">
      <c r="A1805" t="s">
        <v>10</v>
      </c>
      <c r="B1805" t="s">
        <v>1525</v>
      </c>
      <c r="C1805" s="227" t="s">
        <v>40</v>
      </c>
      <c r="D1805" s="227">
        <v>0.82</v>
      </c>
      <c r="E1805" s="227" t="s">
        <v>41</v>
      </c>
      <c r="F1805" t="s">
        <v>42</v>
      </c>
      <c r="G1805" t="s">
        <v>13</v>
      </c>
      <c r="H1805" t="s">
        <v>14</v>
      </c>
      <c r="I1805" t="s">
        <v>15</v>
      </c>
      <c r="J1805" t="s">
        <v>16</v>
      </c>
    </row>
    <row r="1806" spans="1:10" x14ac:dyDescent="0.35">
      <c r="A1806" t="s">
        <v>10</v>
      </c>
      <c r="B1806" t="s">
        <v>1525</v>
      </c>
      <c r="C1806" s="227" t="s">
        <v>329</v>
      </c>
      <c r="D1806" s="227">
        <v>0.82</v>
      </c>
      <c r="E1806" s="227" t="s">
        <v>41</v>
      </c>
      <c r="F1806" t="s">
        <v>42</v>
      </c>
      <c r="G1806" t="s">
        <v>13</v>
      </c>
      <c r="H1806" t="s">
        <v>14</v>
      </c>
      <c r="I1806" t="s">
        <v>15</v>
      </c>
      <c r="J1806" t="s">
        <v>16</v>
      </c>
    </row>
    <row r="1807" spans="1:10" x14ac:dyDescent="0.35">
      <c r="A1807" t="s">
        <v>10</v>
      </c>
      <c r="B1807" t="s">
        <v>1525</v>
      </c>
      <c r="C1807" s="227" t="s">
        <v>375</v>
      </c>
      <c r="D1807" s="227">
        <v>1.25</v>
      </c>
      <c r="E1807" s="227" t="s">
        <v>41</v>
      </c>
      <c r="F1807" t="s">
        <v>42</v>
      </c>
      <c r="G1807" t="s">
        <v>13</v>
      </c>
      <c r="H1807" t="s">
        <v>14</v>
      </c>
      <c r="I1807" t="s">
        <v>15</v>
      </c>
      <c r="J1807" t="s">
        <v>16</v>
      </c>
    </row>
    <row r="1808" spans="1:10" x14ac:dyDescent="0.35">
      <c r="A1808" t="s">
        <v>10</v>
      </c>
      <c r="B1808" t="s">
        <v>1525</v>
      </c>
      <c r="C1808" s="227" t="s">
        <v>387</v>
      </c>
      <c r="D1808" s="227">
        <v>1.25</v>
      </c>
      <c r="E1808" s="227" t="s">
        <v>41</v>
      </c>
      <c r="F1808" t="s">
        <v>42</v>
      </c>
      <c r="G1808" t="s">
        <v>13</v>
      </c>
      <c r="H1808" t="s">
        <v>14</v>
      </c>
      <c r="I1808" t="s">
        <v>15</v>
      </c>
      <c r="J1808" t="s">
        <v>16</v>
      </c>
    </row>
    <row r="1809" spans="1:10" x14ac:dyDescent="0.35">
      <c r="A1809" t="s">
        <v>10</v>
      </c>
      <c r="B1809" t="s">
        <v>1525</v>
      </c>
      <c r="C1809" s="227" t="s">
        <v>382</v>
      </c>
      <c r="D1809" s="227">
        <v>1.25</v>
      </c>
      <c r="E1809" s="227" t="s">
        <v>41</v>
      </c>
      <c r="F1809" t="s">
        <v>42</v>
      </c>
      <c r="G1809" t="s">
        <v>13</v>
      </c>
      <c r="H1809" t="s">
        <v>14</v>
      </c>
      <c r="I1809" t="s">
        <v>15</v>
      </c>
      <c r="J1809" t="s">
        <v>16</v>
      </c>
    </row>
    <row r="1810" spans="1:10" x14ac:dyDescent="0.35">
      <c r="A1810" t="s">
        <v>10</v>
      </c>
      <c r="B1810" t="s">
        <v>1525</v>
      </c>
      <c r="C1810" s="227" t="s">
        <v>381</v>
      </c>
      <c r="D1810" s="227">
        <v>1.25</v>
      </c>
      <c r="E1810" s="227" t="s">
        <v>41</v>
      </c>
      <c r="F1810" t="s">
        <v>42</v>
      </c>
      <c r="G1810" t="s">
        <v>13</v>
      </c>
      <c r="H1810" t="s">
        <v>14</v>
      </c>
      <c r="I1810" t="s">
        <v>15</v>
      </c>
      <c r="J1810" t="s">
        <v>16</v>
      </c>
    </row>
    <row r="1811" spans="1:10" x14ac:dyDescent="0.35">
      <c r="A1811" t="s">
        <v>10</v>
      </c>
      <c r="B1811" t="s">
        <v>1525</v>
      </c>
      <c r="C1811" s="227" t="s">
        <v>386</v>
      </c>
      <c r="D1811" s="227">
        <v>1.48</v>
      </c>
      <c r="E1811" s="227" t="s">
        <v>41</v>
      </c>
      <c r="F1811" t="s">
        <v>42</v>
      </c>
      <c r="G1811" t="s">
        <v>13</v>
      </c>
      <c r="H1811" t="s">
        <v>14</v>
      </c>
      <c r="I1811" t="s">
        <v>15</v>
      </c>
      <c r="J1811" t="s">
        <v>16</v>
      </c>
    </row>
    <row r="1812" spans="1:10" x14ac:dyDescent="0.35">
      <c r="A1812" t="s">
        <v>10</v>
      </c>
      <c r="B1812" t="s">
        <v>1525</v>
      </c>
      <c r="C1812" s="227" t="s">
        <v>380</v>
      </c>
      <c r="D1812" s="227">
        <v>1.6</v>
      </c>
      <c r="E1812" s="227" t="s">
        <v>41</v>
      </c>
      <c r="F1812" t="s">
        <v>42</v>
      </c>
      <c r="G1812" t="s">
        <v>13</v>
      </c>
      <c r="H1812" t="s">
        <v>14</v>
      </c>
      <c r="I1812" t="s">
        <v>15</v>
      </c>
      <c r="J1812" t="s">
        <v>16</v>
      </c>
    </row>
    <row r="1813" spans="1:10" x14ac:dyDescent="0.35">
      <c r="A1813" t="s">
        <v>10</v>
      </c>
      <c r="B1813" t="s">
        <v>1525</v>
      </c>
      <c r="C1813" s="227" t="s">
        <v>385</v>
      </c>
      <c r="D1813" s="227">
        <v>1.48</v>
      </c>
      <c r="E1813" s="227" t="s">
        <v>41</v>
      </c>
      <c r="F1813" t="s">
        <v>42</v>
      </c>
      <c r="G1813" t="s">
        <v>13</v>
      </c>
      <c r="H1813" t="s">
        <v>14</v>
      </c>
      <c r="I1813" t="s">
        <v>15</v>
      </c>
      <c r="J1813" t="s">
        <v>16</v>
      </c>
    </row>
    <row r="1814" spans="1:10" x14ac:dyDescent="0.35">
      <c r="A1814" t="s">
        <v>10</v>
      </c>
      <c r="B1814" t="s">
        <v>1525</v>
      </c>
      <c r="C1814" s="227" t="s">
        <v>721</v>
      </c>
      <c r="D1814" s="227">
        <v>369.25</v>
      </c>
      <c r="E1814" s="227" t="s">
        <v>116</v>
      </c>
      <c r="F1814" t="s">
        <v>117</v>
      </c>
      <c r="G1814" t="s">
        <v>73</v>
      </c>
      <c r="H1814" t="s">
        <v>1529</v>
      </c>
      <c r="I1814" t="s">
        <v>1044</v>
      </c>
      <c r="J1814" t="s">
        <v>1530</v>
      </c>
    </row>
    <row r="1815" spans="1:10" x14ac:dyDescent="0.35">
      <c r="A1815" t="s">
        <v>10</v>
      </c>
      <c r="B1815" t="s">
        <v>1525</v>
      </c>
      <c r="C1815" s="227" t="s">
        <v>213</v>
      </c>
      <c r="D1815" s="227">
        <v>411.91</v>
      </c>
      <c r="E1815" s="227" t="s">
        <v>262</v>
      </c>
      <c r="F1815" t="s">
        <v>263</v>
      </c>
      <c r="G1815" t="s">
        <v>73</v>
      </c>
      <c r="H1815" t="s">
        <v>1529</v>
      </c>
      <c r="I1815" t="s">
        <v>1044</v>
      </c>
      <c r="J1815" t="s">
        <v>1530</v>
      </c>
    </row>
    <row r="1816" spans="1:10" x14ac:dyDescent="0.35">
      <c r="A1816" t="s">
        <v>10</v>
      </c>
      <c r="B1816" t="s">
        <v>1525</v>
      </c>
      <c r="C1816" s="227" t="s">
        <v>722</v>
      </c>
      <c r="D1816" s="227">
        <v>778.13</v>
      </c>
      <c r="E1816" s="227" t="s">
        <v>262</v>
      </c>
      <c r="F1816" t="s">
        <v>263</v>
      </c>
      <c r="G1816" t="s">
        <v>73</v>
      </c>
      <c r="H1816" t="s">
        <v>1529</v>
      </c>
      <c r="I1816" t="s">
        <v>1044</v>
      </c>
      <c r="J1816" t="s">
        <v>1530</v>
      </c>
    </row>
    <row r="1817" spans="1:10" x14ac:dyDescent="0.35">
      <c r="A1817" t="s">
        <v>10</v>
      </c>
      <c r="B1817" t="s">
        <v>1525</v>
      </c>
      <c r="C1817" s="227" t="s">
        <v>903</v>
      </c>
      <c r="D1817" s="227">
        <v>0.8</v>
      </c>
      <c r="E1817" s="227" t="s">
        <v>41</v>
      </c>
      <c r="F1817" t="s">
        <v>42</v>
      </c>
      <c r="G1817" t="s">
        <v>13</v>
      </c>
      <c r="H1817" t="s">
        <v>14</v>
      </c>
      <c r="I1817" t="s">
        <v>15</v>
      </c>
      <c r="J1817" t="s">
        <v>16</v>
      </c>
    </row>
    <row r="1818" spans="1:10" x14ac:dyDescent="0.35">
      <c r="A1818" t="s">
        <v>10</v>
      </c>
      <c r="B1818" t="s">
        <v>1525</v>
      </c>
      <c r="C1818" s="227" t="s">
        <v>904</v>
      </c>
      <c r="D1818" s="227">
        <v>0.75</v>
      </c>
      <c r="E1818" s="227" t="s">
        <v>41</v>
      </c>
      <c r="F1818" t="s">
        <v>42</v>
      </c>
      <c r="G1818" t="s">
        <v>13</v>
      </c>
      <c r="H1818" t="s">
        <v>14</v>
      </c>
      <c r="I1818" t="s">
        <v>15</v>
      </c>
      <c r="J1818" t="s">
        <v>16</v>
      </c>
    </row>
    <row r="1819" spans="1:10" x14ac:dyDescent="0.35">
      <c r="A1819" t="s">
        <v>10</v>
      </c>
      <c r="B1819" t="s">
        <v>1525</v>
      </c>
      <c r="C1819" s="227" t="s">
        <v>247</v>
      </c>
      <c r="D1819" s="227">
        <v>3.59</v>
      </c>
      <c r="E1819" s="227" t="s">
        <v>41</v>
      </c>
      <c r="F1819" t="s">
        <v>42</v>
      </c>
      <c r="G1819" t="s">
        <v>13</v>
      </c>
      <c r="H1819" t="s">
        <v>14</v>
      </c>
      <c r="I1819" t="s">
        <v>15</v>
      </c>
      <c r="J1819" t="s">
        <v>16</v>
      </c>
    </row>
    <row r="1820" spans="1:10" x14ac:dyDescent="0.35">
      <c r="A1820" t="s">
        <v>10</v>
      </c>
      <c r="B1820" t="s">
        <v>1525</v>
      </c>
      <c r="C1820" s="227" t="s">
        <v>246</v>
      </c>
      <c r="D1820" s="227">
        <v>6.95</v>
      </c>
      <c r="E1820" s="227" t="s">
        <v>41</v>
      </c>
      <c r="F1820" t="s">
        <v>42</v>
      </c>
      <c r="G1820" t="s">
        <v>13</v>
      </c>
      <c r="H1820" t="s">
        <v>14</v>
      </c>
      <c r="I1820" t="s">
        <v>15</v>
      </c>
      <c r="J1820" t="s">
        <v>16</v>
      </c>
    </row>
    <row r="1821" spans="1:10" x14ac:dyDescent="0.35">
      <c r="A1821" t="s">
        <v>10</v>
      </c>
      <c r="B1821" t="s">
        <v>1525</v>
      </c>
      <c r="C1821" s="227" t="s">
        <v>245</v>
      </c>
      <c r="D1821" s="227">
        <v>0.99</v>
      </c>
      <c r="E1821" s="227" t="s">
        <v>41</v>
      </c>
      <c r="F1821" t="s">
        <v>42</v>
      </c>
      <c r="G1821" t="s">
        <v>13</v>
      </c>
      <c r="H1821" t="s">
        <v>14</v>
      </c>
      <c r="I1821" t="s">
        <v>15</v>
      </c>
      <c r="J1821" t="s">
        <v>16</v>
      </c>
    </row>
    <row r="1822" spans="1:10" x14ac:dyDescent="0.35">
      <c r="A1822" t="s">
        <v>10</v>
      </c>
      <c r="B1822" t="s">
        <v>1525</v>
      </c>
      <c r="C1822" s="227" t="s">
        <v>49</v>
      </c>
      <c r="D1822" s="227">
        <v>310.49</v>
      </c>
      <c r="E1822" s="227" t="s">
        <v>50</v>
      </c>
      <c r="F1822" t="s">
        <v>51</v>
      </c>
      <c r="G1822" t="s">
        <v>13</v>
      </c>
      <c r="H1822" t="s">
        <v>14</v>
      </c>
      <c r="I1822" t="s">
        <v>15</v>
      </c>
      <c r="J1822" t="s">
        <v>16</v>
      </c>
    </row>
    <row r="1823" spans="1:10" x14ac:dyDescent="0.35">
      <c r="A1823" t="s">
        <v>10</v>
      </c>
      <c r="B1823" t="s">
        <v>1525</v>
      </c>
      <c r="C1823" s="227" t="s">
        <v>52</v>
      </c>
      <c r="D1823" s="227">
        <v>305.87</v>
      </c>
      <c r="E1823" s="227" t="s">
        <v>50</v>
      </c>
      <c r="F1823" t="s">
        <v>51</v>
      </c>
      <c r="G1823" t="s">
        <v>13</v>
      </c>
      <c r="H1823" t="s">
        <v>14</v>
      </c>
      <c r="I1823" t="s">
        <v>15</v>
      </c>
      <c r="J1823" t="s">
        <v>16</v>
      </c>
    </row>
    <row r="1824" spans="1:10" x14ac:dyDescent="0.35">
      <c r="A1824" t="s">
        <v>10</v>
      </c>
      <c r="B1824" t="s">
        <v>1525</v>
      </c>
      <c r="C1824" s="227" t="s">
        <v>222</v>
      </c>
      <c r="D1824" s="227">
        <v>266.06</v>
      </c>
      <c r="E1824" s="227" t="s">
        <v>50</v>
      </c>
      <c r="F1824" t="s">
        <v>51</v>
      </c>
      <c r="G1824" t="s">
        <v>13</v>
      </c>
      <c r="H1824" t="s">
        <v>14</v>
      </c>
      <c r="I1824" t="s">
        <v>15</v>
      </c>
      <c r="J1824" t="s">
        <v>16</v>
      </c>
    </row>
    <row r="1825" spans="1:10" x14ac:dyDescent="0.35">
      <c r="A1825" t="s">
        <v>10</v>
      </c>
      <c r="B1825" t="s">
        <v>1525</v>
      </c>
      <c r="C1825" s="227" t="s">
        <v>625</v>
      </c>
      <c r="D1825" s="227">
        <v>210.05</v>
      </c>
      <c r="E1825" s="227" t="s">
        <v>50</v>
      </c>
      <c r="F1825" t="s">
        <v>51</v>
      </c>
      <c r="G1825" t="s">
        <v>13</v>
      </c>
      <c r="H1825" t="s">
        <v>14</v>
      </c>
      <c r="I1825" t="s">
        <v>15</v>
      </c>
      <c r="J1825" t="s">
        <v>16</v>
      </c>
    </row>
    <row r="1826" spans="1:10" x14ac:dyDescent="0.35">
      <c r="A1826" t="s">
        <v>10</v>
      </c>
      <c r="B1826" t="s">
        <v>1525</v>
      </c>
      <c r="C1826" s="227" t="s">
        <v>626</v>
      </c>
      <c r="D1826" s="227">
        <v>236.94</v>
      </c>
      <c r="E1826" s="227" t="s">
        <v>50</v>
      </c>
      <c r="F1826" t="s">
        <v>51</v>
      </c>
      <c r="G1826" t="s">
        <v>13</v>
      </c>
      <c r="H1826" t="s">
        <v>14</v>
      </c>
      <c r="I1826" t="s">
        <v>15</v>
      </c>
      <c r="J1826" t="s">
        <v>16</v>
      </c>
    </row>
    <row r="1827" spans="1:10" x14ac:dyDescent="0.35">
      <c r="A1827" t="s">
        <v>10</v>
      </c>
      <c r="B1827" t="s">
        <v>1525</v>
      </c>
      <c r="C1827" s="227" t="s">
        <v>638</v>
      </c>
      <c r="D1827" s="227">
        <v>171.86</v>
      </c>
      <c r="E1827" s="227" t="s">
        <v>50</v>
      </c>
      <c r="F1827" t="s">
        <v>51</v>
      </c>
      <c r="G1827" t="s">
        <v>13</v>
      </c>
      <c r="H1827" t="s">
        <v>14</v>
      </c>
      <c r="I1827" t="s">
        <v>15</v>
      </c>
      <c r="J1827" t="s">
        <v>16</v>
      </c>
    </row>
    <row r="1828" spans="1:10" x14ac:dyDescent="0.35">
      <c r="A1828" t="s">
        <v>10</v>
      </c>
      <c r="B1828" t="s">
        <v>1525</v>
      </c>
      <c r="C1828" s="227" t="s">
        <v>1567</v>
      </c>
      <c r="D1828" s="227">
        <v>41.95</v>
      </c>
      <c r="E1828" s="227" t="s">
        <v>50</v>
      </c>
      <c r="F1828" t="s">
        <v>51</v>
      </c>
      <c r="G1828" t="s">
        <v>13</v>
      </c>
      <c r="H1828" t="s">
        <v>14</v>
      </c>
      <c r="I1828" t="s">
        <v>15</v>
      </c>
      <c r="J1828" t="s">
        <v>16</v>
      </c>
    </row>
    <row r="1829" spans="1:10" x14ac:dyDescent="0.35">
      <c r="A1829" t="s">
        <v>10</v>
      </c>
      <c r="B1829" t="s">
        <v>1525</v>
      </c>
      <c r="C1829" s="227" t="s">
        <v>1568</v>
      </c>
      <c r="D1829" s="227">
        <v>41.95</v>
      </c>
      <c r="E1829" s="227" t="s">
        <v>50</v>
      </c>
      <c r="F1829" t="s">
        <v>51</v>
      </c>
      <c r="G1829" t="s">
        <v>13</v>
      </c>
      <c r="H1829" t="s">
        <v>14</v>
      </c>
      <c r="I1829" t="s">
        <v>15</v>
      </c>
      <c r="J1829" t="s">
        <v>16</v>
      </c>
    </row>
    <row r="1830" spans="1:10" x14ac:dyDescent="0.35">
      <c r="A1830" t="s">
        <v>10</v>
      </c>
      <c r="B1830" t="s">
        <v>1525</v>
      </c>
      <c r="C1830" s="227" t="s">
        <v>292</v>
      </c>
      <c r="D1830" s="227">
        <v>312.70999999999998</v>
      </c>
      <c r="E1830" s="227" t="s">
        <v>50</v>
      </c>
      <c r="F1830" t="s">
        <v>51</v>
      </c>
      <c r="G1830" t="s">
        <v>13</v>
      </c>
      <c r="H1830" t="s">
        <v>14</v>
      </c>
      <c r="I1830" t="s">
        <v>15</v>
      </c>
      <c r="J1830" t="s">
        <v>16</v>
      </c>
    </row>
    <row r="1831" spans="1:10" x14ac:dyDescent="0.35">
      <c r="A1831" t="s">
        <v>10</v>
      </c>
      <c r="B1831" t="s">
        <v>1525</v>
      </c>
      <c r="C1831" s="227" t="s">
        <v>218</v>
      </c>
      <c r="D1831" s="227">
        <v>344.41</v>
      </c>
      <c r="E1831" s="227" t="s">
        <v>50</v>
      </c>
      <c r="F1831" t="s">
        <v>51</v>
      </c>
      <c r="G1831" t="s">
        <v>13</v>
      </c>
      <c r="H1831" t="s">
        <v>14</v>
      </c>
      <c r="I1831" t="s">
        <v>15</v>
      </c>
      <c r="J1831" t="s">
        <v>16</v>
      </c>
    </row>
    <row r="1832" spans="1:10" x14ac:dyDescent="0.35">
      <c r="A1832" t="s">
        <v>10</v>
      </c>
      <c r="B1832" t="s">
        <v>1525</v>
      </c>
      <c r="C1832" s="227" t="s">
        <v>620</v>
      </c>
      <c r="D1832" s="227">
        <v>163.35</v>
      </c>
      <c r="E1832" s="227" t="s">
        <v>50</v>
      </c>
      <c r="F1832" t="s">
        <v>51</v>
      </c>
      <c r="G1832" t="s">
        <v>13</v>
      </c>
      <c r="H1832" t="s">
        <v>14</v>
      </c>
      <c r="I1832" t="s">
        <v>15</v>
      </c>
      <c r="J1832" t="s">
        <v>16</v>
      </c>
    </row>
    <row r="1833" spans="1:10" x14ac:dyDescent="0.35">
      <c r="A1833" t="s">
        <v>10</v>
      </c>
      <c r="B1833" t="s">
        <v>1525</v>
      </c>
      <c r="C1833" s="227" t="s">
        <v>621</v>
      </c>
      <c r="D1833" s="227">
        <v>171.25</v>
      </c>
      <c r="E1833" s="227" t="s">
        <v>50</v>
      </c>
      <c r="F1833" t="s">
        <v>51</v>
      </c>
      <c r="G1833" t="s">
        <v>13</v>
      </c>
      <c r="H1833" t="s">
        <v>14</v>
      </c>
      <c r="I1833" t="s">
        <v>15</v>
      </c>
      <c r="J1833" t="s">
        <v>16</v>
      </c>
    </row>
    <row r="1834" spans="1:10" x14ac:dyDescent="0.35">
      <c r="A1834" t="s">
        <v>10</v>
      </c>
      <c r="B1834" t="s">
        <v>1525</v>
      </c>
      <c r="C1834" s="227" t="s">
        <v>641</v>
      </c>
      <c r="D1834" s="227">
        <v>172.52</v>
      </c>
      <c r="E1834" s="227" t="s">
        <v>50</v>
      </c>
      <c r="F1834" t="s">
        <v>51</v>
      </c>
      <c r="G1834" t="s">
        <v>13</v>
      </c>
      <c r="H1834" t="s">
        <v>14</v>
      </c>
      <c r="I1834" t="s">
        <v>15</v>
      </c>
      <c r="J1834" t="s">
        <v>16</v>
      </c>
    </row>
    <row r="1835" spans="1:10" x14ac:dyDescent="0.35">
      <c r="A1835" t="s">
        <v>10</v>
      </c>
      <c r="B1835" t="s">
        <v>1525</v>
      </c>
      <c r="C1835" s="227" t="s">
        <v>1569</v>
      </c>
      <c r="D1835" s="227">
        <v>453.64</v>
      </c>
      <c r="E1835" s="227" t="s">
        <v>75</v>
      </c>
      <c r="F1835" t="s">
        <v>76</v>
      </c>
      <c r="G1835" t="s">
        <v>73</v>
      </c>
      <c r="H1835" t="s">
        <v>1043</v>
      </c>
      <c r="I1835" t="s">
        <v>1044</v>
      </c>
      <c r="J1835" t="s">
        <v>1045</v>
      </c>
    </row>
    <row r="1836" spans="1:10" x14ac:dyDescent="0.35">
      <c r="A1836" t="s">
        <v>10</v>
      </c>
      <c r="B1836" t="s">
        <v>1525</v>
      </c>
      <c r="C1836" s="227" t="s">
        <v>1570</v>
      </c>
      <c r="D1836" s="227">
        <v>889.18</v>
      </c>
      <c r="E1836" s="227" t="s">
        <v>75</v>
      </c>
      <c r="F1836" t="s">
        <v>76</v>
      </c>
      <c r="G1836" t="s">
        <v>73</v>
      </c>
      <c r="H1836" t="s">
        <v>1043</v>
      </c>
      <c r="I1836" t="s">
        <v>1044</v>
      </c>
      <c r="J1836" t="s">
        <v>1045</v>
      </c>
    </row>
    <row r="1837" spans="1:10" x14ac:dyDescent="0.35">
      <c r="A1837" t="s">
        <v>10</v>
      </c>
      <c r="B1837" t="s">
        <v>1525</v>
      </c>
      <c r="C1837" s="227" t="s">
        <v>1571</v>
      </c>
      <c r="D1837" s="227">
        <v>129.83000000000001</v>
      </c>
      <c r="E1837" s="227" t="s">
        <v>75</v>
      </c>
      <c r="F1837" t="s">
        <v>76</v>
      </c>
      <c r="G1837" t="s">
        <v>73</v>
      </c>
      <c r="H1837" t="s">
        <v>1043</v>
      </c>
      <c r="I1837" t="s">
        <v>1044</v>
      </c>
      <c r="J1837" t="s">
        <v>1045</v>
      </c>
    </row>
    <row r="1838" spans="1:10" x14ac:dyDescent="0.35">
      <c r="A1838" t="s">
        <v>10</v>
      </c>
      <c r="B1838" t="s">
        <v>1525</v>
      </c>
      <c r="C1838" s="227" t="s">
        <v>1572</v>
      </c>
      <c r="D1838" s="227">
        <v>115.33</v>
      </c>
      <c r="E1838" s="227" t="s">
        <v>75</v>
      </c>
      <c r="F1838" t="s">
        <v>76</v>
      </c>
      <c r="G1838" t="s">
        <v>73</v>
      </c>
      <c r="H1838" t="s">
        <v>1043</v>
      </c>
      <c r="I1838" t="s">
        <v>1044</v>
      </c>
      <c r="J1838" t="s">
        <v>1045</v>
      </c>
    </row>
    <row r="1839" spans="1:10" x14ac:dyDescent="0.35">
      <c r="A1839" t="s">
        <v>10</v>
      </c>
      <c r="B1839" t="s">
        <v>1525</v>
      </c>
      <c r="C1839" s="227" t="s">
        <v>1573</v>
      </c>
      <c r="D1839" s="227">
        <v>626</v>
      </c>
      <c r="E1839" s="227" t="s">
        <v>75</v>
      </c>
      <c r="F1839" t="s">
        <v>76</v>
      </c>
      <c r="G1839" t="s">
        <v>73</v>
      </c>
      <c r="H1839" t="s">
        <v>1043</v>
      </c>
      <c r="I1839" t="s">
        <v>1044</v>
      </c>
      <c r="J1839" t="s">
        <v>1045</v>
      </c>
    </row>
    <row r="1840" spans="1:10" x14ac:dyDescent="0.35">
      <c r="A1840" t="s">
        <v>10</v>
      </c>
      <c r="B1840" t="s">
        <v>1525</v>
      </c>
      <c r="C1840" s="227" t="s">
        <v>106</v>
      </c>
      <c r="D1840" s="227">
        <v>907.92</v>
      </c>
      <c r="E1840" s="227" t="s">
        <v>135</v>
      </c>
      <c r="F1840" t="s">
        <v>373</v>
      </c>
      <c r="G1840" t="s">
        <v>312</v>
      </c>
      <c r="H1840" t="s">
        <v>371</v>
      </c>
      <c r="I1840" t="s">
        <v>15</v>
      </c>
      <c r="J1840" t="s">
        <v>372</v>
      </c>
    </row>
    <row r="1841" spans="1:10" x14ac:dyDescent="0.35">
      <c r="A1841" t="s">
        <v>10</v>
      </c>
      <c r="B1841" t="s">
        <v>1525</v>
      </c>
      <c r="C1841" s="227" t="s">
        <v>111</v>
      </c>
      <c r="D1841" s="227">
        <v>779.93</v>
      </c>
      <c r="E1841" s="227" t="s">
        <v>135</v>
      </c>
      <c r="F1841" t="s">
        <v>373</v>
      </c>
      <c r="G1841" t="s">
        <v>312</v>
      </c>
      <c r="H1841" t="s">
        <v>371</v>
      </c>
      <c r="I1841" t="s">
        <v>15</v>
      </c>
      <c r="J1841" t="s">
        <v>372</v>
      </c>
    </row>
    <row r="1842" spans="1:10" x14ac:dyDescent="0.35">
      <c r="A1842" t="s">
        <v>10</v>
      </c>
      <c r="B1842" t="s">
        <v>1525</v>
      </c>
      <c r="C1842" s="227" t="s">
        <v>120</v>
      </c>
      <c r="D1842" s="227">
        <v>957.88</v>
      </c>
      <c r="E1842" s="227" t="s">
        <v>135</v>
      </c>
      <c r="F1842" t="s">
        <v>373</v>
      </c>
      <c r="G1842" t="s">
        <v>312</v>
      </c>
      <c r="H1842" t="s">
        <v>371</v>
      </c>
      <c r="I1842" t="s">
        <v>15</v>
      </c>
      <c r="J1842" t="s">
        <v>372</v>
      </c>
    </row>
    <row r="1843" spans="1:10" x14ac:dyDescent="0.35">
      <c r="A1843" t="s">
        <v>10</v>
      </c>
      <c r="B1843" t="s">
        <v>1525</v>
      </c>
      <c r="C1843" s="227" t="s">
        <v>105</v>
      </c>
      <c r="D1843" s="227">
        <v>848.22</v>
      </c>
      <c r="E1843" s="227" t="s">
        <v>135</v>
      </c>
      <c r="F1843" t="s">
        <v>373</v>
      </c>
      <c r="G1843" t="s">
        <v>312</v>
      </c>
      <c r="H1843" t="s">
        <v>371</v>
      </c>
      <c r="I1843" t="s">
        <v>15</v>
      </c>
      <c r="J1843" t="s">
        <v>372</v>
      </c>
    </row>
    <row r="1844" spans="1:10" x14ac:dyDescent="0.35">
      <c r="A1844" t="s">
        <v>10</v>
      </c>
      <c r="B1844" t="s">
        <v>1525</v>
      </c>
      <c r="C1844" s="227" t="s">
        <v>115</v>
      </c>
      <c r="D1844" s="227">
        <v>1101.3</v>
      </c>
      <c r="E1844" s="227" t="s">
        <v>135</v>
      </c>
      <c r="F1844" t="s">
        <v>373</v>
      </c>
      <c r="G1844" t="s">
        <v>312</v>
      </c>
      <c r="H1844" t="s">
        <v>371</v>
      </c>
      <c r="I1844" t="s">
        <v>15</v>
      </c>
      <c r="J1844" t="s">
        <v>372</v>
      </c>
    </row>
    <row r="1845" spans="1:10" x14ac:dyDescent="0.35">
      <c r="A1845" t="s">
        <v>10</v>
      </c>
      <c r="B1845" t="s">
        <v>1525</v>
      </c>
      <c r="C1845" s="227" t="s">
        <v>152</v>
      </c>
      <c r="D1845" s="227">
        <v>911.08</v>
      </c>
      <c r="E1845" s="227" t="s">
        <v>135</v>
      </c>
      <c r="F1845" t="s">
        <v>373</v>
      </c>
      <c r="G1845" t="s">
        <v>312</v>
      </c>
      <c r="H1845" t="s">
        <v>371</v>
      </c>
      <c r="I1845" t="s">
        <v>15</v>
      </c>
      <c r="J1845" t="s">
        <v>372</v>
      </c>
    </row>
    <row r="1846" spans="1:10" x14ac:dyDescent="0.35">
      <c r="A1846" t="s">
        <v>10</v>
      </c>
      <c r="B1846" t="s">
        <v>1525</v>
      </c>
      <c r="C1846" s="227" t="s">
        <v>153</v>
      </c>
      <c r="D1846" s="227">
        <v>584.55999999999995</v>
      </c>
      <c r="E1846" s="227" t="s">
        <v>135</v>
      </c>
      <c r="F1846" t="s">
        <v>373</v>
      </c>
      <c r="G1846" t="s">
        <v>312</v>
      </c>
      <c r="H1846" t="s">
        <v>371</v>
      </c>
      <c r="I1846" t="s">
        <v>15</v>
      </c>
      <c r="J1846" t="s">
        <v>372</v>
      </c>
    </row>
    <row r="1847" spans="1:10" x14ac:dyDescent="0.35">
      <c r="A1847" t="s">
        <v>10</v>
      </c>
      <c r="B1847" t="s">
        <v>1525</v>
      </c>
      <c r="C1847" s="227" t="s">
        <v>154</v>
      </c>
      <c r="D1847" s="227">
        <v>1105.55</v>
      </c>
      <c r="E1847" s="227" t="s">
        <v>135</v>
      </c>
      <c r="F1847" t="s">
        <v>373</v>
      </c>
      <c r="G1847" t="s">
        <v>312</v>
      </c>
      <c r="H1847" t="s">
        <v>371</v>
      </c>
      <c r="I1847" t="s">
        <v>15</v>
      </c>
      <c r="J1847" t="s">
        <v>372</v>
      </c>
    </row>
    <row r="1848" spans="1:10" x14ac:dyDescent="0.35">
      <c r="A1848" t="s">
        <v>10</v>
      </c>
      <c r="B1848" t="s">
        <v>1525</v>
      </c>
      <c r="C1848" s="227" t="s">
        <v>145</v>
      </c>
      <c r="D1848" s="227">
        <v>952.28</v>
      </c>
      <c r="E1848" s="227" t="s">
        <v>135</v>
      </c>
      <c r="F1848" t="s">
        <v>373</v>
      </c>
      <c r="G1848" t="s">
        <v>312</v>
      </c>
      <c r="H1848" t="s">
        <v>371</v>
      </c>
      <c r="I1848" t="s">
        <v>15</v>
      </c>
      <c r="J1848" t="s">
        <v>372</v>
      </c>
    </row>
    <row r="1849" spans="1:10" x14ac:dyDescent="0.35">
      <c r="A1849" t="s">
        <v>10</v>
      </c>
      <c r="B1849" t="s">
        <v>1525</v>
      </c>
      <c r="C1849" s="227" t="s">
        <v>134</v>
      </c>
      <c r="D1849" s="227">
        <v>976.06</v>
      </c>
      <c r="E1849" s="227" t="s">
        <v>135</v>
      </c>
      <c r="F1849" t="s">
        <v>373</v>
      </c>
      <c r="G1849" t="s">
        <v>312</v>
      </c>
      <c r="H1849" t="s">
        <v>371</v>
      </c>
      <c r="I1849" t="s">
        <v>15</v>
      </c>
      <c r="J1849" t="s">
        <v>372</v>
      </c>
    </row>
    <row r="1850" spans="1:10" x14ac:dyDescent="0.35">
      <c r="A1850" t="s">
        <v>10</v>
      </c>
      <c r="B1850" t="s">
        <v>1525</v>
      </c>
      <c r="C1850" s="227" t="s">
        <v>135</v>
      </c>
      <c r="D1850" s="227">
        <v>977.16</v>
      </c>
      <c r="E1850" s="227" t="s">
        <v>135</v>
      </c>
      <c r="F1850" t="s">
        <v>373</v>
      </c>
      <c r="G1850" t="s">
        <v>312</v>
      </c>
      <c r="H1850" t="s">
        <v>371</v>
      </c>
      <c r="I1850" t="s">
        <v>15</v>
      </c>
      <c r="J1850" t="s">
        <v>372</v>
      </c>
    </row>
    <row r="1851" spans="1:10" x14ac:dyDescent="0.35">
      <c r="A1851" t="s">
        <v>10</v>
      </c>
      <c r="B1851" t="s">
        <v>1525</v>
      </c>
      <c r="C1851" s="227" t="s">
        <v>94</v>
      </c>
      <c r="D1851" s="227">
        <v>1793.94</v>
      </c>
      <c r="E1851" s="227" t="s">
        <v>135</v>
      </c>
      <c r="F1851" t="s">
        <v>373</v>
      </c>
      <c r="G1851" t="s">
        <v>312</v>
      </c>
      <c r="H1851" t="s">
        <v>371</v>
      </c>
      <c r="I1851" t="s">
        <v>15</v>
      </c>
      <c r="J1851" t="s">
        <v>372</v>
      </c>
    </row>
    <row r="1852" spans="1:10" x14ac:dyDescent="0.35">
      <c r="A1852" t="s">
        <v>10</v>
      </c>
      <c r="B1852" t="s">
        <v>1525</v>
      </c>
      <c r="C1852" s="227" t="s">
        <v>64</v>
      </c>
      <c r="D1852" s="227">
        <v>2934.96</v>
      </c>
      <c r="E1852" s="227" t="s">
        <v>135</v>
      </c>
      <c r="F1852" t="s">
        <v>373</v>
      </c>
      <c r="G1852" t="s">
        <v>312</v>
      </c>
      <c r="H1852" t="s">
        <v>371</v>
      </c>
      <c r="I1852" t="s">
        <v>15</v>
      </c>
      <c r="J1852" t="s">
        <v>372</v>
      </c>
    </row>
    <row r="1853" spans="1:10" x14ac:dyDescent="0.35">
      <c r="A1853" t="s">
        <v>10</v>
      </c>
      <c r="B1853" t="s">
        <v>1525</v>
      </c>
      <c r="C1853" s="227" t="s">
        <v>60</v>
      </c>
      <c r="D1853" s="227">
        <v>980.72</v>
      </c>
      <c r="E1853" s="227" t="s">
        <v>135</v>
      </c>
      <c r="F1853" t="s">
        <v>373</v>
      </c>
      <c r="G1853" t="s">
        <v>312</v>
      </c>
      <c r="H1853" t="s">
        <v>371</v>
      </c>
      <c r="I1853" t="s">
        <v>15</v>
      </c>
      <c r="J1853" t="s">
        <v>372</v>
      </c>
    </row>
    <row r="1854" spans="1:10" x14ac:dyDescent="0.35">
      <c r="A1854" t="s">
        <v>10</v>
      </c>
      <c r="B1854" t="s">
        <v>1525</v>
      </c>
      <c r="C1854" s="227" t="s">
        <v>190</v>
      </c>
      <c r="D1854" s="227">
        <v>689.6</v>
      </c>
      <c r="E1854" s="227" t="s">
        <v>135</v>
      </c>
      <c r="F1854" t="s">
        <v>373</v>
      </c>
      <c r="G1854" t="s">
        <v>312</v>
      </c>
      <c r="H1854" t="s">
        <v>371</v>
      </c>
      <c r="I1854" t="s">
        <v>15</v>
      </c>
      <c r="J1854" t="s">
        <v>372</v>
      </c>
    </row>
    <row r="1855" spans="1:10" x14ac:dyDescent="0.35">
      <c r="A1855" t="s">
        <v>10</v>
      </c>
      <c r="B1855" t="s">
        <v>1525</v>
      </c>
      <c r="C1855" s="227" t="s">
        <v>84</v>
      </c>
      <c r="D1855" s="227">
        <v>880.59</v>
      </c>
      <c r="E1855" s="227" t="s">
        <v>135</v>
      </c>
      <c r="F1855" t="s">
        <v>373</v>
      </c>
      <c r="G1855" t="s">
        <v>312</v>
      </c>
      <c r="H1855" t="s">
        <v>371</v>
      </c>
      <c r="I1855" t="s">
        <v>15</v>
      </c>
      <c r="J1855" t="s">
        <v>372</v>
      </c>
    </row>
    <row r="1856" spans="1:10" x14ac:dyDescent="0.35">
      <c r="A1856" t="s">
        <v>10</v>
      </c>
      <c r="B1856" t="s">
        <v>1525</v>
      </c>
      <c r="C1856" s="227" t="s">
        <v>100</v>
      </c>
      <c r="D1856" s="227">
        <v>806.33</v>
      </c>
      <c r="E1856" s="227" t="s">
        <v>135</v>
      </c>
      <c r="F1856" t="s">
        <v>373</v>
      </c>
      <c r="G1856" t="s">
        <v>312</v>
      </c>
      <c r="H1856" t="s">
        <v>371</v>
      </c>
      <c r="I1856" t="s">
        <v>15</v>
      </c>
      <c r="J1856" t="s">
        <v>372</v>
      </c>
    </row>
    <row r="1857" spans="1:10" x14ac:dyDescent="0.35">
      <c r="A1857" t="s">
        <v>10</v>
      </c>
      <c r="B1857" t="s">
        <v>1525</v>
      </c>
      <c r="C1857" s="227" t="s">
        <v>483</v>
      </c>
      <c r="D1857" s="227">
        <v>125.82</v>
      </c>
      <c r="E1857" s="227" t="s">
        <v>61</v>
      </c>
      <c r="F1857" t="s">
        <v>62</v>
      </c>
      <c r="G1857" t="s">
        <v>80</v>
      </c>
      <c r="H1857" t="s">
        <v>1574</v>
      </c>
      <c r="I1857" t="s">
        <v>1044</v>
      </c>
      <c r="J1857" t="s">
        <v>1530</v>
      </c>
    </row>
    <row r="1858" spans="1:10" x14ac:dyDescent="0.35">
      <c r="A1858" t="s">
        <v>10</v>
      </c>
      <c r="B1858" t="s">
        <v>1525</v>
      </c>
      <c r="C1858" s="227" t="s">
        <v>1575</v>
      </c>
      <c r="D1858" s="227">
        <v>214.13</v>
      </c>
      <c r="E1858" s="227" t="s">
        <v>61</v>
      </c>
      <c r="F1858" t="s">
        <v>62</v>
      </c>
      <c r="G1858" t="s">
        <v>80</v>
      </c>
      <c r="H1858" t="s">
        <v>1574</v>
      </c>
      <c r="I1858" t="s">
        <v>1044</v>
      </c>
      <c r="J1858" t="s">
        <v>1530</v>
      </c>
    </row>
    <row r="1859" spans="1:10" x14ac:dyDescent="0.35">
      <c r="A1859" t="s">
        <v>10</v>
      </c>
      <c r="B1859" t="s">
        <v>1525</v>
      </c>
      <c r="C1859" s="227" t="s">
        <v>1576</v>
      </c>
      <c r="D1859" s="227">
        <v>127.05</v>
      </c>
      <c r="E1859" s="227" t="s">
        <v>61</v>
      </c>
      <c r="F1859" t="s">
        <v>62</v>
      </c>
      <c r="G1859" t="s">
        <v>62</v>
      </c>
      <c r="H1859" t="s">
        <v>1574</v>
      </c>
      <c r="I1859" t="s">
        <v>1044</v>
      </c>
      <c r="J1859" t="s">
        <v>1530</v>
      </c>
    </row>
    <row r="1860" spans="1:10" x14ac:dyDescent="0.35">
      <c r="A1860" t="s">
        <v>10</v>
      </c>
      <c r="B1860" t="s">
        <v>1525</v>
      </c>
      <c r="C1860" s="227" t="s">
        <v>1577</v>
      </c>
      <c r="D1860" s="227">
        <v>130.01</v>
      </c>
      <c r="E1860" s="227" t="s">
        <v>61</v>
      </c>
      <c r="F1860" t="s">
        <v>62</v>
      </c>
      <c r="G1860" t="s">
        <v>62</v>
      </c>
      <c r="H1860" t="s">
        <v>1574</v>
      </c>
      <c r="I1860" t="s">
        <v>1044</v>
      </c>
      <c r="J1860" t="s">
        <v>1530</v>
      </c>
    </row>
    <row r="1861" spans="1:10" x14ac:dyDescent="0.35">
      <c r="A1861" t="s">
        <v>10</v>
      </c>
      <c r="B1861" t="s">
        <v>1525</v>
      </c>
      <c r="C1861" s="227" t="s">
        <v>808</v>
      </c>
      <c r="D1861" s="227">
        <v>51.89</v>
      </c>
      <c r="E1861" s="227" t="s">
        <v>116</v>
      </c>
      <c r="F1861" t="s">
        <v>117</v>
      </c>
      <c r="G1861" t="s">
        <v>73</v>
      </c>
      <c r="H1861" t="s">
        <v>1574</v>
      </c>
      <c r="I1861" t="s">
        <v>1044</v>
      </c>
      <c r="J1861" t="s">
        <v>1530</v>
      </c>
    </row>
    <row r="1862" spans="1:10" x14ac:dyDescent="0.35">
      <c r="A1862" t="s">
        <v>10</v>
      </c>
      <c r="B1862" t="s">
        <v>1525</v>
      </c>
      <c r="C1862" s="227" t="s">
        <v>1578</v>
      </c>
      <c r="D1862" s="227">
        <v>45.13</v>
      </c>
      <c r="E1862" s="227" t="s">
        <v>116</v>
      </c>
      <c r="F1862" t="s">
        <v>117</v>
      </c>
      <c r="G1862" t="s">
        <v>73</v>
      </c>
      <c r="H1862" t="s">
        <v>1574</v>
      </c>
      <c r="I1862" t="s">
        <v>1044</v>
      </c>
      <c r="J1862" t="s">
        <v>1530</v>
      </c>
    </row>
    <row r="1863" spans="1:10" x14ac:dyDescent="0.35">
      <c r="A1863" t="s">
        <v>10</v>
      </c>
      <c r="B1863" t="s">
        <v>1525</v>
      </c>
      <c r="C1863" s="227" t="s">
        <v>1579</v>
      </c>
      <c r="D1863" s="227">
        <v>288.08999999999997</v>
      </c>
      <c r="E1863" s="227" t="s">
        <v>116</v>
      </c>
      <c r="F1863" t="s">
        <v>117</v>
      </c>
      <c r="G1863" t="s">
        <v>73</v>
      </c>
      <c r="H1863" t="s">
        <v>1574</v>
      </c>
      <c r="I1863" t="s">
        <v>1044</v>
      </c>
      <c r="J1863" t="s">
        <v>1530</v>
      </c>
    </row>
    <row r="1864" spans="1:10" x14ac:dyDescent="0.35">
      <c r="A1864" t="s">
        <v>10</v>
      </c>
      <c r="B1864" t="s">
        <v>1525</v>
      </c>
      <c r="C1864" s="227" t="s">
        <v>1580</v>
      </c>
      <c r="D1864" s="227">
        <v>45.25</v>
      </c>
      <c r="E1864" s="227" t="s">
        <v>116</v>
      </c>
      <c r="F1864" t="s">
        <v>117</v>
      </c>
      <c r="G1864" t="s">
        <v>73</v>
      </c>
      <c r="H1864" t="s">
        <v>1574</v>
      </c>
      <c r="I1864" t="s">
        <v>1044</v>
      </c>
      <c r="J1864" t="s">
        <v>1530</v>
      </c>
    </row>
    <row r="1865" spans="1:10" x14ac:dyDescent="0.35">
      <c r="A1865" t="s">
        <v>10</v>
      </c>
      <c r="B1865" t="s">
        <v>1525</v>
      </c>
      <c r="C1865" s="227" t="s">
        <v>1581</v>
      </c>
      <c r="D1865" s="227">
        <v>22.94</v>
      </c>
      <c r="E1865" s="227" t="s">
        <v>116</v>
      </c>
      <c r="F1865" t="s">
        <v>117</v>
      </c>
      <c r="G1865" t="s">
        <v>73</v>
      </c>
      <c r="H1865" t="s">
        <v>1574</v>
      </c>
      <c r="I1865" t="s">
        <v>1044</v>
      </c>
      <c r="J1865" t="s">
        <v>1530</v>
      </c>
    </row>
    <row r="1866" spans="1:10" x14ac:dyDescent="0.35">
      <c r="A1866" t="s">
        <v>10</v>
      </c>
      <c r="B1866" t="s">
        <v>1525</v>
      </c>
      <c r="C1866" s="227" t="s">
        <v>1582</v>
      </c>
      <c r="D1866" s="227">
        <v>58.03</v>
      </c>
      <c r="E1866" s="227" t="s">
        <v>116</v>
      </c>
      <c r="F1866" t="s">
        <v>117</v>
      </c>
      <c r="G1866" t="s">
        <v>73</v>
      </c>
      <c r="H1866" t="s">
        <v>1574</v>
      </c>
      <c r="I1866" t="s">
        <v>1044</v>
      </c>
      <c r="J1866" t="s">
        <v>1530</v>
      </c>
    </row>
    <row r="1867" spans="1:10" x14ac:dyDescent="0.35">
      <c r="A1867" t="s">
        <v>10</v>
      </c>
      <c r="B1867" t="s">
        <v>1525</v>
      </c>
      <c r="C1867" s="227" t="s">
        <v>675</v>
      </c>
      <c r="D1867" s="227">
        <v>112.89</v>
      </c>
      <c r="E1867" s="227" t="s">
        <v>275</v>
      </c>
      <c r="F1867" t="s">
        <v>276</v>
      </c>
      <c r="G1867" t="s">
        <v>62</v>
      </c>
      <c r="H1867" t="s">
        <v>1574</v>
      </c>
      <c r="I1867" t="s">
        <v>1044</v>
      </c>
      <c r="J1867" t="s">
        <v>1530</v>
      </c>
    </row>
    <row r="1868" spans="1:10" x14ac:dyDescent="0.35">
      <c r="A1868" t="s">
        <v>10</v>
      </c>
      <c r="B1868" t="s">
        <v>1525</v>
      </c>
      <c r="C1868" s="227" t="s">
        <v>672</v>
      </c>
      <c r="D1868" s="227">
        <v>113.27</v>
      </c>
      <c r="E1868" s="227" t="s">
        <v>165</v>
      </c>
      <c r="F1868" t="s">
        <v>166</v>
      </c>
      <c r="G1868" t="s">
        <v>62</v>
      </c>
      <c r="H1868" t="s">
        <v>1574</v>
      </c>
      <c r="I1868" t="s">
        <v>1044</v>
      </c>
      <c r="J1868" t="s">
        <v>1530</v>
      </c>
    </row>
    <row r="1869" spans="1:10" x14ac:dyDescent="0.35">
      <c r="A1869" t="s">
        <v>10</v>
      </c>
      <c r="B1869" t="s">
        <v>1525</v>
      </c>
      <c r="C1869" s="227" t="s">
        <v>599</v>
      </c>
      <c r="D1869" s="227">
        <v>272.51</v>
      </c>
      <c r="E1869" s="227" t="s">
        <v>182</v>
      </c>
      <c r="F1869" t="s">
        <v>517</v>
      </c>
      <c r="G1869" t="s">
        <v>186</v>
      </c>
      <c r="H1869" t="s">
        <v>1574</v>
      </c>
      <c r="I1869" t="s">
        <v>1044</v>
      </c>
      <c r="J1869" t="s">
        <v>1530</v>
      </c>
    </row>
    <row r="1870" spans="1:10" x14ac:dyDescent="0.35">
      <c r="A1870" t="s">
        <v>10</v>
      </c>
      <c r="B1870" t="s">
        <v>1525</v>
      </c>
      <c r="C1870" s="227" t="s">
        <v>1583</v>
      </c>
      <c r="D1870" s="227">
        <v>1097.93</v>
      </c>
      <c r="E1870" s="227" t="s">
        <v>75</v>
      </c>
      <c r="F1870" t="s">
        <v>76</v>
      </c>
      <c r="G1870" t="s">
        <v>73</v>
      </c>
      <c r="H1870" t="s">
        <v>1574</v>
      </c>
      <c r="I1870" t="s">
        <v>1044</v>
      </c>
      <c r="J1870" t="s">
        <v>1530</v>
      </c>
    </row>
    <row r="1871" spans="1:10" x14ac:dyDescent="0.35">
      <c r="A1871" t="s">
        <v>10</v>
      </c>
      <c r="B1871" t="s">
        <v>1525</v>
      </c>
      <c r="C1871" s="227" t="s">
        <v>644</v>
      </c>
      <c r="D1871" s="227">
        <v>1301.27</v>
      </c>
      <c r="E1871" s="227" t="s">
        <v>75</v>
      </c>
      <c r="F1871" t="s">
        <v>76</v>
      </c>
      <c r="G1871" t="s">
        <v>73</v>
      </c>
      <c r="H1871" t="s">
        <v>1574</v>
      </c>
      <c r="I1871" t="s">
        <v>1044</v>
      </c>
      <c r="J1871" t="s">
        <v>1530</v>
      </c>
    </row>
    <row r="1872" spans="1:10" x14ac:dyDescent="0.35">
      <c r="A1872" t="s">
        <v>10</v>
      </c>
      <c r="B1872" t="s">
        <v>1525</v>
      </c>
      <c r="C1872" s="227" t="s">
        <v>425</v>
      </c>
      <c r="D1872" s="227">
        <v>431.23</v>
      </c>
      <c r="E1872" s="227" t="s">
        <v>75</v>
      </c>
      <c r="F1872" t="s">
        <v>76</v>
      </c>
      <c r="G1872" t="s">
        <v>73</v>
      </c>
      <c r="H1872" t="s">
        <v>1574</v>
      </c>
      <c r="I1872" t="s">
        <v>1044</v>
      </c>
      <c r="J1872" t="s">
        <v>1530</v>
      </c>
    </row>
    <row r="1873" spans="1:10" x14ac:dyDescent="0.35">
      <c r="A1873" t="s">
        <v>10</v>
      </c>
      <c r="B1873" t="s">
        <v>1525</v>
      </c>
      <c r="C1873" s="227" t="s">
        <v>92</v>
      </c>
      <c r="D1873" s="227">
        <v>743.54</v>
      </c>
      <c r="E1873" s="227" t="s">
        <v>75</v>
      </c>
      <c r="F1873" t="s">
        <v>76</v>
      </c>
      <c r="G1873" t="s">
        <v>73</v>
      </c>
      <c r="H1873" t="s">
        <v>1574</v>
      </c>
      <c r="I1873" t="s">
        <v>1044</v>
      </c>
      <c r="J1873" t="s">
        <v>1530</v>
      </c>
    </row>
    <row r="1874" spans="1:10" x14ac:dyDescent="0.35">
      <c r="A1874" t="s">
        <v>10</v>
      </c>
      <c r="B1874" t="s">
        <v>1525</v>
      </c>
      <c r="C1874" s="227" t="s">
        <v>159</v>
      </c>
      <c r="D1874" s="227">
        <v>734.14</v>
      </c>
      <c r="E1874" s="227" t="s">
        <v>75</v>
      </c>
      <c r="F1874" t="s">
        <v>76</v>
      </c>
      <c r="G1874" t="s">
        <v>73</v>
      </c>
      <c r="H1874" t="s">
        <v>1574</v>
      </c>
      <c r="I1874" t="s">
        <v>1044</v>
      </c>
      <c r="J1874" t="s">
        <v>1530</v>
      </c>
    </row>
    <row r="1875" spans="1:10" x14ac:dyDescent="0.35">
      <c r="A1875" t="s">
        <v>10</v>
      </c>
      <c r="B1875" t="s">
        <v>1525</v>
      </c>
      <c r="C1875" s="227" t="s">
        <v>272</v>
      </c>
      <c r="D1875" s="227">
        <v>725.39</v>
      </c>
      <c r="E1875" s="227" t="s">
        <v>75</v>
      </c>
      <c r="F1875" t="s">
        <v>76</v>
      </c>
      <c r="G1875" t="s">
        <v>73</v>
      </c>
      <c r="H1875" t="s">
        <v>1574</v>
      </c>
      <c r="I1875" t="s">
        <v>1044</v>
      </c>
      <c r="J1875" t="s">
        <v>1530</v>
      </c>
    </row>
    <row r="1876" spans="1:10" x14ac:dyDescent="0.35">
      <c r="A1876" t="s">
        <v>10</v>
      </c>
      <c r="B1876" t="s">
        <v>1525</v>
      </c>
      <c r="C1876" s="227" t="s">
        <v>1584</v>
      </c>
      <c r="D1876" s="227">
        <v>1201.1099999999999</v>
      </c>
      <c r="E1876" s="227" t="s">
        <v>75</v>
      </c>
      <c r="F1876" t="s">
        <v>76</v>
      </c>
      <c r="G1876" t="s">
        <v>73</v>
      </c>
      <c r="H1876" t="s">
        <v>1574</v>
      </c>
      <c r="I1876" t="s">
        <v>1044</v>
      </c>
      <c r="J1876" t="s">
        <v>1530</v>
      </c>
    </row>
    <row r="1877" spans="1:10" x14ac:dyDescent="0.35">
      <c r="A1877" t="s">
        <v>10</v>
      </c>
      <c r="B1877" t="s">
        <v>1525</v>
      </c>
      <c r="C1877" s="227" t="s">
        <v>1585</v>
      </c>
      <c r="D1877" s="227">
        <v>372.03</v>
      </c>
      <c r="E1877" s="227" t="s">
        <v>75</v>
      </c>
      <c r="F1877" t="s">
        <v>76</v>
      </c>
      <c r="G1877" t="s">
        <v>73</v>
      </c>
      <c r="H1877" t="s">
        <v>1574</v>
      </c>
      <c r="I1877" t="s">
        <v>1044</v>
      </c>
      <c r="J1877" t="s">
        <v>1530</v>
      </c>
    </row>
    <row r="1878" spans="1:10" x14ac:dyDescent="0.35">
      <c r="A1878" t="s">
        <v>10</v>
      </c>
      <c r="B1878" t="s">
        <v>1525</v>
      </c>
      <c r="C1878" s="227" t="s">
        <v>1586</v>
      </c>
      <c r="D1878" s="227">
        <v>356.71</v>
      </c>
      <c r="E1878" s="227" t="s">
        <v>75</v>
      </c>
      <c r="F1878" t="s">
        <v>76</v>
      </c>
      <c r="G1878" t="s">
        <v>73</v>
      </c>
      <c r="H1878" t="s">
        <v>1574</v>
      </c>
      <c r="I1878" t="s">
        <v>1044</v>
      </c>
      <c r="J1878" t="s">
        <v>1530</v>
      </c>
    </row>
    <row r="1879" spans="1:10" x14ac:dyDescent="0.35">
      <c r="A1879" t="s">
        <v>10</v>
      </c>
      <c r="B1879" t="s">
        <v>1525</v>
      </c>
      <c r="C1879" s="227" t="s">
        <v>803</v>
      </c>
      <c r="D1879" s="227">
        <v>662.55</v>
      </c>
      <c r="E1879" s="227" t="s">
        <v>75</v>
      </c>
      <c r="F1879" t="s">
        <v>76</v>
      </c>
      <c r="G1879" t="s">
        <v>73</v>
      </c>
      <c r="H1879" t="s">
        <v>1574</v>
      </c>
      <c r="I1879" t="s">
        <v>1044</v>
      </c>
      <c r="J1879" t="s">
        <v>1530</v>
      </c>
    </row>
    <row r="1880" spans="1:10" x14ac:dyDescent="0.35">
      <c r="A1880" t="s">
        <v>10</v>
      </c>
      <c r="B1880" t="s">
        <v>1525</v>
      </c>
      <c r="C1880" s="227" t="s">
        <v>777</v>
      </c>
      <c r="D1880" s="227">
        <v>631.83000000000004</v>
      </c>
      <c r="E1880" s="227" t="s">
        <v>75</v>
      </c>
      <c r="F1880" t="s">
        <v>76</v>
      </c>
      <c r="G1880" t="s">
        <v>73</v>
      </c>
      <c r="H1880" t="s">
        <v>1574</v>
      </c>
      <c r="I1880" t="s">
        <v>1044</v>
      </c>
      <c r="J1880" t="s">
        <v>1530</v>
      </c>
    </row>
    <row r="1881" spans="1:10" x14ac:dyDescent="0.35">
      <c r="A1881" t="s">
        <v>10</v>
      </c>
      <c r="B1881" t="s">
        <v>1525</v>
      </c>
      <c r="C1881" s="227" t="s">
        <v>1587</v>
      </c>
      <c r="D1881" s="227">
        <v>675.24</v>
      </c>
      <c r="E1881" s="227" t="s">
        <v>75</v>
      </c>
      <c r="F1881" t="s">
        <v>76</v>
      </c>
      <c r="G1881" t="s">
        <v>73</v>
      </c>
      <c r="H1881" t="s">
        <v>1574</v>
      </c>
      <c r="I1881" t="s">
        <v>1044</v>
      </c>
      <c r="J1881" t="s">
        <v>1530</v>
      </c>
    </row>
    <row r="1882" spans="1:10" x14ac:dyDescent="0.35">
      <c r="A1882" t="s">
        <v>10</v>
      </c>
      <c r="B1882" t="s">
        <v>1525</v>
      </c>
      <c r="C1882" s="227" t="s">
        <v>1588</v>
      </c>
      <c r="D1882" s="227">
        <v>508.43</v>
      </c>
      <c r="E1882" s="227" t="s">
        <v>159</v>
      </c>
      <c r="F1882" t="s">
        <v>160</v>
      </c>
      <c r="G1882" t="s">
        <v>80</v>
      </c>
      <c r="H1882" t="s">
        <v>1393</v>
      </c>
      <c r="I1882" t="s">
        <v>1044</v>
      </c>
      <c r="J1882" t="s">
        <v>1394</v>
      </c>
    </row>
    <row r="1883" spans="1:10" x14ac:dyDescent="0.35">
      <c r="A1883" t="s">
        <v>10</v>
      </c>
      <c r="B1883" t="s">
        <v>1525</v>
      </c>
      <c r="C1883" s="227" t="s">
        <v>1589</v>
      </c>
      <c r="D1883" s="227">
        <v>53.24</v>
      </c>
      <c r="E1883" s="227" t="s">
        <v>203</v>
      </c>
      <c r="F1883" t="s">
        <v>204</v>
      </c>
      <c r="G1883" t="s">
        <v>73</v>
      </c>
      <c r="H1883" t="s">
        <v>1393</v>
      </c>
      <c r="I1883" t="s">
        <v>1044</v>
      </c>
      <c r="J1883" t="s">
        <v>1394</v>
      </c>
    </row>
    <row r="1884" spans="1:10" x14ac:dyDescent="0.35">
      <c r="A1884" t="s">
        <v>10</v>
      </c>
      <c r="B1884" t="s">
        <v>1525</v>
      </c>
      <c r="C1884" s="227" t="s">
        <v>1590</v>
      </c>
      <c r="D1884" s="227">
        <v>243.35</v>
      </c>
      <c r="E1884" s="227" t="s">
        <v>116</v>
      </c>
      <c r="F1884" t="s">
        <v>117</v>
      </c>
      <c r="G1884" t="s">
        <v>73</v>
      </c>
      <c r="H1884" t="s">
        <v>1393</v>
      </c>
      <c r="I1884" t="s">
        <v>1044</v>
      </c>
      <c r="J1884" t="s">
        <v>1394</v>
      </c>
    </row>
    <row r="1885" spans="1:10" x14ac:dyDescent="0.35">
      <c r="A1885" t="s">
        <v>10</v>
      </c>
      <c r="B1885" t="s">
        <v>1525</v>
      </c>
      <c r="C1885" s="227" t="s">
        <v>490</v>
      </c>
      <c r="D1885" s="227">
        <v>201.01</v>
      </c>
      <c r="E1885" s="227" t="s">
        <v>98</v>
      </c>
      <c r="F1885" t="s">
        <v>99</v>
      </c>
      <c r="G1885" t="s">
        <v>67</v>
      </c>
      <c r="H1885" t="s">
        <v>1574</v>
      </c>
      <c r="I1885" t="s">
        <v>1044</v>
      </c>
      <c r="J1885" t="s">
        <v>1530</v>
      </c>
    </row>
    <row r="1886" spans="1:10" x14ac:dyDescent="0.35">
      <c r="A1886" t="s">
        <v>10</v>
      </c>
      <c r="B1886" t="s">
        <v>1525</v>
      </c>
      <c r="C1886" s="227" t="s">
        <v>1591</v>
      </c>
      <c r="D1886" s="227">
        <v>292.24</v>
      </c>
      <c r="E1886" s="227" t="s">
        <v>147</v>
      </c>
      <c r="F1886" t="s">
        <v>148</v>
      </c>
      <c r="G1886" t="s">
        <v>80</v>
      </c>
      <c r="H1886" t="s">
        <v>1574</v>
      </c>
      <c r="I1886" t="s">
        <v>1044</v>
      </c>
      <c r="J1886" t="s">
        <v>1530</v>
      </c>
    </row>
    <row r="1887" spans="1:10" x14ac:dyDescent="0.35">
      <c r="A1887" t="s">
        <v>10</v>
      </c>
      <c r="B1887" t="s">
        <v>1525</v>
      </c>
      <c r="C1887" s="227" t="s">
        <v>1592</v>
      </c>
      <c r="D1887" s="227">
        <v>290.77</v>
      </c>
      <c r="E1887" s="227" t="s">
        <v>147</v>
      </c>
      <c r="F1887" t="s">
        <v>148</v>
      </c>
      <c r="G1887" t="s">
        <v>80</v>
      </c>
      <c r="H1887" t="s">
        <v>1574</v>
      </c>
      <c r="I1887" t="s">
        <v>1044</v>
      </c>
      <c r="J1887" t="s">
        <v>1530</v>
      </c>
    </row>
    <row r="1888" spans="1:10" x14ac:dyDescent="0.35">
      <c r="A1888" t="s">
        <v>10</v>
      </c>
      <c r="B1888" t="s">
        <v>1525</v>
      </c>
      <c r="C1888" s="227" t="s">
        <v>1593</v>
      </c>
      <c r="D1888" s="227">
        <v>289.22000000000003</v>
      </c>
      <c r="E1888" s="227" t="s">
        <v>147</v>
      </c>
      <c r="F1888" t="s">
        <v>148</v>
      </c>
      <c r="G1888" t="s">
        <v>80</v>
      </c>
      <c r="H1888" t="s">
        <v>1574</v>
      </c>
      <c r="I1888" t="s">
        <v>1044</v>
      </c>
      <c r="J1888" t="s">
        <v>1530</v>
      </c>
    </row>
    <row r="1889" spans="1:10" x14ac:dyDescent="0.35">
      <c r="A1889" t="s">
        <v>10</v>
      </c>
      <c r="B1889" t="s">
        <v>1525</v>
      </c>
      <c r="C1889" s="227" t="s">
        <v>1594</v>
      </c>
      <c r="D1889" s="227">
        <v>103.55</v>
      </c>
      <c r="E1889" s="227" t="s">
        <v>275</v>
      </c>
      <c r="F1889" t="s">
        <v>276</v>
      </c>
      <c r="G1889" t="s">
        <v>80</v>
      </c>
      <c r="H1889" t="s">
        <v>1574</v>
      </c>
      <c r="I1889" t="s">
        <v>1044</v>
      </c>
      <c r="J1889" t="s">
        <v>1530</v>
      </c>
    </row>
    <row r="1890" spans="1:10" x14ac:dyDescent="0.35">
      <c r="A1890" t="s">
        <v>10</v>
      </c>
      <c r="B1890" t="s">
        <v>1525</v>
      </c>
      <c r="C1890" s="227" t="s">
        <v>1595</v>
      </c>
      <c r="D1890" s="227">
        <v>96.41</v>
      </c>
      <c r="E1890" s="227" t="s">
        <v>275</v>
      </c>
      <c r="F1890" t="s">
        <v>276</v>
      </c>
      <c r="G1890" t="s">
        <v>80</v>
      </c>
      <c r="H1890" t="s">
        <v>1574</v>
      </c>
      <c r="I1890" t="s">
        <v>1044</v>
      </c>
      <c r="J1890" t="s">
        <v>1530</v>
      </c>
    </row>
    <row r="1891" spans="1:10" x14ac:dyDescent="0.35">
      <c r="A1891" t="s">
        <v>10</v>
      </c>
      <c r="B1891" t="s">
        <v>1525</v>
      </c>
      <c r="C1891" s="227" t="s">
        <v>1596</v>
      </c>
      <c r="D1891" s="227">
        <v>8.41</v>
      </c>
      <c r="E1891" s="227" t="s">
        <v>33</v>
      </c>
      <c r="F1891" t="s">
        <v>34</v>
      </c>
      <c r="G1891" t="s">
        <v>13</v>
      </c>
      <c r="H1891" t="s">
        <v>14</v>
      </c>
      <c r="I1891" t="s">
        <v>15</v>
      </c>
      <c r="J1891" t="s">
        <v>16</v>
      </c>
    </row>
    <row r="1892" spans="1:10" x14ac:dyDescent="0.35">
      <c r="A1892" t="s">
        <v>10</v>
      </c>
      <c r="B1892" t="s">
        <v>1525</v>
      </c>
      <c r="C1892" s="227" t="s">
        <v>1597</v>
      </c>
      <c r="D1892" s="227">
        <v>211.31</v>
      </c>
      <c r="E1892" s="227" t="s">
        <v>33</v>
      </c>
      <c r="F1892" t="s">
        <v>34</v>
      </c>
      <c r="G1892" t="s">
        <v>13</v>
      </c>
      <c r="H1892" t="s">
        <v>14</v>
      </c>
      <c r="I1892" t="s">
        <v>15</v>
      </c>
      <c r="J1892" t="s">
        <v>16</v>
      </c>
    </row>
    <row r="1893" spans="1:10" x14ac:dyDescent="0.35">
      <c r="A1893" t="s">
        <v>10</v>
      </c>
      <c r="B1893" t="s">
        <v>1525</v>
      </c>
      <c r="C1893" s="227" t="s">
        <v>715</v>
      </c>
      <c r="D1893" s="227">
        <v>832.33</v>
      </c>
      <c r="E1893" s="227" t="s">
        <v>33</v>
      </c>
      <c r="F1893" t="s">
        <v>34</v>
      </c>
      <c r="G1893" t="s">
        <v>13</v>
      </c>
      <c r="H1893" t="s">
        <v>14</v>
      </c>
      <c r="I1893" t="s">
        <v>15</v>
      </c>
      <c r="J1893" t="s">
        <v>16</v>
      </c>
    </row>
    <row r="1894" spans="1:10" x14ac:dyDescent="0.35">
      <c r="A1894" t="s">
        <v>10</v>
      </c>
      <c r="B1894" t="s">
        <v>1525</v>
      </c>
      <c r="C1894" s="227" t="s">
        <v>600</v>
      </c>
      <c r="D1894" s="227">
        <v>870.15</v>
      </c>
      <c r="E1894" s="227" t="s">
        <v>177</v>
      </c>
      <c r="F1894" t="s">
        <v>178</v>
      </c>
      <c r="G1894" t="s">
        <v>179</v>
      </c>
      <c r="H1894" t="s">
        <v>1185</v>
      </c>
      <c r="I1894" t="s">
        <v>1044</v>
      </c>
      <c r="J1894" t="s">
        <v>191</v>
      </c>
    </row>
    <row r="1895" spans="1:10" x14ac:dyDescent="0.35">
      <c r="A1895" t="s">
        <v>10</v>
      </c>
      <c r="B1895" t="s">
        <v>1525</v>
      </c>
      <c r="C1895" s="227" t="s">
        <v>698</v>
      </c>
      <c r="D1895" s="227">
        <v>397.7</v>
      </c>
      <c r="E1895" s="227" t="s">
        <v>508</v>
      </c>
      <c r="F1895" t="s">
        <v>509</v>
      </c>
      <c r="G1895" t="s">
        <v>179</v>
      </c>
      <c r="H1895" t="s">
        <v>1185</v>
      </c>
      <c r="I1895" t="s">
        <v>1044</v>
      </c>
      <c r="J1895" t="s">
        <v>191</v>
      </c>
    </row>
    <row r="1896" spans="1:10" x14ac:dyDescent="0.35">
      <c r="A1896" t="s">
        <v>10</v>
      </c>
      <c r="B1896" t="s">
        <v>1525</v>
      </c>
      <c r="C1896" s="227" t="s">
        <v>500</v>
      </c>
      <c r="D1896" s="227">
        <v>944.46</v>
      </c>
      <c r="E1896" s="227" t="s">
        <v>114</v>
      </c>
      <c r="F1896" t="s">
        <v>811</v>
      </c>
      <c r="G1896" t="s">
        <v>186</v>
      </c>
      <c r="H1896" t="s">
        <v>1529</v>
      </c>
      <c r="I1896" t="s">
        <v>1044</v>
      </c>
      <c r="J1896" t="s">
        <v>1530</v>
      </c>
    </row>
    <row r="1897" spans="1:10" x14ac:dyDescent="0.35">
      <c r="A1897" t="s">
        <v>10</v>
      </c>
      <c r="B1897" t="s">
        <v>1525</v>
      </c>
      <c r="C1897" s="227" t="s">
        <v>1598</v>
      </c>
      <c r="D1897" s="227">
        <v>209.3</v>
      </c>
      <c r="E1897" s="227" t="s">
        <v>203</v>
      </c>
      <c r="F1897" t="s">
        <v>204</v>
      </c>
      <c r="G1897" t="s">
        <v>73</v>
      </c>
      <c r="H1897" t="s">
        <v>1529</v>
      </c>
      <c r="I1897" t="s">
        <v>1044</v>
      </c>
      <c r="J1897" t="s">
        <v>1530</v>
      </c>
    </row>
    <row r="1898" spans="1:10" x14ac:dyDescent="0.35">
      <c r="A1898" t="s">
        <v>10</v>
      </c>
      <c r="B1898" t="s">
        <v>1525</v>
      </c>
      <c r="C1898" s="227" t="s">
        <v>269</v>
      </c>
      <c r="D1898" s="227">
        <v>330.81</v>
      </c>
      <c r="E1898" s="227" t="s">
        <v>203</v>
      </c>
      <c r="F1898" t="s">
        <v>204</v>
      </c>
      <c r="G1898" t="s">
        <v>73</v>
      </c>
      <c r="H1898" t="s">
        <v>1529</v>
      </c>
      <c r="I1898" t="s">
        <v>1044</v>
      </c>
      <c r="J1898" t="s">
        <v>1530</v>
      </c>
    </row>
    <row r="1899" spans="1:10" x14ac:dyDescent="0.35">
      <c r="A1899" t="s">
        <v>10</v>
      </c>
      <c r="B1899" t="s">
        <v>1525</v>
      </c>
      <c r="C1899" s="227" t="s">
        <v>271</v>
      </c>
      <c r="D1899" s="227">
        <v>774.06</v>
      </c>
      <c r="E1899" s="227" t="s">
        <v>203</v>
      </c>
      <c r="F1899" t="s">
        <v>204</v>
      </c>
      <c r="G1899" t="s">
        <v>73</v>
      </c>
      <c r="H1899" t="s">
        <v>1529</v>
      </c>
      <c r="I1899" t="s">
        <v>1044</v>
      </c>
      <c r="J1899" t="s">
        <v>1530</v>
      </c>
    </row>
    <row r="1900" spans="1:10" x14ac:dyDescent="0.35">
      <c r="A1900" t="s">
        <v>10</v>
      </c>
      <c r="B1900" t="s">
        <v>1525</v>
      </c>
      <c r="C1900" s="227" t="s">
        <v>254</v>
      </c>
      <c r="D1900" s="227">
        <v>300.64</v>
      </c>
      <c r="E1900" s="227" t="s">
        <v>18</v>
      </c>
      <c r="F1900" t="s">
        <v>19</v>
      </c>
      <c r="G1900" t="s">
        <v>13</v>
      </c>
      <c r="H1900" t="s">
        <v>14</v>
      </c>
      <c r="I1900" t="s">
        <v>15</v>
      </c>
      <c r="J1900" t="s">
        <v>16</v>
      </c>
    </row>
    <row r="1901" spans="1:10" x14ac:dyDescent="0.35">
      <c r="A1901" t="s">
        <v>10</v>
      </c>
      <c r="B1901" t="s">
        <v>1525</v>
      </c>
      <c r="C1901" s="227" t="s">
        <v>1599</v>
      </c>
      <c r="D1901" s="227">
        <v>14.42</v>
      </c>
      <c r="E1901" s="227" t="s">
        <v>11</v>
      </c>
      <c r="F1901" t="s">
        <v>12</v>
      </c>
      <c r="G1901" t="s">
        <v>13</v>
      </c>
      <c r="H1901" t="s">
        <v>14</v>
      </c>
      <c r="I1901" t="s">
        <v>15</v>
      </c>
      <c r="J1901" t="s">
        <v>16</v>
      </c>
    </row>
    <row r="1902" spans="1:10" x14ac:dyDescent="0.35">
      <c r="A1902" t="s">
        <v>10</v>
      </c>
      <c r="B1902" t="s">
        <v>1525</v>
      </c>
      <c r="C1902" s="227" t="s">
        <v>1600</v>
      </c>
      <c r="D1902" s="227">
        <v>502.15</v>
      </c>
      <c r="E1902" s="227" t="s">
        <v>265</v>
      </c>
      <c r="F1902" t="s">
        <v>266</v>
      </c>
      <c r="G1902" t="s">
        <v>73</v>
      </c>
      <c r="H1902" t="s">
        <v>1574</v>
      </c>
      <c r="I1902" t="s">
        <v>1044</v>
      </c>
      <c r="J1902" t="s">
        <v>1530</v>
      </c>
    </row>
    <row r="1903" spans="1:10" x14ac:dyDescent="0.35">
      <c r="A1903" t="s">
        <v>10</v>
      </c>
      <c r="B1903" t="s">
        <v>1525</v>
      </c>
      <c r="C1903" s="227" t="s">
        <v>1601</v>
      </c>
      <c r="D1903" s="227">
        <v>28.51</v>
      </c>
      <c r="E1903" s="227" t="s">
        <v>203</v>
      </c>
      <c r="F1903" t="s">
        <v>204</v>
      </c>
      <c r="G1903" t="s">
        <v>73</v>
      </c>
      <c r="H1903" t="s">
        <v>1574</v>
      </c>
      <c r="I1903" t="s">
        <v>1044</v>
      </c>
      <c r="J1903" t="s">
        <v>1530</v>
      </c>
    </row>
    <row r="1904" spans="1:10" x14ac:dyDescent="0.35">
      <c r="A1904" t="s">
        <v>10</v>
      </c>
      <c r="B1904" t="s">
        <v>1525</v>
      </c>
      <c r="C1904" s="227" t="s">
        <v>1602</v>
      </c>
      <c r="D1904" s="227">
        <v>172.7</v>
      </c>
      <c r="E1904" s="227" t="s">
        <v>203</v>
      </c>
      <c r="F1904" t="s">
        <v>204</v>
      </c>
      <c r="G1904" t="s">
        <v>73</v>
      </c>
      <c r="H1904" t="s">
        <v>1574</v>
      </c>
      <c r="I1904" t="s">
        <v>1044</v>
      </c>
      <c r="J1904" t="s">
        <v>1530</v>
      </c>
    </row>
    <row r="1905" spans="1:10" x14ac:dyDescent="0.35">
      <c r="A1905" t="s">
        <v>10</v>
      </c>
      <c r="B1905" t="s">
        <v>1525</v>
      </c>
      <c r="C1905" s="227" t="s">
        <v>1603</v>
      </c>
      <c r="D1905" s="227">
        <v>329.08</v>
      </c>
      <c r="E1905" s="227" t="s">
        <v>203</v>
      </c>
      <c r="F1905" t="s">
        <v>204</v>
      </c>
      <c r="G1905" t="s">
        <v>73</v>
      </c>
      <c r="H1905" t="s">
        <v>1574</v>
      </c>
      <c r="I1905" t="s">
        <v>1044</v>
      </c>
      <c r="J1905" t="s">
        <v>1530</v>
      </c>
    </row>
    <row r="1906" spans="1:10" x14ac:dyDescent="0.35">
      <c r="A1906" t="s">
        <v>10</v>
      </c>
      <c r="B1906" t="s">
        <v>1525</v>
      </c>
      <c r="C1906" s="227" t="s">
        <v>676</v>
      </c>
      <c r="D1906" s="227">
        <v>118.94</v>
      </c>
      <c r="E1906" s="227" t="s">
        <v>203</v>
      </c>
      <c r="F1906" t="s">
        <v>204</v>
      </c>
      <c r="G1906" t="s">
        <v>73</v>
      </c>
      <c r="H1906" t="s">
        <v>1574</v>
      </c>
      <c r="I1906" t="s">
        <v>1044</v>
      </c>
      <c r="J1906" t="s">
        <v>1530</v>
      </c>
    </row>
    <row r="1907" spans="1:10" x14ac:dyDescent="0.35">
      <c r="A1907" t="s">
        <v>10</v>
      </c>
      <c r="B1907" t="s">
        <v>1525</v>
      </c>
      <c r="C1907" s="227" t="s">
        <v>1604</v>
      </c>
      <c r="D1907" s="227">
        <v>243.48</v>
      </c>
      <c r="E1907" s="227" t="s">
        <v>203</v>
      </c>
      <c r="F1907" t="s">
        <v>204</v>
      </c>
      <c r="G1907" t="s">
        <v>73</v>
      </c>
      <c r="H1907" t="s">
        <v>1574</v>
      </c>
      <c r="I1907" t="s">
        <v>1044</v>
      </c>
      <c r="J1907" t="s">
        <v>1530</v>
      </c>
    </row>
    <row r="1908" spans="1:10" x14ac:dyDescent="0.35">
      <c r="A1908" t="s">
        <v>10</v>
      </c>
      <c r="B1908" t="s">
        <v>1525</v>
      </c>
      <c r="C1908" s="227" t="s">
        <v>1605</v>
      </c>
      <c r="D1908" s="227">
        <v>201.29</v>
      </c>
      <c r="E1908" s="227" t="s">
        <v>203</v>
      </c>
      <c r="F1908" t="s">
        <v>204</v>
      </c>
      <c r="G1908" t="s">
        <v>73</v>
      </c>
      <c r="H1908" t="s">
        <v>1574</v>
      </c>
      <c r="I1908" t="s">
        <v>1044</v>
      </c>
      <c r="J1908" t="s">
        <v>1530</v>
      </c>
    </row>
    <row r="1909" spans="1:10" x14ac:dyDescent="0.35">
      <c r="A1909" t="s">
        <v>10</v>
      </c>
      <c r="B1909" t="s">
        <v>1525</v>
      </c>
      <c r="C1909" s="227" t="s">
        <v>1606</v>
      </c>
      <c r="D1909" s="227">
        <v>106.74</v>
      </c>
      <c r="E1909" s="227" t="s">
        <v>203</v>
      </c>
      <c r="F1909" t="s">
        <v>204</v>
      </c>
      <c r="G1909" t="s">
        <v>73</v>
      </c>
      <c r="H1909" t="s">
        <v>1574</v>
      </c>
      <c r="I1909" t="s">
        <v>1044</v>
      </c>
      <c r="J1909" t="s">
        <v>1530</v>
      </c>
    </row>
    <row r="1910" spans="1:10" x14ac:dyDescent="0.35">
      <c r="A1910" t="s">
        <v>10</v>
      </c>
      <c r="B1910" t="s">
        <v>1525</v>
      </c>
      <c r="C1910" s="227" t="s">
        <v>1607</v>
      </c>
      <c r="D1910" s="227">
        <v>104.91</v>
      </c>
      <c r="E1910" s="227" t="s">
        <v>203</v>
      </c>
      <c r="F1910" t="s">
        <v>204</v>
      </c>
      <c r="G1910" t="s">
        <v>73</v>
      </c>
      <c r="H1910" t="s">
        <v>1574</v>
      </c>
      <c r="I1910" t="s">
        <v>1044</v>
      </c>
      <c r="J1910" t="s">
        <v>1530</v>
      </c>
    </row>
    <row r="1911" spans="1:10" x14ac:dyDescent="0.35">
      <c r="A1911" t="s">
        <v>10</v>
      </c>
      <c r="B1911" t="s">
        <v>1525</v>
      </c>
      <c r="C1911" s="227" t="s">
        <v>1608</v>
      </c>
      <c r="D1911" s="227">
        <v>140.6</v>
      </c>
      <c r="E1911" s="227" t="s">
        <v>203</v>
      </c>
      <c r="F1911" t="s">
        <v>204</v>
      </c>
      <c r="G1911" t="s">
        <v>73</v>
      </c>
      <c r="H1911" t="s">
        <v>1574</v>
      </c>
      <c r="I1911" t="s">
        <v>1044</v>
      </c>
      <c r="J1911" t="s">
        <v>1530</v>
      </c>
    </row>
    <row r="1912" spans="1:10" x14ac:dyDescent="0.35">
      <c r="A1912" t="s">
        <v>10</v>
      </c>
      <c r="B1912" t="s">
        <v>1525</v>
      </c>
      <c r="C1912" s="227" t="s">
        <v>1609</v>
      </c>
      <c r="D1912" s="227">
        <v>296.76</v>
      </c>
      <c r="E1912" s="227" t="s">
        <v>203</v>
      </c>
      <c r="F1912" t="s">
        <v>204</v>
      </c>
      <c r="G1912" t="s">
        <v>73</v>
      </c>
      <c r="H1912" t="s">
        <v>1574</v>
      </c>
      <c r="I1912" t="s">
        <v>1044</v>
      </c>
      <c r="J1912" t="s">
        <v>1530</v>
      </c>
    </row>
    <row r="1913" spans="1:10" x14ac:dyDescent="0.35">
      <c r="A1913" t="s">
        <v>10</v>
      </c>
      <c r="B1913" t="s">
        <v>1525</v>
      </c>
      <c r="C1913" s="227" t="s">
        <v>270</v>
      </c>
      <c r="D1913" s="227">
        <v>451.51</v>
      </c>
      <c r="E1913" s="227" t="s">
        <v>203</v>
      </c>
      <c r="F1913" t="s">
        <v>204</v>
      </c>
      <c r="G1913" t="s">
        <v>73</v>
      </c>
      <c r="H1913" t="s">
        <v>1574</v>
      </c>
      <c r="I1913" t="s">
        <v>1044</v>
      </c>
      <c r="J1913" t="s">
        <v>1530</v>
      </c>
    </row>
    <row r="1914" spans="1:10" x14ac:dyDescent="0.35">
      <c r="A1914" t="s">
        <v>10</v>
      </c>
      <c r="B1914" t="s">
        <v>1525</v>
      </c>
      <c r="C1914" s="227" t="s">
        <v>924</v>
      </c>
      <c r="D1914" s="227">
        <v>114.92</v>
      </c>
      <c r="E1914" s="227" t="s">
        <v>203</v>
      </c>
      <c r="F1914" t="s">
        <v>204</v>
      </c>
      <c r="G1914" t="s">
        <v>73</v>
      </c>
      <c r="H1914" t="s">
        <v>1574</v>
      </c>
      <c r="I1914" t="s">
        <v>1044</v>
      </c>
      <c r="J1914" t="s">
        <v>1530</v>
      </c>
    </row>
    <row r="1915" spans="1:10" x14ac:dyDescent="0.35">
      <c r="A1915" t="s">
        <v>10</v>
      </c>
      <c r="B1915" t="s">
        <v>1525</v>
      </c>
      <c r="C1915" s="227" t="s">
        <v>1610</v>
      </c>
      <c r="D1915" s="227">
        <v>28.93</v>
      </c>
      <c r="E1915" s="227" t="s">
        <v>203</v>
      </c>
      <c r="F1915" t="s">
        <v>204</v>
      </c>
      <c r="G1915" t="s">
        <v>73</v>
      </c>
      <c r="H1915" t="s">
        <v>1574</v>
      </c>
      <c r="I1915" t="s">
        <v>1044</v>
      </c>
      <c r="J1915" t="s">
        <v>1530</v>
      </c>
    </row>
    <row r="1916" spans="1:10" x14ac:dyDescent="0.35">
      <c r="A1916" t="s">
        <v>10</v>
      </c>
      <c r="B1916" t="s">
        <v>1525</v>
      </c>
      <c r="C1916" s="227" t="s">
        <v>717</v>
      </c>
      <c r="D1916" s="227">
        <v>346.84</v>
      </c>
      <c r="E1916" s="227" t="s">
        <v>203</v>
      </c>
      <c r="F1916" t="s">
        <v>204</v>
      </c>
      <c r="G1916" t="s">
        <v>73</v>
      </c>
      <c r="H1916" t="s">
        <v>1574</v>
      </c>
      <c r="I1916" t="s">
        <v>1044</v>
      </c>
      <c r="J1916" t="s">
        <v>1530</v>
      </c>
    </row>
    <row r="1917" spans="1:10" x14ac:dyDescent="0.35">
      <c r="A1917" t="s">
        <v>10</v>
      </c>
      <c r="B1917" t="s">
        <v>1525</v>
      </c>
      <c r="C1917" s="227" t="s">
        <v>1611</v>
      </c>
      <c r="D1917" s="227">
        <v>492.76</v>
      </c>
      <c r="E1917" s="227" t="s">
        <v>1270</v>
      </c>
      <c r="F1917" t="s">
        <v>1271</v>
      </c>
      <c r="G1917" t="s">
        <v>73</v>
      </c>
      <c r="H1917" t="s">
        <v>1574</v>
      </c>
      <c r="I1917" t="s">
        <v>1044</v>
      </c>
      <c r="J1917" t="s">
        <v>1530</v>
      </c>
    </row>
    <row r="1918" spans="1:10" x14ac:dyDescent="0.35">
      <c r="A1918" t="s">
        <v>10</v>
      </c>
      <c r="B1918" t="s">
        <v>1525</v>
      </c>
      <c r="C1918" s="227" t="s">
        <v>733</v>
      </c>
      <c r="D1918" s="227">
        <v>753.33</v>
      </c>
      <c r="E1918" s="227" t="s">
        <v>1270</v>
      </c>
      <c r="F1918" t="s">
        <v>1271</v>
      </c>
      <c r="G1918" t="s">
        <v>73</v>
      </c>
      <c r="H1918" t="s">
        <v>1574</v>
      </c>
      <c r="I1918" t="s">
        <v>1044</v>
      </c>
      <c r="J1918" t="s">
        <v>1530</v>
      </c>
    </row>
    <row r="1919" spans="1:10" x14ac:dyDescent="0.35">
      <c r="A1919" t="s">
        <v>10</v>
      </c>
      <c r="B1919" t="s">
        <v>1525</v>
      </c>
      <c r="C1919" s="227" t="s">
        <v>125</v>
      </c>
      <c r="D1919" s="227">
        <v>868.91</v>
      </c>
      <c r="E1919" s="227" t="s">
        <v>262</v>
      </c>
      <c r="F1919" t="s">
        <v>263</v>
      </c>
      <c r="G1919" t="s">
        <v>73</v>
      </c>
      <c r="H1919" t="s">
        <v>1574</v>
      </c>
      <c r="I1919" t="s">
        <v>1044</v>
      </c>
      <c r="J1919" t="s">
        <v>1530</v>
      </c>
    </row>
    <row r="1920" spans="1:10" x14ac:dyDescent="0.35">
      <c r="A1920" t="s">
        <v>10</v>
      </c>
      <c r="B1920" t="s">
        <v>1525</v>
      </c>
      <c r="C1920" s="227" t="s">
        <v>1612</v>
      </c>
      <c r="D1920" s="227">
        <v>1180.56</v>
      </c>
      <c r="E1920" s="227" t="s">
        <v>503</v>
      </c>
      <c r="F1920" t="s">
        <v>504</v>
      </c>
      <c r="G1920" t="s">
        <v>73</v>
      </c>
      <c r="H1920" t="s">
        <v>1574</v>
      </c>
      <c r="I1920" t="s">
        <v>1044</v>
      </c>
      <c r="J1920" t="s">
        <v>1530</v>
      </c>
    </row>
    <row r="1921" spans="1:10" x14ac:dyDescent="0.35">
      <c r="A1921" t="s">
        <v>10</v>
      </c>
      <c r="B1921" t="s">
        <v>1525</v>
      </c>
      <c r="C1921" s="227" t="s">
        <v>126</v>
      </c>
      <c r="D1921" s="227">
        <v>239.1</v>
      </c>
      <c r="E1921" s="227" t="s">
        <v>95</v>
      </c>
      <c r="F1921" t="s">
        <v>96</v>
      </c>
      <c r="G1921" t="s">
        <v>80</v>
      </c>
      <c r="H1921" t="s">
        <v>1574</v>
      </c>
      <c r="I1921" t="s">
        <v>1044</v>
      </c>
      <c r="J1921" t="s">
        <v>1530</v>
      </c>
    </row>
    <row r="1922" spans="1:10" x14ac:dyDescent="0.35">
      <c r="A1922" t="s">
        <v>10</v>
      </c>
      <c r="B1922" t="s">
        <v>1525</v>
      </c>
      <c r="C1922" s="227" t="s">
        <v>123</v>
      </c>
      <c r="D1922" s="227">
        <v>131.33000000000001</v>
      </c>
      <c r="E1922" s="227" t="s">
        <v>95</v>
      </c>
      <c r="F1922" t="s">
        <v>96</v>
      </c>
      <c r="G1922" t="s">
        <v>80</v>
      </c>
      <c r="H1922" t="s">
        <v>1574</v>
      </c>
      <c r="I1922" t="s">
        <v>1044</v>
      </c>
      <c r="J1922" t="s">
        <v>1530</v>
      </c>
    </row>
    <row r="1923" spans="1:10" x14ac:dyDescent="0.35">
      <c r="A1923" t="s">
        <v>10</v>
      </c>
      <c r="B1923" t="s">
        <v>1525</v>
      </c>
      <c r="C1923" s="227" t="s">
        <v>778</v>
      </c>
      <c r="D1923" s="227">
        <v>1485.39</v>
      </c>
      <c r="E1923" s="227" t="s">
        <v>95</v>
      </c>
      <c r="F1923" t="s">
        <v>96</v>
      </c>
      <c r="G1923" t="s">
        <v>80</v>
      </c>
      <c r="H1923" t="s">
        <v>1613</v>
      </c>
      <c r="I1923" t="s">
        <v>1044</v>
      </c>
      <c r="J1923" t="s">
        <v>1530</v>
      </c>
    </row>
    <row r="1924" spans="1:10" x14ac:dyDescent="0.35">
      <c r="A1924" t="s">
        <v>10</v>
      </c>
      <c r="B1924" t="s">
        <v>1525</v>
      </c>
      <c r="C1924" s="227" t="s">
        <v>1614</v>
      </c>
      <c r="D1924" s="227">
        <v>118.7</v>
      </c>
      <c r="E1924" s="227" t="s">
        <v>165</v>
      </c>
      <c r="F1924" t="s">
        <v>166</v>
      </c>
      <c r="G1924" t="s">
        <v>80</v>
      </c>
      <c r="H1924" t="s">
        <v>1574</v>
      </c>
      <c r="I1924" t="s">
        <v>1044</v>
      </c>
      <c r="J1924" t="s">
        <v>1530</v>
      </c>
    </row>
    <row r="1925" spans="1:10" x14ac:dyDescent="0.35">
      <c r="A1925" t="s">
        <v>10</v>
      </c>
      <c r="B1925" t="s">
        <v>1525</v>
      </c>
      <c r="C1925" s="227" t="s">
        <v>671</v>
      </c>
      <c r="D1925" s="227">
        <v>119.61</v>
      </c>
      <c r="E1925" s="227" t="s">
        <v>275</v>
      </c>
      <c r="F1925" t="s">
        <v>276</v>
      </c>
      <c r="G1925" t="s">
        <v>80</v>
      </c>
      <c r="H1925" t="s">
        <v>1574</v>
      </c>
      <c r="I1925" t="s">
        <v>1044</v>
      </c>
      <c r="J1925" t="s">
        <v>1530</v>
      </c>
    </row>
    <row r="1926" spans="1:10" x14ac:dyDescent="0.35">
      <c r="A1926" t="s">
        <v>10</v>
      </c>
      <c r="B1926" t="s">
        <v>1525</v>
      </c>
      <c r="C1926" s="227" t="s">
        <v>1615</v>
      </c>
      <c r="D1926" s="227">
        <v>123.58</v>
      </c>
      <c r="E1926" s="227" t="s">
        <v>275</v>
      </c>
      <c r="F1926" t="s">
        <v>276</v>
      </c>
      <c r="G1926" t="s">
        <v>80</v>
      </c>
      <c r="H1926" t="s">
        <v>1574</v>
      </c>
      <c r="I1926" t="s">
        <v>1044</v>
      </c>
      <c r="J1926" t="s">
        <v>1530</v>
      </c>
    </row>
    <row r="1927" spans="1:10" x14ac:dyDescent="0.35">
      <c r="A1927" t="s">
        <v>10</v>
      </c>
      <c r="B1927" t="s">
        <v>1525</v>
      </c>
      <c r="C1927" s="227" t="s">
        <v>669</v>
      </c>
      <c r="D1927" s="227">
        <v>108.81</v>
      </c>
      <c r="E1927" s="227" t="s">
        <v>275</v>
      </c>
      <c r="F1927" t="s">
        <v>276</v>
      </c>
      <c r="G1927" t="s">
        <v>80</v>
      </c>
      <c r="H1927" t="s">
        <v>1574</v>
      </c>
      <c r="I1927" t="s">
        <v>1044</v>
      </c>
      <c r="J1927" t="s">
        <v>1530</v>
      </c>
    </row>
    <row r="1928" spans="1:10" x14ac:dyDescent="0.35">
      <c r="A1928" t="s">
        <v>10</v>
      </c>
      <c r="B1928" t="s">
        <v>1525</v>
      </c>
      <c r="C1928" s="227" t="s">
        <v>89</v>
      </c>
      <c r="D1928" s="227">
        <v>452.58</v>
      </c>
      <c r="E1928" s="227" t="s">
        <v>275</v>
      </c>
      <c r="F1928" t="s">
        <v>276</v>
      </c>
      <c r="G1928" t="s">
        <v>80</v>
      </c>
      <c r="H1928" t="s">
        <v>1574</v>
      </c>
      <c r="I1928" t="s">
        <v>1044</v>
      </c>
      <c r="J1928" t="s">
        <v>1530</v>
      </c>
    </row>
    <row r="1929" spans="1:10" x14ac:dyDescent="0.35">
      <c r="A1929" t="s">
        <v>10</v>
      </c>
      <c r="B1929" t="s">
        <v>1525</v>
      </c>
      <c r="C1929" s="227" t="s">
        <v>423</v>
      </c>
      <c r="D1929" s="227">
        <v>105.65</v>
      </c>
      <c r="E1929" s="227" t="s">
        <v>275</v>
      </c>
      <c r="F1929" t="s">
        <v>276</v>
      </c>
      <c r="G1929" t="s">
        <v>80</v>
      </c>
      <c r="H1929" t="s">
        <v>1574</v>
      </c>
      <c r="I1929" t="s">
        <v>1044</v>
      </c>
      <c r="J1929" t="s">
        <v>1530</v>
      </c>
    </row>
    <row r="1930" spans="1:10" x14ac:dyDescent="0.35">
      <c r="A1930" t="s">
        <v>10</v>
      </c>
      <c r="B1930" t="s">
        <v>1525</v>
      </c>
      <c r="C1930" s="227" t="s">
        <v>1616</v>
      </c>
      <c r="D1930" s="227">
        <v>54.38</v>
      </c>
      <c r="E1930" s="227" t="s">
        <v>28</v>
      </c>
      <c r="F1930" t="s">
        <v>29</v>
      </c>
      <c r="G1930" t="s">
        <v>13</v>
      </c>
      <c r="H1930" t="s">
        <v>14</v>
      </c>
      <c r="I1930" t="s">
        <v>15</v>
      </c>
      <c r="J1930" t="s">
        <v>16</v>
      </c>
    </row>
    <row r="1931" spans="1:10" x14ac:dyDescent="0.35">
      <c r="A1931" t="s">
        <v>10</v>
      </c>
      <c r="B1931" t="s">
        <v>1525</v>
      </c>
      <c r="C1931" s="227" t="s">
        <v>338</v>
      </c>
      <c r="D1931" s="227">
        <v>1329.43</v>
      </c>
      <c r="E1931" s="227" t="s">
        <v>18</v>
      </c>
      <c r="F1931" t="s">
        <v>19</v>
      </c>
      <c r="G1931" t="s">
        <v>13</v>
      </c>
      <c r="H1931" t="s">
        <v>14</v>
      </c>
      <c r="I1931" t="s">
        <v>15</v>
      </c>
      <c r="J1931" t="s">
        <v>16</v>
      </c>
    </row>
    <row r="1932" spans="1:10" x14ac:dyDescent="0.35">
      <c r="A1932" t="s">
        <v>10</v>
      </c>
      <c r="B1932" t="s">
        <v>1525</v>
      </c>
      <c r="C1932" s="227" t="s">
        <v>660</v>
      </c>
      <c r="D1932" s="227">
        <v>693.26</v>
      </c>
      <c r="E1932" s="227" t="s">
        <v>18</v>
      </c>
      <c r="F1932" t="s">
        <v>19</v>
      </c>
      <c r="G1932" t="s">
        <v>13</v>
      </c>
      <c r="H1932" t="s">
        <v>14</v>
      </c>
      <c r="I1932" t="s">
        <v>15</v>
      </c>
      <c r="J1932" t="s">
        <v>16</v>
      </c>
    </row>
    <row r="1933" spans="1:10" x14ac:dyDescent="0.35">
      <c r="A1933" t="s">
        <v>10</v>
      </c>
      <c r="B1933" t="s">
        <v>1525</v>
      </c>
      <c r="C1933" s="227" t="s">
        <v>661</v>
      </c>
      <c r="D1933" s="227">
        <v>270.27999999999997</v>
      </c>
      <c r="E1933" s="227" t="s">
        <v>18</v>
      </c>
      <c r="F1933" t="s">
        <v>19</v>
      </c>
      <c r="G1933" t="s">
        <v>13</v>
      </c>
      <c r="H1933" t="s">
        <v>14</v>
      </c>
      <c r="I1933" t="s">
        <v>15</v>
      </c>
      <c r="J1933" t="s">
        <v>16</v>
      </c>
    </row>
    <row r="1934" spans="1:10" x14ac:dyDescent="0.35">
      <c r="A1934" t="s">
        <v>10</v>
      </c>
      <c r="B1934" t="s">
        <v>1617</v>
      </c>
      <c r="C1934" s="227" t="s">
        <v>993</v>
      </c>
      <c r="D1934" s="227">
        <v>211.38</v>
      </c>
      <c r="E1934" s="227" t="s">
        <v>50</v>
      </c>
      <c r="F1934" t="s">
        <v>51</v>
      </c>
      <c r="G1934" t="s">
        <v>13</v>
      </c>
      <c r="H1934" t="s">
        <v>14</v>
      </c>
      <c r="I1934" t="s">
        <v>15</v>
      </c>
      <c r="J1934" t="s">
        <v>16</v>
      </c>
    </row>
    <row r="1935" spans="1:10" x14ac:dyDescent="0.35">
      <c r="A1935" t="s">
        <v>10</v>
      </c>
      <c r="B1935" t="s">
        <v>1617</v>
      </c>
      <c r="C1935" s="227" t="s">
        <v>1618</v>
      </c>
      <c r="D1935" s="227">
        <v>200.29</v>
      </c>
      <c r="E1935" s="227" t="s">
        <v>50</v>
      </c>
      <c r="F1935" t="s">
        <v>51</v>
      </c>
      <c r="G1935" t="s">
        <v>13</v>
      </c>
      <c r="H1935" t="s">
        <v>14</v>
      </c>
      <c r="I1935" t="s">
        <v>15</v>
      </c>
      <c r="J1935" t="s">
        <v>16</v>
      </c>
    </row>
    <row r="1936" spans="1:10" x14ac:dyDescent="0.35">
      <c r="A1936" t="s">
        <v>10</v>
      </c>
      <c r="B1936" t="s">
        <v>1617</v>
      </c>
      <c r="C1936" s="227" t="s">
        <v>292</v>
      </c>
      <c r="D1936" s="227">
        <v>113.62</v>
      </c>
      <c r="E1936" s="227" t="s">
        <v>50</v>
      </c>
      <c r="F1936" t="s">
        <v>51</v>
      </c>
      <c r="G1936" t="s">
        <v>13</v>
      </c>
      <c r="H1936" t="s">
        <v>14</v>
      </c>
      <c r="I1936" t="s">
        <v>15</v>
      </c>
      <c r="J1936" t="s">
        <v>16</v>
      </c>
    </row>
    <row r="1937" spans="1:10" x14ac:dyDescent="0.35">
      <c r="A1937" t="s">
        <v>10</v>
      </c>
      <c r="B1937" t="s">
        <v>1617</v>
      </c>
      <c r="C1937" s="227" t="s">
        <v>20</v>
      </c>
      <c r="D1937" s="227">
        <v>61.61</v>
      </c>
      <c r="E1937" s="227" t="s">
        <v>18</v>
      </c>
      <c r="F1937" t="s">
        <v>19</v>
      </c>
      <c r="G1937" t="s">
        <v>13</v>
      </c>
      <c r="H1937" t="s">
        <v>14</v>
      </c>
      <c r="I1937" t="s">
        <v>15</v>
      </c>
      <c r="J1937" t="s">
        <v>16</v>
      </c>
    </row>
    <row r="1938" spans="1:10" x14ac:dyDescent="0.35">
      <c r="A1938" t="s">
        <v>10</v>
      </c>
      <c r="B1938" t="s">
        <v>1617</v>
      </c>
      <c r="C1938" s="227" t="s">
        <v>17</v>
      </c>
      <c r="D1938" s="227">
        <v>1061.83</v>
      </c>
      <c r="E1938" s="227" t="s">
        <v>18</v>
      </c>
      <c r="F1938" t="s">
        <v>19</v>
      </c>
      <c r="G1938" t="s">
        <v>13</v>
      </c>
      <c r="H1938" t="s">
        <v>14</v>
      </c>
      <c r="I1938" t="s">
        <v>15</v>
      </c>
      <c r="J1938" t="s">
        <v>16</v>
      </c>
    </row>
    <row r="1939" spans="1:10" x14ac:dyDescent="0.35">
      <c r="A1939" t="s">
        <v>10</v>
      </c>
      <c r="B1939" t="s">
        <v>1617</v>
      </c>
      <c r="C1939" s="227" t="s">
        <v>340</v>
      </c>
      <c r="D1939" s="227">
        <v>343.27</v>
      </c>
      <c r="E1939" s="227" t="s">
        <v>18</v>
      </c>
      <c r="F1939" t="s">
        <v>19</v>
      </c>
      <c r="G1939" t="s">
        <v>13</v>
      </c>
      <c r="H1939" t="s">
        <v>14</v>
      </c>
      <c r="I1939" t="s">
        <v>15</v>
      </c>
      <c r="J1939" t="s">
        <v>16</v>
      </c>
    </row>
    <row r="1940" spans="1:10" x14ac:dyDescent="0.35">
      <c r="A1940" t="s">
        <v>10</v>
      </c>
      <c r="B1940" t="s">
        <v>1617</v>
      </c>
      <c r="C1940" s="227" t="s">
        <v>342</v>
      </c>
      <c r="D1940" s="227">
        <v>340.33</v>
      </c>
      <c r="E1940" s="227" t="s">
        <v>18</v>
      </c>
      <c r="F1940" t="s">
        <v>19</v>
      </c>
      <c r="G1940" t="s">
        <v>13</v>
      </c>
      <c r="H1940" t="s">
        <v>14</v>
      </c>
      <c r="I1940" t="s">
        <v>15</v>
      </c>
      <c r="J1940" t="s">
        <v>16</v>
      </c>
    </row>
    <row r="1941" spans="1:10" x14ac:dyDescent="0.35">
      <c r="A1941" t="s">
        <v>10</v>
      </c>
      <c r="B1941" t="s">
        <v>1617</v>
      </c>
      <c r="C1941" s="227" t="s">
        <v>339</v>
      </c>
      <c r="D1941" s="227">
        <v>509.01</v>
      </c>
      <c r="E1941" s="227" t="s">
        <v>18</v>
      </c>
      <c r="F1941" t="s">
        <v>19</v>
      </c>
      <c r="G1941" t="s">
        <v>13</v>
      </c>
      <c r="H1941" t="s">
        <v>14</v>
      </c>
      <c r="I1941" t="s">
        <v>15</v>
      </c>
      <c r="J1941" t="s">
        <v>16</v>
      </c>
    </row>
    <row r="1942" spans="1:10" x14ac:dyDescent="0.35">
      <c r="A1942" t="s">
        <v>10</v>
      </c>
      <c r="B1942" t="s">
        <v>1617</v>
      </c>
      <c r="C1942" s="227" t="s">
        <v>341</v>
      </c>
      <c r="D1942" s="227">
        <v>499.1</v>
      </c>
      <c r="E1942" s="227" t="s">
        <v>18</v>
      </c>
      <c r="F1942" t="s">
        <v>19</v>
      </c>
      <c r="G1942" t="s">
        <v>13</v>
      </c>
      <c r="H1942" t="s">
        <v>14</v>
      </c>
      <c r="I1942" t="s">
        <v>15</v>
      </c>
      <c r="J1942" t="s">
        <v>16</v>
      </c>
    </row>
    <row r="1943" spans="1:10" x14ac:dyDescent="0.35">
      <c r="A1943" t="s">
        <v>10</v>
      </c>
      <c r="B1943" t="s">
        <v>1617</v>
      </c>
      <c r="C1943" s="227" t="s">
        <v>807</v>
      </c>
      <c r="D1943" s="227">
        <v>67.760000000000005</v>
      </c>
      <c r="E1943" s="227" t="s">
        <v>18</v>
      </c>
      <c r="F1943" t="s">
        <v>19</v>
      </c>
      <c r="G1943" t="s">
        <v>13</v>
      </c>
      <c r="H1943" t="s">
        <v>14</v>
      </c>
      <c r="I1943" t="s">
        <v>15</v>
      </c>
      <c r="J1943" t="s">
        <v>16</v>
      </c>
    </row>
    <row r="1944" spans="1:10" x14ac:dyDescent="0.35">
      <c r="A1944" t="s">
        <v>10</v>
      </c>
      <c r="B1944" t="s">
        <v>1617</v>
      </c>
      <c r="C1944" s="227" t="s">
        <v>660</v>
      </c>
      <c r="D1944" s="227">
        <v>553.35</v>
      </c>
      <c r="E1944" s="227" t="s">
        <v>18</v>
      </c>
      <c r="F1944" t="s">
        <v>19</v>
      </c>
      <c r="G1944" t="s">
        <v>13</v>
      </c>
      <c r="H1944" t="s">
        <v>14</v>
      </c>
      <c r="I1944" t="s">
        <v>15</v>
      </c>
      <c r="J1944" t="s">
        <v>16</v>
      </c>
    </row>
    <row r="1945" spans="1:10" x14ac:dyDescent="0.35">
      <c r="A1945" t="s">
        <v>10</v>
      </c>
      <c r="B1945" t="s">
        <v>1617</v>
      </c>
      <c r="C1945" s="227" t="s">
        <v>337</v>
      </c>
      <c r="D1945" s="227">
        <v>498.71</v>
      </c>
      <c r="E1945" s="227" t="s">
        <v>18</v>
      </c>
      <c r="F1945" t="s">
        <v>19</v>
      </c>
      <c r="G1945" t="s">
        <v>13</v>
      </c>
      <c r="H1945" t="s">
        <v>14</v>
      </c>
      <c r="I1945" t="s">
        <v>15</v>
      </c>
      <c r="J1945" t="s">
        <v>16</v>
      </c>
    </row>
    <row r="1946" spans="1:10" x14ac:dyDescent="0.35">
      <c r="A1946" t="s">
        <v>10</v>
      </c>
      <c r="B1946" t="s">
        <v>1617</v>
      </c>
      <c r="C1946" s="227" t="s">
        <v>338</v>
      </c>
      <c r="D1946" s="227">
        <v>341.02</v>
      </c>
      <c r="E1946" s="227" t="s">
        <v>18</v>
      </c>
      <c r="F1946" t="s">
        <v>19</v>
      </c>
      <c r="G1946" t="s">
        <v>13</v>
      </c>
      <c r="H1946" t="s">
        <v>14</v>
      </c>
      <c r="I1946" t="s">
        <v>15</v>
      </c>
      <c r="J1946" t="s">
        <v>16</v>
      </c>
    </row>
    <row r="1947" spans="1:10" x14ac:dyDescent="0.35">
      <c r="A1947" t="s">
        <v>10</v>
      </c>
      <c r="B1947" t="s">
        <v>1617</v>
      </c>
      <c r="C1947" s="227" t="s">
        <v>661</v>
      </c>
      <c r="D1947" s="227">
        <v>338.46</v>
      </c>
      <c r="E1947" s="227" t="s">
        <v>18</v>
      </c>
      <c r="F1947" t="s">
        <v>19</v>
      </c>
      <c r="G1947" t="s">
        <v>13</v>
      </c>
      <c r="H1947" t="s">
        <v>14</v>
      </c>
      <c r="I1947" t="s">
        <v>15</v>
      </c>
      <c r="J1947" t="s">
        <v>16</v>
      </c>
    </row>
    <row r="1948" spans="1:10" x14ac:dyDescent="0.35">
      <c r="A1948" t="s">
        <v>10</v>
      </c>
      <c r="B1948" t="s">
        <v>1617</v>
      </c>
      <c r="C1948" s="227" t="s">
        <v>1619</v>
      </c>
      <c r="D1948" s="227">
        <v>123.13</v>
      </c>
      <c r="E1948" s="227" t="s">
        <v>45</v>
      </c>
      <c r="F1948" t="s">
        <v>46</v>
      </c>
      <c r="G1948" t="s">
        <v>13</v>
      </c>
      <c r="H1948" t="s">
        <v>14</v>
      </c>
      <c r="I1948" t="s">
        <v>15</v>
      </c>
      <c r="J1948" t="s">
        <v>16</v>
      </c>
    </row>
    <row r="1949" spans="1:10" x14ac:dyDescent="0.35">
      <c r="A1949" t="s">
        <v>10</v>
      </c>
      <c r="B1949" t="s">
        <v>1617</v>
      </c>
      <c r="C1949" s="227" t="s">
        <v>727</v>
      </c>
      <c r="D1949" s="227">
        <v>188.64</v>
      </c>
      <c r="E1949" s="227" t="s">
        <v>45</v>
      </c>
      <c r="F1949" t="s">
        <v>46</v>
      </c>
      <c r="G1949" t="s">
        <v>13</v>
      </c>
      <c r="H1949" t="s">
        <v>14</v>
      </c>
      <c r="I1949" t="s">
        <v>15</v>
      </c>
      <c r="J1949" t="s">
        <v>16</v>
      </c>
    </row>
    <row r="1950" spans="1:10" x14ac:dyDescent="0.35">
      <c r="A1950" t="s">
        <v>10</v>
      </c>
      <c r="B1950" t="s">
        <v>1617</v>
      </c>
      <c r="C1950" s="227" t="s">
        <v>391</v>
      </c>
      <c r="D1950" s="227">
        <v>99.43</v>
      </c>
      <c r="E1950" s="227" t="s">
        <v>45</v>
      </c>
      <c r="F1950" t="s">
        <v>46</v>
      </c>
      <c r="G1950" t="s">
        <v>13</v>
      </c>
      <c r="H1950" t="s">
        <v>14</v>
      </c>
      <c r="I1950" t="s">
        <v>15</v>
      </c>
      <c r="J1950" t="s">
        <v>16</v>
      </c>
    </row>
    <row r="1951" spans="1:10" x14ac:dyDescent="0.35">
      <c r="A1951" t="s">
        <v>10</v>
      </c>
      <c r="B1951" t="s">
        <v>1617</v>
      </c>
      <c r="C1951" s="227" t="s">
        <v>1620</v>
      </c>
      <c r="D1951" s="227">
        <v>150.21</v>
      </c>
      <c r="E1951" s="227" t="s">
        <v>45</v>
      </c>
      <c r="F1951" t="s">
        <v>46</v>
      </c>
      <c r="G1951" t="s">
        <v>13</v>
      </c>
      <c r="H1951" t="s">
        <v>14</v>
      </c>
      <c r="I1951" t="s">
        <v>15</v>
      </c>
      <c r="J1951" t="s">
        <v>16</v>
      </c>
    </row>
    <row r="1952" spans="1:10" x14ac:dyDescent="0.35">
      <c r="A1952" t="s">
        <v>10</v>
      </c>
      <c r="B1952" t="s">
        <v>1617</v>
      </c>
      <c r="C1952" s="227" t="s">
        <v>1621</v>
      </c>
      <c r="D1952" s="227">
        <v>150.21</v>
      </c>
      <c r="E1952" s="227" t="s">
        <v>47</v>
      </c>
      <c r="F1952" t="s">
        <v>48</v>
      </c>
      <c r="G1952" t="s">
        <v>13</v>
      </c>
      <c r="H1952" t="s">
        <v>14</v>
      </c>
      <c r="I1952" t="s">
        <v>15</v>
      </c>
      <c r="J1952" t="s">
        <v>16</v>
      </c>
    </row>
    <row r="1953" spans="1:10" x14ac:dyDescent="0.35">
      <c r="A1953" t="s">
        <v>10</v>
      </c>
      <c r="B1953" t="s">
        <v>1617</v>
      </c>
      <c r="C1953" s="227" t="s">
        <v>226</v>
      </c>
      <c r="D1953" s="227">
        <v>129.87</v>
      </c>
      <c r="E1953" s="227" t="s">
        <v>47</v>
      </c>
      <c r="F1953" t="s">
        <v>48</v>
      </c>
      <c r="G1953" t="s">
        <v>13</v>
      </c>
      <c r="H1953" t="s">
        <v>14</v>
      </c>
      <c r="I1953" t="s">
        <v>15</v>
      </c>
      <c r="J1953" t="s">
        <v>16</v>
      </c>
    </row>
    <row r="1954" spans="1:10" x14ac:dyDescent="0.35">
      <c r="A1954" t="s">
        <v>10</v>
      </c>
      <c r="B1954" t="s">
        <v>1617</v>
      </c>
      <c r="C1954" s="227" t="s">
        <v>622</v>
      </c>
      <c r="D1954" s="227">
        <v>179.64</v>
      </c>
      <c r="E1954" s="227" t="s">
        <v>47</v>
      </c>
      <c r="F1954" t="s">
        <v>48</v>
      </c>
      <c r="G1954" t="s">
        <v>13</v>
      </c>
      <c r="H1954" t="s">
        <v>14</v>
      </c>
      <c r="I1954" t="s">
        <v>15</v>
      </c>
      <c r="J1954" t="s">
        <v>16</v>
      </c>
    </row>
    <row r="1955" spans="1:10" x14ac:dyDescent="0.35">
      <c r="A1955" t="s">
        <v>10</v>
      </c>
      <c r="B1955" t="s">
        <v>1617</v>
      </c>
      <c r="C1955" s="227" t="s">
        <v>233</v>
      </c>
      <c r="D1955" s="227">
        <v>59.52</v>
      </c>
      <c r="E1955" s="227" t="s">
        <v>28</v>
      </c>
      <c r="F1955" t="s">
        <v>29</v>
      </c>
      <c r="G1955" t="s">
        <v>13</v>
      </c>
      <c r="H1955" t="s">
        <v>14</v>
      </c>
      <c r="I1955" t="s">
        <v>15</v>
      </c>
      <c r="J1955" t="s">
        <v>16</v>
      </c>
    </row>
    <row r="1956" spans="1:10" x14ac:dyDescent="0.35">
      <c r="A1956" t="s">
        <v>10</v>
      </c>
      <c r="B1956" t="s">
        <v>1617</v>
      </c>
      <c r="C1956" s="227" t="s">
        <v>1622</v>
      </c>
      <c r="D1956" s="227">
        <v>58.1</v>
      </c>
      <c r="E1956" s="227" t="s">
        <v>28</v>
      </c>
      <c r="F1956" t="s">
        <v>29</v>
      </c>
      <c r="G1956" t="s">
        <v>13</v>
      </c>
      <c r="H1956" t="s">
        <v>14</v>
      </c>
      <c r="I1956" t="s">
        <v>15</v>
      </c>
      <c r="J1956" t="s">
        <v>16</v>
      </c>
    </row>
    <row r="1957" spans="1:10" x14ac:dyDescent="0.35">
      <c r="A1957" t="s">
        <v>10</v>
      </c>
      <c r="B1957" t="s">
        <v>1617</v>
      </c>
      <c r="C1957" s="227" t="s">
        <v>1623</v>
      </c>
      <c r="D1957" s="227">
        <v>21.97</v>
      </c>
      <c r="E1957" s="227" t="s">
        <v>28</v>
      </c>
      <c r="F1957" t="s">
        <v>29</v>
      </c>
      <c r="G1957" t="s">
        <v>13</v>
      </c>
      <c r="H1957" t="s">
        <v>14</v>
      </c>
      <c r="I1957" t="s">
        <v>15</v>
      </c>
      <c r="J1957" t="s">
        <v>16</v>
      </c>
    </row>
    <row r="1958" spans="1:10" x14ac:dyDescent="0.35">
      <c r="A1958" t="s">
        <v>10</v>
      </c>
      <c r="B1958" t="s">
        <v>1617</v>
      </c>
      <c r="C1958" s="227" t="s">
        <v>874</v>
      </c>
      <c r="D1958" s="227">
        <v>17.71</v>
      </c>
      <c r="E1958" s="227" t="s">
        <v>28</v>
      </c>
      <c r="F1958" t="s">
        <v>29</v>
      </c>
      <c r="G1958" t="s">
        <v>13</v>
      </c>
      <c r="H1958" t="s">
        <v>14</v>
      </c>
      <c r="I1958" t="s">
        <v>15</v>
      </c>
      <c r="J1958" t="s">
        <v>16</v>
      </c>
    </row>
    <row r="1959" spans="1:10" x14ac:dyDescent="0.35">
      <c r="A1959" t="s">
        <v>10</v>
      </c>
      <c r="B1959" t="s">
        <v>1617</v>
      </c>
      <c r="C1959" s="227" t="s">
        <v>1624</v>
      </c>
      <c r="D1959" s="227">
        <v>6.33</v>
      </c>
      <c r="E1959" s="227" t="s">
        <v>28</v>
      </c>
      <c r="F1959" t="s">
        <v>29</v>
      </c>
      <c r="G1959" t="s">
        <v>13</v>
      </c>
      <c r="H1959" t="s">
        <v>14</v>
      </c>
      <c r="I1959" t="s">
        <v>15</v>
      </c>
      <c r="J1959" t="s">
        <v>16</v>
      </c>
    </row>
    <row r="1960" spans="1:10" x14ac:dyDescent="0.35">
      <c r="A1960" t="s">
        <v>10</v>
      </c>
      <c r="B1960" t="s">
        <v>1617</v>
      </c>
      <c r="C1960" s="227" t="s">
        <v>1625</v>
      </c>
      <c r="D1960" s="227">
        <v>60.96</v>
      </c>
      <c r="E1960" s="227" t="s">
        <v>28</v>
      </c>
      <c r="F1960" t="s">
        <v>29</v>
      </c>
      <c r="G1960" t="s">
        <v>13</v>
      </c>
      <c r="H1960" t="s">
        <v>14</v>
      </c>
      <c r="I1960" t="s">
        <v>15</v>
      </c>
      <c r="J1960" t="s">
        <v>16</v>
      </c>
    </row>
    <row r="1961" spans="1:10" x14ac:dyDescent="0.35">
      <c r="A1961" t="s">
        <v>10</v>
      </c>
      <c r="B1961" t="s">
        <v>1617</v>
      </c>
      <c r="C1961" s="227" t="s">
        <v>1293</v>
      </c>
      <c r="D1961" s="227">
        <v>60.06</v>
      </c>
      <c r="E1961" s="227" t="s">
        <v>28</v>
      </c>
      <c r="F1961" t="s">
        <v>29</v>
      </c>
      <c r="G1961" t="s">
        <v>13</v>
      </c>
      <c r="H1961" t="s">
        <v>14</v>
      </c>
      <c r="I1961" t="s">
        <v>15</v>
      </c>
      <c r="J1961" t="s">
        <v>16</v>
      </c>
    </row>
    <row r="1962" spans="1:10" x14ac:dyDescent="0.35">
      <c r="A1962" t="s">
        <v>10</v>
      </c>
      <c r="B1962" t="s">
        <v>1617</v>
      </c>
      <c r="C1962" s="227" t="s">
        <v>975</v>
      </c>
      <c r="D1962" s="227">
        <v>49.12</v>
      </c>
      <c r="E1962" s="227" t="s">
        <v>28</v>
      </c>
      <c r="F1962" t="s">
        <v>29</v>
      </c>
      <c r="G1962" t="s">
        <v>13</v>
      </c>
      <c r="H1962" t="s">
        <v>14</v>
      </c>
      <c r="I1962" t="s">
        <v>15</v>
      </c>
      <c r="J1962" t="s">
        <v>16</v>
      </c>
    </row>
    <row r="1963" spans="1:10" x14ac:dyDescent="0.35">
      <c r="A1963" t="s">
        <v>10</v>
      </c>
      <c r="B1963" t="s">
        <v>1617</v>
      </c>
      <c r="C1963" s="227" t="s">
        <v>1626</v>
      </c>
      <c r="D1963" s="227">
        <v>64.94</v>
      </c>
      <c r="E1963" s="227" t="s">
        <v>28</v>
      </c>
      <c r="F1963" t="s">
        <v>29</v>
      </c>
      <c r="G1963" t="s">
        <v>13</v>
      </c>
      <c r="H1963" t="s">
        <v>14</v>
      </c>
      <c r="I1963" t="s">
        <v>15</v>
      </c>
      <c r="J1963" t="s">
        <v>16</v>
      </c>
    </row>
    <row r="1964" spans="1:10" x14ac:dyDescent="0.35">
      <c r="A1964" t="s">
        <v>10</v>
      </c>
      <c r="B1964" t="s">
        <v>1617</v>
      </c>
      <c r="C1964" s="227" t="s">
        <v>983</v>
      </c>
      <c r="D1964" s="227">
        <v>63.67</v>
      </c>
      <c r="E1964" s="227" t="s">
        <v>28</v>
      </c>
      <c r="F1964" t="s">
        <v>29</v>
      </c>
      <c r="G1964" t="s">
        <v>13</v>
      </c>
      <c r="H1964" t="s">
        <v>14</v>
      </c>
      <c r="I1964" t="s">
        <v>15</v>
      </c>
      <c r="J1964" t="s">
        <v>16</v>
      </c>
    </row>
    <row r="1965" spans="1:10" x14ac:dyDescent="0.35">
      <c r="A1965" t="s">
        <v>10</v>
      </c>
      <c r="B1965" t="s">
        <v>1617</v>
      </c>
      <c r="C1965" s="227" t="s">
        <v>231</v>
      </c>
      <c r="D1965" s="227">
        <v>26.8</v>
      </c>
      <c r="E1965" s="227" t="s">
        <v>28</v>
      </c>
      <c r="F1965" t="s">
        <v>29</v>
      </c>
      <c r="G1965" t="s">
        <v>13</v>
      </c>
      <c r="H1965" t="s">
        <v>14</v>
      </c>
      <c r="I1965" t="s">
        <v>15</v>
      </c>
      <c r="J1965" t="s">
        <v>16</v>
      </c>
    </row>
    <row r="1966" spans="1:10" x14ac:dyDescent="0.35">
      <c r="A1966" t="s">
        <v>10</v>
      </c>
      <c r="B1966" t="s">
        <v>1617</v>
      </c>
      <c r="C1966" s="227" t="s">
        <v>1627</v>
      </c>
      <c r="D1966" s="227">
        <v>53.99</v>
      </c>
      <c r="E1966" s="227" t="s">
        <v>36</v>
      </c>
      <c r="F1966" t="s">
        <v>37</v>
      </c>
      <c r="G1966" t="s">
        <v>13</v>
      </c>
      <c r="H1966" t="s">
        <v>14</v>
      </c>
      <c r="I1966" t="s">
        <v>15</v>
      </c>
      <c r="J1966" t="s">
        <v>16</v>
      </c>
    </row>
    <row r="1967" spans="1:10" x14ac:dyDescent="0.35">
      <c r="A1967" t="s">
        <v>10</v>
      </c>
      <c r="B1967" t="s">
        <v>1617</v>
      </c>
      <c r="C1967" s="227" t="s">
        <v>378</v>
      </c>
      <c r="D1967" s="227">
        <v>53.99</v>
      </c>
      <c r="E1967" s="227" t="s">
        <v>36</v>
      </c>
      <c r="F1967" t="s">
        <v>37</v>
      </c>
      <c r="G1967" t="s">
        <v>13</v>
      </c>
      <c r="H1967" t="s">
        <v>14</v>
      </c>
      <c r="I1967" t="s">
        <v>15</v>
      </c>
      <c r="J1967" t="s">
        <v>16</v>
      </c>
    </row>
    <row r="1968" spans="1:10" x14ac:dyDescent="0.35">
      <c r="A1968" t="s">
        <v>10</v>
      </c>
      <c r="B1968" t="s">
        <v>1617</v>
      </c>
      <c r="C1968" s="227" t="s">
        <v>1011</v>
      </c>
      <c r="D1968" s="227">
        <v>53.99</v>
      </c>
      <c r="E1968" s="227" t="s">
        <v>36</v>
      </c>
      <c r="F1968" t="s">
        <v>37</v>
      </c>
      <c r="G1968" t="s">
        <v>13</v>
      </c>
      <c r="H1968" t="s">
        <v>14</v>
      </c>
      <c r="I1968" t="s">
        <v>15</v>
      </c>
      <c r="J1968" t="s">
        <v>16</v>
      </c>
    </row>
    <row r="1969" spans="1:10" x14ac:dyDescent="0.35">
      <c r="A1969" t="s">
        <v>10</v>
      </c>
      <c r="B1969" t="s">
        <v>1617</v>
      </c>
      <c r="C1969" s="227" t="s">
        <v>336</v>
      </c>
      <c r="D1969" s="227">
        <v>54.87</v>
      </c>
      <c r="E1969" s="227" t="s">
        <v>36</v>
      </c>
      <c r="F1969" t="s">
        <v>37</v>
      </c>
      <c r="G1969" t="s">
        <v>13</v>
      </c>
      <c r="H1969" t="s">
        <v>14</v>
      </c>
      <c r="I1969" t="s">
        <v>15</v>
      </c>
      <c r="J1969" t="s">
        <v>16</v>
      </c>
    </row>
    <row r="1970" spans="1:10" x14ac:dyDescent="0.35">
      <c r="A1970" t="s">
        <v>10</v>
      </c>
      <c r="B1970" t="s">
        <v>1617</v>
      </c>
      <c r="C1970" s="227" t="s">
        <v>351</v>
      </c>
      <c r="D1970" s="227">
        <v>54.87</v>
      </c>
      <c r="E1970" s="227" t="s">
        <v>36</v>
      </c>
      <c r="F1970" t="s">
        <v>37</v>
      </c>
      <c r="G1970" t="s">
        <v>13</v>
      </c>
      <c r="H1970" t="s">
        <v>14</v>
      </c>
      <c r="I1970" t="s">
        <v>15</v>
      </c>
      <c r="J1970" t="s">
        <v>16</v>
      </c>
    </row>
    <row r="1971" spans="1:10" x14ac:dyDescent="0.35">
      <c r="A1971" t="s">
        <v>10</v>
      </c>
      <c r="B1971" t="s">
        <v>1617</v>
      </c>
      <c r="C1971" s="227" t="s">
        <v>350</v>
      </c>
      <c r="D1971" s="227">
        <v>53.99</v>
      </c>
      <c r="E1971" s="227" t="s">
        <v>36</v>
      </c>
      <c r="F1971" t="s">
        <v>37</v>
      </c>
      <c r="G1971" t="s">
        <v>13</v>
      </c>
      <c r="H1971" t="s">
        <v>14</v>
      </c>
      <c r="I1971" t="s">
        <v>15</v>
      </c>
      <c r="J1971" t="s">
        <v>16</v>
      </c>
    </row>
    <row r="1972" spans="1:10" x14ac:dyDescent="0.35">
      <c r="A1972" t="s">
        <v>10</v>
      </c>
      <c r="B1972" t="s">
        <v>1617</v>
      </c>
      <c r="C1972" s="227" t="s">
        <v>35</v>
      </c>
      <c r="D1972" s="227">
        <v>70.989999999999995</v>
      </c>
      <c r="E1972" s="227" t="s">
        <v>36</v>
      </c>
      <c r="F1972" t="s">
        <v>37</v>
      </c>
      <c r="G1972" t="s">
        <v>13</v>
      </c>
      <c r="H1972" t="s">
        <v>14</v>
      </c>
      <c r="I1972" t="s">
        <v>15</v>
      </c>
      <c r="J1972" t="s">
        <v>16</v>
      </c>
    </row>
    <row r="1973" spans="1:10" x14ac:dyDescent="0.35">
      <c r="A1973" t="s">
        <v>10</v>
      </c>
      <c r="B1973" t="s">
        <v>1617</v>
      </c>
      <c r="C1973" s="227" t="s">
        <v>240</v>
      </c>
      <c r="D1973" s="227">
        <v>70.989999999999995</v>
      </c>
      <c r="E1973" s="227" t="s">
        <v>36</v>
      </c>
      <c r="F1973" t="s">
        <v>37</v>
      </c>
      <c r="G1973" t="s">
        <v>13</v>
      </c>
      <c r="H1973" t="s">
        <v>14</v>
      </c>
      <c r="I1973" t="s">
        <v>15</v>
      </c>
      <c r="J1973" t="s">
        <v>16</v>
      </c>
    </row>
    <row r="1974" spans="1:10" x14ac:dyDescent="0.35">
      <c r="A1974" t="s">
        <v>10</v>
      </c>
      <c r="B1974" t="s">
        <v>1617</v>
      </c>
      <c r="C1974" s="227" t="s">
        <v>377</v>
      </c>
      <c r="D1974" s="227">
        <v>70.989999999999995</v>
      </c>
      <c r="E1974" s="227" t="s">
        <v>36</v>
      </c>
      <c r="F1974" t="s">
        <v>37</v>
      </c>
      <c r="G1974" t="s">
        <v>13</v>
      </c>
      <c r="H1974" t="s">
        <v>14</v>
      </c>
      <c r="I1974" t="s">
        <v>15</v>
      </c>
      <c r="J1974" t="s">
        <v>16</v>
      </c>
    </row>
    <row r="1975" spans="1:10" x14ac:dyDescent="0.35">
      <c r="A1975" t="s">
        <v>10</v>
      </c>
      <c r="B1975" t="s">
        <v>1617</v>
      </c>
      <c r="C1975" s="227" t="s">
        <v>38</v>
      </c>
      <c r="D1975" s="227">
        <v>70.989999999999995</v>
      </c>
      <c r="E1975" s="227" t="s">
        <v>36</v>
      </c>
      <c r="F1975" t="s">
        <v>37</v>
      </c>
      <c r="G1975" t="s">
        <v>13</v>
      </c>
      <c r="H1975" t="s">
        <v>14</v>
      </c>
      <c r="I1975" t="s">
        <v>15</v>
      </c>
      <c r="J1975" t="s">
        <v>16</v>
      </c>
    </row>
    <row r="1976" spans="1:10" x14ac:dyDescent="0.35">
      <c r="A1976" t="s">
        <v>10</v>
      </c>
      <c r="B1976" t="s">
        <v>1617</v>
      </c>
      <c r="C1976" s="227" t="s">
        <v>994</v>
      </c>
      <c r="D1976" s="227">
        <v>133.74</v>
      </c>
      <c r="E1976" s="227" t="s">
        <v>18</v>
      </c>
      <c r="F1976" t="s">
        <v>19</v>
      </c>
      <c r="G1976" t="s">
        <v>13</v>
      </c>
      <c r="H1976" t="s">
        <v>14</v>
      </c>
      <c r="I1976" t="s">
        <v>15</v>
      </c>
      <c r="J1976" t="s">
        <v>16</v>
      </c>
    </row>
    <row r="1977" spans="1:10" x14ac:dyDescent="0.35">
      <c r="A1977" t="s">
        <v>10</v>
      </c>
      <c r="B1977" t="s">
        <v>1617</v>
      </c>
      <c r="C1977" s="227" t="s">
        <v>1628</v>
      </c>
      <c r="D1977" s="227">
        <v>453.99</v>
      </c>
      <c r="E1977" s="227" t="s">
        <v>18</v>
      </c>
      <c r="F1977" t="s">
        <v>19</v>
      </c>
      <c r="G1977" t="s">
        <v>13</v>
      </c>
      <c r="H1977" t="s">
        <v>14</v>
      </c>
      <c r="I1977" t="s">
        <v>15</v>
      </c>
      <c r="J1977" t="s">
        <v>16</v>
      </c>
    </row>
    <row r="1978" spans="1:10" x14ac:dyDescent="0.35">
      <c r="A1978" t="s">
        <v>10</v>
      </c>
      <c r="B1978" t="s">
        <v>1617</v>
      </c>
      <c r="C1978" s="227" t="s">
        <v>996</v>
      </c>
      <c r="D1978" s="227">
        <v>399.53</v>
      </c>
      <c r="E1978" s="227" t="s">
        <v>18</v>
      </c>
      <c r="F1978" t="s">
        <v>19</v>
      </c>
      <c r="G1978" t="s">
        <v>13</v>
      </c>
      <c r="H1978" t="s">
        <v>14</v>
      </c>
      <c r="I1978" t="s">
        <v>15</v>
      </c>
      <c r="J1978" t="s">
        <v>16</v>
      </c>
    </row>
    <row r="1979" spans="1:10" x14ac:dyDescent="0.35">
      <c r="A1979" t="s">
        <v>10</v>
      </c>
      <c r="B1979" t="s">
        <v>1617</v>
      </c>
      <c r="C1979" s="227" t="s">
        <v>1629</v>
      </c>
      <c r="D1979" s="227">
        <v>183.08</v>
      </c>
      <c r="E1979" s="227" t="s">
        <v>18</v>
      </c>
      <c r="F1979" t="s">
        <v>19</v>
      </c>
      <c r="G1979" t="s">
        <v>13</v>
      </c>
      <c r="H1979" t="s">
        <v>14</v>
      </c>
      <c r="I1979" t="s">
        <v>15</v>
      </c>
      <c r="J1979" t="s">
        <v>16</v>
      </c>
    </row>
    <row r="1980" spans="1:10" x14ac:dyDescent="0.35">
      <c r="A1980" t="s">
        <v>10</v>
      </c>
      <c r="B1980" t="s">
        <v>1617</v>
      </c>
      <c r="C1980" s="227" t="s">
        <v>995</v>
      </c>
      <c r="D1980" s="227">
        <v>211.35</v>
      </c>
      <c r="E1980" s="227" t="s">
        <v>18</v>
      </c>
      <c r="F1980" t="s">
        <v>19</v>
      </c>
      <c r="G1980" t="s">
        <v>13</v>
      </c>
      <c r="H1980" t="s">
        <v>14</v>
      </c>
      <c r="I1980" t="s">
        <v>15</v>
      </c>
      <c r="J1980" t="s">
        <v>16</v>
      </c>
    </row>
    <row r="1981" spans="1:10" x14ac:dyDescent="0.35">
      <c r="A1981" t="s">
        <v>10</v>
      </c>
      <c r="B1981" t="s">
        <v>1617</v>
      </c>
      <c r="C1981" s="227" t="s">
        <v>1334</v>
      </c>
      <c r="D1981" s="227">
        <v>10040.18</v>
      </c>
      <c r="E1981" s="227" t="s">
        <v>11</v>
      </c>
      <c r="F1981" t="s">
        <v>12</v>
      </c>
      <c r="G1981" t="s">
        <v>13</v>
      </c>
      <c r="H1981" t="s">
        <v>14</v>
      </c>
      <c r="I1981" t="s">
        <v>15</v>
      </c>
      <c r="J1981" t="s">
        <v>16</v>
      </c>
    </row>
    <row r="1982" spans="1:10" x14ac:dyDescent="0.35">
      <c r="A1982" t="s">
        <v>10</v>
      </c>
      <c r="B1982" t="s">
        <v>1617</v>
      </c>
      <c r="C1982" s="227" t="s">
        <v>284</v>
      </c>
      <c r="D1982" s="227">
        <v>54.48</v>
      </c>
      <c r="E1982" s="227" t="s">
        <v>11</v>
      </c>
      <c r="F1982" t="s">
        <v>12</v>
      </c>
      <c r="G1982" t="s">
        <v>13</v>
      </c>
      <c r="H1982" t="s">
        <v>14</v>
      </c>
      <c r="I1982" t="s">
        <v>15</v>
      </c>
      <c r="J1982" t="s">
        <v>16</v>
      </c>
    </row>
    <row r="1983" spans="1:10" x14ac:dyDescent="0.35">
      <c r="A1983" t="s">
        <v>10</v>
      </c>
      <c r="B1983" t="s">
        <v>1617</v>
      </c>
      <c r="C1983" s="227" t="s">
        <v>288</v>
      </c>
      <c r="D1983" s="227">
        <v>817.96</v>
      </c>
      <c r="E1983" s="227" t="s">
        <v>11</v>
      </c>
      <c r="F1983" t="s">
        <v>12</v>
      </c>
      <c r="G1983" t="s">
        <v>13</v>
      </c>
      <c r="H1983" t="s">
        <v>14</v>
      </c>
      <c r="I1983" t="s">
        <v>15</v>
      </c>
      <c r="J1983" t="s">
        <v>16</v>
      </c>
    </row>
    <row r="1984" spans="1:10" x14ac:dyDescent="0.35">
      <c r="A1984" t="s">
        <v>10</v>
      </c>
      <c r="B1984" t="s">
        <v>1617</v>
      </c>
      <c r="C1984" s="227" t="s">
        <v>366</v>
      </c>
      <c r="D1984" s="227">
        <v>49.12</v>
      </c>
      <c r="E1984" s="227" t="s">
        <v>11</v>
      </c>
      <c r="F1984" t="s">
        <v>12</v>
      </c>
      <c r="G1984" t="s">
        <v>13</v>
      </c>
      <c r="H1984" t="s">
        <v>14</v>
      </c>
      <c r="I1984" t="s">
        <v>15</v>
      </c>
      <c r="J1984" t="s">
        <v>16</v>
      </c>
    </row>
    <row r="1985" spans="1:10" x14ac:dyDescent="0.35">
      <c r="A1985" t="s">
        <v>10</v>
      </c>
      <c r="B1985" t="s">
        <v>1617</v>
      </c>
      <c r="C1985" s="227" t="s">
        <v>495</v>
      </c>
      <c r="D1985" s="227">
        <v>81.53</v>
      </c>
      <c r="E1985" s="227" t="s">
        <v>203</v>
      </c>
      <c r="F1985" t="s">
        <v>204</v>
      </c>
      <c r="G1985" t="s">
        <v>73</v>
      </c>
      <c r="H1985" t="s">
        <v>1254</v>
      </c>
      <c r="I1985" t="s">
        <v>1044</v>
      </c>
      <c r="J1985" t="s">
        <v>1255</v>
      </c>
    </row>
    <row r="1986" spans="1:10" x14ac:dyDescent="0.35">
      <c r="A1986" t="s">
        <v>10</v>
      </c>
      <c r="B1986" t="s">
        <v>1617</v>
      </c>
      <c r="C1986" s="227" t="s">
        <v>439</v>
      </c>
      <c r="D1986" s="227">
        <v>69.760000000000005</v>
      </c>
      <c r="E1986" s="227" t="s">
        <v>203</v>
      </c>
      <c r="F1986" t="s">
        <v>204</v>
      </c>
      <c r="G1986" t="s">
        <v>73</v>
      </c>
      <c r="H1986" t="s">
        <v>1254</v>
      </c>
      <c r="I1986" t="s">
        <v>1044</v>
      </c>
      <c r="J1986" t="s">
        <v>1255</v>
      </c>
    </row>
    <row r="1987" spans="1:10" x14ac:dyDescent="0.35">
      <c r="A1987" t="s">
        <v>10</v>
      </c>
      <c r="B1987" t="s">
        <v>1617</v>
      </c>
      <c r="C1987" s="227" t="s">
        <v>402</v>
      </c>
      <c r="D1987" s="227">
        <v>59.97</v>
      </c>
      <c r="E1987" s="227" t="s">
        <v>203</v>
      </c>
      <c r="F1987" t="s">
        <v>204</v>
      </c>
      <c r="G1987" t="s">
        <v>73</v>
      </c>
      <c r="H1987" t="s">
        <v>1254</v>
      </c>
      <c r="I1987" t="s">
        <v>1044</v>
      </c>
      <c r="J1987" t="s">
        <v>1255</v>
      </c>
    </row>
    <row r="1988" spans="1:10" x14ac:dyDescent="0.35">
      <c r="A1988" t="s">
        <v>10</v>
      </c>
      <c r="B1988" t="s">
        <v>1617</v>
      </c>
      <c r="C1988" s="227" t="s">
        <v>453</v>
      </c>
      <c r="D1988" s="227">
        <v>7.44</v>
      </c>
      <c r="E1988" s="227" t="s">
        <v>203</v>
      </c>
      <c r="F1988" t="s">
        <v>204</v>
      </c>
      <c r="G1988" t="s">
        <v>73</v>
      </c>
      <c r="H1988" t="s">
        <v>1254</v>
      </c>
      <c r="I1988" t="s">
        <v>1044</v>
      </c>
      <c r="J1988" t="s">
        <v>1255</v>
      </c>
    </row>
    <row r="1989" spans="1:10" x14ac:dyDescent="0.35">
      <c r="A1989" t="s">
        <v>10</v>
      </c>
      <c r="B1989" t="s">
        <v>1617</v>
      </c>
      <c r="C1989" s="227" t="s">
        <v>446</v>
      </c>
      <c r="D1989" s="227">
        <v>98.31</v>
      </c>
      <c r="E1989" s="227" t="s">
        <v>203</v>
      </c>
      <c r="F1989" t="s">
        <v>204</v>
      </c>
      <c r="G1989" t="s">
        <v>73</v>
      </c>
      <c r="H1989" t="s">
        <v>1254</v>
      </c>
      <c r="I1989" t="s">
        <v>1044</v>
      </c>
      <c r="J1989" t="s">
        <v>1255</v>
      </c>
    </row>
    <row r="1990" spans="1:10" x14ac:dyDescent="0.35">
      <c r="A1990" t="s">
        <v>10</v>
      </c>
      <c r="B1990" t="s">
        <v>1617</v>
      </c>
      <c r="C1990" s="227" t="s">
        <v>442</v>
      </c>
      <c r="D1990" s="227">
        <v>331.12</v>
      </c>
      <c r="E1990" s="227" t="s">
        <v>203</v>
      </c>
      <c r="F1990" t="s">
        <v>204</v>
      </c>
      <c r="G1990" t="s">
        <v>73</v>
      </c>
      <c r="H1990" t="s">
        <v>1254</v>
      </c>
      <c r="I1990" t="s">
        <v>1044</v>
      </c>
      <c r="J1990" t="s">
        <v>1255</v>
      </c>
    </row>
    <row r="1991" spans="1:10" x14ac:dyDescent="0.35">
      <c r="A1991" t="s">
        <v>10</v>
      </c>
      <c r="B1991" t="s">
        <v>1617</v>
      </c>
      <c r="C1991" s="227" t="s">
        <v>404</v>
      </c>
      <c r="D1991" s="227">
        <v>277.24</v>
      </c>
      <c r="E1991" s="227" t="s">
        <v>203</v>
      </c>
      <c r="F1991" t="s">
        <v>204</v>
      </c>
      <c r="G1991" t="s">
        <v>73</v>
      </c>
      <c r="H1991" t="s">
        <v>1254</v>
      </c>
      <c r="I1991" t="s">
        <v>1044</v>
      </c>
      <c r="J1991" t="s">
        <v>1255</v>
      </c>
    </row>
    <row r="1992" spans="1:10" x14ac:dyDescent="0.35">
      <c r="A1992" t="s">
        <v>10</v>
      </c>
      <c r="B1992" t="s">
        <v>1617</v>
      </c>
      <c r="C1992" s="227" t="s">
        <v>408</v>
      </c>
      <c r="D1992" s="227">
        <v>83.71</v>
      </c>
      <c r="E1992" s="227" t="s">
        <v>75</v>
      </c>
      <c r="F1992" t="s">
        <v>76</v>
      </c>
      <c r="G1992" t="s">
        <v>73</v>
      </c>
      <c r="H1992" t="s">
        <v>1254</v>
      </c>
      <c r="I1992" t="s">
        <v>1044</v>
      </c>
      <c r="J1992" t="s">
        <v>1255</v>
      </c>
    </row>
    <row r="1993" spans="1:10" x14ac:dyDescent="0.35">
      <c r="A1993" t="s">
        <v>10</v>
      </c>
      <c r="B1993" t="s">
        <v>1617</v>
      </c>
      <c r="C1993" s="227" t="s">
        <v>445</v>
      </c>
      <c r="D1993" s="227">
        <v>109.11</v>
      </c>
      <c r="E1993" s="227" t="s">
        <v>75</v>
      </c>
      <c r="F1993" t="s">
        <v>76</v>
      </c>
      <c r="G1993" t="s">
        <v>73</v>
      </c>
      <c r="H1993" t="s">
        <v>1254</v>
      </c>
      <c r="I1993" t="s">
        <v>1044</v>
      </c>
      <c r="J1993" t="s">
        <v>1255</v>
      </c>
    </row>
    <row r="1994" spans="1:10" x14ac:dyDescent="0.35">
      <c r="A1994" t="s">
        <v>10</v>
      </c>
      <c r="B1994" t="s">
        <v>1617</v>
      </c>
      <c r="C1994" s="227" t="s">
        <v>441</v>
      </c>
      <c r="D1994" s="227">
        <v>212.3</v>
      </c>
      <c r="E1994" s="227" t="s">
        <v>75</v>
      </c>
      <c r="F1994" t="s">
        <v>76</v>
      </c>
      <c r="G1994" t="s">
        <v>73</v>
      </c>
      <c r="H1994" t="s">
        <v>1254</v>
      </c>
      <c r="I1994" t="s">
        <v>1044</v>
      </c>
      <c r="J1994" t="s">
        <v>1255</v>
      </c>
    </row>
    <row r="1995" spans="1:10" x14ac:dyDescent="0.35">
      <c r="A1995" t="s">
        <v>10</v>
      </c>
      <c r="B1995" t="s">
        <v>1617</v>
      </c>
      <c r="C1995" s="227" t="s">
        <v>401</v>
      </c>
      <c r="D1995" s="227">
        <v>472.57</v>
      </c>
      <c r="E1995" s="227" t="s">
        <v>75</v>
      </c>
      <c r="F1995" t="s">
        <v>76</v>
      </c>
      <c r="G1995" t="s">
        <v>73</v>
      </c>
      <c r="H1995" t="s">
        <v>1254</v>
      </c>
      <c r="I1995" t="s">
        <v>1044</v>
      </c>
      <c r="J1995" t="s">
        <v>1255</v>
      </c>
    </row>
    <row r="1996" spans="1:10" x14ac:dyDescent="0.35">
      <c r="A1996" t="s">
        <v>10</v>
      </c>
      <c r="B1996" t="s">
        <v>1617</v>
      </c>
      <c r="C1996" s="227" t="s">
        <v>493</v>
      </c>
      <c r="D1996" s="227">
        <v>788.46</v>
      </c>
      <c r="E1996" s="227" t="s">
        <v>75</v>
      </c>
      <c r="F1996" t="s">
        <v>76</v>
      </c>
      <c r="G1996" t="s">
        <v>73</v>
      </c>
      <c r="H1996" t="s">
        <v>1254</v>
      </c>
      <c r="I1996" t="s">
        <v>1044</v>
      </c>
      <c r="J1996" t="s">
        <v>1255</v>
      </c>
    </row>
    <row r="1997" spans="1:10" x14ac:dyDescent="0.35">
      <c r="A1997" t="s">
        <v>10</v>
      </c>
      <c r="B1997" t="s">
        <v>1617</v>
      </c>
      <c r="C1997" s="227" t="s">
        <v>410</v>
      </c>
      <c r="D1997" s="227">
        <v>787.94</v>
      </c>
      <c r="E1997" s="227" t="s">
        <v>75</v>
      </c>
      <c r="F1997" t="s">
        <v>76</v>
      </c>
      <c r="G1997" t="s">
        <v>73</v>
      </c>
      <c r="H1997" t="s">
        <v>1254</v>
      </c>
      <c r="I1997" t="s">
        <v>1044</v>
      </c>
      <c r="J1997" t="s">
        <v>1255</v>
      </c>
    </row>
    <row r="1998" spans="1:10" x14ac:dyDescent="0.35">
      <c r="A1998" t="s">
        <v>10</v>
      </c>
      <c r="B1998" t="s">
        <v>1617</v>
      </c>
      <c r="C1998" s="227" t="s">
        <v>448</v>
      </c>
      <c r="D1998" s="227">
        <v>784.18</v>
      </c>
      <c r="E1998" s="227" t="s">
        <v>75</v>
      </c>
      <c r="F1998" t="s">
        <v>76</v>
      </c>
      <c r="G1998" t="s">
        <v>73</v>
      </c>
      <c r="H1998" t="s">
        <v>1254</v>
      </c>
      <c r="I1998" t="s">
        <v>1044</v>
      </c>
      <c r="J1998" t="s">
        <v>1255</v>
      </c>
    </row>
    <row r="1999" spans="1:10" x14ac:dyDescent="0.35">
      <c r="A1999" t="s">
        <v>10</v>
      </c>
      <c r="B1999" t="s">
        <v>1617</v>
      </c>
      <c r="C1999" s="227" t="s">
        <v>364</v>
      </c>
      <c r="D1999" s="227">
        <v>761.42</v>
      </c>
      <c r="E1999" s="227" t="s">
        <v>75</v>
      </c>
      <c r="F1999" t="s">
        <v>76</v>
      </c>
      <c r="G1999" t="s">
        <v>73</v>
      </c>
      <c r="H1999" t="s">
        <v>1254</v>
      </c>
      <c r="I1999" t="s">
        <v>1044</v>
      </c>
      <c r="J1999" t="s">
        <v>1255</v>
      </c>
    </row>
    <row r="2000" spans="1:10" x14ac:dyDescent="0.35">
      <c r="A2000" t="s">
        <v>10</v>
      </c>
      <c r="B2000" t="s">
        <v>1617</v>
      </c>
      <c r="C2000" s="227" t="s">
        <v>368</v>
      </c>
      <c r="D2000" s="227">
        <v>748.8</v>
      </c>
      <c r="E2000" s="227" t="s">
        <v>75</v>
      </c>
      <c r="F2000" t="s">
        <v>76</v>
      </c>
      <c r="G2000" t="s">
        <v>73</v>
      </c>
      <c r="H2000" t="s">
        <v>1254</v>
      </c>
      <c r="I2000" t="s">
        <v>1044</v>
      </c>
      <c r="J2000" t="s">
        <v>1255</v>
      </c>
    </row>
    <row r="2001" spans="1:10" x14ac:dyDescent="0.35">
      <c r="A2001" t="s">
        <v>10</v>
      </c>
      <c r="B2001" t="s">
        <v>1617</v>
      </c>
      <c r="C2001" s="227" t="s">
        <v>449</v>
      </c>
      <c r="D2001" s="227">
        <v>512.97</v>
      </c>
      <c r="E2001" s="227" t="s">
        <v>75</v>
      </c>
      <c r="F2001" t="s">
        <v>76</v>
      </c>
      <c r="G2001" t="s">
        <v>73</v>
      </c>
      <c r="H2001" t="s">
        <v>1254</v>
      </c>
      <c r="I2001" t="s">
        <v>1044</v>
      </c>
      <c r="J2001" t="s">
        <v>1255</v>
      </c>
    </row>
    <row r="2002" spans="1:10" x14ac:dyDescent="0.35">
      <c r="A2002" t="s">
        <v>10</v>
      </c>
      <c r="B2002" t="s">
        <v>1617</v>
      </c>
      <c r="C2002" s="227" t="s">
        <v>363</v>
      </c>
      <c r="D2002" s="227">
        <v>100.05</v>
      </c>
      <c r="E2002" s="227" t="s">
        <v>265</v>
      </c>
      <c r="F2002" t="s">
        <v>266</v>
      </c>
      <c r="G2002" t="s">
        <v>73</v>
      </c>
      <c r="H2002" t="s">
        <v>1254</v>
      </c>
      <c r="I2002" t="s">
        <v>1044</v>
      </c>
      <c r="J2002" t="s">
        <v>1255</v>
      </c>
    </row>
    <row r="2003" spans="1:10" x14ac:dyDescent="0.35">
      <c r="A2003" t="s">
        <v>10</v>
      </c>
      <c r="B2003" t="s">
        <v>1617</v>
      </c>
      <c r="C2003" s="227" t="s">
        <v>365</v>
      </c>
      <c r="D2003" s="227">
        <v>100.05</v>
      </c>
      <c r="E2003" s="227" t="s">
        <v>265</v>
      </c>
      <c r="F2003" t="s">
        <v>266</v>
      </c>
      <c r="G2003" t="s">
        <v>73</v>
      </c>
      <c r="H2003" t="s">
        <v>1254</v>
      </c>
      <c r="I2003" t="s">
        <v>1044</v>
      </c>
      <c r="J2003" t="s">
        <v>1255</v>
      </c>
    </row>
    <row r="2004" spans="1:10" x14ac:dyDescent="0.35">
      <c r="A2004" t="s">
        <v>10</v>
      </c>
      <c r="B2004" t="s">
        <v>1617</v>
      </c>
      <c r="C2004" s="227" t="s">
        <v>480</v>
      </c>
      <c r="D2004" s="227">
        <v>98.02</v>
      </c>
      <c r="E2004" s="227" t="s">
        <v>265</v>
      </c>
      <c r="F2004" t="s">
        <v>266</v>
      </c>
      <c r="G2004" t="s">
        <v>73</v>
      </c>
      <c r="H2004" t="s">
        <v>1254</v>
      </c>
      <c r="I2004" t="s">
        <v>1044</v>
      </c>
      <c r="J2004" t="s">
        <v>1255</v>
      </c>
    </row>
    <row r="2005" spans="1:10" x14ac:dyDescent="0.35">
      <c r="A2005" t="s">
        <v>10</v>
      </c>
      <c r="B2005" t="s">
        <v>1617</v>
      </c>
      <c r="C2005" s="227" t="s">
        <v>327</v>
      </c>
      <c r="D2005" s="227">
        <v>98.86</v>
      </c>
      <c r="E2005" s="227" t="s">
        <v>84</v>
      </c>
      <c r="F2005" t="s">
        <v>370</v>
      </c>
      <c r="G2005" t="s">
        <v>312</v>
      </c>
      <c r="H2005" t="s">
        <v>371</v>
      </c>
      <c r="I2005" t="s">
        <v>15</v>
      </c>
      <c r="J2005" t="s">
        <v>372</v>
      </c>
    </row>
    <row r="2006" spans="1:10" x14ac:dyDescent="0.35">
      <c r="A2006" t="s">
        <v>10</v>
      </c>
      <c r="B2006" t="s">
        <v>1617</v>
      </c>
      <c r="C2006" s="227" t="s">
        <v>153</v>
      </c>
      <c r="D2006" s="227">
        <v>81.08</v>
      </c>
      <c r="E2006" s="227" t="s">
        <v>84</v>
      </c>
      <c r="F2006" t="s">
        <v>370</v>
      </c>
      <c r="G2006" t="s">
        <v>312</v>
      </c>
      <c r="H2006" t="s">
        <v>371</v>
      </c>
      <c r="I2006" t="s">
        <v>15</v>
      </c>
      <c r="J2006" t="s">
        <v>372</v>
      </c>
    </row>
    <row r="2007" spans="1:10" x14ac:dyDescent="0.35">
      <c r="A2007" t="s">
        <v>10</v>
      </c>
      <c r="B2007" t="s">
        <v>1617</v>
      </c>
      <c r="C2007" s="227" t="s">
        <v>319</v>
      </c>
      <c r="D2007" s="227">
        <v>47.71</v>
      </c>
      <c r="E2007" s="227" t="s">
        <v>84</v>
      </c>
      <c r="F2007" t="s">
        <v>370</v>
      </c>
      <c r="G2007" t="s">
        <v>312</v>
      </c>
      <c r="H2007" t="s">
        <v>371</v>
      </c>
      <c r="I2007" t="s">
        <v>15</v>
      </c>
      <c r="J2007" t="s">
        <v>372</v>
      </c>
    </row>
    <row r="2008" spans="1:10" x14ac:dyDescent="0.35">
      <c r="A2008" t="s">
        <v>10</v>
      </c>
      <c r="B2008" t="s">
        <v>1617</v>
      </c>
      <c r="C2008" s="227" t="s">
        <v>1630</v>
      </c>
      <c r="D2008" s="227">
        <v>189.83</v>
      </c>
      <c r="E2008" s="227" t="s">
        <v>194</v>
      </c>
      <c r="F2008" t="s">
        <v>195</v>
      </c>
      <c r="G2008" t="s">
        <v>13</v>
      </c>
      <c r="H2008" t="s">
        <v>192</v>
      </c>
      <c r="I2008" t="s">
        <v>180</v>
      </c>
      <c r="J2008" t="s">
        <v>193</v>
      </c>
    </row>
    <row r="2009" spans="1:10" x14ac:dyDescent="0.35">
      <c r="A2009" t="s">
        <v>10</v>
      </c>
      <c r="B2009" t="s">
        <v>1617</v>
      </c>
      <c r="C2009" s="227" t="s">
        <v>1631</v>
      </c>
      <c r="D2009" s="227">
        <v>162.68</v>
      </c>
      <c r="E2009" s="227" t="s">
        <v>61</v>
      </c>
      <c r="F2009" t="s">
        <v>62</v>
      </c>
      <c r="G2009" t="s">
        <v>80</v>
      </c>
      <c r="H2009" t="s">
        <v>1632</v>
      </c>
      <c r="I2009" t="s">
        <v>82</v>
      </c>
      <c r="J2009" t="s">
        <v>1633</v>
      </c>
    </row>
    <row r="2010" spans="1:10" x14ac:dyDescent="0.35">
      <c r="A2010" t="s">
        <v>10</v>
      </c>
      <c r="B2010" t="s">
        <v>1617</v>
      </c>
      <c r="C2010" s="227" t="s">
        <v>1634</v>
      </c>
      <c r="D2010" s="227">
        <v>347.81</v>
      </c>
      <c r="E2010" s="227" t="s">
        <v>61</v>
      </c>
      <c r="F2010" t="s">
        <v>62</v>
      </c>
      <c r="G2010" t="s">
        <v>80</v>
      </c>
      <c r="H2010" t="s">
        <v>1632</v>
      </c>
      <c r="I2010" t="s">
        <v>82</v>
      </c>
      <c r="J2010" t="s">
        <v>1633</v>
      </c>
    </row>
    <row r="2011" spans="1:10" x14ac:dyDescent="0.35">
      <c r="A2011" t="s">
        <v>10</v>
      </c>
      <c r="B2011" t="s">
        <v>1617</v>
      </c>
      <c r="C2011" s="227" t="s">
        <v>955</v>
      </c>
      <c r="D2011" s="227">
        <v>159.88999999999999</v>
      </c>
      <c r="E2011" s="227" t="s">
        <v>65</v>
      </c>
      <c r="F2011" t="s">
        <v>66</v>
      </c>
      <c r="G2011" t="s">
        <v>80</v>
      </c>
      <c r="H2011" t="s">
        <v>1632</v>
      </c>
      <c r="I2011" t="s">
        <v>82</v>
      </c>
      <c r="J2011" t="s">
        <v>1633</v>
      </c>
    </row>
    <row r="2012" spans="1:10" x14ac:dyDescent="0.35">
      <c r="A2012" t="s">
        <v>10</v>
      </c>
      <c r="B2012" t="s">
        <v>1617</v>
      </c>
      <c r="C2012" s="227" t="s">
        <v>982</v>
      </c>
      <c r="D2012" s="227">
        <v>144.79</v>
      </c>
      <c r="E2012" s="227" t="s">
        <v>65</v>
      </c>
      <c r="F2012" t="s">
        <v>66</v>
      </c>
      <c r="G2012" t="s">
        <v>80</v>
      </c>
      <c r="H2012" t="s">
        <v>1632</v>
      </c>
      <c r="I2012" t="s">
        <v>82</v>
      </c>
      <c r="J2012" t="s">
        <v>1633</v>
      </c>
    </row>
    <row r="2013" spans="1:10" x14ac:dyDescent="0.35">
      <c r="A2013" t="s">
        <v>10</v>
      </c>
      <c r="B2013" t="s">
        <v>1617</v>
      </c>
      <c r="C2013" s="227" t="s">
        <v>980</v>
      </c>
      <c r="D2013" s="227">
        <v>143.27000000000001</v>
      </c>
      <c r="E2013" s="227" t="s">
        <v>65</v>
      </c>
      <c r="F2013" t="s">
        <v>66</v>
      </c>
      <c r="G2013" t="s">
        <v>80</v>
      </c>
      <c r="H2013" t="s">
        <v>1632</v>
      </c>
      <c r="I2013" t="s">
        <v>82</v>
      </c>
      <c r="J2013" t="s">
        <v>1633</v>
      </c>
    </row>
    <row r="2014" spans="1:10" x14ac:dyDescent="0.35">
      <c r="A2014" t="s">
        <v>10</v>
      </c>
      <c r="B2014" t="s">
        <v>1617</v>
      </c>
      <c r="C2014" s="227" t="s">
        <v>981</v>
      </c>
      <c r="D2014" s="227">
        <v>468.35</v>
      </c>
      <c r="E2014" s="227" t="s">
        <v>147</v>
      </c>
      <c r="F2014" t="s">
        <v>148</v>
      </c>
      <c r="G2014" t="s">
        <v>80</v>
      </c>
      <c r="H2014" t="s">
        <v>1632</v>
      </c>
      <c r="I2014" t="s">
        <v>82</v>
      </c>
      <c r="J2014" t="s">
        <v>1633</v>
      </c>
    </row>
    <row r="2015" spans="1:10" x14ac:dyDescent="0.35">
      <c r="A2015" t="s">
        <v>10</v>
      </c>
      <c r="B2015" t="s">
        <v>1617</v>
      </c>
      <c r="C2015" s="227" t="s">
        <v>961</v>
      </c>
      <c r="D2015" s="227">
        <v>459.12</v>
      </c>
      <c r="E2015" s="227" t="s">
        <v>147</v>
      </c>
      <c r="F2015" t="s">
        <v>148</v>
      </c>
      <c r="G2015" t="s">
        <v>80</v>
      </c>
      <c r="H2015" t="s">
        <v>1632</v>
      </c>
      <c r="I2015" t="s">
        <v>82</v>
      </c>
      <c r="J2015" t="s">
        <v>1633</v>
      </c>
    </row>
    <row r="2016" spans="1:10" x14ac:dyDescent="0.35">
      <c r="A2016" t="s">
        <v>10</v>
      </c>
      <c r="B2016" t="s">
        <v>1617</v>
      </c>
      <c r="C2016" s="227" t="s">
        <v>972</v>
      </c>
      <c r="D2016" s="227">
        <v>764.67</v>
      </c>
      <c r="E2016" s="227" t="s">
        <v>147</v>
      </c>
      <c r="F2016" t="s">
        <v>148</v>
      </c>
      <c r="G2016" t="s">
        <v>80</v>
      </c>
      <c r="H2016" t="s">
        <v>1632</v>
      </c>
      <c r="I2016" t="s">
        <v>82</v>
      </c>
      <c r="J2016" t="s">
        <v>1633</v>
      </c>
    </row>
    <row r="2017" spans="1:10" x14ac:dyDescent="0.35">
      <c r="A2017" t="s">
        <v>10</v>
      </c>
      <c r="B2017" t="s">
        <v>1617</v>
      </c>
      <c r="C2017" s="227" t="s">
        <v>979</v>
      </c>
      <c r="D2017" s="227">
        <v>618.80999999999995</v>
      </c>
      <c r="E2017" s="227" t="s">
        <v>147</v>
      </c>
      <c r="F2017" t="s">
        <v>148</v>
      </c>
      <c r="G2017" t="s">
        <v>80</v>
      </c>
      <c r="H2017" t="s">
        <v>1632</v>
      </c>
      <c r="I2017" t="s">
        <v>82</v>
      </c>
      <c r="J2017" t="s">
        <v>1633</v>
      </c>
    </row>
    <row r="2018" spans="1:10" x14ac:dyDescent="0.35">
      <c r="A2018" t="s">
        <v>10</v>
      </c>
      <c r="B2018" t="s">
        <v>1617</v>
      </c>
      <c r="C2018" s="227" t="s">
        <v>966</v>
      </c>
      <c r="D2018" s="227">
        <v>528.47</v>
      </c>
      <c r="E2018" s="227" t="s">
        <v>147</v>
      </c>
      <c r="F2018" t="s">
        <v>148</v>
      </c>
      <c r="G2018" t="s">
        <v>80</v>
      </c>
      <c r="H2018" t="s">
        <v>1632</v>
      </c>
      <c r="I2018" t="s">
        <v>82</v>
      </c>
      <c r="J2018" t="s">
        <v>1633</v>
      </c>
    </row>
    <row r="2019" spans="1:10" x14ac:dyDescent="0.35">
      <c r="A2019" t="s">
        <v>10</v>
      </c>
      <c r="B2019" t="s">
        <v>1617</v>
      </c>
      <c r="C2019" s="227" t="s">
        <v>111</v>
      </c>
      <c r="D2019" s="227">
        <v>542.04999999999995</v>
      </c>
      <c r="E2019" s="227" t="s">
        <v>306</v>
      </c>
      <c r="F2019" t="s">
        <v>307</v>
      </c>
      <c r="G2019" t="s">
        <v>73</v>
      </c>
      <c r="H2019" t="s">
        <v>1632</v>
      </c>
      <c r="I2019" t="s">
        <v>82</v>
      </c>
      <c r="J2019" t="s">
        <v>1633</v>
      </c>
    </row>
    <row r="2020" spans="1:10" x14ac:dyDescent="0.35">
      <c r="A2020" t="s">
        <v>10</v>
      </c>
      <c r="B2020" t="s">
        <v>1617</v>
      </c>
      <c r="C2020" s="227" t="s">
        <v>168</v>
      </c>
      <c r="D2020" s="227">
        <v>219.83</v>
      </c>
      <c r="E2020" s="227" t="s">
        <v>306</v>
      </c>
      <c r="F2020" t="s">
        <v>307</v>
      </c>
      <c r="G2020" t="s">
        <v>73</v>
      </c>
      <c r="H2020" t="s">
        <v>1632</v>
      </c>
      <c r="I2020" t="s">
        <v>82</v>
      </c>
      <c r="J2020" t="s">
        <v>1633</v>
      </c>
    </row>
    <row r="2021" spans="1:10" x14ac:dyDescent="0.35">
      <c r="A2021" t="s">
        <v>10</v>
      </c>
      <c r="B2021" t="s">
        <v>1617</v>
      </c>
      <c r="C2021" s="227" t="s">
        <v>209</v>
      </c>
      <c r="D2021" s="227">
        <v>120.52</v>
      </c>
      <c r="E2021" s="227" t="s">
        <v>306</v>
      </c>
      <c r="F2021" t="s">
        <v>307</v>
      </c>
      <c r="G2021" t="s">
        <v>73</v>
      </c>
      <c r="H2021" t="s">
        <v>1632</v>
      </c>
      <c r="I2021" t="s">
        <v>82</v>
      </c>
      <c r="J2021" t="s">
        <v>1633</v>
      </c>
    </row>
    <row r="2022" spans="1:10" x14ac:dyDescent="0.35">
      <c r="A2022" t="s">
        <v>10</v>
      </c>
      <c r="B2022" t="s">
        <v>1617</v>
      </c>
      <c r="C2022" s="227" t="s">
        <v>98</v>
      </c>
      <c r="D2022" s="227">
        <v>98.94</v>
      </c>
      <c r="E2022" s="227" t="s">
        <v>306</v>
      </c>
      <c r="F2022" t="s">
        <v>307</v>
      </c>
      <c r="G2022" t="s">
        <v>73</v>
      </c>
      <c r="H2022" t="s">
        <v>1632</v>
      </c>
      <c r="I2022" t="s">
        <v>82</v>
      </c>
      <c r="J2022" t="s">
        <v>1633</v>
      </c>
    </row>
    <row r="2023" spans="1:10" x14ac:dyDescent="0.35">
      <c r="A2023" t="s">
        <v>10</v>
      </c>
      <c r="B2023" t="s">
        <v>1617</v>
      </c>
      <c r="C2023" s="227" t="s">
        <v>215</v>
      </c>
      <c r="D2023" s="227">
        <v>147.30000000000001</v>
      </c>
      <c r="E2023" s="227" t="s">
        <v>306</v>
      </c>
      <c r="F2023" t="s">
        <v>307</v>
      </c>
      <c r="G2023" t="s">
        <v>73</v>
      </c>
      <c r="H2023" t="s">
        <v>1632</v>
      </c>
      <c r="I2023" t="s">
        <v>82</v>
      </c>
      <c r="J2023" t="s">
        <v>1633</v>
      </c>
    </row>
    <row r="2024" spans="1:10" x14ac:dyDescent="0.35">
      <c r="A2024" t="s">
        <v>10</v>
      </c>
      <c r="B2024" t="s">
        <v>1617</v>
      </c>
      <c r="C2024" s="227" t="s">
        <v>427</v>
      </c>
      <c r="D2024" s="227">
        <v>147.30000000000001</v>
      </c>
      <c r="E2024" s="227" t="s">
        <v>306</v>
      </c>
      <c r="F2024" t="s">
        <v>307</v>
      </c>
      <c r="G2024" t="s">
        <v>73</v>
      </c>
      <c r="H2024" t="s">
        <v>1632</v>
      </c>
      <c r="I2024" t="s">
        <v>82</v>
      </c>
      <c r="J2024" t="s">
        <v>1633</v>
      </c>
    </row>
    <row r="2025" spans="1:10" x14ac:dyDescent="0.35">
      <c r="A2025" t="s">
        <v>10</v>
      </c>
      <c r="B2025" t="s">
        <v>1617</v>
      </c>
      <c r="C2025" s="227" t="s">
        <v>159</v>
      </c>
      <c r="D2025" s="227">
        <v>273.67</v>
      </c>
      <c r="E2025" s="227" t="s">
        <v>306</v>
      </c>
      <c r="F2025" t="s">
        <v>307</v>
      </c>
      <c r="G2025" t="s">
        <v>73</v>
      </c>
      <c r="H2025" t="s">
        <v>1632</v>
      </c>
      <c r="I2025" t="s">
        <v>82</v>
      </c>
      <c r="J2025" t="s">
        <v>1633</v>
      </c>
    </row>
    <row r="2026" spans="1:10" x14ac:dyDescent="0.35">
      <c r="A2026" t="s">
        <v>10</v>
      </c>
      <c r="B2026" t="s">
        <v>1617</v>
      </c>
      <c r="C2026" s="227" t="s">
        <v>124</v>
      </c>
      <c r="D2026" s="227">
        <v>1718.62</v>
      </c>
      <c r="E2026" s="227" t="s">
        <v>75</v>
      </c>
      <c r="F2026" t="s">
        <v>76</v>
      </c>
      <c r="G2026" t="s">
        <v>73</v>
      </c>
      <c r="H2026" t="s">
        <v>1632</v>
      </c>
      <c r="I2026" t="s">
        <v>82</v>
      </c>
      <c r="J2026" t="s">
        <v>1633</v>
      </c>
    </row>
    <row r="2027" spans="1:10" x14ac:dyDescent="0.35">
      <c r="A2027" t="s">
        <v>10</v>
      </c>
      <c r="B2027" t="s">
        <v>1617</v>
      </c>
      <c r="C2027" s="227" t="s">
        <v>126</v>
      </c>
      <c r="D2027" s="227">
        <v>1190.71</v>
      </c>
      <c r="E2027" s="227" t="s">
        <v>75</v>
      </c>
      <c r="F2027" t="s">
        <v>76</v>
      </c>
      <c r="G2027" t="s">
        <v>73</v>
      </c>
      <c r="H2027" t="s">
        <v>1632</v>
      </c>
      <c r="I2027" t="s">
        <v>82</v>
      </c>
      <c r="J2027" t="s">
        <v>1633</v>
      </c>
    </row>
    <row r="2028" spans="1:10" x14ac:dyDescent="0.35">
      <c r="A2028" t="s">
        <v>10</v>
      </c>
      <c r="B2028" t="s">
        <v>1617</v>
      </c>
      <c r="C2028" s="227" t="s">
        <v>137</v>
      </c>
      <c r="D2028" s="227">
        <v>664.33</v>
      </c>
      <c r="E2028" s="227" t="s">
        <v>75</v>
      </c>
      <c r="F2028" t="s">
        <v>76</v>
      </c>
      <c r="G2028" t="s">
        <v>73</v>
      </c>
      <c r="H2028" t="s">
        <v>1632</v>
      </c>
      <c r="I2028" t="s">
        <v>82</v>
      </c>
      <c r="J2028" t="s">
        <v>1633</v>
      </c>
    </row>
    <row r="2029" spans="1:10" x14ac:dyDescent="0.35">
      <c r="A2029" t="s">
        <v>10</v>
      </c>
      <c r="B2029" t="s">
        <v>1617</v>
      </c>
      <c r="C2029" s="227" t="s">
        <v>122</v>
      </c>
      <c r="D2029" s="227">
        <v>482.06</v>
      </c>
      <c r="E2029" s="227" t="s">
        <v>75</v>
      </c>
      <c r="F2029" t="s">
        <v>76</v>
      </c>
      <c r="G2029" t="s">
        <v>73</v>
      </c>
      <c r="H2029" t="s">
        <v>1632</v>
      </c>
      <c r="I2029" t="s">
        <v>82</v>
      </c>
      <c r="J2029" t="s">
        <v>1633</v>
      </c>
    </row>
    <row r="2030" spans="1:10" x14ac:dyDescent="0.35">
      <c r="A2030" t="s">
        <v>10</v>
      </c>
      <c r="B2030" t="s">
        <v>1617</v>
      </c>
      <c r="C2030" s="227" t="s">
        <v>472</v>
      </c>
      <c r="D2030" s="227">
        <v>788.26</v>
      </c>
      <c r="E2030" s="227" t="s">
        <v>75</v>
      </c>
      <c r="F2030" t="s">
        <v>76</v>
      </c>
      <c r="G2030" t="s">
        <v>73</v>
      </c>
      <c r="H2030" t="s">
        <v>1632</v>
      </c>
      <c r="I2030" t="s">
        <v>82</v>
      </c>
      <c r="J2030" t="s">
        <v>1633</v>
      </c>
    </row>
    <row r="2031" spans="1:10" x14ac:dyDescent="0.35">
      <c r="A2031" t="s">
        <v>10</v>
      </c>
      <c r="B2031" t="s">
        <v>1617</v>
      </c>
      <c r="C2031" s="227" t="s">
        <v>492</v>
      </c>
      <c r="D2031" s="227">
        <v>787.32</v>
      </c>
      <c r="E2031" s="227" t="s">
        <v>75</v>
      </c>
      <c r="F2031" t="s">
        <v>76</v>
      </c>
      <c r="G2031" t="s">
        <v>73</v>
      </c>
      <c r="H2031" t="s">
        <v>1632</v>
      </c>
      <c r="I2031" t="s">
        <v>82</v>
      </c>
      <c r="J2031" t="s">
        <v>1633</v>
      </c>
    </row>
    <row r="2032" spans="1:10" x14ac:dyDescent="0.35">
      <c r="A2032" t="s">
        <v>10</v>
      </c>
      <c r="B2032" t="s">
        <v>1617</v>
      </c>
      <c r="C2032" s="227" t="s">
        <v>758</v>
      </c>
      <c r="D2032" s="227">
        <v>784.81</v>
      </c>
      <c r="E2032" s="227" t="s">
        <v>75</v>
      </c>
      <c r="F2032" t="s">
        <v>76</v>
      </c>
      <c r="G2032" t="s">
        <v>73</v>
      </c>
      <c r="H2032" t="s">
        <v>1632</v>
      </c>
      <c r="I2032" t="s">
        <v>82</v>
      </c>
      <c r="J2032" t="s">
        <v>1633</v>
      </c>
    </row>
    <row r="2033" spans="1:10" x14ac:dyDescent="0.35">
      <c r="A2033" t="s">
        <v>10</v>
      </c>
      <c r="B2033" t="s">
        <v>1617</v>
      </c>
      <c r="C2033" s="227" t="s">
        <v>354</v>
      </c>
      <c r="D2033" s="227">
        <v>760.8</v>
      </c>
      <c r="E2033" s="227" t="s">
        <v>75</v>
      </c>
      <c r="F2033" t="s">
        <v>76</v>
      </c>
      <c r="G2033" t="s">
        <v>73</v>
      </c>
      <c r="H2033" t="s">
        <v>1632</v>
      </c>
      <c r="I2033" t="s">
        <v>82</v>
      </c>
      <c r="J2033" t="s">
        <v>1633</v>
      </c>
    </row>
    <row r="2034" spans="1:10" x14ac:dyDescent="0.35">
      <c r="A2034" t="s">
        <v>10</v>
      </c>
      <c r="B2034" t="s">
        <v>1617</v>
      </c>
      <c r="C2034" s="227" t="s">
        <v>484</v>
      </c>
      <c r="D2034" s="227">
        <v>748.99</v>
      </c>
      <c r="E2034" s="227" t="s">
        <v>75</v>
      </c>
      <c r="F2034" t="s">
        <v>76</v>
      </c>
      <c r="G2034" t="s">
        <v>73</v>
      </c>
      <c r="H2034" t="s">
        <v>1632</v>
      </c>
      <c r="I2034" t="s">
        <v>82</v>
      </c>
      <c r="J2034" t="s">
        <v>1633</v>
      </c>
    </row>
    <row r="2035" spans="1:10" x14ac:dyDescent="0.35">
      <c r="A2035" t="s">
        <v>10</v>
      </c>
      <c r="B2035" t="s">
        <v>1617</v>
      </c>
      <c r="C2035" s="227" t="s">
        <v>165</v>
      </c>
      <c r="D2035" s="227">
        <v>150.51</v>
      </c>
      <c r="E2035" s="227" t="s">
        <v>203</v>
      </c>
      <c r="F2035" t="s">
        <v>204</v>
      </c>
      <c r="G2035" t="s">
        <v>73</v>
      </c>
      <c r="H2035" t="s">
        <v>1632</v>
      </c>
      <c r="I2035" t="s">
        <v>82</v>
      </c>
      <c r="J2035" t="s">
        <v>1633</v>
      </c>
    </row>
    <row r="2036" spans="1:10" x14ac:dyDescent="0.35">
      <c r="A2036" t="s">
        <v>10</v>
      </c>
      <c r="B2036" t="s">
        <v>1617</v>
      </c>
      <c r="C2036" s="227" t="s">
        <v>863</v>
      </c>
      <c r="D2036" s="227">
        <v>50.82</v>
      </c>
      <c r="E2036" s="227" t="s">
        <v>203</v>
      </c>
      <c r="F2036" t="s">
        <v>204</v>
      </c>
      <c r="G2036" t="s">
        <v>73</v>
      </c>
      <c r="H2036" t="s">
        <v>1632</v>
      </c>
      <c r="I2036" t="s">
        <v>82</v>
      </c>
      <c r="J2036" t="s">
        <v>1633</v>
      </c>
    </row>
    <row r="2037" spans="1:10" x14ac:dyDescent="0.35">
      <c r="A2037" t="s">
        <v>10</v>
      </c>
      <c r="B2037" t="s">
        <v>1617</v>
      </c>
      <c r="C2037" s="227" t="s">
        <v>429</v>
      </c>
      <c r="D2037" s="227">
        <v>45.63</v>
      </c>
      <c r="E2037" s="227" t="s">
        <v>203</v>
      </c>
      <c r="F2037" t="s">
        <v>204</v>
      </c>
      <c r="G2037" t="s">
        <v>73</v>
      </c>
      <c r="H2037" t="s">
        <v>1632</v>
      </c>
      <c r="I2037" t="s">
        <v>82</v>
      </c>
      <c r="J2037" t="s">
        <v>1633</v>
      </c>
    </row>
    <row r="2038" spans="1:10" x14ac:dyDescent="0.35">
      <c r="A2038" t="s">
        <v>10</v>
      </c>
      <c r="B2038" t="s">
        <v>1617</v>
      </c>
      <c r="C2038" s="227" t="s">
        <v>888</v>
      </c>
      <c r="D2038" s="227">
        <v>117.05</v>
      </c>
      <c r="E2038" s="227" t="s">
        <v>203</v>
      </c>
      <c r="F2038" t="s">
        <v>204</v>
      </c>
      <c r="G2038" t="s">
        <v>73</v>
      </c>
      <c r="H2038" t="s">
        <v>1632</v>
      </c>
      <c r="I2038" t="s">
        <v>82</v>
      </c>
      <c r="J2038" t="s">
        <v>1633</v>
      </c>
    </row>
    <row r="2039" spans="1:10" x14ac:dyDescent="0.35">
      <c r="A2039" t="s">
        <v>10</v>
      </c>
      <c r="B2039" t="s">
        <v>1617</v>
      </c>
      <c r="C2039" s="227" t="s">
        <v>1028</v>
      </c>
      <c r="D2039" s="227">
        <v>190.89</v>
      </c>
      <c r="E2039" s="227" t="s">
        <v>203</v>
      </c>
      <c r="F2039" t="s">
        <v>204</v>
      </c>
      <c r="G2039" t="s">
        <v>73</v>
      </c>
      <c r="H2039" t="s">
        <v>1632</v>
      </c>
      <c r="I2039" t="s">
        <v>82</v>
      </c>
      <c r="J2039" t="s">
        <v>1633</v>
      </c>
    </row>
    <row r="2040" spans="1:10" x14ac:dyDescent="0.35">
      <c r="A2040" t="s">
        <v>10</v>
      </c>
      <c r="B2040" t="s">
        <v>1617</v>
      </c>
      <c r="C2040" s="227" t="s">
        <v>654</v>
      </c>
      <c r="D2040" s="227">
        <v>512.97</v>
      </c>
      <c r="E2040" s="227" t="s">
        <v>503</v>
      </c>
      <c r="F2040" t="s">
        <v>504</v>
      </c>
      <c r="G2040" t="s">
        <v>73</v>
      </c>
      <c r="H2040" t="s">
        <v>1632</v>
      </c>
      <c r="I2040" t="s">
        <v>82</v>
      </c>
      <c r="J2040" t="s">
        <v>1633</v>
      </c>
    </row>
    <row r="2041" spans="1:10" x14ac:dyDescent="0.35">
      <c r="A2041" t="s">
        <v>10</v>
      </c>
      <c r="B2041" t="s">
        <v>1617</v>
      </c>
      <c r="C2041" s="227" t="s">
        <v>128</v>
      </c>
      <c r="D2041" s="227">
        <v>88.67</v>
      </c>
      <c r="E2041" s="227" t="s">
        <v>196</v>
      </c>
      <c r="F2041" t="s">
        <v>197</v>
      </c>
      <c r="G2041" t="s">
        <v>73</v>
      </c>
      <c r="H2041" t="s">
        <v>1632</v>
      </c>
      <c r="I2041" t="s">
        <v>82</v>
      </c>
      <c r="J2041" t="s">
        <v>1633</v>
      </c>
    </row>
    <row r="2042" spans="1:10" x14ac:dyDescent="0.35">
      <c r="A2042" t="s">
        <v>10</v>
      </c>
      <c r="B2042" t="s">
        <v>1617</v>
      </c>
      <c r="C2042" s="227" t="s">
        <v>426</v>
      </c>
      <c r="D2042" s="227">
        <v>80.86</v>
      </c>
      <c r="E2042" s="227" t="s">
        <v>196</v>
      </c>
      <c r="F2042" t="s">
        <v>197</v>
      </c>
      <c r="G2042" t="s">
        <v>73</v>
      </c>
      <c r="H2042" t="s">
        <v>1632</v>
      </c>
      <c r="I2042" t="s">
        <v>82</v>
      </c>
      <c r="J2042" t="s">
        <v>1633</v>
      </c>
    </row>
    <row r="2043" spans="1:10" x14ac:dyDescent="0.35">
      <c r="A2043" t="s">
        <v>10</v>
      </c>
      <c r="B2043" t="s">
        <v>1617</v>
      </c>
      <c r="C2043" s="227" t="s">
        <v>105</v>
      </c>
      <c r="D2043" s="227">
        <v>78.209999999999994</v>
      </c>
      <c r="E2043" s="227" t="s">
        <v>196</v>
      </c>
      <c r="F2043" t="s">
        <v>197</v>
      </c>
      <c r="G2043" t="s">
        <v>73</v>
      </c>
      <c r="H2043" t="s">
        <v>1632</v>
      </c>
      <c r="I2043" t="s">
        <v>82</v>
      </c>
      <c r="J2043" t="s">
        <v>1633</v>
      </c>
    </row>
    <row r="2044" spans="1:10" x14ac:dyDescent="0.35">
      <c r="A2044" t="s">
        <v>10</v>
      </c>
      <c r="B2044" t="s">
        <v>1617</v>
      </c>
      <c r="C2044" s="227" t="s">
        <v>136</v>
      </c>
      <c r="D2044" s="227">
        <v>78.02</v>
      </c>
      <c r="E2044" s="227" t="s">
        <v>196</v>
      </c>
      <c r="F2044" t="s">
        <v>197</v>
      </c>
      <c r="G2044" t="s">
        <v>73</v>
      </c>
      <c r="H2044" t="s">
        <v>1632</v>
      </c>
      <c r="I2044" t="s">
        <v>82</v>
      </c>
      <c r="J2044" t="s">
        <v>1633</v>
      </c>
    </row>
    <row r="2045" spans="1:10" x14ac:dyDescent="0.35">
      <c r="A2045" t="s">
        <v>10</v>
      </c>
      <c r="B2045" t="s">
        <v>1617</v>
      </c>
      <c r="C2045" s="227" t="s">
        <v>147</v>
      </c>
      <c r="D2045" s="227">
        <v>70.39</v>
      </c>
      <c r="E2045" s="227" t="s">
        <v>196</v>
      </c>
      <c r="F2045" t="s">
        <v>197</v>
      </c>
      <c r="G2045" t="s">
        <v>73</v>
      </c>
      <c r="H2045" t="s">
        <v>1632</v>
      </c>
      <c r="I2045" t="s">
        <v>82</v>
      </c>
      <c r="J2045" t="s">
        <v>1633</v>
      </c>
    </row>
    <row r="2046" spans="1:10" x14ac:dyDescent="0.35">
      <c r="A2046" t="s">
        <v>10</v>
      </c>
      <c r="B2046" t="s">
        <v>1617</v>
      </c>
      <c r="C2046" s="227" t="s">
        <v>836</v>
      </c>
      <c r="D2046" s="227">
        <v>45.05</v>
      </c>
      <c r="E2046" s="227" t="s">
        <v>196</v>
      </c>
      <c r="F2046" t="s">
        <v>197</v>
      </c>
      <c r="G2046" t="s">
        <v>73</v>
      </c>
      <c r="H2046" t="s">
        <v>1632</v>
      </c>
      <c r="I2046" t="s">
        <v>82</v>
      </c>
      <c r="J2046" t="s">
        <v>1633</v>
      </c>
    </row>
    <row r="2047" spans="1:10" x14ac:dyDescent="0.35">
      <c r="A2047" t="s">
        <v>10</v>
      </c>
      <c r="B2047" t="s">
        <v>1617</v>
      </c>
      <c r="C2047" s="227" t="s">
        <v>206</v>
      </c>
      <c r="D2047" s="227">
        <v>109.43</v>
      </c>
      <c r="E2047" s="227" t="s">
        <v>196</v>
      </c>
      <c r="F2047" t="s">
        <v>197</v>
      </c>
      <c r="G2047" t="s">
        <v>73</v>
      </c>
      <c r="H2047" t="s">
        <v>1632</v>
      </c>
      <c r="I2047" t="s">
        <v>82</v>
      </c>
      <c r="J2047" t="s">
        <v>1633</v>
      </c>
    </row>
    <row r="2048" spans="1:10" x14ac:dyDescent="0.35">
      <c r="A2048" t="s">
        <v>10</v>
      </c>
      <c r="B2048" t="s">
        <v>1617</v>
      </c>
      <c r="C2048" s="227" t="s">
        <v>72</v>
      </c>
      <c r="D2048" s="227">
        <v>1795.51</v>
      </c>
      <c r="E2048" s="227" t="s">
        <v>135</v>
      </c>
      <c r="F2048" t="s">
        <v>373</v>
      </c>
      <c r="G2048" t="s">
        <v>312</v>
      </c>
      <c r="H2048" t="s">
        <v>371</v>
      </c>
      <c r="I2048" t="s">
        <v>15</v>
      </c>
      <c r="J2048" t="s">
        <v>372</v>
      </c>
    </row>
    <row r="2049" spans="1:10" x14ac:dyDescent="0.35">
      <c r="A2049" t="s">
        <v>10</v>
      </c>
      <c r="B2049" t="s">
        <v>1617</v>
      </c>
      <c r="C2049" s="227" t="s">
        <v>181</v>
      </c>
      <c r="D2049" s="227">
        <v>1596.25</v>
      </c>
      <c r="E2049" s="227" t="s">
        <v>135</v>
      </c>
      <c r="F2049" t="s">
        <v>373</v>
      </c>
      <c r="G2049" t="s">
        <v>312</v>
      </c>
      <c r="H2049" t="s">
        <v>371</v>
      </c>
      <c r="I2049" t="s">
        <v>15</v>
      </c>
      <c r="J2049" t="s">
        <v>372</v>
      </c>
    </row>
    <row r="2050" spans="1:10" x14ac:dyDescent="0.35">
      <c r="A2050" t="s">
        <v>10</v>
      </c>
      <c r="B2050" t="s">
        <v>1617</v>
      </c>
      <c r="C2050" s="227" t="s">
        <v>135</v>
      </c>
      <c r="D2050" s="227">
        <v>1544.38</v>
      </c>
      <c r="E2050" s="227" t="s">
        <v>135</v>
      </c>
      <c r="F2050" t="s">
        <v>373</v>
      </c>
      <c r="G2050" t="s">
        <v>312</v>
      </c>
      <c r="H2050" t="s">
        <v>371</v>
      </c>
      <c r="I2050" t="s">
        <v>15</v>
      </c>
      <c r="J2050" t="s">
        <v>372</v>
      </c>
    </row>
    <row r="2051" spans="1:10" x14ac:dyDescent="0.35">
      <c r="A2051" t="s">
        <v>10</v>
      </c>
      <c r="B2051" t="s">
        <v>1617</v>
      </c>
      <c r="C2051" s="227" t="s">
        <v>150</v>
      </c>
      <c r="D2051" s="227">
        <v>848.85</v>
      </c>
      <c r="E2051" s="227" t="s">
        <v>135</v>
      </c>
      <c r="F2051" t="s">
        <v>373</v>
      </c>
      <c r="G2051" t="s">
        <v>312</v>
      </c>
      <c r="H2051" t="s">
        <v>371</v>
      </c>
      <c r="I2051" t="s">
        <v>15</v>
      </c>
      <c r="J2051" t="s">
        <v>372</v>
      </c>
    </row>
    <row r="2052" spans="1:10" x14ac:dyDescent="0.35">
      <c r="A2052" t="s">
        <v>10</v>
      </c>
      <c r="B2052" t="s">
        <v>1617</v>
      </c>
      <c r="C2052" s="227" t="s">
        <v>145</v>
      </c>
      <c r="D2052" s="227">
        <v>828.54</v>
      </c>
      <c r="E2052" s="227" t="s">
        <v>135</v>
      </c>
      <c r="F2052" t="s">
        <v>373</v>
      </c>
      <c r="G2052" t="s">
        <v>312</v>
      </c>
      <c r="H2052" t="s">
        <v>371</v>
      </c>
      <c r="I2052" t="s">
        <v>15</v>
      </c>
      <c r="J2052" t="s">
        <v>372</v>
      </c>
    </row>
    <row r="2053" spans="1:10" x14ac:dyDescent="0.35">
      <c r="A2053" t="s">
        <v>10</v>
      </c>
      <c r="B2053" t="s">
        <v>1617</v>
      </c>
      <c r="C2053" s="227" t="s">
        <v>154</v>
      </c>
      <c r="D2053" s="227">
        <v>670.43</v>
      </c>
      <c r="E2053" s="227" t="s">
        <v>135</v>
      </c>
      <c r="F2053" t="s">
        <v>373</v>
      </c>
      <c r="G2053" t="s">
        <v>312</v>
      </c>
      <c r="H2053" t="s">
        <v>371</v>
      </c>
      <c r="I2053" t="s">
        <v>15</v>
      </c>
      <c r="J2053" t="s">
        <v>372</v>
      </c>
    </row>
    <row r="2054" spans="1:10" x14ac:dyDescent="0.35">
      <c r="A2054" t="s">
        <v>10</v>
      </c>
      <c r="B2054" t="s">
        <v>1617</v>
      </c>
      <c r="C2054" s="227" t="s">
        <v>958</v>
      </c>
      <c r="D2054" s="227">
        <v>827.39</v>
      </c>
      <c r="E2054" s="227" t="s">
        <v>89</v>
      </c>
      <c r="F2054" t="s">
        <v>90</v>
      </c>
      <c r="G2054" t="s">
        <v>80</v>
      </c>
      <c r="H2054" t="s">
        <v>1632</v>
      </c>
      <c r="I2054" t="s">
        <v>82</v>
      </c>
      <c r="J2054" t="s">
        <v>1633</v>
      </c>
    </row>
    <row r="2055" spans="1:10" x14ac:dyDescent="0.35">
      <c r="A2055" t="s">
        <v>10</v>
      </c>
      <c r="B2055" t="s">
        <v>1617</v>
      </c>
      <c r="C2055" s="227" t="s">
        <v>720</v>
      </c>
      <c r="D2055" s="227">
        <v>116.04</v>
      </c>
      <c r="E2055" s="227" t="s">
        <v>275</v>
      </c>
      <c r="F2055" t="s">
        <v>276</v>
      </c>
      <c r="G2055" t="s">
        <v>80</v>
      </c>
      <c r="H2055" t="s">
        <v>1632</v>
      </c>
      <c r="I2055" t="s">
        <v>82</v>
      </c>
      <c r="J2055" t="s">
        <v>1633</v>
      </c>
    </row>
    <row r="2056" spans="1:10" x14ac:dyDescent="0.35">
      <c r="A2056" t="s">
        <v>10</v>
      </c>
      <c r="B2056" t="s">
        <v>1617</v>
      </c>
      <c r="C2056" s="227" t="s">
        <v>844</v>
      </c>
      <c r="D2056" s="227">
        <v>271.45999999999998</v>
      </c>
      <c r="E2056" s="227" t="s">
        <v>275</v>
      </c>
      <c r="F2056" t="s">
        <v>276</v>
      </c>
      <c r="G2056" t="s">
        <v>80</v>
      </c>
      <c r="H2056" t="s">
        <v>1632</v>
      </c>
      <c r="I2056" t="s">
        <v>82</v>
      </c>
      <c r="J2056" t="s">
        <v>1633</v>
      </c>
    </row>
    <row r="2057" spans="1:10" x14ac:dyDescent="0.35">
      <c r="A2057" t="s">
        <v>10</v>
      </c>
      <c r="B2057" t="s">
        <v>1617</v>
      </c>
      <c r="C2057" s="227" t="s">
        <v>65</v>
      </c>
      <c r="D2057" s="227">
        <v>201.77</v>
      </c>
      <c r="E2057" s="227" t="s">
        <v>275</v>
      </c>
      <c r="F2057" t="s">
        <v>276</v>
      </c>
      <c r="G2057" t="s">
        <v>80</v>
      </c>
      <c r="H2057" t="s">
        <v>1632</v>
      </c>
      <c r="I2057" t="s">
        <v>82</v>
      </c>
      <c r="J2057" t="s">
        <v>1633</v>
      </c>
    </row>
    <row r="2058" spans="1:10" x14ac:dyDescent="0.35">
      <c r="A2058" t="s">
        <v>10</v>
      </c>
      <c r="B2058" t="s">
        <v>1617</v>
      </c>
      <c r="C2058" s="227" t="s">
        <v>86</v>
      </c>
      <c r="D2058" s="227">
        <v>187.46</v>
      </c>
      <c r="E2058" s="227" t="s">
        <v>275</v>
      </c>
      <c r="F2058" t="s">
        <v>276</v>
      </c>
      <c r="G2058" t="s">
        <v>80</v>
      </c>
      <c r="H2058" t="s">
        <v>1632</v>
      </c>
      <c r="I2058" t="s">
        <v>82</v>
      </c>
      <c r="J2058" t="s">
        <v>1633</v>
      </c>
    </row>
    <row r="2059" spans="1:10" x14ac:dyDescent="0.35">
      <c r="A2059" t="s">
        <v>10</v>
      </c>
      <c r="B2059" t="s">
        <v>1617</v>
      </c>
      <c r="C2059" s="227" t="s">
        <v>965</v>
      </c>
      <c r="D2059" s="227">
        <v>327.31</v>
      </c>
      <c r="E2059" s="227" t="s">
        <v>275</v>
      </c>
      <c r="F2059" t="s">
        <v>276</v>
      </c>
      <c r="G2059" t="s">
        <v>80</v>
      </c>
      <c r="H2059" t="s">
        <v>1632</v>
      </c>
      <c r="I2059" t="s">
        <v>82</v>
      </c>
      <c r="J2059" t="s">
        <v>1633</v>
      </c>
    </row>
    <row r="2060" spans="1:10" x14ac:dyDescent="0.35">
      <c r="A2060" t="s">
        <v>10</v>
      </c>
      <c r="B2060" t="s">
        <v>1617</v>
      </c>
      <c r="C2060" s="227" t="s">
        <v>957</v>
      </c>
      <c r="D2060" s="227">
        <v>162.68</v>
      </c>
      <c r="E2060" s="227" t="s">
        <v>275</v>
      </c>
      <c r="F2060" t="s">
        <v>276</v>
      </c>
      <c r="G2060" t="s">
        <v>80</v>
      </c>
      <c r="H2060" t="s">
        <v>1632</v>
      </c>
      <c r="I2060" t="s">
        <v>82</v>
      </c>
      <c r="J2060" t="s">
        <v>1633</v>
      </c>
    </row>
    <row r="2061" spans="1:10" x14ac:dyDescent="0.35">
      <c r="A2061" t="s">
        <v>10</v>
      </c>
      <c r="B2061" t="s">
        <v>1617</v>
      </c>
      <c r="C2061" s="227" t="s">
        <v>1635</v>
      </c>
      <c r="D2061" s="227">
        <v>129.34</v>
      </c>
      <c r="E2061" s="227" t="s">
        <v>275</v>
      </c>
      <c r="F2061" t="s">
        <v>276</v>
      </c>
      <c r="G2061" t="s">
        <v>80</v>
      </c>
      <c r="H2061" t="s">
        <v>1632</v>
      </c>
      <c r="I2061" t="s">
        <v>82</v>
      </c>
      <c r="J2061" t="s">
        <v>1633</v>
      </c>
    </row>
    <row r="2062" spans="1:10" x14ac:dyDescent="0.35">
      <c r="A2062" t="s">
        <v>10</v>
      </c>
      <c r="B2062" t="s">
        <v>1617</v>
      </c>
      <c r="C2062" s="227" t="s">
        <v>1294</v>
      </c>
      <c r="D2062" s="227">
        <v>133.25</v>
      </c>
      <c r="E2062" s="227" t="s">
        <v>925</v>
      </c>
      <c r="F2062" t="s">
        <v>1636</v>
      </c>
      <c r="G2062" t="s">
        <v>80</v>
      </c>
      <c r="H2062" t="s">
        <v>1632</v>
      </c>
      <c r="I2062" t="s">
        <v>82</v>
      </c>
      <c r="J2062" t="s">
        <v>1633</v>
      </c>
    </row>
    <row r="2063" spans="1:10" x14ac:dyDescent="0.35">
      <c r="A2063" t="s">
        <v>10</v>
      </c>
      <c r="B2063" t="s">
        <v>1617</v>
      </c>
      <c r="C2063" s="227" t="s">
        <v>986</v>
      </c>
      <c r="D2063" s="227">
        <v>301.37</v>
      </c>
      <c r="E2063" s="227" t="s">
        <v>171</v>
      </c>
      <c r="F2063" t="s">
        <v>172</v>
      </c>
      <c r="G2063" t="s">
        <v>80</v>
      </c>
      <c r="H2063" t="s">
        <v>1632</v>
      </c>
      <c r="I2063" t="s">
        <v>82</v>
      </c>
      <c r="J2063" t="s">
        <v>1633</v>
      </c>
    </row>
    <row r="2064" spans="1:10" x14ac:dyDescent="0.35">
      <c r="A2064" t="s">
        <v>10</v>
      </c>
      <c r="B2064" t="s">
        <v>1617</v>
      </c>
      <c r="C2064" s="227" t="s">
        <v>431</v>
      </c>
      <c r="D2064" s="227">
        <v>4.8600000000000003</v>
      </c>
      <c r="E2064" s="227" t="s">
        <v>345</v>
      </c>
      <c r="F2064" t="s">
        <v>346</v>
      </c>
      <c r="G2064" t="s">
        <v>13</v>
      </c>
      <c r="H2064" t="s">
        <v>1632</v>
      </c>
      <c r="I2064" t="s">
        <v>82</v>
      </c>
      <c r="J2064" t="s">
        <v>1633</v>
      </c>
    </row>
    <row r="2065" spans="1:10" x14ac:dyDescent="0.35">
      <c r="A2065" t="s">
        <v>10</v>
      </c>
      <c r="B2065" t="s">
        <v>1617</v>
      </c>
      <c r="C2065" s="227" t="s">
        <v>138</v>
      </c>
      <c r="D2065" s="227">
        <v>146.75</v>
      </c>
      <c r="E2065" s="227" t="s">
        <v>61</v>
      </c>
      <c r="F2065" t="s">
        <v>62</v>
      </c>
      <c r="G2065" t="s">
        <v>80</v>
      </c>
      <c r="H2065" t="s">
        <v>1632</v>
      </c>
      <c r="I2065" t="s">
        <v>82</v>
      </c>
      <c r="J2065" t="s">
        <v>1633</v>
      </c>
    </row>
    <row r="2066" spans="1:10" x14ac:dyDescent="0.35">
      <c r="A2066" t="s">
        <v>10</v>
      </c>
      <c r="B2066" t="s">
        <v>1617</v>
      </c>
      <c r="C2066" s="227" t="s">
        <v>125</v>
      </c>
      <c r="D2066" s="227">
        <v>156.04</v>
      </c>
      <c r="E2066" s="227" t="s">
        <v>61</v>
      </c>
      <c r="F2066" t="s">
        <v>62</v>
      </c>
      <c r="G2066" t="s">
        <v>80</v>
      </c>
      <c r="H2066" t="s">
        <v>1632</v>
      </c>
      <c r="I2066" t="s">
        <v>82</v>
      </c>
      <c r="J2066" t="s">
        <v>1633</v>
      </c>
    </row>
    <row r="2067" spans="1:10" x14ac:dyDescent="0.35">
      <c r="A2067" t="s">
        <v>10</v>
      </c>
      <c r="B2067" t="s">
        <v>1617</v>
      </c>
      <c r="C2067" s="227" t="s">
        <v>483</v>
      </c>
      <c r="D2067" s="227">
        <v>179.04</v>
      </c>
      <c r="E2067" s="227" t="s">
        <v>61</v>
      </c>
      <c r="F2067" t="s">
        <v>62</v>
      </c>
      <c r="G2067" t="s">
        <v>80</v>
      </c>
      <c r="H2067" t="s">
        <v>1632</v>
      </c>
      <c r="I2067" t="s">
        <v>82</v>
      </c>
      <c r="J2067" t="s">
        <v>1633</v>
      </c>
    </row>
    <row r="2068" spans="1:10" x14ac:dyDescent="0.35">
      <c r="A2068" t="s">
        <v>10</v>
      </c>
      <c r="B2068" t="s">
        <v>1617</v>
      </c>
      <c r="C2068" s="227" t="s">
        <v>140</v>
      </c>
      <c r="D2068" s="227">
        <v>215.87</v>
      </c>
      <c r="E2068" s="227" t="s">
        <v>61</v>
      </c>
      <c r="F2068" t="s">
        <v>62</v>
      </c>
      <c r="G2068" t="s">
        <v>80</v>
      </c>
      <c r="H2068" t="s">
        <v>1632</v>
      </c>
      <c r="I2068" t="s">
        <v>82</v>
      </c>
      <c r="J2068" t="s">
        <v>1633</v>
      </c>
    </row>
    <row r="2069" spans="1:10" x14ac:dyDescent="0.35">
      <c r="A2069" t="s">
        <v>10</v>
      </c>
      <c r="B2069" t="s">
        <v>1617</v>
      </c>
      <c r="C2069" s="227" t="s">
        <v>822</v>
      </c>
      <c r="D2069" s="227">
        <v>194.72</v>
      </c>
      <c r="E2069" s="227" t="s">
        <v>61</v>
      </c>
      <c r="F2069" t="s">
        <v>62</v>
      </c>
      <c r="G2069" t="s">
        <v>80</v>
      </c>
      <c r="H2069" t="s">
        <v>1632</v>
      </c>
      <c r="I2069" t="s">
        <v>82</v>
      </c>
      <c r="J2069" t="s">
        <v>1633</v>
      </c>
    </row>
    <row r="2070" spans="1:10" x14ac:dyDescent="0.35">
      <c r="A2070" t="s">
        <v>10</v>
      </c>
      <c r="B2070" t="s">
        <v>1617</v>
      </c>
      <c r="C2070" s="227" t="s">
        <v>61</v>
      </c>
      <c r="D2070" s="227">
        <v>201.77</v>
      </c>
      <c r="E2070" s="227" t="s">
        <v>61</v>
      </c>
      <c r="F2070" t="s">
        <v>62</v>
      </c>
      <c r="G2070" t="s">
        <v>80</v>
      </c>
      <c r="H2070" t="s">
        <v>1632</v>
      </c>
      <c r="I2070" t="s">
        <v>82</v>
      </c>
      <c r="J2070" t="s">
        <v>1633</v>
      </c>
    </row>
    <row r="2071" spans="1:10" x14ac:dyDescent="0.35">
      <c r="A2071" t="s">
        <v>10</v>
      </c>
      <c r="B2071" t="s">
        <v>1617</v>
      </c>
      <c r="C2071" s="227" t="s">
        <v>705</v>
      </c>
      <c r="D2071" s="227">
        <v>201.77</v>
      </c>
      <c r="E2071" s="227" t="s">
        <v>61</v>
      </c>
      <c r="F2071" t="s">
        <v>62</v>
      </c>
      <c r="G2071" t="s">
        <v>80</v>
      </c>
      <c r="H2071" t="s">
        <v>1632</v>
      </c>
      <c r="I2071" t="s">
        <v>82</v>
      </c>
      <c r="J2071" t="s">
        <v>1633</v>
      </c>
    </row>
    <row r="2072" spans="1:10" x14ac:dyDescent="0.35">
      <c r="A2072" t="s">
        <v>10</v>
      </c>
      <c r="B2072" t="s">
        <v>1617</v>
      </c>
      <c r="C2072" s="227" t="s">
        <v>490</v>
      </c>
      <c r="D2072" s="227">
        <v>201.77</v>
      </c>
      <c r="E2072" s="227" t="s">
        <v>61</v>
      </c>
      <c r="F2072" t="s">
        <v>62</v>
      </c>
      <c r="G2072" t="s">
        <v>80</v>
      </c>
      <c r="H2072" t="s">
        <v>1632</v>
      </c>
      <c r="I2072" t="s">
        <v>82</v>
      </c>
      <c r="J2072" t="s">
        <v>1633</v>
      </c>
    </row>
    <row r="2073" spans="1:10" x14ac:dyDescent="0.35">
      <c r="A2073" t="s">
        <v>10</v>
      </c>
      <c r="B2073" t="s">
        <v>1617</v>
      </c>
      <c r="C2073" s="227" t="s">
        <v>1637</v>
      </c>
      <c r="D2073" s="227">
        <v>144.59</v>
      </c>
      <c r="E2073" s="227" t="s">
        <v>61</v>
      </c>
      <c r="F2073" t="s">
        <v>62</v>
      </c>
      <c r="G2073" t="s">
        <v>80</v>
      </c>
      <c r="H2073" t="s">
        <v>1632</v>
      </c>
      <c r="I2073" t="s">
        <v>82</v>
      </c>
      <c r="J2073" t="s">
        <v>1633</v>
      </c>
    </row>
    <row r="2074" spans="1:10" x14ac:dyDescent="0.35">
      <c r="A2074" t="s">
        <v>10</v>
      </c>
      <c r="B2074" t="s">
        <v>1617</v>
      </c>
      <c r="C2074" s="227" t="s">
        <v>1638</v>
      </c>
      <c r="D2074" s="227">
        <v>159.63999999999999</v>
      </c>
      <c r="E2074" s="227" t="s">
        <v>61</v>
      </c>
      <c r="F2074" t="s">
        <v>62</v>
      </c>
      <c r="G2074" t="s">
        <v>80</v>
      </c>
      <c r="H2074" t="s">
        <v>1632</v>
      </c>
      <c r="I2074" t="s">
        <v>82</v>
      </c>
      <c r="J2074" t="s">
        <v>1633</v>
      </c>
    </row>
    <row r="2075" spans="1:10" x14ac:dyDescent="0.35">
      <c r="A2075" t="s">
        <v>10</v>
      </c>
      <c r="B2075" t="s">
        <v>1617</v>
      </c>
      <c r="C2075" s="227" t="s">
        <v>1639</v>
      </c>
      <c r="D2075" s="227">
        <v>140.22999999999999</v>
      </c>
      <c r="E2075" s="227" t="s">
        <v>61</v>
      </c>
      <c r="F2075" t="s">
        <v>62</v>
      </c>
      <c r="G2075" t="s">
        <v>80</v>
      </c>
      <c r="H2075" t="s">
        <v>1632</v>
      </c>
      <c r="I2075" t="s">
        <v>82</v>
      </c>
      <c r="J2075" t="s">
        <v>1633</v>
      </c>
    </row>
    <row r="2076" spans="1:10" x14ac:dyDescent="0.35">
      <c r="A2076" t="s">
        <v>10</v>
      </c>
      <c r="B2076" t="s">
        <v>1617</v>
      </c>
      <c r="C2076" s="227" t="s">
        <v>1640</v>
      </c>
      <c r="D2076" s="227">
        <v>151.13999999999999</v>
      </c>
      <c r="E2076" s="227" t="s">
        <v>61</v>
      </c>
      <c r="F2076" t="s">
        <v>62</v>
      </c>
      <c r="G2076" t="s">
        <v>80</v>
      </c>
      <c r="H2076" t="s">
        <v>1632</v>
      </c>
      <c r="I2076" t="s">
        <v>82</v>
      </c>
      <c r="J2076" t="s">
        <v>1633</v>
      </c>
    </row>
    <row r="2077" spans="1:10" x14ac:dyDescent="0.35">
      <c r="A2077" t="s">
        <v>10</v>
      </c>
      <c r="B2077" t="s">
        <v>1617</v>
      </c>
      <c r="C2077" s="227" t="s">
        <v>1641</v>
      </c>
      <c r="D2077" s="227">
        <v>144.93</v>
      </c>
      <c r="E2077" s="227" t="s">
        <v>61</v>
      </c>
      <c r="F2077" t="s">
        <v>62</v>
      </c>
      <c r="G2077" t="s">
        <v>80</v>
      </c>
      <c r="H2077" t="s">
        <v>1632</v>
      </c>
      <c r="I2077" t="s">
        <v>82</v>
      </c>
      <c r="J2077" t="s">
        <v>1633</v>
      </c>
    </row>
    <row r="2078" spans="1:10" x14ac:dyDescent="0.35">
      <c r="A2078" t="s">
        <v>10</v>
      </c>
      <c r="B2078" t="s">
        <v>1617</v>
      </c>
      <c r="C2078" s="227" t="s">
        <v>1642</v>
      </c>
      <c r="D2078" s="227">
        <v>160.22999999999999</v>
      </c>
      <c r="E2078" s="227" t="s">
        <v>61</v>
      </c>
      <c r="F2078" t="s">
        <v>62</v>
      </c>
      <c r="G2078" t="s">
        <v>80</v>
      </c>
      <c r="H2078" t="s">
        <v>1632</v>
      </c>
      <c r="I2078" t="s">
        <v>82</v>
      </c>
      <c r="J2078" t="s">
        <v>1633</v>
      </c>
    </row>
    <row r="2079" spans="1:10" x14ac:dyDescent="0.35">
      <c r="A2079" t="s">
        <v>10</v>
      </c>
      <c r="B2079" t="s">
        <v>1617</v>
      </c>
      <c r="C2079" s="227" t="s">
        <v>1200</v>
      </c>
      <c r="D2079" s="227">
        <v>248.62</v>
      </c>
      <c r="E2079" s="227" t="s">
        <v>61</v>
      </c>
      <c r="F2079" t="s">
        <v>62</v>
      </c>
      <c r="G2079" t="s">
        <v>80</v>
      </c>
      <c r="H2079" t="s">
        <v>1632</v>
      </c>
      <c r="I2079" t="s">
        <v>82</v>
      </c>
      <c r="J2079" t="s">
        <v>1633</v>
      </c>
    </row>
    <row r="2080" spans="1:10" x14ac:dyDescent="0.35">
      <c r="A2080" t="s">
        <v>10</v>
      </c>
      <c r="B2080" t="s">
        <v>1617</v>
      </c>
      <c r="C2080" s="227" t="s">
        <v>963</v>
      </c>
      <c r="D2080" s="227">
        <v>111.58</v>
      </c>
      <c r="E2080" s="227" t="s">
        <v>65</v>
      </c>
      <c r="F2080" t="s">
        <v>66</v>
      </c>
      <c r="G2080" t="s">
        <v>80</v>
      </c>
      <c r="H2080" t="s">
        <v>1632</v>
      </c>
      <c r="I2080" t="s">
        <v>82</v>
      </c>
      <c r="J2080" t="s">
        <v>1633</v>
      </c>
    </row>
    <row r="2081" spans="1:10" x14ac:dyDescent="0.35">
      <c r="A2081" t="s">
        <v>10</v>
      </c>
      <c r="B2081" t="s">
        <v>1617</v>
      </c>
      <c r="C2081" s="227" t="s">
        <v>964</v>
      </c>
      <c r="D2081" s="227">
        <v>111.58</v>
      </c>
      <c r="E2081" s="227" t="s">
        <v>65</v>
      </c>
      <c r="F2081" t="s">
        <v>66</v>
      </c>
      <c r="G2081" t="s">
        <v>80</v>
      </c>
      <c r="H2081" t="s">
        <v>1632</v>
      </c>
      <c r="I2081" t="s">
        <v>82</v>
      </c>
      <c r="J2081" t="s">
        <v>1633</v>
      </c>
    </row>
    <row r="2082" spans="1:10" x14ac:dyDescent="0.35">
      <c r="A2082" t="s">
        <v>10</v>
      </c>
      <c r="B2082" t="s">
        <v>1617</v>
      </c>
      <c r="C2082" s="227" t="s">
        <v>1643</v>
      </c>
      <c r="D2082" s="227">
        <v>98.17</v>
      </c>
      <c r="E2082" s="227" t="s">
        <v>65</v>
      </c>
      <c r="F2082" t="s">
        <v>66</v>
      </c>
      <c r="G2082" t="s">
        <v>80</v>
      </c>
      <c r="H2082" t="s">
        <v>1632</v>
      </c>
      <c r="I2082" t="s">
        <v>82</v>
      </c>
      <c r="J2082" t="s">
        <v>1633</v>
      </c>
    </row>
    <row r="2083" spans="1:10" x14ac:dyDescent="0.35">
      <c r="A2083" t="s">
        <v>10</v>
      </c>
      <c r="B2083" t="s">
        <v>1617</v>
      </c>
      <c r="C2083" s="227" t="s">
        <v>369</v>
      </c>
      <c r="D2083" s="227">
        <v>185.28</v>
      </c>
      <c r="E2083" s="227" t="s">
        <v>147</v>
      </c>
      <c r="F2083" t="s">
        <v>148</v>
      </c>
      <c r="G2083" t="s">
        <v>80</v>
      </c>
      <c r="H2083" t="s">
        <v>1632</v>
      </c>
      <c r="I2083" t="s">
        <v>82</v>
      </c>
      <c r="J2083" t="s">
        <v>1633</v>
      </c>
    </row>
    <row r="2084" spans="1:10" x14ac:dyDescent="0.35">
      <c r="A2084" t="s">
        <v>10</v>
      </c>
      <c r="B2084" t="s">
        <v>1617</v>
      </c>
      <c r="C2084" s="227" t="s">
        <v>89</v>
      </c>
      <c r="D2084" s="227">
        <v>275.67</v>
      </c>
      <c r="E2084" s="227" t="s">
        <v>203</v>
      </c>
      <c r="F2084" t="s">
        <v>204</v>
      </c>
      <c r="G2084" t="s">
        <v>73</v>
      </c>
      <c r="H2084" t="s">
        <v>1632</v>
      </c>
      <c r="I2084" t="s">
        <v>82</v>
      </c>
      <c r="J2084" t="s">
        <v>1633</v>
      </c>
    </row>
    <row r="2085" spans="1:10" x14ac:dyDescent="0.35">
      <c r="A2085" t="s">
        <v>10</v>
      </c>
      <c r="B2085" t="s">
        <v>1617</v>
      </c>
      <c r="C2085" s="227" t="s">
        <v>156</v>
      </c>
      <c r="D2085" s="227">
        <v>57.4</v>
      </c>
      <c r="E2085" s="227" t="s">
        <v>203</v>
      </c>
      <c r="F2085" t="s">
        <v>204</v>
      </c>
      <c r="G2085" t="s">
        <v>73</v>
      </c>
      <c r="H2085" t="s">
        <v>1632</v>
      </c>
      <c r="I2085" t="s">
        <v>82</v>
      </c>
      <c r="J2085" t="s">
        <v>1633</v>
      </c>
    </row>
    <row r="2086" spans="1:10" x14ac:dyDescent="0.35">
      <c r="A2086" t="s">
        <v>10</v>
      </c>
      <c r="B2086" t="s">
        <v>1617</v>
      </c>
      <c r="C2086" s="227" t="s">
        <v>432</v>
      </c>
      <c r="D2086" s="227">
        <v>152.81</v>
      </c>
      <c r="E2086" s="227" t="s">
        <v>203</v>
      </c>
      <c r="F2086" t="s">
        <v>204</v>
      </c>
      <c r="G2086" t="s">
        <v>73</v>
      </c>
      <c r="H2086" t="s">
        <v>1632</v>
      </c>
      <c r="I2086" t="s">
        <v>82</v>
      </c>
      <c r="J2086" t="s">
        <v>1633</v>
      </c>
    </row>
    <row r="2087" spans="1:10" x14ac:dyDescent="0.35">
      <c r="A2087" t="s">
        <v>10</v>
      </c>
      <c r="B2087" t="s">
        <v>1617</v>
      </c>
      <c r="C2087" s="227" t="s">
        <v>361</v>
      </c>
      <c r="D2087" s="227">
        <v>89</v>
      </c>
      <c r="E2087" s="227" t="s">
        <v>884</v>
      </c>
      <c r="F2087" t="s">
        <v>885</v>
      </c>
      <c r="G2087" t="s">
        <v>73</v>
      </c>
      <c r="H2087" t="s">
        <v>1632</v>
      </c>
      <c r="I2087" t="s">
        <v>82</v>
      </c>
      <c r="J2087" t="s">
        <v>1633</v>
      </c>
    </row>
    <row r="2088" spans="1:10" x14ac:dyDescent="0.35">
      <c r="A2088" t="s">
        <v>10</v>
      </c>
      <c r="B2088" t="s">
        <v>1617</v>
      </c>
      <c r="C2088" s="227" t="s">
        <v>92</v>
      </c>
      <c r="D2088" s="227">
        <v>59.97</v>
      </c>
      <c r="E2088" s="227" t="s">
        <v>884</v>
      </c>
      <c r="F2088" t="s">
        <v>885</v>
      </c>
      <c r="G2088" t="s">
        <v>73</v>
      </c>
      <c r="H2088" t="s">
        <v>1632</v>
      </c>
      <c r="I2088" t="s">
        <v>82</v>
      </c>
      <c r="J2088" t="s">
        <v>1633</v>
      </c>
    </row>
    <row r="2089" spans="1:10" x14ac:dyDescent="0.35">
      <c r="A2089" t="s">
        <v>10</v>
      </c>
      <c r="B2089" t="s">
        <v>1617</v>
      </c>
      <c r="C2089" s="227" t="s">
        <v>952</v>
      </c>
      <c r="D2089" s="227">
        <v>205.14</v>
      </c>
      <c r="E2089" s="227" t="s">
        <v>92</v>
      </c>
      <c r="F2089" t="s">
        <v>93</v>
      </c>
      <c r="G2089" t="s">
        <v>80</v>
      </c>
      <c r="H2089" t="s">
        <v>1632</v>
      </c>
      <c r="I2089" t="s">
        <v>82</v>
      </c>
      <c r="J2089" t="s">
        <v>1633</v>
      </c>
    </row>
    <row r="2090" spans="1:10" x14ac:dyDescent="0.35">
      <c r="A2090" t="s">
        <v>10</v>
      </c>
      <c r="B2090" t="s">
        <v>1617</v>
      </c>
      <c r="C2090" s="227" t="s">
        <v>123</v>
      </c>
      <c r="D2090" s="227">
        <v>113.47</v>
      </c>
      <c r="E2090" s="227" t="s">
        <v>92</v>
      </c>
      <c r="F2090" t="s">
        <v>93</v>
      </c>
      <c r="G2090" t="s">
        <v>80</v>
      </c>
      <c r="H2090" t="s">
        <v>1632</v>
      </c>
      <c r="I2090" t="s">
        <v>82</v>
      </c>
      <c r="J2090" t="s">
        <v>1633</v>
      </c>
    </row>
    <row r="2091" spans="1:10" x14ac:dyDescent="0.35">
      <c r="A2091" t="s">
        <v>10</v>
      </c>
      <c r="B2091" t="s">
        <v>1617</v>
      </c>
      <c r="C2091" s="227" t="s">
        <v>498</v>
      </c>
      <c r="D2091" s="227">
        <v>7.42</v>
      </c>
      <c r="E2091" s="227" t="s">
        <v>92</v>
      </c>
      <c r="F2091" t="s">
        <v>93</v>
      </c>
      <c r="G2091" t="s">
        <v>80</v>
      </c>
      <c r="H2091" t="s">
        <v>1632</v>
      </c>
      <c r="I2091" t="s">
        <v>82</v>
      </c>
      <c r="J2091" t="s">
        <v>1633</v>
      </c>
    </row>
    <row r="2092" spans="1:10" x14ac:dyDescent="0.35">
      <c r="A2092" t="s">
        <v>10</v>
      </c>
      <c r="B2092" t="s">
        <v>1617</v>
      </c>
      <c r="C2092" s="227" t="s">
        <v>491</v>
      </c>
      <c r="D2092" s="227">
        <v>350.83</v>
      </c>
      <c r="E2092" s="227" t="s">
        <v>215</v>
      </c>
      <c r="F2092" t="s">
        <v>216</v>
      </c>
      <c r="G2092" t="s">
        <v>80</v>
      </c>
      <c r="H2092" t="s">
        <v>1632</v>
      </c>
      <c r="I2092" t="s">
        <v>82</v>
      </c>
      <c r="J2092" t="s">
        <v>1633</v>
      </c>
    </row>
    <row r="2093" spans="1:10" x14ac:dyDescent="0.35">
      <c r="A2093" t="s">
        <v>10</v>
      </c>
      <c r="B2093" t="s">
        <v>1617</v>
      </c>
      <c r="C2093" s="227" t="s">
        <v>353</v>
      </c>
      <c r="D2093" s="227">
        <v>171.15</v>
      </c>
      <c r="E2093" s="227" t="s">
        <v>215</v>
      </c>
      <c r="F2093" t="s">
        <v>216</v>
      </c>
      <c r="G2093" t="s">
        <v>80</v>
      </c>
      <c r="H2093" t="s">
        <v>1632</v>
      </c>
      <c r="I2093" t="s">
        <v>82</v>
      </c>
      <c r="J2093" t="s">
        <v>1633</v>
      </c>
    </row>
    <row r="2094" spans="1:10" x14ac:dyDescent="0.35">
      <c r="A2094" t="s">
        <v>10</v>
      </c>
      <c r="B2094" t="s">
        <v>1617</v>
      </c>
      <c r="C2094" s="227" t="s">
        <v>139</v>
      </c>
      <c r="D2094" s="227">
        <v>97</v>
      </c>
      <c r="E2094" s="227" t="s">
        <v>432</v>
      </c>
      <c r="F2094" t="s">
        <v>580</v>
      </c>
      <c r="G2094" t="s">
        <v>80</v>
      </c>
      <c r="H2094" t="s">
        <v>1632</v>
      </c>
      <c r="I2094" t="s">
        <v>82</v>
      </c>
      <c r="J2094" t="s">
        <v>1633</v>
      </c>
    </row>
    <row r="2095" spans="1:10" x14ac:dyDescent="0.35">
      <c r="A2095" t="s">
        <v>10</v>
      </c>
      <c r="B2095" t="s">
        <v>1617</v>
      </c>
      <c r="C2095" s="227" t="s">
        <v>773</v>
      </c>
      <c r="D2095" s="227">
        <v>150.21</v>
      </c>
      <c r="E2095" s="227" t="s">
        <v>511</v>
      </c>
      <c r="F2095" t="s">
        <v>512</v>
      </c>
      <c r="G2095" t="s">
        <v>13</v>
      </c>
      <c r="H2095" t="s">
        <v>14</v>
      </c>
      <c r="I2095" t="s">
        <v>15</v>
      </c>
      <c r="J2095" t="s">
        <v>16</v>
      </c>
    </row>
    <row r="2096" spans="1:10" x14ac:dyDescent="0.35">
      <c r="A2096" t="s">
        <v>10</v>
      </c>
      <c r="B2096" t="s">
        <v>1617</v>
      </c>
      <c r="C2096" s="227" t="s">
        <v>217</v>
      </c>
      <c r="D2096" s="227">
        <v>55.1</v>
      </c>
      <c r="E2096" s="227" t="s">
        <v>55</v>
      </c>
      <c r="F2096" t="s">
        <v>56</v>
      </c>
      <c r="G2096" t="s">
        <v>13</v>
      </c>
      <c r="H2096" t="s">
        <v>57</v>
      </c>
      <c r="I2096" t="s">
        <v>15</v>
      </c>
      <c r="J2096" t="s">
        <v>58</v>
      </c>
    </row>
    <row r="2097" spans="1:10" x14ac:dyDescent="0.35">
      <c r="A2097" t="s">
        <v>10</v>
      </c>
      <c r="B2097" t="s">
        <v>1617</v>
      </c>
      <c r="C2097" s="227" t="s">
        <v>1644</v>
      </c>
      <c r="D2097" s="227">
        <v>61.3</v>
      </c>
      <c r="E2097" s="227" t="s">
        <v>55</v>
      </c>
      <c r="F2097" t="s">
        <v>56</v>
      </c>
      <c r="G2097" t="s">
        <v>13</v>
      </c>
      <c r="H2097" t="s">
        <v>57</v>
      </c>
      <c r="I2097" t="s">
        <v>15</v>
      </c>
      <c r="J2097" t="s">
        <v>58</v>
      </c>
    </row>
    <row r="2098" spans="1:10" x14ac:dyDescent="0.35">
      <c r="A2098" t="s">
        <v>10</v>
      </c>
      <c r="B2098" t="s">
        <v>1617</v>
      </c>
      <c r="C2098" s="227" t="s">
        <v>303</v>
      </c>
      <c r="D2098" s="227">
        <v>194.33</v>
      </c>
      <c r="E2098" s="227" t="s">
        <v>84</v>
      </c>
      <c r="F2098" t="s">
        <v>370</v>
      </c>
      <c r="G2098" t="s">
        <v>312</v>
      </c>
      <c r="H2098" t="s">
        <v>521</v>
      </c>
      <c r="I2098" t="s">
        <v>522</v>
      </c>
      <c r="J2098" t="s">
        <v>521</v>
      </c>
    </row>
    <row r="2099" spans="1:10" x14ac:dyDescent="0.35">
      <c r="A2099" t="s">
        <v>10</v>
      </c>
      <c r="B2099" t="s">
        <v>1617</v>
      </c>
      <c r="C2099" s="227" t="s">
        <v>299</v>
      </c>
      <c r="D2099" s="227">
        <v>40.130000000000003</v>
      </c>
      <c r="E2099" s="227" t="s">
        <v>84</v>
      </c>
      <c r="F2099" t="s">
        <v>370</v>
      </c>
      <c r="G2099" t="s">
        <v>312</v>
      </c>
      <c r="H2099" t="s">
        <v>521</v>
      </c>
      <c r="I2099" t="s">
        <v>522</v>
      </c>
      <c r="J2099" t="s">
        <v>521</v>
      </c>
    </row>
    <row r="2100" spans="1:10" x14ac:dyDescent="0.35">
      <c r="A2100" t="s">
        <v>10</v>
      </c>
      <c r="B2100" t="s">
        <v>1617</v>
      </c>
      <c r="C2100" s="227" t="s">
        <v>320</v>
      </c>
      <c r="D2100" s="227">
        <v>37.119999999999997</v>
      </c>
      <c r="E2100" s="227" t="s">
        <v>84</v>
      </c>
      <c r="F2100" t="s">
        <v>370</v>
      </c>
      <c r="G2100" t="s">
        <v>312</v>
      </c>
      <c r="H2100" t="s">
        <v>521</v>
      </c>
      <c r="I2100" t="s">
        <v>522</v>
      </c>
      <c r="J2100" t="s">
        <v>521</v>
      </c>
    </row>
    <row r="2101" spans="1:10" x14ac:dyDescent="0.35">
      <c r="A2101" t="s">
        <v>10</v>
      </c>
      <c r="B2101" t="s">
        <v>1617</v>
      </c>
      <c r="C2101" s="227" t="s">
        <v>322</v>
      </c>
      <c r="D2101" s="227">
        <v>29.2</v>
      </c>
      <c r="E2101" s="227" t="s">
        <v>519</v>
      </c>
      <c r="F2101" t="s">
        <v>520</v>
      </c>
      <c r="G2101" t="s">
        <v>309</v>
      </c>
      <c r="H2101" t="s">
        <v>521</v>
      </c>
      <c r="I2101" t="s">
        <v>522</v>
      </c>
      <c r="J2101" t="s">
        <v>521</v>
      </c>
    </row>
    <row r="2102" spans="1:10" x14ac:dyDescent="0.35">
      <c r="A2102" t="s">
        <v>10</v>
      </c>
      <c r="B2102" t="s">
        <v>1617</v>
      </c>
      <c r="C2102" s="227" t="s">
        <v>134</v>
      </c>
      <c r="D2102" s="227">
        <v>29.2</v>
      </c>
      <c r="E2102" s="227" t="s">
        <v>519</v>
      </c>
      <c r="F2102" t="s">
        <v>520</v>
      </c>
      <c r="G2102" t="s">
        <v>309</v>
      </c>
      <c r="H2102" t="s">
        <v>521</v>
      </c>
      <c r="I2102" t="s">
        <v>522</v>
      </c>
      <c r="J2102" t="s">
        <v>521</v>
      </c>
    </row>
    <row r="2103" spans="1:10" x14ac:dyDescent="0.35">
      <c r="A2103" t="s">
        <v>10</v>
      </c>
      <c r="B2103" t="s">
        <v>1617</v>
      </c>
      <c r="C2103" s="227" t="s">
        <v>49</v>
      </c>
      <c r="D2103" s="227">
        <v>195.26</v>
      </c>
      <c r="E2103" s="227" t="s">
        <v>50</v>
      </c>
      <c r="F2103" t="s">
        <v>51</v>
      </c>
      <c r="G2103" t="s">
        <v>13</v>
      </c>
      <c r="H2103" t="s">
        <v>14</v>
      </c>
      <c r="I2103" t="s">
        <v>15</v>
      </c>
      <c r="J2103" t="s">
        <v>16</v>
      </c>
    </row>
    <row r="2104" spans="1:10" x14ac:dyDescent="0.35">
      <c r="A2104" t="s">
        <v>10</v>
      </c>
      <c r="B2104" t="s">
        <v>1617</v>
      </c>
      <c r="C2104" s="227" t="s">
        <v>52</v>
      </c>
      <c r="D2104" s="227">
        <v>134.38</v>
      </c>
      <c r="E2104" s="227" t="s">
        <v>50</v>
      </c>
      <c r="F2104" t="s">
        <v>51</v>
      </c>
      <c r="G2104" t="s">
        <v>13</v>
      </c>
      <c r="H2104" t="s">
        <v>14</v>
      </c>
      <c r="I2104" t="s">
        <v>15</v>
      </c>
      <c r="J2104" t="s">
        <v>16</v>
      </c>
    </row>
    <row r="2105" spans="1:10" x14ac:dyDescent="0.35">
      <c r="A2105" t="s">
        <v>10</v>
      </c>
      <c r="B2105" t="s">
        <v>1617</v>
      </c>
      <c r="C2105" s="227" t="s">
        <v>54</v>
      </c>
      <c r="D2105" s="227">
        <v>209.46</v>
      </c>
      <c r="E2105" s="227" t="s">
        <v>50</v>
      </c>
      <c r="F2105" t="s">
        <v>51</v>
      </c>
      <c r="G2105" t="s">
        <v>13</v>
      </c>
      <c r="H2105" t="s">
        <v>14</v>
      </c>
      <c r="I2105" t="s">
        <v>15</v>
      </c>
      <c r="J2105" t="s">
        <v>16</v>
      </c>
    </row>
    <row r="2106" spans="1:10" x14ac:dyDescent="0.35">
      <c r="A2106" t="s">
        <v>10</v>
      </c>
      <c r="B2106" t="s">
        <v>1617</v>
      </c>
      <c r="C2106" s="227" t="s">
        <v>53</v>
      </c>
      <c r="D2106" s="227">
        <v>198.38</v>
      </c>
      <c r="E2106" s="227" t="s">
        <v>50</v>
      </c>
      <c r="F2106" t="s">
        <v>51</v>
      </c>
      <c r="G2106" t="s">
        <v>13</v>
      </c>
      <c r="H2106" t="s">
        <v>14</v>
      </c>
      <c r="I2106" t="s">
        <v>15</v>
      </c>
      <c r="J2106" t="s">
        <v>16</v>
      </c>
    </row>
    <row r="2107" spans="1:10" x14ac:dyDescent="0.35">
      <c r="A2107" t="s">
        <v>10</v>
      </c>
      <c r="B2107" t="s">
        <v>1617</v>
      </c>
      <c r="C2107" s="227" t="s">
        <v>220</v>
      </c>
      <c r="D2107" s="227">
        <v>211.38</v>
      </c>
      <c r="E2107" s="227" t="s">
        <v>50</v>
      </c>
      <c r="F2107" t="s">
        <v>51</v>
      </c>
      <c r="G2107" t="s">
        <v>13</v>
      </c>
      <c r="H2107" t="s">
        <v>14</v>
      </c>
      <c r="I2107" t="s">
        <v>15</v>
      </c>
      <c r="J2107" t="s">
        <v>16</v>
      </c>
    </row>
    <row r="2108" spans="1:10" x14ac:dyDescent="0.35">
      <c r="A2108" t="s">
        <v>10</v>
      </c>
      <c r="B2108" t="s">
        <v>1617</v>
      </c>
      <c r="C2108" s="227" t="s">
        <v>397</v>
      </c>
      <c r="D2108" s="227">
        <v>183.97</v>
      </c>
      <c r="E2108" s="227" t="s">
        <v>50</v>
      </c>
      <c r="F2108" t="s">
        <v>51</v>
      </c>
      <c r="G2108" t="s">
        <v>13</v>
      </c>
      <c r="H2108" t="s">
        <v>14</v>
      </c>
      <c r="I2108" t="s">
        <v>15</v>
      </c>
      <c r="J2108" t="s">
        <v>16</v>
      </c>
    </row>
    <row r="2109" spans="1:10" x14ac:dyDescent="0.35">
      <c r="A2109" t="s">
        <v>10</v>
      </c>
      <c r="B2109" t="s">
        <v>1617</v>
      </c>
      <c r="C2109" s="227" t="s">
        <v>407</v>
      </c>
      <c r="D2109" s="227">
        <v>100.05</v>
      </c>
      <c r="E2109" s="227" t="s">
        <v>92</v>
      </c>
      <c r="F2109" t="s">
        <v>93</v>
      </c>
      <c r="G2109" t="s">
        <v>67</v>
      </c>
      <c r="H2109" t="s">
        <v>1325</v>
      </c>
      <c r="I2109" t="s">
        <v>1044</v>
      </c>
      <c r="J2109" t="s">
        <v>1255</v>
      </c>
    </row>
    <row r="2110" spans="1:10" x14ac:dyDescent="0.35">
      <c r="A2110" t="s">
        <v>10</v>
      </c>
      <c r="B2110" t="s">
        <v>1617</v>
      </c>
      <c r="C2110" s="227" t="s">
        <v>1021</v>
      </c>
      <c r="D2110" s="227">
        <v>212.13</v>
      </c>
      <c r="E2110" s="227" t="s">
        <v>50</v>
      </c>
      <c r="F2110" t="s">
        <v>51</v>
      </c>
      <c r="G2110" t="s">
        <v>13</v>
      </c>
      <c r="H2110" t="s">
        <v>14</v>
      </c>
      <c r="I2110" t="s">
        <v>15</v>
      </c>
      <c r="J2110" t="s">
        <v>16</v>
      </c>
    </row>
    <row r="2111" spans="1:10" x14ac:dyDescent="0.35">
      <c r="A2111" t="s">
        <v>10</v>
      </c>
      <c r="B2111" t="s">
        <v>1617</v>
      </c>
      <c r="C2111" s="227" t="s">
        <v>1022</v>
      </c>
      <c r="D2111" s="227">
        <v>185.93</v>
      </c>
      <c r="E2111" s="227" t="s">
        <v>50</v>
      </c>
      <c r="F2111" t="s">
        <v>51</v>
      </c>
      <c r="G2111" t="s">
        <v>13</v>
      </c>
      <c r="H2111" t="s">
        <v>14</v>
      </c>
      <c r="I2111" t="s">
        <v>15</v>
      </c>
      <c r="J2111" t="s">
        <v>16</v>
      </c>
    </row>
    <row r="2112" spans="1:10" x14ac:dyDescent="0.35">
      <c r="A2112" t="s">
        <v>10</v>
      </c>
      <c r="B2112" t="s">
        <v>1617</v>
      </c>
      <c r="C2112" s="227" t="s">
        <v>496</v>
      </c>
      <c r="D2112" s="227">
        <v>350.83</v>
      </c>
      <c r="E2112" s="227" t="s">
        <v>95</v>
      </c>
      <c r="F2112" t="s">
        <v>96</v>
      </c>
      <c r="G2112" t="s">
        <v>67</v>
      </c>
      <c r="H2112" t="s">
        <v>1325</v>
      </c>
      <c r="I2112" t="s">
        <v>1044</v>
      </c>
      <c r="J2112" t="s">
        <v>1255</v>
      </c>
    </row>
    <row r="2113" spans="1:10" x14ac:dyDescent="0.35">
      <c r="A2113" t="s">
        <v>10</v>
      </c>
      <c r="B2113" t="s">
        <v>1617</v>
      </c>
      <c r="C2113" s="227" t="s">
        <v>481</v>
      </c>
      <c r="D2113" s="227">
        <v>100.05</v>
      </c>
      <c r="E2113" s="227" t="s">
        <v>95</v>
      </c>
      <c r="F2113" t="s">
        <v>96</v>
      </c>
      <c r="G2113" t="s">
        <v>67</v>
      </c>
      <c r="H2113" t="s">
        <v>1325</v>
      </c>
      <c r="I2113" t="s">
        <v>1044</v>
      </c>
      <c r="J2113" t="s">
        <v>1255</v>
      </c>
    </row>
    <row r="2114" spans="1:10" x14ac:dyDescent="0.35">
      <c r="A2114" t="s">
        <v>10</v>
      </c>
      <c r="B2114" t="s">
        <v>1617</v>
      </c>
      <c r="C2114" s="227" t="s">
        <v>400</v>
      </c>
      <c r="D2114" s="227">
        <v>98.02</v>
      </c>
      <c r="E2114" s="227" t="s">
        <v>65</v>
      </c>
      <c r="F2114" t="s">
        <v>66</v>
      </c>
      <c r="G2114" t="s">
        <v>67</v>
      </c>
      <c r="H2114" t="s">
        <v>1325</v>
      </c>
      <c r="I2114" t="s">
        <v>1044</v>
      </c>
      <c r="J2114" t="s">
        <v>1255</v>
      </c>
    </row>
    <row r="2115" spans="1:10" x14ac:dyDescent="0.35">
      <c r="A2115" t="s">
        <v>10</v>
      </c>
      <c r="B2115" t="s">
        <v>1617</v>
      </c>
      <c r="C2115" s="227" t="s">
        <v>452</v>
      </c>
      <c r="D2115" s="227">
        <v>100.05</v>
      </c>
      <c r="E2115" s="227" t="s">
        <v>65</v>
      </c>
      <c r="F2115" t="s">
        <v>66</v>
      </c>
      <c r="G2115" t="s">
        <v>67</v>
      </c>
      <c r="H2115" t="s">
        <v>1325</v>
      </c>
      <c r="I2115" t="s">
        <v>1044</v>
      </c>
      <c r="J2115" t="s">
        <v>1255</v>
      </c>
    </row>
    <row r="2116" spans="1:10" x14ac:dyDescent="0.35">
      <c r="A2116" t="s">
        <v>10</v>
      </c>
      <c r="B2116" t="s">
        <v>1617</v>
      </c>
      <c r="C2116" s="227" t="s">
        <v>344</v>
      </c>
      <c r="D2116" s="227">
        <v>201.77</v>
      </c>
      <c r="E2116" s="227" t="s">
        <v>61</v>
      </c>
      <c r="F2116" t="s">
        <v>62</v>
      </c>
      <c r="G2116" t="s">
        <v>62</v>
      </c>
      <c r="H2116" t="s">
        <v>1325</v>
      </c>
      <c r="I2116" t="s">
        <v>1044</v>
      </c>
      <c r="J2116" t="s">
        <v>1255</v>
      </c>
    </row>
    <row r="2117" spans="1:10" x14ac:dyDescent="0.35">
      <c r="A2117" t="s">
        <v>10</v>
      </c>
      <c r="B2117" t="s">
        <v>1617</v>
      </c>
      <c r="C2117" s="227" t="s">
        <v>494</v>
      </c>
      <c r="D2117" s="227">
        <v>98.02</v>
      </c>
      <c r="E2117" s="227" t="s">
        <v>188</v>
      </c>
      <c r="F2117" t="s">
        <v>189</v>
      </c>
      <c r="G2117" t="s">
        <v>186</v>
      </c>
      <c r="H2117" t="s">
        <v>1325</v>
      </c>
      <c r="I2117" t="s">
        <v>1044</v>
      </c>
      <c r="J2117" t="s">
        <v>1255</v>
      </c>
    </row>
    <row r="2118" spans="1:10" x14ac:dyDescent="0.35">
      <c r="A2118" t="s">
        <v>10</v>
      </c>
      <c r="B2118" t="s">
        <v>1617</v>
      </c>
      <c r="C2118" s="227" t="s">
        <v>1010</v>
      </c>
      <c r="D2118" s="227">
        <v>70.989999999999995</v>
      </c>
      <c r="E2118" s="227" t="s">
        <v>36</v>
      </c>
      <c r="F2118" t="s">
        <v>37</v>
      </c>
      <c r="G2118" t="s">
        <v>13</v>
      </c>
      <c r="H2118" t="s">
        <v>14</v>
      </c>
      <c r="I2118" t="s">
        <v>15</v>
      </c>
      <c r="J2118" t="s">
        <v>16</v>
      </c>
    </row>
    <row r="2119" spans="1:10" x14ac:dyDescent="0.35">
      <c r="A2119" t="s">
        <v>10</v>
      </c>
      <c r="B2119" t="s">
        <v>1617</v>
      </c>
      <c r="C2119" s="227" t="s">
        <v>275</v>
      </c>
      <c r="D2119" s="227">
        <v>58.8</v>
      </c>
      <c r="E2119" s="227" t="s">
        <v>28</v>
      </c>
      <c r="F2119" t="s">
        <v>29</v>
      </c>
      <c r="G2119" t="s">
        <v>13</v>
      </c>
      <c r="H2119" t="s">
        <v>14</v>
      </c>
      <c r="I2119" t="s">
        <v>15</v>
      </c>
      <c r="J2119" t="s">
        <v>16</v>
      </c>
    </row>
    <row r="2120" spans="1:10" x14ac:dyDescent="0.35">
      <c r="A2120" t="s">
        <v>10</v>
      </c>
      <c r="B2120" t="s">
        <v>1617</v>
      </c>
      <c r="C2120" s="227" t="s">
        <v>1184</v>
      </c>
      <c r="D2120" s="227">
        <v>48.37</v>
      </c>
      <c r="E2120" s="227" t="s">
        <v>28</v>
      </c>
      <c r="F2120" t="s">
        <v>29</v>
      </c>
      <c r="G2120" t="s">
        <v>13</v>
      </c>
      <c r="H2120" t="s">
        <v>14</v>
      </c>
      <c r="I2120" t="s">
        <v>15</v>
      </c>
      <c r="J2120" t="s">
        <v>16</v>
      </c>
    </row>
    <row r="2121" spans="1:10" x14ac:dyDescent="0.35">
      <c r="A2121" t="s">
        <v>10</v>
      </c>
      <c r="B2121" t="s">
        <v>1617</v>
      </c>
      <c r="C2121" s="227" t="s">
        <v>497</v>
      </c>
      <c r="D2121" s="227">
        <v>57.02</v>
      </c>
      <c r="E2121" s="227" t="s">
        <v>28</v>
      </c>
      <c r="F2121" t="s">
        <v>29</v>
      </c>
      <c r="G2121" t="s">
        <v>13</v>
      </c>
      <c r="H2121" t="s">
        <v>14</v>
      </c>
      <c r="I2121" t="s">
        <v>15</v>
      </c>
      <c r="J2121" t="s">
        <v>16</v>
      </c>
    </row>
    <row r="2122" spans="1:10" x14ac:dyDescent="0.35">
      <c r="A2122" t="s">
        <v>10</v>
      </c>
      <c r="B2122" t="s">
        <v>1617</v>
      </c>
      <c r="C2122" s="227" t="s">
        <v>425</v>
      </c>
      <c r="D2122" s="227">
        <v>57.02</v>
      </c>
      <c r="E2122" s="227" t="s">
        <v>28</v>
      </c>
      <c r="F2122" t="s">
        <v>29</v>
      </c>
      <c r="G2122" t="s">
        <v>13</v>
      </c>
      <c r="H2122" t="s">
        <v>14</v>
      </c>
      <c r="I2122" t="s">
        <v>15</v>
      </c>
      <c r="J2122" t="s">
        <v>16</v>
      </c>
    </row>
    <row r="2123" spans="1:10" x14ac:dyDescent="0.35">
      <c r="A2123" t="s">
        <v>10</v>
      </c>
      <c r="B2123" t="s">
        <v>1617</v>
      </c>
      <c r="C2123" s="227" t="s">
        <v>683</v>
      </c>
      <c r="D2123" s="227">
        <v>57.02</v>
      </c>
      <c r="E2123" s="227" t="s">
        <v>28</v>
      </c>
      <c r="F2123" t="s">
        <v>29</v>
      </c>
      <c r="G2123" t="s">
        <v>13</v>
      </c>
      <c r="H2123" t="s">
        <v>14</v>
      </c>
      <c r="I2123" t="s">
        <v>15</v>
      </c>
      <c r="J2123" t="s">
        <v>16</v>
      </c>
    </row>
    <row r="2124" spans="1:10" x14ac:dyDescent="0.35">
      <c r="A2124" t="s">
        <v>10</v>
      </c>
      <c r="B2124" t="s">
        <v>1617</v>
      </c>
      <c r="C2124" s="227" t="s">
        <v>1645</v>
      </c>
      <c r="D2124" s="227">
        <v>14.7</v>
      </c>
      <c r="E2124" s="227" t="s">
        <v>28</v>
      </c>
      <c r="F2124" t="s">
        <v>29</v>
      </c>
      <c r="G2124" t="s">
        <v>13</v>
      </c>
      <c r="H2124" t="s">
        <v>14</v>
      </c>
      <c r="I2124" t="s">
        <v>15</v>
      </c>
      <c r="J2124" t="s">
        <v>16</v>
      </c>
    </row>
    <row r="2125" spans="1:10" x14ac:dyDescent="0.35">
      <c r="A2125" t="s">
        <v>10</v>
      </c>
      <c r="B2125" t="s">
        <v>1617</v>
      </c>
      <c r="C2125" s="227" t="s">
        <v>1646</v>
      </c>
      <c r="D2125" s="227">
        <v>12.58</v>
      </c>
      <c r="E2125" s="227" t="s">
        <v>28</v>
      </c>
      <c r="F2125" t="s">
        <v>29</v>
      </c>
      <c r="G2125" t="s">
        <v>13</v>
      </c>
      <c r="H2125" t="s">
        <v>14</v>
      </c>
      <c r="I2125" t="s">
        <v>15</v>
      </c>
      <c r="J2125" t="s">
        <v>16</v>
      </c>
    </row>
    <row r="2126" spans="1:10" x14ac:dyDescent="0.35">
      <c r="A2126" t="s">
        <v>10</v>
      </c>
      <c r="B2126" t="s">
        <v>1617</v>
      </c>
      <c r="C2126" s="227" t="s">
        <v>1647</v>
      </c>
      <c r="D2126" s="227">
        <v>10.5</v>
      </c>
      <c r="E2126" s="227" t="s">
        <v>28</v>
      </c>
      <c r="F2126" t="s">
        <v>29</v>
      </c>
      <c r="G2126" t="s">
        <v>13</v>
      </c>
      <c r="H2126" t="s">
        <v>14</v>
      </c>
      <c r="I2126" t="s">
        <v>15</v>
      </c>
      <c r="J2126" t="s">
        <v>16</v>
      </c>
    </row>
    <row r="2127" spans="1:10" x14ac:dyDescent="0.35">
      <c r="A2127" t="s">
        <v>10</v>
      </c>
      <c r="B2127" t="s">
        <v>1617</v>
      </c>
      <c r="C2127" s="227" t="s">
        <v>1648</v>
      </c>
      <c r="D2127" s="227">
        <v>41.64</v>
      </c>
      <c r="E2127" s="227" t="s">
        <v>11</v>
      </c>
      <c r="F2127" t="s">
        <v>12</v>
      </c>
      <c r="G2127" t="s">
        <v>13</v>
      </c>
      <c r="H2127" t="s">
        <v>14</v>
      </c>
      <c r="I2127" t="s">
        <v>15</v>
      </c>
      <c r="J2127" t="s">
        <v>16</v>
      </c>
    </row>
    <row r="2128" spans="1:10" x14ac:dyDescent="0.35">
      <c r="A2128" t="s">
        <v>10</v>
      </c>
      <c r="B2128" t="s">
        <v>1617</v>
      </c>
      <c r="C2128" s="227" t="s">
        <v>1649</v>
      </c>
      <c r="D2128" s="227">
        <v>150.47999999999999</v>
      </c>
      <c r="E2128" s="227" t="s">
        <v>55</v>
      </c>
      <c r="F2128" t="s">
        <v>56</v>
      </c>
      <c r="G2128" t="s">
        <v>13</v>
      </c>
      <c r="H2128" t="s">
        <v>57</v>
      </c>
      <c r="I2128" t="s">
        <v>15</v>
      </c>
      <c r="J2128" t="s">
        <v>58</v>
      </c>
    </row>
    <row r="2129" spans="1:10" x14ac:dyDescent="0.35">
      <c r="A2129" t="s">
        <v>10</v>
      </c>
      <c r="B2129" t="s">
        <v>1617</v>
      </c>
      <c r="C2129" s="227" t="s">
        <v>440</v>
      </c>
      <c r="D2129" s="227">
        <v>57.65</v>
      </c>
      <c r="E2129" s="227" t="s">
        <v>345</v>
      </c>
      <c r="F2129" t="s">
        <v>346</v>
      </c>
      <c r="G2129" t="s">
        <v>13</v>
      </c>
      <c r="H2129" t="s">
        <v>14</v>
      </c>
      <c r="I2129" t="s">
        <v>15</v>
      </c>
      <c r="J2129" t="s">
        <v>16</v>
      </c>
    </row>
    <row r="2130" spans="1:10" x14ac:dyDescent="0.35">
      <c r="A2130" t="s">
        <v>10</v>
      </c>
      <c r="B2130" t="s">
        <v>1617</v>
      </c>
      <c r="C2130" s="227" t="s">
        <v>443</v>
      </c>
      <c r="D2130" s="227">
        <v>64.41</v>
      </c>
      <c r="E2130" s="227" t="s">
        <v>345</v>
      </c>
      <c r="F2130" t="s">
        <v>346</v>
      </c>
      <c r="G2130" t="s">
        <v>13</v>
      </c>
      <c r="H2130" t="s">
        <v>14</v>
      </c>
      <c r="I2130" t="s">
        <v>15</v>
      </c>
      <c r="J2130" t="s">
        <v>16</v>
      </c>
    </row>
    <row r="2131" spans="1:10" x14ac:dyDescent="0.35">
      <c r="A2131" t="s">
        <v>10</v>
      </c>
      <c r="B2131" t="s">
        <v>1617</v>
      </c>
      <c r="C2131" s="227" t="s">
        <v>406</v>
      </c>
      <c r="D2131" s="227">
        <v>60.96</v>
      </c>
      <c r="E2131" s="227" t="s">
        <v>345</v>
      </c>
      <c r="F2131" t="s">
        <v>346</v>
      </c>
      <c r="G2131" t="s">
        <v>13</v>
      </c>
      <c r="H2131" t="s">
        <v>14</v>
      </c>
      <c r="I2131" t="s">
        <v>15</v>
      </c>
      <c r="J2131" t="s">
        <v>16</v>
      </c>
    </row>
    <row r="2132" spans="1:10" x14ac:dyDescent="0.35">
      <c r="A2132" t="s">
        <v>10</v>
      </c>
      <c r="B2132" t="s">
        <v>1617</v>
      </c>
      <c r="C2132" s="227" t="s">
        <v>447</v>
      </c>
      <c r="D2132" s="227">
        <v>60.96</v>
      </c>
      <c r="E2132" s="227" t="s">
        <v>345</v>
      </c>
      <c r="F2132" t="s">
        <v>346</v>
      </c>
      <c r="G2132" t="s">
        <v>13</v>
      </c>
      <c r="H2132" t="s">
        <v>14</v>
      </c>
      <c r="I2132" t="s">
        <v>15</v>
      </c>
      <c r="J2132" t="s">
        <v>16</v>
      </c>
    </row>
    <row r="2133" spans="1:10" x14ac:dyDescent="0.35">
      <c r="A2133" t="s">
        <v>10</v>
      </c>
      <c r="B2133" t="s">
        <v>1617</v>
      </c>
      <c r="C2133" s="227" t="s">
        <v>26</v>
      </c>
      <c r="D2133" s="227">
        <v>416.43</v>
      </c>
      <c r="E2133" s="227" t="s">
        <v>18</v>
      </c>
      <c r="F2133" t="s">
        <v>19</v>
      </c>
      <c r="G2133" t="s">
        <v>13</v>
      </c>
      <c r="H2133" t="s">
        <v>14</v>
      </c>
      <c r="I2133" t="s">
        <v>15</v>
      </c>
      <c r="J2133" t="s">
        <v>16</v>
      </c>
    </row>
    <row r="2134" spans="1:10" x14ac:dyDescent="0.35">
      <c r="A2134" t="s">
        <v>10</v>
      </c>
      <c r="B2134" t="s">
        <v>1617</v>
      </c>
      <c r="C2134" s="227" t="s">
        <v>24</v>
      </c>
      <c r="D2134" s="227">
        <v>379.7</v>
      </c>
      <c r="E2134" s="227" t="s">
        <v>18</v>
      </c>
      <c r="F2134" t="s">
        <v>19</v>
      </c>
      <c r="G2134" t="s">
        <v>13</v>
      </c>
      <c r="H2134" t="s">
        <v>14</v>
      </c>
      <c r="I2134" t="s">
        <v>15</v>
      </c>
      <c r="J2134" t="s">
        <v>16</v>
      </c>
    </row>
    <row r="2135" spans="1:10" x14ac:dyDescent="0.35">
      <c r="A2135" t="s">
        <v>10</v>
      </c>
      <c r="B2135" t="s">
        <v>1617</v>
      </c>
      <c r="C2135" s="227" t="s">
        <v>249</v>
      </c>
      <c r="D2135" s="227">
        <v>267.72000000000003</v>
      </c>
      <c r="E2135" s="227" t="s">
        <v>18</v>
      </c>
      <c r="F2135" t="s">
        <v>19</v>
      </c>
      <c r="G2135" t="s">
        <v>13</v>
      </c>
      <c r="H2135" t="s">
        <v>14</v>
      </c>
      <c r="I2135" t="s">
        <v>15</v>
      </c>
      <c r="J2135" t="s">
        <v>16</v>
      </c>
    </row>
    <row r="2136" spans="1:10" x14ac:dyDescent="0.35">
      <c r="A2136" t="s">
        <v>10</v>
      </c>
      <c r="B2136" t="s">
        <v>1617</v>
      </c>
      <c r="C2136" s="227" t="s">
        <v>25</v>
      </c>
      <c r="D2136" s="227">
        <v>154</v>
      </c>
      <c r="E2136" s="227" t="s">
        <v>18</v>
      </c>
      <c r="F2136" t="s">
        <v>19</v>
      </c>
      <c r="G2136" t="s">
        <v>13</v>
      </c>
      <c r="H2136" t="s">
        <v>14</v>
      </c>
      <c r="I2136" t="s">
        <v>15</v>
      </c>
      <c r="J2136" t="s">
        <v>16</v>
      </c>
    </row>
    <row r="2137" spans="1:10" x14ac:dyDescent="0.35">
      <c r="A2137" t="s">
        <v>10</v>
      </c>
      <c r="B2137" t="s">
        <v>1617</v>
      </c>
      <c r="C2137" s="227" t="s">
        <v>27</v>
      </c>
      <c r="D2137" s="227">
        <v>147.59</v>
      </c>
      <c r="E2137" s="227" t="s">
        <v>18</v>
      </c>
      <c r="F2137" t="s">
        <v>19</v>
      </c>
      <c r="G2137" t="s">
        <v>13</v>
      </c>
      <c r="H2137" t="s">
        <v>14</v>
      </c>
      <c r="I2137" t="s">
        <v>15</v>
      </c>
      <c r="J2137" t="s">
        <v>16</v>
      </c>
    </row>
    <row r="2138" spans="1:10" x14ac:dyDescent="0.35">
      <c r="A2138" t="s">
        <v>10</v>
      </c>
      <c r="B2138" t="s">
        <v>1617</v>
      </c>
      <c r="C2138" s="227" t="s">
        <v>386</v>
      </c>
      <c r="D2138" s="227">
        <v>1</v>
      </c>
      <c r="E2138" s="227" t="s">
        <v>41</v>
      </c>
      <c r="F2138" t="s">
        <v>42</v>
      </c>
      <c r="G2138" t="s">
        <v>13</v>
      </c>
      <c r="H2138" t="s">
        <v>14</v>
      </c>
      <c r="I2138" t="s">
        <v>15</v>
      </c>
      <c r="J2138" t="s">
        <v>16</v>
      </c>
    </row>
    <row r="2139" spans="1:10" x14ac:dyDescent="0.35">
      <c r="A2139" t="s">
        <v>10</v>
      </c>
      <c r="B2139" t="s">
        <v>1617</v>
      </c>
      <c r="C2139" s="227" t="s">
        <v>387</v>
      </c>
      <c r="D2139" s="227">
        <v>0.75</v>
      </c>
      <c r="E2139" s="227" t="s">
        <v>41</v>
      </c>
      <c r="F2139" t="s">
        <v>42</v>
      </c>
      <c r="G2139" t="s">
        <v>13</v>
      </c>
      <c r="H2139" t="s">
        <v>14</v>
      </c>
      <c r="I2139" t="s">
        <v>15</v>
      </c>
      <c r="J2139" t="s">
        <v>16</v>
      </c>
    </row>
    <row r="2140" spans="1:10" x14ac:dyDescent="0.35">
      <c r="A2140" t="s">
        <v>10</v>
      </c>
      <c r="B2140" t="s">
        <v>1617</v>
      </c>
      <c r="C2140" s="227" t="s">
        <v>375</v>
      </c>
      <c r="D2140" s="227">
        <v>0.75</v>
      </c>
      <c r="E2140" s="227" t="s">
        <v>41</v>
      </c>
      <c r="F2140" t="s">
        <v>42</v>
      </c>
      <c r="G2140" t="s">
        <v>13</v>
      </c>
      <c r="H2140" t="s">
        <v>14</v>
      </c>
      <c r="I2140" t="s">
        <v>15</v>
      </c>
      <c r="J2140" t="s">
        <v>16</v>
      </c>
    </row>
    <row r="2141" spans="1:10" x14ac:dyDescent="0.35">
      <c r="A2141" t="s">
        <v>10</v>
      </c>
      <c r="B2141" t="s">
        <v>1617</v>
      </c>
      <c r="C2141" s="227" t="s">
        <v>385</v>
      </c>
      <c r="D2141" s="227">
        <v>0.79</v>
      </c>
      <c r="E2141" s="227" t="s">
        <v>41</v>
      </c>
      <c r="F2141" t="s">
        <v>42</v>
      </c>
      <c r="G2141" t="s">
        <v>13</v>
      </c>
      <c r="H2141" t="s">
        <v>14</v>
      </c>
      <c r="I2141" t="s">
        <v>15</v>
      </c>
      <c r="J2141" t="s">
        <v>16</v>
      </c>
    </row>
    <row r="2142" spans="1:10" x14ac:dyDescent="0.35">
      <c r="A2142" t="s">
        <v>10</v>
      </c>
      <c r="B2142" t="s">
        <v>1617</v>
      </c>
      <c r="C2142" s="227" t="s">
        <v>384</v>
      </c>
      <c r="D2142" s="227">
        <v>0.79</v>
      </c>
      <c r="E2142" s="227" t="s">
        <v>41</v>
      </c>
      <c r="F2142" t="s">
        <v>42</v>
      </c>
      <c r="G2142" t="s">
        <v>13</v>
      </c>
      <c r="H2142" t="s">
        <v>14</v>
      </c>
      <c r="I2142" t="s">
        <v>15</v>
      </c>
      <c r="J2142" t="s">
        <v>16</v>
      </c>
    </row>
    <row r="2143" spans="1:10" x14ac:dyDescent="0.35">
      <c r="A2143" t="s">
        <v>10</v>
      </c>
      <c r="B2143" t="s">
        <v>1617</v>
      </c>
      <c r="C2143" s="227" t="s">
        <v>381</v>
      </c>
      <c r="D2143" s="227">
        <v>0.79</v>
      </c>
      <c r="E2143" s="227" t="s">
        <v>41</v>
      </c>
      <c r="F2143" t="s">
        <v>42</v>
      </c>
      <c r="G2143" t="s">
        <v>13</v>
      </c>
      <c r="H2143" t="s">
        <v>14</v>
      </c>
      <c r="I2143" t="s">
        <v>15</v>
      </c>
      <c r="J2143" t="s">
        <v>16</v>
      </c>
    </row>
    <row r="2144" spans="1:10" x14ac:dyDescent="0.35">
      <c r="A2144" t="s">
        <v>10</v>
      </c>
      <c r="B2144" t="s">
        <v>1617</v>
      </c>
      <c r="C2144" s="227" t="s">
        <v>513</v>
      </c>
      <c r="D2144" s="227">
        <v>0.75</v>
      </c>
      <c r="E2144" s="227" t="s">
        <v>41</v>
      </c>
      <c r="F2144" t="s">
        <v>42</v>
      </c>
      <c r="G2144" t="s">
        <v>13</v>
      </c>
      <c r="H2144" t="s">
        <v>14</v>
      </c>
      <c r="I2144" t="s">
        <v>15</v>
      </c>
      <c r="J2144" t="s">
        <v>16</v>
      </c>
    </row>
    <row r="2145" spans="1:10" x14ac:dyDescent="0.35">
      <c r="A2145" t="s">
        <v>10</v>
      </c>
      <c r="B2145" t="s">
        <v>1617</v>
      </c>
      <c r="C2145" s="227" t="s">
        <v>525</v>
      </c>
      <c r="D2145" s="227">
        <v>0.75</v>
      </c>
      <c r="E2145" s="227" t="s">
        <v>41</v>
      </c>
      <c r="F2145" t="s">
        <v>42</v>
      </c>
      <c r="G2145" t="s">
        <v>13</v>
      </c>
      <c r="H2145" t="s">
        <v>14</v>
      </c>
      <c r="I2145" t="s">
        <v>15</v>
      </c>
      <c r="J2145" t="s">
        <v>16</v>
      </c>
    </row>
    <row r="2146" spans="1:10" x14ac:dyDescent="0.35">
      <c r="A2146" t="s">
        <v>10</v>
      </c>
      <c r="B2146" t="s">
        <v>1617</v>
      </c>
      <c r="C2146" s="227" t="s">
        <v>43</v>
      </c>
      <c r="D2146" s="227">
        <v>0.63</v>
      </c>
      <c r="E2146" s="227" t="s">
        <v>41</v>
      </c>
      <c r="F2146" t="s">
        <v>42</v>
      </c>
      <c r="G2146" t="s">
        <v>13</v>
      </c>
      <c r="H2146" t="s">
        <v>14</v>
      </c>
      <c r="I2146" t="s">
        <v>15</v>
      </c>
      <c r="J2146" t="s">
        <v>16</v>
      </c>
    </row>
    <row r="2147" spans="1:10" x14ac:dyDescent="0.35">
      <c r="A2147" t="s">
        <v>10</v>
      </c>
      <c r="B2147" t="s">
        <v>1617</v>
      </c>
      <c r="C2147" s="227" t="s">
        <v>40</v>
      </c>
      <c r="D2147" s="227">
        <v>0.63</v>
      </c>
      <c r="E2147" s="227" t="s">
        <v>41</v>
      </c>
      <c r="F2147" t="s">
        <v>42</v>
      </c>
      <c r="G2147" t="s">
        <v>13</v>
      </c>
      <c r="H2147" t="s">
        <v>14</v>
      </c>
      <c r="I2147" t="s">
        <v>15</v>
      </c>
      <c r="J2147" t="s">
        <v>16</v>
      </c>
    </row>
    <row r="2148" spans="1:10" x14ac:dyDescent="0.35">
      <c r="A2148" t="s">
        <v>10</v>
      </c>
      <c r="B2148" t="s">
        <v>1617</v>
      </c>
      <c r="C2148" s="227" t="s">
        <v>329</v>
      </c>
      <c r="D2148" s="227">
        <v>0.63</v>
      </c>
      <c r="E2148" s="227" t="s">
        <v>41</v>
      </c>
      <c r="F2148" t="s">
        <v>42</v>
      </c>
      <c r="G2148" t="s">
        <v>13</v>
      </c>
      <c r="H2148" t="s">
        <v>14</v>
      </c>
      <c r="I2148" t="s">
        <v>15</v>
      </c>
      <c r="J2148" t="s">
        <v>16</v>
      </c>
    </row>
    <row r="2149" spans="1:10" x14ac:dyDescent="0.35">
      <c r="A2149" t="s">
        <v>10</v>
      </c>
      <c r="B2149" t="s">
        <v>1617</v>
      </c>
      <c r="C2149" s="227" t="s">
        <v>380</v>
      </c>
      <c r="D2149" s="227">
        <v>1</v>
      </c>
      <c r="E2149" s="227" t="s">
        <v>41</v>
      </c>
      <c r="F2149" t="s">
        <v>42</v>
      </c>
      <c r="G2149" t="s">
        <v>13</v>
      </c>
      <c r="H2149" t="s">
        <v>14</v>
      </c>
      <c r="I2149" t="s">
        <v>15</v>
      </c>
      <c r="J2149" t="s">
        <v>16</v>
      </c>
    </row>
    <row r="2150" spans="1:10" x14ac:dyDescent="0.35">
      <c r="A2150" t="s">
        <v>10</v>
      </c>
      <c r="B2150" t="s">
        <v>1617</v>
      </c>
      <c r="C2150" s="227" t="s">
        <v>382</v>
      </c>
      <c r="D2150" s="227">
        <v>0.88</v>
      </c>
      <c r="E2150" s="227" t="s">
        <v>41</v>
      </c>
      <c r="F2150" t="s">
        <v>42</v>
      </c>
      <c r="G2150" t="s">
        <v>13</v>
      </c>
      <c r="H2150" t="s">
        <v>14</v>
      </c>
      <c r="I2150" t="s">
        <v>15</v>
      </c>
      <c r="J2150" t="s">
        <v>16</v>
      </c>
    </row>
    <row r="2151" spans="1:10" x14ac:dyDescent="0.35">
      <c r="A2151" t="s">
        <v>10</v>
      </c>
      <c r="B2151" t="s">
        <v>1617</v>
      </c>
      <c r="C2151" s="227" t="s">
        <v>383</v>
      </c>
      <c r="D2151" s="227">
        <v>1.63</v>
      </c>
      <c r="E2151" s="227" t="s">
        <v>41</v>
      </c>
      <c r="F2151" t="s">
        <v>42</v>
      </c>
      <c r="G2151" t="s">
        <v>13</v>
      </c>
      <c r="H2151" t="s">
        <v>14</v>
      </c>
      <c r="I2151" t="s">
        <v>15</v>
      </c>
      <c r="J2151" t="s">
        <v>16</v>
      </c>
    </row>
    <row r="2152" spans="1:10" x14ac:dyDescent="0.35">
      <c r="A2152" t="s">
        <v>10</v>
      </c>
      <c r="B2152" t="s">
        <v>1617</v>
      </c>
      <c r="C2152" s="227" t="s">
        <v>1650</v>
      </c>
      <c r="D2152" s="227">
        <v>164.14</v>
      </c>
      <c r="E2152" s="227" t="s">
        <v>31</v>
      </c>
      <c r="F2152" t="s">
        <v>32</v>
      </c>
      <c r="G2152" t="s">
        <v>13</v>
      </c>
      <c r="H2152" t="s">
        <v>14</v>
      </c>
      <c r="I2152" t="s">
        <v>15</v>
      </c>
      <c r="J2152" t="s">
        <v>16</v>
      </c>
    </row>
    <row r="2153" spans="1:10" x14ac:dyDescent="0.35">
      <c r="A2153" t="s">
        <v>10</v>
      </c>
      <c r="B2153" t="s">
        <v>1617</v>
      </c>
      <c r="C2153" s="227" t="s">
        <v>1317</v>
      </c>
      <c r="D2153" s="227">
        <v>122.95</v>
      </c>
      <c r="E2153" s="227" t="s">
        <v>31</v>
      </c>
      <c r="F2153" t="s">
        <v>32</v>
      </c>
      <c r="G2153" t="s">
        <v>13</v>
      </c>
      <c r="H2153" t="s">
        <v>14</v>
      </c>
      <c r="I2153" t="s">
        <v>15</v>
      </c>
      <c r="J2153" t="s">
        <v>16</v>
      </c>
    </row>
    <row r="2154" spans="1:10" x14ac:dyDescent="0.35">
      <c r="A2154" t="s">
        <v>10</v>
      </c>
      <c r="B2154" t="s">
        <v>1617</v>
      </c>
      <c r="C2154" s="227" t="s">
        <v>1019</v>
      </c>
      <c r="D2154" s="227">
        <v>369.66</v>
      </c>
      <c r="E2154" s="227" t="s">
        <v>31</v>
      </c>
      <c r="F2154" t="s">
        <v>32</v>
      </c>
      <c r="G2154" t="s">
        <v>13</v>
      </c>
      <c r="H2154" t="s">
        <v>14</v>
      </c>
      <c r="I2154" t="s">
        <v>15</v>
      </c>
      <c r="J2154" t="s">
        <v>16</v>
      </c>
    </row>
    <row r="2155" spans="1:10" x14ac:dyDescent="0.35">
      <c r="A2155" t="s">
        <v>10</v>
      </c>
      <c r="B2155" t="s">
        <v>1617</v>
      </c>
      <c r="C2155" s="227" t="s">
        <v>901</v>
      </c>
      <c r="D2155" s="227">
        <v>133.30000000000001</v>
      </c>
      <c r="E2155" s="227" t="s">
        <v>194</v>
      </c>
      <c r="F2155" t="s">
        <v>195</v>
      </c>
      <c r="G2155" t="s">
        <v>13</v>
      </c>
      <c r="H2155" t="s">
        <v>192</v>
      </c>
      <c r="I2155" t="s">
        <v>180</v>
      </c>
      <c r="J2155" t="s">
        <v>193</v>
      </c>
    </row>
    <row r="2156" spans="1:10" x14ac:dyDescent="0.35">
      <c r="A2156" t="s">
        <v>10</v>
      </c>
      <c r="B2156" t="s">
        <v>1617</v>
      </c>
      <c r="C2156" s="227" t="s">
        <v>395</v>
      </c>
      <c r="D2156" s="227">
        <v>212.13</v>
      </c>
      <c r="E2156" s="227" t="s">
        <v>50</v>
      </c>
      <c r="F2156" t="s">
        <v>51</v>
      </c>
      <c r="G2156" t="s">
        <v>13</v>
      </c>
      <c r="H2156" t="s">
        <v>14</v>
      </c>
      <c r="I2156" t="s">
        <v>15</v>
      </c>
      <c r="J2156" t="s">
        <v>16</v>
      </c>
    </row>
    <row r="2157" spans="1:10" x14ac:dyDescent="0.35">
      <c r="A2157" t="s">
        <v>10</v>
      </c>
      <c r="B2157" t="s">
        <v>1617</v>
      </c>
      <c r="C2157" s="227" t="s">
        <v>394</v>
      </c>
      <c r="D2157" s="227">
        <v>183.96</v>
      </c>
      <c r="E2157" s="227" t="s">
        <v>50</v>
      </c>
      <c r="F2157" t="s">
        <v>51</v>
      </c>
      <c r="G2157" t="s">
        <v>13</v>
      </c>
      <c r="H2157" t="s">
        <v>14</v>
      </c>
      <c r="I2157" t="s">
        <v>15</v>
      </c>
      <c r="J2157" t="s">
        <v>16</v>
      </c>
    </row>
    <row r="2158" spans="1:10" x14ac:dyDescent="0.35">
      <c r="A2158" t="s">
        <v>10</v>
      </c>
      <c r="B2158" t="s">
        <v>1617</v>
      </c>
      <c r="C2158" s="227" t="s">
        <v>1318</v>
      </c>
      <c r="D2158" s="227">
        <v>44.36</v>
      </c>
      <c r="E2158" s="227" t="s">
        <v>31</v>
      </c>
      <c r="F2158" t="s">
        <v>32</v>
      </c>
      <c r="G2158" t="s">
        <v>13</v>
      </c>
      <c r="H2158" t="s">
        <v>14</v>
      </c>
      <c r="I2158" t="s">
        <v>15</v>
      </c>
      <c r="J2158" t="s">
        <v>16</v>
      </c>
    </row>
    <row r="2159" spans="1:10" x14ac:dyDescent="0.35">
      <c r="A2159" t="s">
        <v>10</v>
      </c>
      <c r="B2159" t="s">
        <v>1617</v>
      </c>
      <c r="C2159" s="227" t="s">
        <v>349</v>
      </c>
      <c r="D2159" s="227">
        <v>270.36</v>
      </c>
      <c r="E2159" s="227" t="s">
        <v>31</v>
      </c>
      <c r="F2159" t="s">
        <v>32</v>
      </c>
      <c r="G2159" t="s">
        <v>13</v>
      </c>
      <c r="H2159" t="s">
        <v>14</v>
      </c>
      <c r="I2159" t="s">
        <v>15</v>
      </c>
      <c r="J2159" t="s">
        <v>16</v>
      </c>
    </row>
    <row r="2160" spans="1:10" x14ac:dyDescent="0.35">
      <c r="A2160" t="s">
        <v>10</v>
      </c>
      <c r="B2160" t="s">
        <v>1617</v>
      </c>
      <c r="C2160" s="227" t="s">
        <v>379</v>
      </c>
      <c r="D2160" s="227">
        <v>279.64999999999998</v>
      </c>
      <c r="E2160" s="227" t="s">
        <v>31</v>
      </c>
      <c r="F2160" t="s">
        <v>32</v>
      </c>
      <c r="G2160" t="s">
        <v>13</v>
      </c>
      <c r="H2160" t="s">
        <v>14</v>
      </c>
      <c r="I2160" t="s">
        <v>15</v>
      </c>
      <c r="J2160" t="s">
        <v>16</v>
      </c>
    </row>
    <row r="2161" spans="1:10" x14ac:dyDescent="0.35">
      <c r="A2161" t="s">
        <v>10</v>
      </c>
      <c r="B2161" t="s">
        <v>1617</v>
      </c>
      <c r="C2161" s="227" t="s">
        <v>244</v>
      </c>
      <c r="D2161" s="227">
        <v>130.49</v>
      </c>
      <c r="E2161" s="227" t="s">
        <v>31</v>
      </c>
      <c r="F2161" t="s">
        <v>32</v>
      </c>
      <c r="G2161" t="s">
        <v>13</v>
      </c>
      <c r="H2161" t="s">
        <v>14</v>
      </c>
      <c r="I2161" t="s">
        <v>15</v>
      </c>
      <c r="J2161" t="s">
        <v>16</v>
      </c>
    </row>
    <row r="2162" spans="1:10" x14ac:dyDescent="0.35">
      <c r="A2162" t="s">
        <v>10</v>
      </c>
      <c r="B2162" t="s">
        <v>1617</v>
      </c>
      <c r="C2162" s="227" t="s">
        <v>243</v>
      </c>
      <c r="D2162" s="227">
        <v>237.38</v>
      </c>
      <c r="E2162" s="227" t="s">
        <v>31</v>
      </c>
      <c r="F2162" t="s">
        <v>32</v>
      </c>
      <c r="G2162" t="s">
        <v>13</v>
      </c>
      <c r="H2162" t="s">
        <v>14</v>
      </c>
      <c r="I2162" t="s">
        <v>15</v>
      </c>
      <c r="J2162" t="s">
        <v>16</v>
      </c>
    </row>
    <row r="2163" spans="1:10" x14ac:dyDescent="0.35">
      <c r="A2163" t="s">
        <v>10</v>
      </c>
      <c r="B2163" t="s">
        <v>1617</v>
      </c>
      <c r="C2163" s="227" t="s">
        <v>39</v>
      </c>
      <c r="D2163" s="227">
        <v>124.01</v>
      </c>
      <c r="E2163" s="227" t="s">
        <v>31</v>
      </c>
      <c r="F2163" t="s">
        <v>32</v>
      </c>
      <c r="G2163" t="s">
        <v>13</v>
      </c>
      <c r="H2163" t="s">
        <v>14</v>
      </c>
      <c r="I2163" t="s">
        <v>15</v>
      </c>
      <c r="J2163" t="s">
        <v>16</v>
      </c>
    </row>
    <row r="2164" spans="1:10" x14ac:dyDescent="0.35">
      <c r="A2164" t="s">
        <v>10</v>
      </c>
      <c r="B2164" t="s">
        <v>1617</v>
      </c>
      <c r="C2164" s="227" t="s">
        <v>30</v>
      </c>
      <c r="D2164" s="227">
        <v>287.17</v>
      </c>
      <c r="E2164" s="227" t="s">
        <v>31</v>
      </c>
      <c r="F2164" t="s">
        <v>32</v>
      </c>
      <c r="G2164" t="s">
        <v>13</v>
      </c>
      <c r="H2164" t="s">
        <v>14</v>
      </c>
      <c r="I2164" t="s">
        <v>15</v>
      </c>
      <c r="J2164" t="s">
        <v>16</v>
      </c>
    </row>
    <row r="2165" spans="1:10" x14ac:dyDescent="0.35">
      <c r="A2165" t="s">
        <v>10</v>
      </c>
      <c r="B2165" t="s">
        <v>1617</v>
      </c>
      <c r="C2165" s="227" t="s">
        <v>895</v>
      </c>
      <c r="D2165" s="227">
        <v>49.56</v>
      </c>
      <c r="E2165" s="227" t="s">
        <v>55</v>
      </c>
      <c r="F2165" t="s">
        <v>56</v>
      </c>
      <c r="G2165" t="s">
        <v>13</v>
      </c>
      <c r="H2165" t="s">
        <v>57</v>
      </c>
      <c r="I2165" t="s">
        <v>15</v>
      </c>
      <c r="J2165" t="s">
        <v>58</v>
      </c>
    </row>
    <row r="2166" spans="1:10" x14ac:dyDescent="0.35">
      <c r="A2166" t="s">
        <v>10</v>
      </c>
      <c r="B2166" t="s">
        <v>1617</v>
      </c>
      <c r="C2166" s="227" t="s">
        <v>1651</v>
      </c>
      <c r="D2166" s="227">
        <v>55.12</v>
      </c>
      <c r="E2166" s="227" t="s">
        <v>55</v>
      </c>
      <c r="F2166" t="s">
        <v>56</v>
      </c>
      <c r="G2166" t="s">
        <v>13</v>
      </c>
      <c r="H2166" t="s">
        <v>57</v>
      </c>
      <c r="I2166" t="s">
        <v>15</v>
      </c>
      <c r="J2166" t="s">
        <v>58</v>
      </c>
    </row>
    <row r="2167" spans="1:10" x14ac:dyDescent="0.35">
      <c r="A2167" t="s">
        <v>10</v>
      </c>
      <c r="B2167" t="s">
        <v>1617</v>
      </c>
      <c r="C2167" s="227" t="s">
        <v>1348</v>
      </c>
      <c r="D2167" s="227">
        <v>62.18</v>
      </c>
      <c r="E2167" s="227" t="s">
        <v>55</v>
      </c>
      <c r="F2167" t="s">
        <v>56</v>
      </c>
      <c r="G2167" t="s">
        <v>13</v>
      </c>
      <c r="H2167" t="s">
        <v>57</v>
      </c>
      <c r="I2167" t="s">
        <v>15</v>
      </c>
      <c r="J2167" t="s">
        <v>58</v>
      </c>
    </row>
    <row r="2168" spans="1:10" x14ac:dyDescent="0.35">
      <c r="A2168" t="s">
        <v>10</v>
      </c>
      <c r="B2168" t="s">
        <v>1617</v>
      </c>
      <c r="C2168" s="227" t="s">
        <v>127</v>
      </c>
      <c r="D2168" s="227">
        <v>202.83</v>
      </c>
      <c r="E2168" s="227" t="s">
        <v>65</v>
      </c>
      <c r="F2168" t="s">
        <v>66</v>
      </c>
      <c r="G2168" t="s">
        <v>80</v>
      </c>
      <c r="H2168" t="s">
        <v>1652</v>
      </c>
      <c r="I2168" t="s">
        <v>82</v>
      </c>
      <c r="J2168" t="s">
        <v>1633</v>
      </c>
    </row>
    <row r="2169" spans="1:10" x14ac:dyDescent="0.35">
      <c r="A2169" t="s">
        <v>10</v>
      </c>
      <c r="B2169" t="s">
        <v>1653</v>
      </c>
      <c r="C2169" s="227" t="s">
        <v>106</v>
      </c>
      <c r="D2169" s="227">
        <v>163.03</v>
      </c>
      <c r="E2169" s="227" t="s">
        <v>65</v>
      </c>
      <c r="F2169" t="s">
        <v>66</v>
      </c>
      <c r="G2169" t="s">
        <v>67</v>
      </c>
      <c r="H2169" t="s">
        <v>1654</v>
      </c>
      <c r="I2169" t="s">
        <v>899</v>
      </c>
      <c r="J2169" t="s">
        <v>1655</v>
      </c>
    </row>
    <row r="2170" spans="1:10" x14ac:dyDescent="0.35">
      <c r="A2170" t="s">
        <v>10</v>
      </c>
      <c r="B2170" t="s">
        <v>1653</v>
      </c>
      <c r="C2170" s="227" t="s">
        <v>139</v>
      </c>
      <c r="D2170" s="227">
        <v>110.75</v>
      </c>
      <c r="E2170" s="227" t="s">
        <v>65</v>
      </c>
      <c r="F2170" t="s">
        <v>66</v>
      </c>
      <c r="G2170" t="s">
        <v>67</v>
      </c>
      <c r="H2170" t="s">
        <v>1654</v>
      </c>
      <c r="I2170" t="s">
        <v>899</v>
      </c>
      <c r="J2170" t="s">
        <v>1655</v>
      </c>
    </row>
    <row r="2171" spans="1:10" x14ac:dyDescent="0.35">
      <c r="A2171" t="s">
        <v>10</v>
      </c>
      <c r="B2171" t="s">
        <v>1653</v>
      </c>
      <c r="C2171" s="227" t="s">
        <v>140</v>
      </c>
      <c r="D2171" s="227">
        <v>349.93</v>
      </c>
      <c r="E2171" s="227" t="s">
        <v>65</v>
      </c>
      <c r="F2171" t="s">
        <v>66</v>
      </c>
      <c r="G2171" t="s">
        <v>67</v>
      </c>
      <c r="H2171" t="s">
        <v>1654</v>
      </c>
      <c r="I2171" t="s">
        <v>899</v>
      </c>
      <c r="J2171" t="s">
        <v>1655</v>
      </c>
    </row>
    <row r="2172" spans="1:10" x14ac:dyDescent="0.35">
      <c r="A2172" t="s">
        <v>10</v>
      </c>
      <c r="B2172" t="s">
        <v>1653</v>
      </c>
      <c r="C2172" s="227" t="s">
        <v>129</v>
      </c>
      <c r="D2172" s="227">
        <v>163.81</v>
      </c>
      <c r="E2172" s="227" t="s">
        <v>65</v>
      </c>
      <c r="F2172" t="s">
        <v>66</v>
      </c>
      <c r="G2172" t="s">
        <v>67</v>
      </c>
      <c r="H2172" t="s">
        <v>1654</v>
      </c>
      <c r="I2172" t="s">
        <v>899</v>
      </c>
      <c r="J2172" t="s">
        <v>1655</v>
      </c>
    </row>
    <row r="2173" spans="1:10" x14ac:dyDescent="0.35">
      <c r="A2173" t="s">
        <v>10</v>
      </c>
      <c r="B2173" t="s">
        <v>1653</v>
      </c>
      <c r="C2173" s="227" t="s">
        <v>484</v>
      </c>
      <c r="D2173" s="227">
        <v>636.58000000000004</v>
      </c>
      <c r="E2173" s="227" t="s">
        <v>95</v>
      </c>
      <c r="F2173" t="s">
        <v>96</v>
      </c>
      <c r="G2173" t="s">
        <v>67</v>
      </c>
      <c r="H2173" t="s">
        <v>1654</v>
      </c>
      <c r="I2173" t="s">
        <v>899</v>
      </c>
      <c r="J2173" t="s">
        <v>1655</v>
      </c>
    </row>
    <row r="2174" spans="1:10" x14ac:dyDescent="0.35">
      <c r="A2174" t="s">
        <v>10</v>
      </c>
      <c r="B2174" t="s">
        <v>1653</v>
      </c>
      <c r="C2174" s="227" t="s">
        <v>199</v>
      </c>
      <c r="D2174" s="227">
        <v>7.96</v>
      </c>
      <c r="E2174" s="227" t="s">
        <v>209</v>
      </c>
      <c r="F2174" t="s">
        <v>210</v>
      </c>
      <c r="G2174" t="s">
        <v>67</v>
      </c>
      <c r="H2174" t="s">
        <v>1654</v>
      </c>
      <c r="I2174" t="s">
        <v>899</v>
      </c>
      <c r="J2174" t="s">
        <v>1655</v>
      </c>
    </row>
    <row r="2175" spans="1:10" x14ac:dyDescent="0.35">
      <c r="A2175" t="s">
        <v>10</v>
      </c>
      <c r="B2175" t="s">
        <v>1653</v>
      </c>
      <c r="C2175" s="227" t="s">
        <v>269</v>
      </c>
      <c r="D2175" s="227">
        <v>314.17</v>
      </c>
      <c r="E2175" s="227" t="s">
        <v>65</v>
      </c>
      <c r="F2175" t="s">
        <v>66</v>
      </c>
      <c r="G2175" t="s">
        <v>67</v>
      </c>
      <c r="H2175" t="s">
        <v>14</v>
      </c>
      <c r="I2175" t="s">
        <v>15</v>
      </c>
      <c r="J2175" t="s">
        <v>16</v>
      </c>
    </row>
    <row r="2176" spans="1:10" x14ac:dyDescent="0.35">
      <c r="A2176" t="s">
        <v>10</v>
      </c>
      <c r="B2176" t="s">
        <v>1653</v>
      </c>
      <c r="C2176" s="227" t="s">
        <v>270</v>
      </c>
      <c r="D2176" s="227">
        <v>214.26</v>
      </c>
      <c r="E2176" s="227" t="s">
        <v>65</v>
      </c>
      <c r="F2176" t="s">
        <v>66</v>
      </c>
      <c r="G2176" t="s">
        <v>67</v>
      </c>
      <c r="H2176" t="s">
        <v>14</v>
      </c>
      <c r="I2176" t="s">
        <v>15</v>
      </c>
      <c r="J2176" t="s">
        <v>16</v>
      </c>
    </row>
    <row r="2177" spans="1:10" x14ac:dyDescent="0.35">
      <c r="A2177" t="s">
        <v>10</v>
      </c>
      <c r="B2177" t="s">
        <v>1653</v>
      </c>
      <c r="C2177" s="227" t="s">
        <v>271</v>
      </c>
      <c r="D2177" s="227">
        <v>285.49</v>
      </c>
      <c r="E2177" s="227" t="s">
        <v>65</v>
      </c>
      <c r="F2177" t="s">
        <v>66</v>
      </c>
      <c r="G2177" t="s">
        <v>67</v>
      </c>
      <c r="H2177" t="s">
        <v>14</v>
      </c>
      <c r="I2177" t="s">
        <v>15</v>
      </c>
      <c r="J2177" t="s">
        <v>16</v>
      </c>
    </row>
    <row r="2178" spans="1:10" x14ac:dyDescent="0.35">
      <c r="A2178" t="s">
        <v>10</v>
      </c>
      <c r="B2178" t="s">
        <v>1653</v>
      </c>
      <c r="C2178" s="227" t="s">
        <v>699</v>
      </c>
      <c r="D2178" s="227">
        <v>193.61</v>
      </c>
      <c r="E2178" s="227" t="s">
        <v>65</v>
      </c>
      <c r="F2178" t="s">
        <v>66</v>
      </c>
      <c r="G2178" t="s">
        <v>67</v>
      </c>
      <c r="H2178" t="s">
        <v>14</v>
      </c>
      <c r="I2178" t="s">
        <v>15</v>
      </c>
      <c r="J2178" t="s">
        <v>16</v>
      </c>
    </row>
    <row r="2179" spans="1:10" x14ac:dyDescent="0.35">
      <c r="A2179" t="s">
        <v>10</v>
      </c>
      <c r="B2179" t="s">
        <v>1653</v>
      </c>
      <c r="C2179" s="227" t="s">
        <v>273</v>
      </c>
      <c r="D2179" s="227">
        <v>157.88</v>
      </c>
      <c r="E2179" s="227" t="s">
        <v>65</v>
      </c>
      <c r="F2179" t="s">
        <v>66</v>
      </c>
      <c r="G2179" t="s">
        <v>67</v>
      </c>
      <c r="H2179" t="s">
        <v>14</v>
      </c>
      <c r="I2179" t="s">
        <v>15</v>
      </c>
      <c r="J2179" t="s">
        <v>16</v>
      </c>
    </row>
    <row r="2180" spans="1:10" x14ac:dyDescent="0.35">
      <c r="A2180" t="s">
        <v>10</v>
      </c>
      <c r="B2180" t="s">
        <v>1653</v>
      </c>
      <c r="C2180" s="227" t="s">
        <v>939</v>
      </c>
      <c r="D2180" s="227">
        <v>223.2</v>
      </c>
      <c r="E2180" s="227" t="s">
        <v>65</v>
      </c>
      <c r="F2180" t="s">
        <v>66</v>
      </c>
      <c r="G2180" t="s">
        <v>67</v>
      </c>
      <c r="H2180" t="s">
        <v>14</v>
      </c>
      <c r="I2180" t="s">
        <v>15</v>
      </c>
      <c r="J2180" t="s">
        <v>16</v>
      </c>
    </row>
    <row r="2181" spans="1:10" x14ac:dyDescent="0.35">
      <c r="A2181" t="s">
        <v>10</v>
      </c>
      <c r="B2181" t="s">
        <v>1653</v>
      </c>
      <c r="C2181" s="227" t="s">
        <v>1598</v>
      </c>
      <c r="D2181" s="227">
        <v>50.05</v>
      </c>
      <c r="E2181" s="227" t="s">
        <v>92</v>
      </c>
      <c r="F2181" t="s">
        <v>93</v>
      </c>
      <c r="G2181" t="s">
        <v>67</v>
      </c>
      <c r="H2181" t="s">
        <v>14</v>
      </c>
      <c r="I2181" t="s">
        <v>15</v>
      </c>
      <c r="J2181" t="s">
        <v>16</v>
      </c>
    </row>
    <row r="2182" spans="1:10" x14ac:dyDescent="0.35">
      <c r="A2182" t="s">
        <v>10</v>
      </c>
      <c r="B2182" t="s">
        <v>1653</v>
      </c>
      <c r="C2182" s="227" t="s">
        <v>292</v>
      </c>
      <c r="D2182" s="227">
        <v>92.28</v>
      </c>
      <c r="E2182" s="227" t="s">
        <v>50</v>
      </c>
      <c r="F2182" t="s">
        <v>51</v>
      </c>
      <c r="G2182" t="s">
        <v>13</v>
      </c>
      <c r="H2182" t="s">
        <v>14</v>
      </c>
      <c r="I2182" t="s">
        <v>15</v>
      </c>
      <c r="J2182" t="s">
        <v>16</v>
      </c>
    </row>
    <row r="2183" spans="1:10" x14ac:dyDescent="0.35">
      <c r="A2183" t="s">
        <v>10</v>
      </c>
      <c r="B2183" t="s">
        <v>1653</v>
      </c>
      <c r="C2183" s="227" t="s">
        <v>621</v>
      </c>
      <c r="D2183" s="227">
        <v>70.400000000000006</v>
      </c>
      <c r="E2183" s="227" t="s">
        <v>50</v>
      </c>
      <c r="F2183" t="s">
        <v>51</v>
      </c>
      <c r="G2183" t="s">
        <v>13</v>
      </c>
      <c r="H2183" t="s">
        <v>14</v>
      </c>
      <c r="I2183" t="s">
        <v>15</v>
      </c>
      <c r="J2183" t="s">
        <v>16</v>
      </c>
    </row>
    <row r="2184" spans="1:10" x14ac:dyDescent="0.35">
      <c r="A2184" t="s">
        <v>10</v>
      </c>
      <c r="B2184" t="s">
        <v>1653</v>
      </c>
      <c r="C2184" s="227" t="s">
        <v>641</v>
      </c>
      <c r="D2184" s="227">
        <v>70.5</v>
      </c>
      <c r="E2184" s="227" t="s">
        <v>50</v>
      </c>
      <c r="F2184" t="s">
        <v>51</v>
      </c>
      <c r="G2184" t="s">
        <v>13</v>
      </c>
      <c r="H2184" t="s">
        <v>14</v>
      </c>
      <c r="I2184" t="s">
        <v>15</v>
      </c>
      <c r="J2184" t="s">
        <v>16</v>
      </c>
    </row>
    <row r="2185" spans="1:10" x14ac:dyDescent="0.35">
      <c r="A2185" t="s">
        <v>10</v>
      </c>
      <c r="B2185" t="s">
        <v>1653</v>
      </c>
      <c r="C2185" s="227" t="s">
        <v>1656</v>
      </c>
      <c r="D2185" s="227">
        <v>87.17</v>
      </c>
      <c r="E2185" s="227" t="s">
        <v>50</v>
      </c>
      <c r="F2185" t="s">
        <v>51</v>
      </c>
      <c r="G2185" t="s">
        <v>13</v>
      </c>
      <c r="H2185" t="s">
        <v>14</v>
      </c>
      <c r="I2185" t="s">
        <v>15</v>
      </c>
      <c r="J2185" t="s">
        <v>16</v>
      </c>
    </row>
    <row r="2186" spans="1:10" x14ac:dyDescent="0.35">
      <c r="A2186" t="s">
        <v>10</v>
      </c>
      <c r="B2186" t="s">
        <v>1653</v>
      </c>
      <c r="C2186" s="227" t="s">
        <v>1657</v>
      </c>
      <c r="D2186" s="227">
        <v>178.87</v>
      </c>
      <c r="E2186" s="227" t="s">
        <v>50</v>
      </c>
      <c r="F2186" t="s">
        <v>51</v>
      </c>
      <c r="G2186" t="s">
        <v>13</v>
      </c>
      <c r="H2186" t="s">
        <v>14</v>
      </c>
      <c r="I2186" t="s">
        <v>15</v>
      </c>
      <c r="J2186" t="s">
        <v>16</v>
      </c>
    </row>
    <row r="2187" spans="1:10" x14ac:dyDescent="0.35">
      <c r="A2187" t="s">
        <v>10</v>
      </c>
      <c r="B2187" t="s">
        <v>1653</v>
      </c>
      <c r="C2187" s="227" t="s">
        <v>1548</v>
      </c>
      <c r="D2187" s="227">
        <v>42</v>
      </c>
      <c r="E2187" s="227" t="s">
        <v>50</v>
      </c>
      <c r="F2187" t="s">
        <v>51</v>
      </c>
      <c r="G2187" t="s">
        <v>13</v>
      </c>
      <c r="H2187" t="s">
        <v>14</v>
      </c>
      <c r="I2187" t="s">
        <v>15</v>
      </c>
      <c r="J2187" t="s">
        <v>16</v>
      </c>
    </row>
    <row r="2188" spans="1:10" x14ac:dyDescent="0.35">
      <c r="A2188" t="s">
        <v>10</v>
      </c>
      <c r="B2188" t="s">
        <v>1653</v>
      </c>
      <c r="C2188" s="227" t="s">
        <v>1658</v>
      </c>
      <c r="D2188" s="227">
        <v>143.04</v>
      </c>
      <c r="E2188" s="227" t="s">
        <v>194</v>
      </c>
      <c r="F2188" t="s">
        <v>195</v>
      </c>
      <c r="G2188" t="s">
        <v>13</v>
      </c>
      <c r="H2188" t="s">
        <v>192</v>
      </c>
      <c r="I2188" t="s">
        <v>180</v>
      </c>
      <c r="J2188" t="s">
        <v>193</v>
      </c>
    </row>
    <row r="2189" spans="1:10" x14ac:dyDescent="0.35">
      <c r="A2189" t="s">
        <v>10</v>
      </c>
      <c r="B2189" t="s">
        <v>1653</v>
      </c>
      <c r="C2189" s="227" t="s">
        <v>1659</v>
      </c>
      <c r="D2189" s="227">
        <v>5.1100000000000003</v>
      </c>
      <c r="E2189" s="227" t="s">
        <v>194</v>
      </c>
      <c r="F2189" t="s">
        <v>195</v>
      </c>
      <c r="G2189" t="s">
        <v>13</v>
      </c>
      <c r="H2189" t="s">
        <v>192</v>
      </c>
      <c r="I2189" t="s">
        <v>180</v>
      </c>
      <c r="J2189" t="s">
        <v>193</v>
      </c>
    </row>
    <row r="2190" spans="1:10" x14ac:dyDescent="0.35">
      <c r="A2190" t="s">
        <v>10</v>
      </c>
      <c r="B2190" t="s">
        <v>1653</v>
      </c>
      <c r="C2190" s="227" t="s">
        <v>1238</v>
      </c>
      <c r="D2190" s="227">
        <v>5.18</v>
      </c>
      <c r="E2190" s="227" t="s">
        <v>194</v>
      </c>
      <c r="F2190" t="s">
        <v>195</v>
      </c>
      <c r="G2190" t="s">
        <v>13</v>
      </c>
      <c r="H2190" t="s">
        <v>192</v>
      </c>
      <c r="I2190" t="s">
        <v>180</v>
      </c>
      <c r="J2190" t="s">
        <v>193</v>
      </c>
    </row>
    <row r="2191" spans="1:10" x14ac:dyDescent="0.35">
      <c r="A2191" t="s">
        <v>10</v>
      </c>
      <c r="B2191" t="s">
        <v>1653</v>
      </c>
      <c r="C2191" s="227" t="s">
        <v>245</v>
      </c>
      <c r="D2191" s="227">
        <v>1.37</v>
      </c>
      <c r="E2191" s="227" t="s">
        <v>41</v>
      </c>
      <c r="F2191" t="s">
        <v>42</v>
      </c>
      <c r="G2191" t="s">
        <v>13</v>
      </c>
      <c r="H2191" t="s">
        <v>14</v>
      </c>
      <c r="I2191" t="s">
        <v>15</v>
      </c>
      <c r="J2191" t="s">
        <v>16</v>
      </c>
    </row>
    <row r="2192" spans="1:10" x14ac:dyDescent="0.35">
      <c r="A2192" t="s">
        <v>10</v>
      </c>
      <c r="B2192" t="s">
        <v>1653</v>
      </c>
      <c r="C2192" s="227" t="s">
        <v>636</v>
      </c>
      <c r="D2192" s="227">
        <v>1.08</v>
      </c>
      <c r="E2192" s="227" t="s">
        <v>41</v>
      </c>
      <c r="F2192" t="s">
        <v>42</v>
      </c>
      <c r="G2192" t="s">
        <v>13</v>
      </c>
      <c r="H2192" t="s">
        <v>14</v>
      </c>
      <c r="I2192" t="s">
        <v>15</v>
      </c>
      <c r="J2192" t="s">
        <v>16</v>
      </c>
    </row>
    <row r="2193" spans="1:10" x14ac:dyDescent="0.35">
      <c r="A2193" t="s">
        <v>10</v>
      </c>
      <c r="B2193" t="s">
        <v>1653</v>
      </c>
      <c r="C2193" s="227" t="s">
        <v>397</v>
      </c>
      <c r="D2193" s="227">
        <v>161.41999999999999</v>
      </c>
      <c r="E2193" s="227" t="s">
        <v>50</v>
      </c>
      <c r="F2193" t="s">
        <v>51</v>
      </c>
      <c r="G2193" t="s">
        <v>13</v>
      </c>
      <c r="H2193" t="s">
        <v>14</v>
      </c>
      <c r="I2193" t="s">
        <v>15</v>
      </c>
      <c r="J2193" t="s">
        <v>16</v>
      </c>
    </row>
    <row r="2194" spans="1:10" x14ac:dyDescent="0.35">
      <c r="A2194" t="s">
        <v>10</v>
      </c>
      <c r="B2194" t="s">
        <v>1653</v>
      </c>
      <c r="C2194" s="227" t="s">
        <v>398</v>
      </c>
      <c r="D2194" s="227">
        <v>136.75</v>
      </c>
      <c r="E2194" s="227" t="s">
        <v>50</v>
      </c>
      <c r="F2194" t="s">
        <v>51</v>
      </c>
      <c r="G2194" t="s">
        <v>13</v>
      </c>
      <c r="H2194" t="s">
        <v>14</v>
      </c>
      <c r="I2194" t="s">
        <v>15</v>
      </c>
      <c r="J2194" t="s">
        <v>16</v>
      </c>
    </row>
    <row r="2195" spans="1:10" x14ac:dyDescent="0.35">
      <c r="A2195" t="s">
        <v>10</v>
      </c>
      <c r="B2195" t="s">
        <v>1653</v>
      </c>
      <c r="C2195" s="227" t="s">
        <v>53</v>
      </c>
      <c r="D2195" s="227">
        <v>178.92</v>
      </c>
      <c r="E2195" s="227" t="s">
        <v>50</v>
      </c>
      <c r="F2195" t="s">
        <v>51</v>
      </c>
      <c r="G2195" t="s">
        <v>13</v>
      </c>
      <c r="H2195" t="s">
        <v>14</v>
      </c>
      <c r="I2195" t="s">
        <v>15</v>
      </c>
      <c r="J2195" t="s">
        <v>16</v>
      </c>
    </row>
    <row r="2196" spans="1:10" x14ac:dyDescent="0.35">
      <c r="A2196" t="s">
        <v>10</v>
      </c>
      <c r="B2196" t="s">
        <v>1653</v>
      </c>
      <c r="C2196" s="227" t="s">
        <v>223</v>
      </c>
      <c r="D2196" s="227">
        <v>195.42</v>
      </c>
      <c r="E2196" s="227" t="s">
        <v>50</v>
      </c>
      <c r="F2196" t="s">
        <v>51</v>
      </c>
      <c r="G2196" t="s">
        <v>13</v>
      </c>
      <c r="H2196" t="s">
        <v>14</v>
      </c>
      <c r="I2196" t="s">
        <v>15</v>
      </c>
      <c r="J2196" t="s">
        <v>16</v>
      </c>
    </row>
    <row r="2197" spans="1:10" x14ac:dyDescent="0.35">
      <c r="A2197" t="s">
        <v>10</v>
      </c>
      <c r="B2197" t="s">
        <v>1653</v>
      </c>
      <c r="C2197" s="227" t="s">
        <v>49</v>
      </c>
      <c r="D2197" s="227">
        <v>159.19</v>
      </c>
      <c r="E2197" s="227" t="s">
        <v>50</v>
      </c>
      <c r="F2197" t="s">
        <v>51</v>
      </c>
      <c r="G2197" t="s">
        <v>13</v>
      </c>
      <c r="H2197" t="s">
        <v>14</v>
      </c>
      <c r="I2197" t="s">
        <v>15</v>
      </c>
      <c r="J2197" t="s">
        <v>16</v>
      </c>
    </row>
    <row r="2198" spans="1:10" x14ac:dyDescent="0.35">
      <c r="A2198" t="s">
        <v>10</v>
      </c>
      <c r="B2198" t="s">
        <v>1653</v>
      </c>
      <c r="C2198" s="227" t="s">
        <v>222</v>
      </c>
      <c r="D2198" s="227">
        <v>150.52000000000001</v>
      </c>
      <c r="E2198" s="227" t="s">
        <v>50</v>
      </c>
      <c r="F2198" t="s">
        <v>51</v>
      </c>
      <c r="G2198" t="s">
        <v>13</v>
      </c>
      <c r="H2198" t="s">
        <v>14</v>
      </c>
      <c r="I2198" t="s">
        <v>15</v>
      </c>
      <c r="J2198" t="s">
        <v>16</v>
      </c>
    </row>
    <row r="2199" spans="1:10" x14ac:dyDescent="0.35">
      <c r="A2199" t="s">
        <v>10</v>
      </c>
      <c r="B2199" t="s">
        <v>1653</v>
      </c>
      <c r="C2199" s="227" t="s">
        <v>85</v>
      </c>
      <c r="D2199" s="227">
        <v>82.31</v>
      </c>
      <c r="E2199" s="227" t="s">
        <v>61</v>
      </c>
      <c r="F2199" t="s">
        <v>62</v>
      </c>
      <c r="G2199" t="s">
        <v>62</v>
      </c>
      <c r="H2199" t="s">
        <v>1660</v>
      </c>
      <c r="I2199" t="s">
        <v>899</v>
      </c>
      <c r="J2199" t="s">
        <v>1660</v>
      </c>
    </row>
    <row r="2200" spans="1:10" x14ac:dyDescent="0.35">
      <c r="A2200" t="s">
        <v>10</v>
      </c>
      <c r="B2200" t="s">
        <v>1653</v>
      </c>
      <c r="C2200" s="227" t="s">
        <v>97</v>
      </c>
      <c r="D2200" s="227">
        <v>126.75</v>
      </c>
      <c r="E2200" s="227" t="s">
        <v>61</v>
      </c>
      <c r="F2200" t="s">
        <v>62</v>
      </c>
      <c r="G2200" t="s">
        <v>62</v>
      </c>
      <c r="H2200" t="s">
        <v>1660</v>
      </c>
      <c r="I2200" t="s">
        <v>899</v>
      </c>
      <c r="J2200" t="s">
        <v>1660</v>
      </c>
    </row>
    <row r="2201" spans="1:10" x14ac:dyDescent="0.35">
      <c r="A2201" t="s">
        <v>10</v>
      </c>
      <c r="B2201" t="s">
        <v>1653</v>
      </c>
      <c r="C2201" s="227" t="s">
        <v>190</v>
      </c>
      <c r="D2201" s="227">
        <v>304.70999999999998</v>
      </c>
      <c r="E2201" s="227" t="s">
        <v>61</v>
      </c>
      <c r="F2201" t="s">
        <v>62</v>
      </c>
      <c r="G2201" t="s">
        <v>62</v>
      </c>
      <c r="H2201" t="s">
        <v>1660</v>
      </c>
      <c r="I2201" t="s">
        <v>899</v>
      </c>
      <c r="J2201" t="s">
        <v>1660</v>
      </c>
    </row>
    <row r="2202" spans="1:10" x14ac:dyDescent="0.35">
      <c r="A2202" t="s">
        <v>10</v>
      </c>
      <c r="B2202" t="s">
        <v>1653</v>
      </c>
      <c r="C2202" s="227" t="s">
        <v>94</v>
      </c>
      <c r="D2202" s="227">
        <v>258.81</v>
      </c>
      <c r="E2202" s="227" t="s">
        <v>147</v>
      </c>
      <c r="F2202" t="s">
        <v>148</v>
      </c>
      <c r="G2202" t="s">
        <v>80</v>
      </c>
      <c r="H2202" t="s">
        <v>1660</v>
      </c>
      <c r="I2202" t="s">
        <v>899</v>
      </c>
      <c r="J2202" t="s">
        <v>1660</v>
      </c>
    </row>
    <row r="2203" spans="1:10" x14ac:dyDescent="0.35">
      <c r="A2203" t="s">
        <v>10</v>
      </c>
      <c r="B2203" t="s">
        <v>1653</v>
      </c>
      <c r="C2203" s="227" t="s">
        <v>84</v>
      </c>
      <c r="D2203" s="227">
        <v>195.87</v>
      </c>
      <c r="E2203" s="227" t="s">
        <v>147</v>
      </c>
      <c r="F2203" t="s">
        <v>148</v>
      </c>
      <c r="G2203" t="s">
        <v>80</v>
      </c>
      <c r="H2203" t="s">
        <v>1660</v>
      </c>
      <c r="I2203" t="s">
        <v>899</v>
      </c>
      <c r="J2203" t="s">
        <v>1660</v>
      </c>
    </row>
    <row r="2204" spans="1:10" x14ac:dyDescent="0.35">
      <c r="A2204" t="s">
        <v>10</v>
      </c>
      <c r="B2204" t="s">
        <v>1653</v>
      </c>
      <c r="C2204" s="227" t="s">
        <v>469</v>
      </c>
      <c r="D2204" s="227">
        <v>89.87</v>
      </c>
      <c r="E2204" s="227" t="s">
        <v>147</v>
      </c>
      <c r="F2204" t="s">
        <v>148</v>
      </c>
      <c r="G2204" t="s">
        <v>80</v>
      </c>
      <c r="H2204" t="s">
        <v>1660</v>
      </c>
      <c r="I2204" t="s">
        <v>899</v>
      </c>
      <c r="J2204" t="s">
        <v>1660</v>
      </c>
    </row>
    <row r="2205" spans="1:10" x14ac:dyDescent="0.35">
      <c r="A2205" t="s">
        <v>10</v>
      </c>
      <c r="B2205" t="s">
        <v>1653</v>
      </c>
      <c r="C2205" s="227" t="s">
        <v>100</v>
      </c>
      <c r="D2205" s="227">
        <v>94.62</v>
      </c>
      <c r="E2205" s="227" t="s">
        <v>275</v>
      </c>
      <c r="F2205" t="s">
        <v>276</v>
      </c>
      <c r="G2205" t="s">
        <v>80</v>
      </c>
      <c r="H2205" t="s">
        <v>1660</v>
      </c>
      <c r="I2205" t="s">
        <v>899</v>
      </c>
      <c r="J2205" t="s">
        <v>1660</v>
      </c>
    </row>
    <row r="2206" spans="1:10" x14ac:dyDescent="0.35">
      <c r="A2206" t="s">
        <v>10</v>
      </c>
      <c r="B2206" t="s">
        <v>1653</v>
      </c>
      <c r="C2206" s="227" t="s">
        <v>79</v>
      </c>
      <c r="D2206" s="227">
        <v>153.52000000000001</v>
      </c>
      <c r="E2206" s="227" t="s">
        <v>65</v>
      </c>
      <c r="F2206" t="s">
        <v>66</v>
      </c>
      <c r="G2206" t="s">
        <v>67</v>
      </c>
      <c r="H2206" t="s">
        <v>1660</v>
      </c>
      <c r="I2206" t="s">
        <v>899</v>
      </c>
      <c r="J2206" t="s">
        <v>1660</v>
      </c>
    </row>
    <row r="2207" spans="1:10" x14ac:dyDescent="0.35">
      <c r="A2207" t="s">
        <v>10</v>
      </c>
      <c r="B2207" t="s">
        <v>1653</v>
      </c>
      <c r="C2207" s="227" t="s">
        <v>308</v>
      </c>
      <c r="D2207" s="227">
        <v>95.25</v>
      </c>
      <c r="E2207" s="227" t="s">
        <v>65</v>
      </c>
      <c r="F2207" t="s">
        <v>66</v>
      </c>
      <c r="G2207" t="s">
        <v>67</v>
      </c>
      <c r="H2207" t="s">
        <v>1660</v>
      </c>
      <c r="I2207" t="s">
        <v>899</v>
      </c>
      <c r="J2207" t="s">
        <v>1660</v>
      </c>
    </row>
    <row r="2208" spans="1:10" x14ac:dyDescent="0.35">
      <c r="A2208" t="s">
        <v>10</v>
      </c>
      <c r="B2208" t="s">
        <v>1653</v>
      </c>
      <c r="C2208" s="227" t="s">
        <v>910</v>
      </c>
      <c r="D2208" s="227">
        <v>131.71</v>
      </c>
      <c r="E2208" s="227" t="s">
        <v>47</v>
      </c>
      <c r="F2208" t="s">
        <v>48</v>
      </c>
      <c r="G2208" t="s">
        <v>13</v>
      </c>
      <c r="H2208" t="s">
        <v>14</v>
      </c>
      <c r="I2208" t="s">
        <v>15</v>
      </c>
      <c r="J2208" t="s">
        <v>16</v>
      </c>
    </row>
    <row r="2209" spans="1:10" x14ac:dyDescent="0.35">
      <c r="A2209" t="s">
        <v>10</v>
      </c>
      <c r="B2209" t="s">
        <v>1653</v>
      </c>
      <c r="C2209" s="227" t="s">
        <v>1661</v>
      </c>
      <c r="D2209" s="227">
        <v>135.88999999999999</v>
      </c>
      <c r="E2209" s="227" t="s">
        <v>47</v>
      </c>
      <c r="F2209" t="s">
        <v>48</v>
      </c>
      <c r="G2209" t="s">
        <v>13</v>
      </c>
      <c r="H2209" t="s">
        <v>14</v>
      </c>
      <c r="I2209" t="s">
        <v>15</v>
      </c>
      <c r="J2209" t="s">
        <v>16</v>
      </c>
    </row>
    <row r="2210" spans="1:10" x14ac:dyDescent="0.35">
      <c r="A2210" t="s">
        <v>10</v>
      </c>
      <c r="B2210" t="s">
        <v>1653</v>
      </c>
      <c r="C2210" s="227" t="s">
        <v>1007</v>
      </c>
      <c r="D2210" s="227">
        <v>116.43</v>
      </c>
      <c r="E2210" s="227" t="s">
        <v>65</v>
      </c>
      <c r="F2210" t="s">
        <v>66</v>
      </c>
      <c r="G2210" t="s">
        <v>80</v>
      </c>
      <c r="H2210" t="s">
        <v>1044</v>
      </c>
      <c r="I2210" t="s">
        <v>1044</v>
      </c>
      <c r="J2210" t="s">
        <v>1044</v>
      </c>
    </row>
    <row r="2211" spans="1:10" x14ac:dyDescent="0.35">
      <c r="A2211" t="s">
        <v>10</v>
      </c>
      <c r="B2211" t="s">
        <v>1653</v>
      </c>
      <c r="C2211" s="227" t="s">
        <v>1006</v>
      </c>
      <c r="D2211" s="227">
        <v>320.73</v>
      </c>
      <c r="E2211" s="227" t="s">
        <v>262</v>
      </c>
      <c r="F2211" t="s">
        <v>263</v>
      </c>
      <c r="G2211" t="s">
        <v>73</v>
      </c>
      <c r="H2211" t="s">
        <v>1044</v>
      </c>
      <c r="I2211" t="s">
        <v>1044</v>
      </c>
      <c r="J2211" t="s">
        <v>1044</v>
      </c>
    </row>
    <row r="2212" spans="1:10" x14ac:dyDescent="0.35">
      <c r="A2212" t="s">
        <v>10</v>
      </c>
      <c r="B2212" t="s">
        <v>1653</v>
      </c>
      <c r="C2212" s="227" t="s">
        <v>267</v>
      </c>
      <c r="D2212" s="227">
        <v>1016.61</v>
      </c>
      <c r="E2212" s="227" t="s">
        <v>262</v>
      </c>
      <c r="F2212" t="s">
        <v>263</v>
      </c>
      <c r="G2212" t="s">
        <v>73</v>
      </c>
      <c r="H2212" t="s">
        <v>1044</v>
      </c>
      <c r="I2212" t="s">
        <v>1044</v>
      </c>
      <c r="J2212" t="s">
        <v>1044</v>
      </c>
    </row>
    <row r="2213" spans="1:10" x14ac:dyDescent="0.35">
      <c r="A2213" t="s">
        <v>10</v>
      </c>
      <c r="B2213" t="s">
        <v>1653</v>
      </c>
      <c r="C2213" s="227" t="s">
        <v>281</v>
      </c>
      <c r="D2213" s="227">
        <v>969.16</v>
      </c>
      <c r="E2213" s="227" t="s">
        <v>262</v>
      </c>
      <c r="F2213" t="s">
        <v>263</v>
      </c>
      <c r="G2213" t="s">
        <v>73</v>
      </c>
      <c r="H2213" t="s">
        <v>1044</v>
      </c>
      <c r="I2213" t="s">
        <v>1044</v>
      </c>
      <c r="J2213" t="s">
        <v>1044</v>
      </c>
    </row>
    <row r="2214" spans="1:10" x14ac:dyDescent="0.35">
      <c r="A2214" t="s">
        <v>10</v>
      </c>
      <c r="B2214" t="s">
        <v>1653</v>
      </c>
      <c r="C2214" s="227" t="s">
        <v>282</v>
      </c>
      <c r="D2214" s="227">
        <v>342.5</v>
      </c>
      <c r="E2214" s="227" t="s">
        <v>262</v>
      </c>
      <c r="F2214" t="s">
        <v>263</v>
      </c>
      <c r="G2214" t="s">
        <v>73</v>
      </c>
      <c r="H2214" t="s">
        <v>1044</v>
      </c>
      <c r="I2214" t="s">
        <v>1044</v>
      </c>
      <c r="J2214" t="s">
        <v>1044</v>
      </c>
    </row>
    <row r="2215" spans="1:10" x14ac:dyDescent="0.35">
      <c r="A2215" t="s">
        <v>10</v>
      </c>
      <c r="B2215" t="s">
        <v>1653</v>
      </c>
      <c r="C2215" s="227" t="s">
        <v>283</v>
      </c>
      <c r="D2215" s="227">
        <v>789.12</v>
      </c>
      <c r="E2215" s="227" t="s">
        <v>262</v>
      </c>
      <c r="F2215" t="s">
        <v>263</v>
      </c>
      <c r="G2215" t="s">
        <v>73</v>
      </c>
      <c r="H2215" t="s">
        <v>1044</v>
      </c>
      <c r="I2215" t="s">
        <v>1044</v>
      </c>
      <c r="J2215" t="s">
        <v>1044</v>
      </c>
    </row>
    <row r="2216" spans="1:10" x14ac:dyDescent="0.35">
      <c r="A2216" t="s">
        <v>10</v>
      </c>
      <c r="B2216" t="s">
        <v>1653</v>
      </c>
      <c r="C2216" s="227" t="s">
        <v>1005</v>
      </c>
      <c r="D2216" s="227">
        <v>77.05</v>
      </c>
      <c r="E2216" s="227" t="s">
        <v>203</v>
      </c>
      <c r="F2216" t="s">
        <v>204</v>
      </c>
      <c r="G2216" t="s">
        <v>73</v>
      </c>
      <c r="H2216" t="s">
        <v>1044</v>
      </c>
      <c r="I2216" t="s">
        <v>1044</v>
      </c>
      <c r="J2216" t="s">
        <v>1044</v>
      </c>
    </row>
    <row r="2217" spans="1:10" x14ac:dyDescent="0.35">
      <c r="A2217" t="s">
        <v>10</v>
      </c>
      <c r="B2217" t="s">
        <v>1653</v>
      </c>
      <c r="C2217" s="227" t="s">
        <v>784</v>
      </c>
      <c r="D2217" s="227">
        <v>12.83</v>
      </c>
      <c r="E2217" s="227" t="s">
        <v>55</v>
      </c>
      <c r="F2217" t="s">
        <v>56</v>
      </c>
      <c r="G2217" t="s">
        <v>13</v>
      </c>
      <c r="H2217" t="s">
        <v>57</v>
      </c>
      <c r="I2217" t="s">
        <v>15</v>
      </c>
      <c r="J2217" t="s">
        <v>58</v>
      </c>
    </row>
    <row r="2218" spans="1:10" x14ac:dyDescent="0.35">
      <c r="A2218" t="s">
        <v>10</v>
      </c>
      <c r="B2218" t="s">
        <v>1653</v>
      </c>
      <c r="C2218" s="227" t="s">
        <v>1662</v>
      </c>
      <c r="D2218" s="227">
        <v>15.92</v>
      </c>
      <c r="E2218" s="227" t="s">
        <v>55</v>
      </c>
      <c r="F2218" t="s">
        <v>56</v>
      </c>
      <c r="G2218" t="s">
        <v>13</v>
      </c>
      <c r="H2218" t="s">
        <v>57</v>
      </c>
      <c r="I2218" t="s">
        <v>15</v>
      </c>
      <c r="J2218" t="s">
        <v>58</v>
      </c>
    </row>
    <row r="2219" spans="1:10" x14ac:dyDescent="0.35">
      <c r="A2219" t="s">
        <v>10</v>
      </c>
      <c r="B2219" t="s">
        <v>1653</v>
      </c>
      <c r="C2219" s="227" t="s">
        <v>1026</v>
      </c>
      <c r="D2219" s="227">
        <v>87.29</v>
      </c>
      <c r="E2219" s="227" t="s">
        <v>55</v>
      </c>
      <c r="F2219" t="s">
        <v>56</v>
      </c>
      <c r="G2219" t="s">
        <v>13</v>
      </c>
      <c r="H2219" t="s">
        <v>57</v>
      </c>
      <c r="I2219" t="s">
        <v>15</v>
      </c>
      <c r="J2219" t="s">
        <v>58</v>
      </c>
    </row>
    <row r="2220" spans="1:10" x14ac:dyDescent="0.35">
      <c r="A2220" t="s">
        <v>10</v>
      </c>
      <c r="B2220" t="s">
        <v>1653</v>
      </c>
      <c r="C2220" s="227" t="s">
        <v>1551</v>
      </c>
      <c r="D2220" s="227">
        <v>108.71</v>
      </c>
      <c r="E2220" s="227" t="s">
        <v>55</v>
      </c>
      <c r="F2220" t="s">
        <v>56</v>
      </c>
      <c r="G2220" t="s">
        <v>13</v>
      </c>
      <c r="H2220" t="s">
        <v>57</v>
      </c>
      <c r="I2220" t="s">
        <v>15</v>
      </c>
      <c r="J2220" t="s">
        <v>58</v>
      </c>
    </row>
    <row r="2221" spans="1:10" x14ac:dyDescent="0.35">
      <c r="A2221" t="s">
        <v>10</v>
      </c>
      <c r="B2221" t="s">
        <v>1653</v>
      </c>
      <c r="C2221" s="227" t="s">
        <v>721</v>
      </c>
      <c r="D2221" s="227">
        <v>77.959999999999994</v>
      </c>
      <c r="E2221" s="227" t="s">
        <v>345</v>
      </c>
      <c r="F2221" t="s">
        <v>346</v>
      </c>
      <c r="G2221" t="s">
        <v>13</v>
      </c>
      <c r="H2221" t="s">
        <v>14</v>
      </c>
      <c r="I2221" t="s">
        <v>15</v>
      </c>
      <c r="J2221" t="s">
        <v>16</v>
      </c>
    </row>
    <row r="2222" spans="1:10" x14ac:dyDescent="0.35">
      <c r="A2222" t="s">
        <v>10</v>
      </c>
      <c r="B2222" t="s">
        <v>1653</v>
      </c>
      <c r="C2222" s="227" t="s">
        <v>35</v>
      </c>
      <c r="D2222" s="227">
        <v>48.4</v>
      </c>
      <c r="E2222" s="227" t="s">
        <v>36</v>
      </c>
      <c r="F2222" t="s">
        <v>37</v>
      </c>
      <c r="G2222" t="s">
        <v>13</v>
      </c>
      <c r="H2222" t="s">
        <v>14</v>
      </c>
      <c r="I2222" t="s">
        <v>15</v>
      </c>
      <c r="J2222" t="s">
        <v>16</v>
      </c>
    </row>
    <row r="2223" spans="1:10" x14ac:dyDescent="0.35">
      <c r="A2223" t="s">
        <v>10</v>
      </c>
      <c r="B2223" t="s">
        <v>1653</v>
      </c>
      <c r="C2223" s="227" t="s">
        <v>336</v>
      </c>
      <c r="D2223" s="227">
        <v>71.31</v>
      </c>
      <c r="E2223" s="227" t="s">
        <v>36</v>
      </c>
      <c r="F2223" t="s">
        <v>37</v>
      </c>
      <c r="G2223" t="s">
        <v>13</v>
      </c>
      <c r="H2223" t="s">
        <v>14</v>
      </c>
      <c r="I2223" t="s">
        <v>15</v>
      </c>
      <c r="J2223" t="s">
        <v>16</v>
      </c>
    </row>
    <row r="2224" spans="1:10" x14ac:dyDescent="0.35">
      <c r="A2224" t="s">
        <v>10</v>
      </c>
      <c r="B2224" t="s">
        <v>1653</v>
      </c>
      <c r="C2224" s="227" t="s">
        <v>1663</v>
      </c>
      <c r="D2224" s="227">
        <v>135.58000000000001</v>
      </c>
      <c r="E2224" s="227" t="s">
        <v>11</v>
      </c>
      <c r="F2224" t="s">
        <v>12</v>
      </c>
      <c r="G2224" t="s">
        <v>13</v>
      </c>
      <c r="H2224" t="s">
        <v>14</v>
      </c>
      <c r="I2224" t="s">
        <v>15</v>
      </c>
      <c r="J2224" t="s">
        <v>16</v>
      </c>
    </row>
    <row r="2225" spans="1:10" x14ac:dyDescent="0.35">
      <c r="A2225" t="s">
        <v>10</v>
      </c>
      <c r="B2225" t="s">
        <v>1653</v>
      </c>
      <c r="C2225" s="227" t="s">
        <v>854</v>
      </c>
      <c r="D2225" s="227">
        <v>178.5</v>
      </c>
      <c r="E2225" s="227" t="s">
        <v>11</v>
      </c>
      <c r="F2225" t="s">
        <v>12</v>
      </c>
      <c r="G2225" t="s">
        <v>13</v>
      </c>
      <c r="H2225" t="s">
        <v>14</v>
      </c>
      <c r="I2225" t="s">
        <v>15</v>
      </c>
      <c r="J2225" t="s">
        <v>16</v>
      </c>
    </row>
    <row r="2226" spans="1:10" x14ac:dyDescent="0.35">
      <c r="A2226" t="s">
        <v>10</v>
      </c>
      <c r="B2226" t="s">
        <v>1653</v>
      </c>
      <c r="C2226" s="227" t="s">
        <v>1664</v>
      </c>
      <c r="D2226" s="227">
        <v>138.57</v>
      </c>
      <c r="E2226" s="227" t="s">
        <v>11</v>
      </c>
      <c r="F2226" t="s">
        <v>12</v>
      </c>
      <c r="G2226" t="s">
        <v>13</v>
      </c>
      <c r="H2226" t="s">
        <v>14</v>
      </c>
      <c r="I2226" t="s">
        <v>15</v>
      </c>
      <c r="J2226" t="s">
        <v>16</v>
      </c>
    </row>
    <row r="2227" spans="1:10" x14ac:dyDescent="0.35">
      <c r="A2227" t="s">
        <v>10</v>
      </c>
      <c r="B2227" t="s">
        <v>1653</v>
      </c>
      <c r="C2227" s="227" t="s">
        <v>880</v>
      </c>
      <c r="D2227" s="227">
        <v>75.8</v>
      </c>
      <c r="E2227" s="227" t="s">
        <v>11</v>
      </c>
      <c r="F2227" t="s">
        <v>12</v>
      </c>
      <c r="G2227" t="s">
        <v>13</v>
      </c>
      <c r="H2227" t="s">
        <v>14</v>
      </c>
      <c r="I2227" t="s">
        <v>15</v>
      </c>
      <c r="J2227" t="s">
        <v>16</v>
      </c>
    </row>
    <row r="2228" spans="1:10" x14ac:dyDescent="0.35">
      <c r="A2228" t="s">
        <v>10</v>
      </c>
      <c r="B2228" t="s">
        <v>1653</v>
      </c>
      <c r="C2228" s="227" t="s">
        <v>1599</v>
      </c>
      <c r="D2228" s="227">
        <v>53.02</v>
      </c>
      <c r="E2228" s="227" t="s">
        <v>11</v>
      </c>
      <c r="F2228" t="s">
        <v>12</v>
      </c>
      <c r="G2228" t="s">
        <v>13</v>
      </c>
      <c r="H2228" t="s">
        <v>14</v>
      </c>
      <c r="I2228" t="s">
        <v>15</v>
      </c>
      <c r="J2228" t="s">
        <v>16</v>
      </c>
    </row>
    <row r="2229" spans="1:10" x14ac:dyDescent="0.35">
      <c r="A2229" t="s">
        <v>10</v>
      </c>
      <c r="B2229" t="s">
        <v>1653</v>
      </c>
      <c r="C2229" s="227" t="s">
        <v>1018</v>
      </c>
      <c r="D2229" s="227">
        <v>267.23</v>
      </c>
      <c r="E2229" s="227" t="s">
        <v>11</v>
      </c>
      <c r="F2229" t="s">
        <v>12</v>
      </c>
      <c r="G2229" t="s">
        <v>13</v>
      </c>
      <c r="H2229" t="s">
        <v>14</v>
      </c>
      <c r="I2229" t="s">
        <v>15</v>
      </c>
      <c r="J2229" t="s">
        <v>16</v>
      </c>
    </row>
    <row r="2230" spans="1:10" x14ac:dyDescent="0.35">
      <c r="A2230" t="s">
        <v>10</v>
      </c>
      <c r="B2230" t="s">
        <v>1653</v>
      </c>
      <c r="C2230" s="227" t="s">
        <v>735</v>
      </c>
      <c r="D2230" s="227">
        <v>29</v>
      </c>
      <c r="E2230" s="227" t="s">
        <v>28</v>
      </c>
      <c r="F2230" t="s">
        <v>29</v>
      </c>
      <c r="G2230" t="s">
        <v>13</v>
      </c>
      <c r="H2230" t="s">
        <v>14</v>
      </c>
      <c r="I2230" t="s">
        <v>15</v>
      </c>
      <c r="J2230" t="s">
        <v>16</v>
      </c>
    </row>
    <row r="2231" spans="1:10" x14ac:dyDescent="0.35">
      <c r="A2231" t="s">
        <v>10</v>
      </c>
      <c r="B2231" t="s">
        <v>1653</v>
      </c>
      <c r="C2231" s="227" t="s">
        <v>30</v>
      </c>
      <c r="D2231" s="227">
        <v>75.69</v>
      </c>
      <c r="E2231" s="227" t="s">
        <v>31</v>
      </c>
      <c r="F2231" t="s">
        <v>32</v>
      </c>
      <c r="G2231" t="s">
        <v>13</v>
      </c>
      <c r="H2231" t="s">
        <v>14</v>
      </c>
      <c r="I2231" t="s">
        <v>15</v>
      </c>
      <c r="J2231" t="s">
        <v>16</v>
      </c>
    </row>
    <row r="2232" spans="1:10" x14ac:dyDescent="0.35">
      <c r="A2232" t="s">
        <v>10</v>
      </c>
      <c r="B2232" t="s">
        <v>1653</v>
      </c>
      <c r="C2232" s="227" t="s">
        <v>242</v>
      </c>
      <c r="D2232" s="227">
        <v>265.36</v>
      </c>
      <c r="E2232" s="227" t="s">
        <v>31</v>
      </c>
      <c r="F2232" t="s">
        <v>32</v>
      </c>
      <c r="G2232" t="s">
        <v>13</v>
      </c>
      <c r="H2232" t="s">
        <v>14</v>
      </c>
      <c r="I2232" t="s">
        <v>15</v>
      </c>
      <c r="J2232" t="s">
        <v>16</v>
      </c>
    </row>
    <row r="2233" spans="1:10" x14ac:dyDescent="0.35">
      <c r="A2233" t="s">
        <v>10</v>
      </c>
      <c r="B2233" t="s">
        <v>1653</v>
      </c>
      <c r="C2233" s="227" t="s">
        <v>629</v>
      </c>
      <c r="D2233" s="227">
        <v>85.66</v>
      </c>
      <c r="E2233" s="227" t="s">
        <v>31</v>
      </c>
      <c r="F2233" t="s">
        <v>32</v>
      </c>
      <c r="G2233" t="s">
        <v>13</v>
      </c>
      <c r="H2233" t="s">
        <v>14</v>
      </c>
      <c r="I2233" t="s">
        <v>15</v>
      </c>
      <c r="J2233" t="s">
        <v>16</v>
      </c>
    </row>
    <row r="2234" spans="1:10" x14ac:dyDescent="0.35">
      <c r="A2234" t="s">
        <v>10</v>
      </c>
      <c r="B2234" t="s">
        <v>1653</v>
      </c>
      <c r="C2234" s="227" t="s">
        <v>39</v>
      </c>
      <c r="D2234" s="227">
        <v>260.92</v>
      </c>
      <c r="E2234" s="227" t="s">
        <v>31</v>
      </c>
      <c r="F2234" t="s">
        <v>32</v>
      </c>
      <c r="G2234" t="s">
        <v>13</v>
      </c>
      <c r="H2234" t="s">
        <v>14</v>
      </c>
      <c r="I2234" t="s">
        <v>15</v>
      </c>
      <c r="J2234" t="s">
        <v>16</v>
      </c>
    </row>
    <row r="2235" spans="1:10" x14ac:dyDescent="0.35">
      <c r="A2235" t="s">
        <v>10</v>
      </c>
      <c r="B2235" t="s">
        <v>1653</v>
      </c>
      <c r="C2235" s="227" t="s">
        <v>243</v>
      </c>
      <c r="D2235" s="227">
        <v>183.07</v>
      </c>
      <c r="E2235" s="227" t="s">
        <v>31</v>
      </c>
      <c r="F2235" t="s">
        <v>32</v>
      </c>
      <c r="G2235" t="s">
        <v>13</v>
      </c>
      <c r="H2235" t="s">
        <v>14</v>
      </c>
      <c r="I2235" t="s">
        <v>15</v>
      </c>
      <c r="J2235" t="s">
        <v>16</v>
      </c>
    </row>
    <row r="2236" spans="1:10" x14ac:dyDescent="0.35">
      <c r="A2236" t="s">
        <v>10</v>
      </c>
      <c r="B2236" t="s">
        <v>1653</v>
      </c>
      <c r="C2236" s="227" t="s">
        <v>244</v>
      </c>
      <c r="D2236" s="227">
        <v>146.61000000000001</v>
      </c>
      <c r="E2236" s="227" t="s">
        <v>31</v>
      </c>
      <c r="F2236" t="s">
        <v>32</v>
      </c>
      <c r="G2236" t="s">
        <v>13</v>
      </c>
      <c r="H2236" t="s">
        <v>14</v>
      </c>
      <c r="I2236" t="s">
        <v>15</v>
      </c>
      <c r="J2236" t="s">
        <v>16</v>
      </c>
    </row>
    <row r="2237" spans="1:10" x14ac:dyDescent="0.35">
      <c r="A2237" t="s">
        <v>10</v>
      </c>
      <c r="B2237" t="s">
        <v>1653</v>
      </c>
      <c r="C2237" s="227" t="s">
        <v>241</v>
      </c>
      <c r="D2237" s="227">
        <v>179.61</v>
      </c>
      <c r="E2237" s="227" t="s">
        <v>31</v>
      </c>
      <c r="F2237" t="s">
        <v>32</v>
      </c>
      <c r="G2237" t="s">
        <v>13</v>
      </c>
      <c r="H2237" t="s">
        <v>14</v>
      </c>
      <c r="I2237" t="s">
        <v>15</v>
      </c>
      <c r="J2237" t="s">
        <v>16</v>
      </c>
    </row>
    <row r="2238" spans="1:10" x14ac:dyDescent="0.35">
      <c r="A2238" t="s">
        <v>10</v>
      </c>
      <c r="B2238" t="s">
        <v>1653</v>
      </c>
      <c r="C2238" s="227" t="s">
        <v>379</v>
      </c>
      <c r="D2238" s="227">
        <v>91.75</v>
      </c>
      <c r="E2238" s="227" t="s">
        <v>31</v>
      </c>
      <c r="F2238" t="s">
        <v>32</v>
      </c>
      <c r="G2238" t="s">
        <v>13</v>
      </c>
      <c r="H2238" t="s">
        <v>14</v>
      </c>
      <c r="I2238" t="s">
        <v>15</v>
      </c>
      <c r="J2238" t="s">
        <v>16</v>
      </c>
    </row>
    <row r="2239" spans="1:10" x14ac:dyDescent="0.35">
      <c r="A2239" t="s">
        <v>10</v>
      </c>
      <c r="B2239" t="s">
        <v>1653</v>
      </c>
      <c r="C2239" s="227" t="s">
        <v>739</v>
      </c>
      <c r="D2239" s="227">
        <v>84.72</v>
      </c>
      <c r="E2239" s="227" t="s">
        <v>31</v>
      </c>
      <c r="F2239" t="s">
        <v>32</v>
      </c>
      <c r="G2239" t="s">
        <v>13</v>
      </c>
      <c r="H2239" t="s">
        <v>14</v>
      </c>
      <c r="I2239" t="s">
        <v>15</v>
      </c>
      <c r="J2239" t="s">
        <v>16</v>
      </c>
    </row>
    <row r="2240" spans="1:10" x14ac:dyDescent="0.35">
      <c r="A2240" t="s">
        <v>10</v>
      </c>
      <c r="B2240" t="s">
        <v>1653</v>
      </c>
      <c r="C2240" s="227" t="s">
        <v>876</v>
      </c>
      <c r="D2240" s="227">
        <v>25.83</v>
      </c>
      <c r="E2240" s="227" t="s">
        <v>28</v>
      </c>
      <c r="F2240" t="s">
        <v>29</v>
      </c>
      <c r="G2240" t="s">
        <v>13</v>
      </c>
      <c r="H2240" t="s">
        <v>14</v>
      </c>
      <c r="I2240" t="s">
        <v>15</v>
      </c>
      <c r="J2240" t="s">
        <v>16</v>
      </c>
    </row>
    <row r="2241" spans="1:10" x14ac:dyDescent="0.35">
      <c r="A2241" t="s">
        <v>10</v>
      </c>
      <c r="B2241" t="s">
        <v>1653</v>
      </c>
      <c r="C2241" s="227" t="s">
        <v>737</v>
      </c>
      <c r="D2241" s="227">
        <v>24</v>
      </c>
      <c r="E2241" s="227" t="s">
        <v>28</v>
      </c>
      <c r="F2241" t="s">
        <v>29</v>
      </c>
      <c r="G2241" t="s">
        <v>13</v>
      </c>
      <c r="H2241" t="s">
        <v>14</v>
      </c>
      <c r="I2241" t="s">
        <v>15</v>
      </c>
      <c r="J2241" t="s">
        <v>16</v>
      </c>
    </row>
    <row r="2242" spans="1:10" x14ac:dyDescent="0.35">
      <c r="A2242" t="s">
        <v>10</v>
      </c>
      <c r="B2242" t="s">
        <v>1653</v>
      </c>
      <c r="C2242" s="227" t="s">
        <v>646</v>
      </c>
      <c r="D2242" s="227">
        <v>23.5</v>
      </c>
      <c r="E2242" s="227" t="s">
        <v>28</v>
      </c>
      <c r="F2242" t="s">
        <v>29</v>
      </c>
      <c r="G2242" t="s">
        <v>13</v>
      </c>
      <c r="H2242" t="s">
        <v>14</v>
      </c>
      <c r="I2242" t="s">
        <v>15</v>
      </c>
      <c r="J2242" t="s">
        <v>16</v>
      </c>
    </row>
    <row r="2243" spans="1:10" x14ac:dyDescent="0.35">
      <c r="A2243" t="s">
        <v>10</v>
      </c>
      <c r="B2243" t="s">
        <v>1653</v>
      </c>
      <c r="C2243" s="227" t="s">
        <v>1665</v>
      </c>
      <c r="D2243" s="227">
        <v>23.25</v>
      </c>
      <c r="E2243" s="227" t="s">
        <v>28</v>
      </c>
      <c r="F2243" t="s">
        <v>29</v>
      </c>
      <c r="G2243" t="s">
        <v>13</v>
      </c>
      <c r="H2243" t="s">
        <v>14</v>
      </c>
      <c r="I2243" t="s">
        <v>15</v>
      </c>
      <c r="J2243" t="s">
        <v>16</v>
      </c>
    </row>
    <row r="2244" spans="1:10" x14ac:dyDescent="0.35">
      <c r="A2244" t="s">
        <v>10</v>
      </c>
      <c r="B2244" t="s">
        <v>1653</v>
      </c>
      <c r="C2244" s="227" t="s">
        <v>736</v>
      </c>
      <c r="D2244" s="227">
        <v>23</v>
      </c>
      <c r="E2244" s="227" t="s">
        <v>28</v>
      </c>
      <c r="F2244" t="s">
        <v>29</v>
      </c>
      <c r="G2244" t="s">
        <v>13</v>
      </c>
      <c r="H2244" t="s">
        <v>14</v>
      </c>
      <c r="I2244" t="s">
        <v>15</v>
      </c>
      <c r="J2244" t="s">
        <v>16</v>
      </c>
    </row>
    <row r="2245" spans="1:10" x14ac:dyDescent="0.35">
      <c r="A2245" t="s">
        <v>10</v>
      </c>
      <c r="B2245" t="s">
        <v>1653</v>
      </c>
      <c r="C2245" s="227" t="s">
        <v>1000</v>
      </c>
      <c r="D2245" s="227">
        <v>20.62</v>
      </c>
      <c r="E2245" s="227" t="s">
        <v>28</v>
      </c>
      <c r="F2245" t="s">
        <v>29</v>
      </c>
      <c r="G2245" t="s">
        <v>13</v>
      </c>
      <c r="H2245" t="s">
        <v>14</v>
      </c>
      <c r="I2245" t="s">
        <v>15</v>
      </c>
      <c r="J2245" t="s">
        <v>16</v>
      </c>
    </row>
    <row r="2246" spans="1:10" x14ac:dyDescent="0.35">
      <c r="A2246" t="s">
        <v>10</v>
      </c>
      <c r="B2246" t="s">
        <v>1653</v>
      </c>
      <c r="C2246" s="227" t="s">
        <v>645</v>
      </c>
      <c r="D2246" s="227">
        <v>17.920000000000002</v>
      </c>
      <c r="E2246" s="227" t="s">
        <v>28</v>
      </c>
      <c r="F2246" t="s">
        <v>29</v>
      </c>
      <c r="G2246" t="s">
        <v>13</v>
      </c>
      <c r="H2246" t="s">
        <v>14</v>
      </c>
      <c r="I2246" t="s">
        <v>15</v>
      </c>
      <c r="J2246" t="s">
        <v>16</v>
      </c>
    </row>
    <row r="2247" spans="1:10" x14ac:dyDescent="0.35">
      <c r="A2247" t="s">
        <v>10</v>
      </c>
      <c r="B2247" t="s">
        <v>1653</v>
      </c>
      <c r="C2247" s="227" t="s">
        <v>875</v>
      </c>
      <c r="D2247" s="227">
        <v>23.5</v>
      </c>
      <c r="E2247" s="227" t="s">
        <v>28</v>
      </c>
      <c r="F2247" t="s">
        <v>29</v>
      </c>
      <c r="G2247" t="s">
        <v>13</v>
      </c>
      <c r="H2247" t="s">
        <v>14</v>
      </c>
      <c r="I2247" t="s">
        <v>15</v>
      </c>
      <c r="J2247" t="s">
        <v>16</v>
      </c>
    </row>
    <row r="2248" spans="1:10" x14ac:dyDescent="0.35">
      <c r="A2248" t="s">
        <v>10</v>
      </c>
      <c r="B2248" t="s">
        <v>1653</v>
      </c>
      <c r="C2248" s="227" t="s">
        <v>1666</v>
      </c>
      <c r="D2248" s="227">
        <v>23.42</v>
      </c>
      <c r="E2248" s="227" t="s">
        <v>28</v>
      </c>
      <c r="F2248" t="s">
        <v>29</v>
      </c>
      <c r="G2248" t="s">
        <v>13</v>
      </c>
      <c r="H2248" t="s">
        <v>14</v>
      </c>
      <c r="I2248" t="s">
        <v>15</v>
      </c>
      <c r="J2248" t="s">
        <v>16</v>
      </c>
    </row>
    <row r="2249" spans="1:10" x14ac:dyDescent="0.35">
      <c r="A2249" t="s">
        <v>10</v>
      </c>
      <c r="B2249" t="s">
        <v>1653</v>
      </c>
      <c r="C2249" s="227" t="s">
        <v>1667</v>
      </c>
      <c r="D2249" s="227">
        <v>23</v>
      </c>
      <c r="E2249" s="227" t="s">
        <v>28</v>
      </c>
      <c r="F2249" t="s">
        <v>29</v>
      </c>
      <c r="G2249" t="s">
        <v>13</v>
      </c>
      <c r="H2249" t="s">
        <v>14</v>
      </c>
      <c r="I2249" t="s">
        <v>15</v>
      </c>
      <c r="J2249" t="s">
        <v>16</v>
      </c>
    </row>
    <row r="2250" spans="1:10" x14ac:dyDescent="0.35">
      <c r="A2250" t="s">
        <v>10</v>
      </c>
      <c r="B2250" t="s">
        <v>1653</v>
      </c>
      <c r="C2250" s="227" t="s">
        <v>789</v>
      </c>
      <c r="D2250" s="227">
        <v>23</v>
      </c>
      <c r="E2250" s="227" t="s">
        <v>28</v>
      </c>
      <c r="F2250" t="s">
        <v>29</v>
      </c>
      <c r="G2250" t="s">
        <v>13</v>
      </c>
      <c r="H2250" t="s">
        <v>14</v>
      </c>
      <c r="I2250" t="s">
        <v>15</v>
      </c>
      <c r="J2250" t="s">
        <v>16</v>
      </c>
    </row>
    <row r="2251" spans="1:10" x14ac:dyDescent="0.35">
      <c r="A2251" t="s">
        <v>10</v>
      </c>
      <c r="B2251" t="s">
        <v>1653</v>
      </c>
      <c r="C2251" s="227" t="s">
        <v>1668</v>
      </c>
      <c r="D2251" s="227">
        <v>22.83</v>
      </c>
      <c r="E2251" s="227" t="s">
        <v>28</v>
      </c>
      <c r="F2251" t="s">
        <v>29</v>
      </c>
      <c r="G2251" t="s">
        <v>13</v>
      </c>
      <c r="H2251" t="s">
        <v>14</v>
      </c>
      <c r="I2251" t="s">
        <v>15</v>
      </c>
      <c r="J2251" t="s">
        <v>16</v>
      </c>
    </row>
    <row r="2252" spans="1:10" x14ac:dyDescent="0.35">
      <c r="A2252" t="s">
        <v>10</v>
      </c>
      <c r="B2252" t="s">
        <v>1653</v>
      </c>
      <c r="C2252" s="227" t="s">
        <v>998</v>
      </c>
      <c r="D2252" s="227">
        <v>20.52</v>
      </c>
      <c r="E2252" s="227" t="s">
        <v>28</v>
      </c>
      <c r="F2252" t="s">
        <v>29</v>
      </c>
      <c r="G2252" t="s">
        <v>13</v>
      </c>
      <c r="H2252" t="s">
        <v>14</v>
      </c>
      <c r="I2252" t="s">
        <v>15</v>
      </c>
      <c r="J2252" t="s">
        <v>16</v>
      </c>
    </row>
    <row r="2253" spans="1:10" x14ac:dyDescent="0.35">
      <c r="A2253" t="s">
        <v>10</v>
      </c>
      <c r="B2253" t="s">
        <v>1653</v>
      </c>
      <c r="C2253" s="227" t="s">
        <v>232</v>
      </c>
      <c r="D2253" s="227">
        <v>18.02</v>
      </c>
      <c r="E2253" s="227" t="s">
        <v>28</v>
      </c>
      <c r="F2253" t="s">
        <v>29</v>
      </c>
      <c r="G2253" t="s">
        <v>13</v>
      </c>
      <c r="H2253" t="s">
        <v>14</v>
      </c>
      <c r="I2253" t="s">
        <v>15</v>
      </c>
      <c r="J2253" t="s">
        <v>16</v>
      </c>
    </row>
    <row r="2254" spans="1:10" x14ac:dyDescent="0.35">
      <c r="A2254" t="s">
        <v>10</v>
      </c>
      <c r="B2254" t="s">
        <v>1653</v>
      </c>
      <c r="C2254" s="227" t="s">
        <v>1624</v>
      </c>
      <c r="D2254" s="227">
        <v>15</v>
      </c>
      <c r="E2254" s="227" t="s">
        <v>28</v>
      </c>
      <c r="F2254" t="s">
        <v>29</v>
      </c>
      <c r="G2254" t="s">
        <v>13</v>
      </c>
      <c r="H2254" t="s">
        <v>14</v>
      </c>
      <c r="I2254" t="s">
        <v>15</v>
      </c>
      <c r="J2254" t="s">
        <v>16</v>
      </c>
    </row>
    <row r="2255" spans="1:10" x14ac:dyDescent="0.35">
      <c r="A2255" t="s">
        <v>10</v>
      </c>
      <c r="B2255" t="s">
        <v>1653</v>
      </c>
      <c r="C2255" s="227" t="s">
        <v>999</v>
      </c>
      <c r="D2255" s="227">
        <v>23.25</v>
      </c>
      <c r="E2255" s="227" t="s">
        <v>28</v>
      </c>
      <c r="F2255" t="s">
        <v>29</v>
      </c>
      <c r="G2255" t="s">
        <v>13</v>
      </c>
      <c r="H2255" t="s">
        <v>14</v>
      </c>
      <c r="I2255" t="s">
        <v>15</v>
      </c>
      <c r="J2255" t="s">
        <v>16</v>
      </c>
    </row>
    <row r="2256" spans="1:10" x14ac:dyDescent="0.35">
      <c r="A2256" t="s">
        <v>10</v>
      </c>
      <c r="B2256" t="s">
        <v>1653</v>
      </c>
      <c r="C2256" s="227" t="s">
        <v>1023</v>
      </c>
      <c r="D2256" s="227">
        <v>23.25</v>
      </c>
      <c r="E2256" s="227" t="s">
        <v>28</v>
      </c>
      <c r="F2256" t="s">
        <v>29</v>
      </c>
      <c r="G2256" t="s">
        <v>13</v>
      </c>
      <c r="H2256" t="s">
        <v>14</v>
      </c>
      <c r="I2256" t="s">
        <v>15</v>
      </c>
      <c r="J2256" t="s">
        <v>16</v>
      </c>
    </row>
    <row r="2257" spans="1:10" x14ac:dyDescent="0.35">
      <c r="A2257" t="s">
        <v>10</v>
      </c>
      <c r="B2257" t="s">
        <v>1653</v>
      </c>
      <c r="C2257" s="227" t="s">
        <v>1669</v>
      </c>
      <c r="D2257" s="227">
        <v>20.309999999999999</v>
      </c>
      <c r="E2257" s="227" t="s">
        <v>28</v>
      </c>
      <c r="F2257" t="s">
        <v>29</v>
      </c>
      <c r="G2257" t="s">
        <v>13</v>
      </c>
      <c r="H2257" t="s">
        <v>14</v>
      </c>
      <c r="I2257" t="s">
        <v>15</v>
      </c>
      <c r="J2257" t="s">
        <v>16</v>
      </c>
    </row>
    <row r="2258" spans="1:10" x14ac:dyDescent="0.35">
      <c r="A2258" t="s">
        <v>10</v>
      </c>
      <c r="B2258" t="s">
        <v>1653</v>
      </c>
      <c r="C2258" s="227" t="s">
        <v>897</v>
      </c>
      <c r="D2258" s="227">
        <v>17.829999999999998</v>
      </c>
      <c r="E2258" s="227" t="s">
        <v>28</v>
      </c>
      <c r="F2258" t="s">
        <v>29</v>
      </c>
      <c r="G2258" t="s">
        <v>13</v>
      </c>
      <c r="H2258" t="s">
        <v>14</v>
      </c>
      <c r="I2258" t="s">
        <v>15</v>
      </c>
      <c r="J2258" t="s">
        <v>16</v>
      </c>
    </row>
    <row r="2259" spans="1:10" x14ac:dyDescent="0.35">
      <c r="A2259" t="s">
        <v>10</v>
      </c>
      <c r="B2259" t="s">
        <v>1653</v>
      </c>
      <c r="C2259" s="227" t="s">
        <v>339</v>
      </c>
      <c r="D2259" s="227">
        <v>366</v>
      </c>
      <c r="E2259" s="227" t="s">
        <v>18</v>
      </c>
      <c r="F2259" t="s">
        <v>19</v>
      </c>
      <c r="G2259" t="s">
        <v>13</v>
      </c>
      <c r="H2259" t="s">
        <v>14</v>
      </c>
      <c r="I2259" t="s">
        <v>15</v>
      </c>
      <c r="J2259" t="s">
        <v>16</v>
      </c>
    </row>
    <row r="2260" spans="1:10" x14ac:dyDescent="0.35">
      <c r="A2260" t="s">
        <v>10</v>
      </c>
      <c r="B2260" t="s">
        <v>1653</v>
      </c>
      <c r="C2260" s="227" t="s">
        <v>337</v>
      </c>
      <c r="D2260" s="227">
        <v>855.01</v>
      </c>
      <c r="E2260" s="227" t="s">
        <v>18</v>
      </c>
      <c r="F2260" t="s">
        <v>19</v>
      </c>
      <c r="G2260" t="s">
        <v>13</v>
      </c>
      <c r="H2260" t="s">
        <v>14</v>
      </c>
      <c r="I2260" t="s">
        <v>15</v>
      </c>
      <c r="J2260" t="s">
        <v>16</v>
      </c>
    </row>
    <row r="2261" spans="1:10" x14ac:dyDescent="0.35">
      <c r="A2261" t="s">
        <v>10</v>
      </c>
      <c r="B2261" t="s">
        <v>1653</v>
      </c>
      <c r="C2261" s="227" t="s">
        <v>338</v>
      </c>
      <c r="D2261" s="227">
        <v>317.5</v>
      </c>
      <c r="E2261" s="227" t="s">
        <v>18</v>
      </c>
      <c r="F2261" t="s">
        <v>19</v>
      </c>
      <c r="G2261" t="s">
        <v>13</v>
      </c>
      <c r="H2261" t="s">
        <v>14</v>
      </c>
      <c r="I2261" t="s">
        <v>15</v>
      </c>
      <c r="J2261" t="s">
        <v>16</v>
      </c>
    </row>
    <row r="2262" spans="1:10" x14ac:dyDescent="0.35">
      <c r="A2262" t="s">
        <v>10</v>
      </c>
      <c r="B2262" t="s">
        <v>1653</v>
      </c>
      <c r="C2262" s="227" t="s">
        <v>24</v>
      </c>
      <c r="D2262" s="227">
        <v>326.58999999999997</v>
      </c>
      <c r="E2262" s="227" t="s">
        <v>18</v>
      </c>
      <c r="F2262" t="s">
        <v>19</v>
      </c>
      <c r="G2262" t="s">
        <v>13</v>
      </c>
      <c r="H2262" t="s">
        <v>14</v>
      </c>
      <c r="I2262" t="s">
        <v>15</v>
      </c>
      <c r="J2262" t="s">
        <v>16</v>
      </c>
    </row>
    <row r="2263" spans="1:10" x14ac:dyDescent="0.35">
      <c r="A2263" t="s">
        <v>10</v>
      </c>
      <c r="B2263" t="s">
        <v>1653</v>
      </c>
      <c r="C2263" s="227" t="s">
        <v>25</v>
      </c>
      <c r="D2263" s="227">
        <v>363.85</v>
      </c>
      <c r="E2263" s="227" t="s">
        <v>18</v>
      </c>
      <c r="F2263" t="s">
        <v>19</v>
      </c>
      <c r="G2263" t="s">
        <v>13</v>
      </c>
      <c r="H2263" t="s">
        <v>14</v>
      </c>
      <c r="I2263" t="s">
        <v>15</v>
      </c>
      <c r="J2263" t="s">
        <v>16</v>
      </c>
    </row>
    <row r="2264" spans="1:10" x14ac:dyDescent="0.35">
      <c r="A2264" t="s">
        <v>10</v>
      </c>
      <c r="B2264" t="s">
        <v>1653</v>
      </c>
      <c r="C2264" s="227" t="s">
        <v>26</v>
      </c>
      <c r="D2264" s="227">
        <v>416.74</v>
      </c>
      <c r="E2264" s="227" t="s">
        <v>18</v>
      </c>
      <c r="F2264" t="s">
        <v>19</v>
      </c>
      <c r="G2264" t="s">
        <v>13</v>
      </c>
      <c r="H2264" t="s">
        <v>14</v>
      </c>
      <c r="I2264" t="s">
        <v>15</v>
      </c>
      <c r="J2264" t="s">
        <v>16</v>
      </c>
    </row>
    <row r="2265" spans="1:10" x14ac:dyDescent="0.35">
      <c r="A2265" t="s">
        <v>10</v>
      </c>
      <c r="B2265" t="s">
        <v>1653</v>
      </c>
      <c r="C2265" s="227" t="s">
        <v>17</v>
      </c>
      <c r="D2265" s="227">
        <v>94.64</v>
      </c>
      <c r="E2265" s="227" t="s">
        <v>18</v>
      </c>
      <c r="F2265" t="s">
        <v>19</v>
      </c>
      <c r="G2265" t="s">
        <v>13</v>
      </c>
      <c r="H2265" t="s">
        <v>14</v>
      </c>
      <c r="I2265" t="s">
        <v>15</v>
      </c>
      <c r="J2265" t="s">
        <v>16</v>
      </c>
    </row>
    <row r="2266" spans="1:10" x14ac:dyDescent="0.35">
      <c r="A2266" t="s">
        <v>10</v>
      </c>
      <c r="B2266" t="s">
        <v>1653</v>
      </c>
      <c r="C2266" s="227" t="s">
        <v>20</v>
      </c>
      <c r="D2266" s="227">
        <v>119.89</v>
      </c>
      <c r="E2266" s="227" t="s">
        <v>18</v>
      </c>
      <c r="F2266" t="s">
        <v>19</v>
      </c>
      <c r="G2266" t="s">
        <v>13</v>
      </c>
      <c r="H2266" t="s">
        <v>14</v>
      </c>
      <c r="I2266" t="s">
        <v>15</v>
      </c>
      <c r="J2266" t="s">
        <v>16</v>
      </c>
    </row>
    <row r="2267" spans="1:10" x14ac:dyDescent="0.35">
      <c r="A2267" t="s">
        <v>10</v>
      </c>
      <c r="B2267" t="s">
        <v>1653</v>
      </c>
      <c r="C2267" s="227" t="s">
        <v>21</v>
      </c>
      <c r="D2267" s="227">
        <v>242.01</v>
      </c>
      <c r="E2267" s="227" t="s">
        <v>18</v>
      </c>
      <c r="F2267" t="s">
        <v>19</v>
      </c>
      <c r="G2267" t="s">
        <v>13</v>
      </c>
      <c r="H2267" t="s">
        <v>14</v>
      </c>
      <c r="I2267" t="s">
        <v>15</v>
      </c>
      <c r="J2267" t="s">
        <v>16</v>
      </c>
    </row>
    <row r="2268" spans="1:10" x14ac:dyDescent="0.35">
      <c r="A2268" t="s">
        <v>10</v>
      </c>
      <c r="B2268" t="s">
        <v>1653</v>
      </c>
      <c r="C2268" s="227" t="s">
        <v>22</v>
      </c>
      <c r="D2268" s="227">
        <v>327.33</v>
      </c>
      <c r="E2268" s="227" t="s">
        <v>18</v>
      </c>
      <c r="F2268" t="s">
        <v>19</v>
      </c>
      <c r="G2268" t="s">
        <v>13</v>
      </c>
      <c r="H2268" t="s">
        <v>14</v>
      </c>
      <c r="I2268" t="s">
        <v>15</v>
      </c>
      <c r="J2268" t="s">
        <v>16</v>
      </c>
    </row>
    <row r="2269" spans="1:10" x14ac:dyDescent="0.35">
      <c r="A2269" t="s">
        <v>10</v>
      </c>
      <c r="B2269" t="s">
        <v>1653</v>
      </c>
      <c r="C2269" s="227" t="s">
        <v>23</v>
      </c>
      <c r="D2269" s="227">
        <v>213.03</v>
      </c>
      <c r="E2269" s="227" t="s">
        <v>18</v>
      </c>
      <c r="F2269" t="s">
        <v>19</v>
      </c>
      <c r="G2269" t="s">
        <v>13</v>
      </c>
      <c r="H2269" t="s">
        <v>14</v>
      </c>
      <c r="I2269" t="s">
        <v>15</v>
      </c>
      <c r="J2269" t="s">
        <v>16</v>
      </c>
    </row>
    <row r="2270" spans="1:10" x14ac:dyDescent="0.35">
      <c r="A2270" t="s">
        <v>10</v>
      </c>
      <c r="B2270" t="s">
        <v>1653</v>
      </c>
      <c r="C2270" s="227" t="s">
        <v>632</v>
      </c>
      <c r="D2270" s="227">
        <v>85.77</v>
      </c>
      <c r="E2270" s="227" t="s">
        <v>18</v>
      </c>
      <c r="F2270" t="s">
        <v>19</v>
      </c>
      <c r="G2270" t="s">
        <v>13</v>
      </c>
      <c r="H2270" t="s">
        <v>14</v>
      </c>
      <c r="I2270" t="s">
        <v>15</v>
      </c>
      <c r="J2270" t="s">
        <v>16</v>
      </c>
    </row>
    <row r="2271" spans="1:10" x14ac:dyDescent="0.35">
      <c r="A2271" t="s">
        <v>10</v>
      </c>
      <c r="B2271" t="s">
        <v>1653</v>
      </c>
      <c r="C2271" s="227" t="s">
        <v>101</v>
      </c>
      <c r="D2271" s="227">
        <v>38.17</v>
      </c>
      <c r="E2271" s="227" t="s">
        <v>18</v>
      </c>
      <c r="F2271" t="s">
        <v>19</v>
      </c>
      <c r="G2271" t="s">
        <v>13</v>
      </c>
      <c r="H2271" t="s">
        <v>14</v>
      </c>
      <c r="I2271" t="s">
        <v>15</v>
      </c>
      <c r="J2271" t="s">
        <v>16</v>
      </c>
    </row>
    <row r="2272" spans="1:10" x14ac:dyDescent="0.35">
      <c r="A2272" t="s">
        <v>10</v>
      </c>
      <c r="B2272" t="s">
        <v>1653</v>
      </c>
      <c r="C2272" s="227" t="s">
        <v>69</v>
      </c>
      <c r="D2272" s="227">
        <v>68.47</v>
      </c>
      <c r="E2272" s="227" t="s">
        <v>65</v>
      </c>
      <c r="F2272" t="s">
        <v>66</v>
      </c>
      <c r="G2272" t="s">
        <v>67</v>
      </c>
      <c r="H2272" t="s">
        <v>1163</v>
      </c>
      <c r="I2272" t="s">
        <v>899</v>
      </c>
      <c r="J2272" t="s">
        <v>505</v>
      </c>
    </row>
    <row r="2273" spans="1:10" x14ac:dyDescent="0.35">
      <c r="A2273" t="s">
        <v>10</v>
      </c>
      <c r="B2273" t="s">
        <v>1653</v>
      </c>
      <c r="C2273" s="227" t="s">
        <v>524</v>
      </c>
      <c r="D2273" s="227">
        <v>151.69999999999999</v>
      </c>
      <c r="E2273" s="227" t="s">
        <v>159</v>
      </c>
      <c r="F2273" t="s">
        <v>160</v>
      </c>
      <c r="G2273" t="s">
        <v>67</v>
      </c>
      <c r="H2273" t="s">
        <v>1163</v>
      </c>
      <c r="I2273" t="s">
        <v>899</v>
      </c>
      <c r="J2273" t="s">
        <v>505</v>
      </c>
    </row>
    <row r="2274" spans="1:10" x14ac:dyDescent="0.35">
      <c r="A2274" t="s">
        <v>10</v>
      </c>
      <c r="B2274" t="s">
        <v>1653</v>
      </c>
      <c r="C2274" s="227" t="s">
        <v>582</v>
      </c>
      <c r="D2274" s="227">
        <v>212</v>
      </c>
      <c r="E2274" s="227" t="s">
        <v>159</v>
      </c>
      <c r="F2274" t="s">
        <v>160</v>
      </c>
      <c r="G2274" t="s">
        <v>67</v>
      </c>
      <c r="H2274" t="s">
        <v>1163</v>
      </c>
      <c r="I2274" t="s">
        <v>899</v>
      </c>
      <c r="J2274" t="s">
        <v>505</v>
      </c>
    </row>
    <row r="2275" spans="1:10" x14ac:dyDescent="0.35">
      <c r="A2275" t="s">
        <v>10</v>
      </c>
      <c r="B2275" t="s">
        <v>1653</v>
      </c>
      <c r="C2275" s="227" t="s">
        <v>1670</v>
      </c>
      <c r="D2275" s="227">
        <v>521.01</v>
      </c>
      <c r="E2275" s="227" t="s">
        <v>861</v>
      </c>
      <c r="F2275" t="s">
        <v>862</v>
      </c>
      <c r="G2275" t="s">
        <v>436</v>
      </c>
      <c r="H2275" t="s">
        <v>14</v>
      </c>
      <c r="I2275" t="s">
        <v>15</v>
      </c>
      <c r="J2275" t="s">
        <v>16</v>
      </c>
    </row>
    <row r="2276" spans="1:10" x14ac:dyDescent="0.35">
      <c r="A2276" t="s">
        <v>10</v>
      </c>
      <c r="B2276" t="s">
        <v>1653</v>
      </c>
      <c r="C2276" s="227" t="s">
        <v>272</v>
      </c>
      <c r="D2276" s="227">
        <v>1082.3</v>
      </c>
      <c r="E2276" s="227" t="s">
        <v>861</v>
      </c>
      <c r="F2276" t="s">
        <v>862</v>
      </c>
      <c r="G2276" t="s">
        <v>436</v>
      </c>
      <c r="H2276" t="s">
        <v>14</v>
      </c>
      <c r="I2276" t="s">
        <v>15</v>
      </c>
      <c r="J2276" t="s">
        <v>16</v>
      </c>
    </row>
    <row r="2277" spans="1:10" x14ac:dyDescent="0.35">
      <c r="A2277" t="s">
        <v>10</v>
      </c>
      <c r="B2277" t="s">
        <v>1653</v>
      </c>
      <c r="C2277" s="227" t="s">
        <v>1008</v>
      </c>
      <c r="D2277" s="227">
        <v>18.170000000000002</v>
      </c>
      <c r="E2277" s="227" t="s">
        <v>159</v>
      </c>
      <c r="F2277" t="s">
        <v>160</v>
      </c>
      <c r="G2277" t="s">
        <v>67</v>
      </c>
      <c r="H2277" t="s">
        <v>1325</v>
      </c>
      <c r="I2277" t="s">
        <v>1044</v>
      </c>
      <c r="J2277" t="s">
        <v>1255</v>
      </c>
    </row>
    <row r="2278" spans="1:10" x14ac:dyDescent="0.35">
      <c r="A2278" t="s">
        <v>10</v>
      </c>
      <c r="B2278" t="s">
        <v>1653</v>
      </c>
      <c r="C2278" s="227" t="s">
        <v>1671</v>
      </c>
      <c r="D2278" s="227">
        <v>46.25</v>
      </c>
      <c r="E2278" s="227" t="s">
        <v>511</v>
      </c>
      <c r="F2278" t="s">
        <v>512</v>
      </c>
      <c r="G2278" t="s">
        <v>13</v>
      </c>
      <c r="H2278" t="s">
        <v>14</v>
      </c>
      <c r="I2278" t="s">
        <v>15</v>
      </c>
      <c r="J2278" t="s">
        <v>16</v>
      </c>
    </row>
    <row r="2279" spans="1:10" x14ac:dyDescent="0.35">
      <c r="A2279" t="s">
        <v>10</v>
      </c>
      <c r="B2279" t="s">
        <v>1653</v>
      </c>
      <c r="C2279" s="227" t="s">
        <v>1672</v>
      </c>
      <c r="D2279" s="227">
        <v>48.1</v>
      </c>
      <c r="E2279" s="227" t="s">
        <v>511</v>
      </c>
      <c r="F2279" t="s">
        <v>512</v>
      </c>
      <c r="G2279" t="s">
        <v>13</v>
      </c>
      <c r="H2279" t="s">
        <v>14</v>
      </c>
      <c r="I2279" t="s">
        <v>15</v>
      </c>
      <c r="J2279" t="s">
        <v>16</v>
      </c>
    </row>
    <row r="2280" spans="1:10" x14ac:dyDescent="0.35">
      <c r="A2280" t="s">
        <v>10</v>
      </c>
      <c r="B2280" t="s">
        <v>1653</v>
      </c>
      <c r="C2280" s="227" t="s">
        <v>599</v>
      </c>
      <c r="D2280" s="227">
        <v>241.09</v>
      </c>
      <c r="E2280" s="227" t="s">
        <v>574</v>
      </c>
      <c r="F2280" t="s">
        <v>575</v>
      </c>
      <c r="G2280" t="s">
        <v>179</v>
      </c>
      <c r="H2280" t="s">
        <v>14</v>
      </c>
      <c r="I2280" t="s">
        <v>15</v>
      </c>
      <c r="J2280" t="s">
        <v>16</v>
      </c>
    </row>
    <row r="2281" spans="1:10" x14ac:dyDescent="0.35">
      <c r="A2281" t="s">
        <v>10</v>
      </c>
      <c r="B2281" t="s">
        <v>1653</v>
      </c>
      <c r="C2281" s="227" t="s">
        <v>150</v>
      </c>
      <c r="D2281" s="227">
        <v>141.25</v>
      </c>
      <c r="E2281" s="227" t="s">
        <v>61</v>
      </c>
      <c r="F2281" t="s">
        <v>62</v>
      </c>
      <c r="G2281" t="s">
        <v>80</v>
      </c>
      <c r="H2281" t="s">
        <v>1673</v>
      </c>
      <c r="I2281" t="s">
        <v>899</v>
      </c>
      <c r="J2281" t="s">
        <v>1674</v>
      </c>
    </row>
    <row r="2282" spans="1:10" x14ac:dyDescent="0.35">
      <c r="A2282" t="s">
        <v>10</v>
      </c>
      <c r="B2282" t="s">
        <v>1653</v>
      </c>
      <c r="C2282" s="227" t="s">
        <v>154</v>
      </c>
      <c r="D2282" s="227">
        <v>140.91999999999999</v>
      </c>
      <c r="E2282" s="227" t="s">
        <v>61</v>
      </c>
      <c r="F2282" t="s">
        <v>62</v>
      </c>
      <c r="G2282" t="s">
        <v>80</v>
      </c>
      <c r="H2282" t="s">
        <v>1673</v>
      </c>
      <c r="I2282" t="s">
        <v>899</v>
      </c>
      <c r="J2282" t="s">
        <v>1674</v>
      </c>
    </row>
    <row r="2283" spans="1:10" x14ac:dyDescent="0.35">
      <c r="A2283" t="s">
        <v>10</v>
      </c>
      <c r="B2283" t="s">
        <v>1653</v>
      </c>
      <c r="C2283" s="227" t="s">
        <v>135</v>
      </c>
      <c r="D2283" s="227">
        <v>129.37</v>
      </c>
      <c r="E2283" s="227" t="s">
        <v>61</v>
      </c>
      <c r="F2283" t="s">
        <v>62</v>
      </c>
      <c r="G2283" t="s">
        <v>62</v>
      </c>
      <c r="H2283" t="s">
        <v>1673</v>
      </c>
      <c r="I2283" t="s">
        <v>899</v>
      </c>
      <c r="J2283" t="s">
        <v>1674</v>
      </c>
    </row>
    <row r="2284" spans="1:10" x14ac:dyDescent="0.35">
      <c r="A2284" t="s">
        <v>10</v>
      </c>
      <c r="B2284" t="s">
        <v>1653</v>
      </c>
      <c r="C2284" s="227" t="s">
        <v>153</v>
      </c>
      <c r="D2284" s="227">
        <v>301.52</v>
      </c>
      <c r="E2284" s="227" t="s">
        <v>61</v>
      </c>
      <c r="F2284" t="s">
        <v>62</v>
      </c>
      <c r="G2284" t="s">
        <v>62</v>
      </c>
      <c r="H2284" t="s">
        <v>1673</v>
      </c>
      <c r="I2284" t="s">
        <v>899</v>
      </c>
      <c r="J2284" t="s">
        <v>1674</v>
      </c>
    </row>
    <row r="2285" spans="1:10" x14ac:dyDescent="0.35">
      <c r="A2285" t="s">
        <v>10</v>
      </c>
      <c r="B2285" t="s">
        <v>1653</v>
      </c>
      <c r="C2285" s="227" t="s">
        <v>115</v>
      </c>
      <c r="D2285" s="227">
        <v>237.13</v>
      </c>
      <c r="E2285" s="227" t="s">
        <v>72</v>
      </c>
      <c r="F2285" t="s">
        <v>311</v>
      </c>
      <c r="G2285" t="s">
        <v>312</v>
      </c>
      <c r="H2285" t="s">
        <v>1673</v>
      </c>
      <c r="I2285" t="s">
        <v>899</v>
      </c>
      <c r="J2285" t="s">
        <v>1674</v>
      </c>
    </row>
    <row r="2286" spans="1:10" x14ac:dyDescent="0.35">
      <c r="A2286" t="s">
        <v>10</v>
      </c>
      <c r="B2286" t="s">
        <v>1653</v>
      </c>
      <c r="C2286" s="227" t="s">
        <v>151</v>
      </c>
      <c r="D2286" s="227">
        <v>274.11</v>
      </c>
      <c r="E2286" s="227" t="s">
        <v>72</v>
      </c>
      <c r="F2286" t="s">
        <v>311</v>
      </c>
      <c r="G2286" t="s">
        <v>312</v>
      </c>
      <c r="H2286" t="s">
        <v>1673</v>
      </c>
      <c r="I2286" t="s">
        <v>899</v>
      </c>
      <c r="J2286" t="s">
        <v>1674</v>
      </c>
    </row>
    <row r="2287" spans="1:10" x14ac:dyDescent="0.35">
      <c r="A2287" t="s">
        <v>10</v>
      </c>
      <c r="B2287" t="s">
        <v>1653</v>
      </c>
      <c r="C2287" s="227" t="s">
        <v>152</v>
      </c>
      <c r="D2287" s="227">
        <v>265.67</v>
      </c>
      <c r="E2287" s="227" t="s">
        <v>72</v>
      </c>
      <c r="F2287" t="s">
        <v>311</v>
      </c>
      <c r="G2287" t="s">
        <v>312</v>
      </c>
      <c r="H2287" t="s">
        <v>1673</v>
      </c>
      <c r="I2287" t="s">
        <v>899</v>
      </c>
      <c r="J2287" t="s">
        <v>1674</v>
      </c>
    </row>
    <row r="2288" spans="1:10" x14ac:dyDescent="0.35">
      <c r="A2288" t="s">
        <v>10</v>
      </c>
      <c r="B2288" t="s">
        <v>1653</v>
      </c>
      <c r="C2288" s="227" t="s">
        <v>181</v>
      </c>
      <c r="D2288" s="227">
        <v>141.25</v>
      </c>
      <c r="E2288" s="227" t="s">
        <v>147</v>
      </c>
      <c r="F2288" t="s">
        <v>148</v>
      </c>
      <c r="G2288" t="s">
        <v>62</v>
      </c>
      <c r="H2288" t="s">
        <v>1673</v>
      </c>
      <c r="I2288" t="s">
        <v>899</v>
      </c>
      <c r="J2288" t="s">
        <v>1674</v>
      </c>
    </row>
    <row r="2289" spans="1:10" x14ac:dyDescent="0.35">
      <c r="A2289" t="s">
        <v>10</v>
      </c>
      <c r="B2289" t="s">
        <v>1653</v>
      </c>
      <c r="C2289" s="227" t="s">
        <v>145</v>
      </c>
      <c r="D2289" s="227">
        <v>140.91999999999999</v>
      </c>
      <c r="E2289" s="227" t="s">
        <v>65</v>
      </c>
      <c r="F2289" t="s">
        <v>66</v>
      </c>
      <c r="G2289" t="s">
        <v>67</v>
      </c>
      <c r="H2289" t="s">
        <v>1673</v>
      </c>
      <c r="I2289" t="s">
        <v>899</v>
      </c>
      <c r="J2289" t="s">
        <v>1674</v>
      </c>
    </row>
    <row r="2290" spans="1:10" x14ac:dyDescent="0.35">
      <c r="A2290" t="s">
        <v>10</v>
      </c>
      <c r="B2290" t="s">
        <v>1653</v>
      </c>
      <c r="C2290" s="227" t="s">
        <v>134</v>
      </c>
      <c r="D2290" s="227">
        <v>129.37</v>
      </c>
      <c r="E2290" s="227" t="s">
        <v>65</v>
      </c>
      <c r="F2290" t="s">
        <v>66</v>
      </c>
      <c r="G2290" t="s">
        <v>67</v>
      </c>
      <c r="H2290" t="s">
        <v>1673</v>
      </c>
      <c r="I2290" t="s">
        <v>899</v>
      </c>
      <c r="J2290" t="s">
        <v>1674</v>
      </c>
    </row>
    <row r="2291" spans="1:10" x14ac:dyDescent="0.35">
      <c r="A2291" t="s">
        <v>10</v>
      </c>
      <c r="B2291" t="s">
        <v>1653</v>
      </c>
      <c r="C2291" s="227" t="s">
        <v>758</v>
      </c>
      <c r="D2291" s="227">
        <v>144.75</v>
      </c>
      <c r="E2291" s="227" t="s">
        <v>61</v>
      </c>
      <c r="F2291" t="s">
        <v>62</v>
      </c>
      <c r="G2291" t="s">
        <v>62</v>
      </c>
      <c r="H2291" t="s">
        <v>1675</v>
      </c>
      <c r="I2291" t="s">
        <v>899</v>
      </c>
      <c r="J2291" t="s">
        <v>1676</v>
      </c>
    </row>
    <row r="2292" spans="1:10" x14ac:dyDescent="0.35">
      <c r="A2292" t="s">
        <v>10</v>
      </c>
      <c r="B2292" t="s">
        <v>1653</v>
      </c>
      <c r="C2292" s="227" t="s">
        <v>654</v>
      </c>
      <c r="D2292" s="227">
        <v>144.75</v>
      </c>
      <c r="E2292" s="227" t="s">
        <v>61</v>
      </c>
      <c r="F2292" t="s">
        <v>62</v>
      </c>
      <c r="G2292" t="s">
        <v>62</v>
      </c>
      <c r="H2292" t="s">
        <v>1675</v>
      </c>
      <c r="I2292" t="s">
        <v>899</v>
      </c>
      <c r="J2292" t="s">
        <v>1676</v>
      </c>
    </row>
    <row r="2293" spans="1:10" x14ac:dyDescent="0.35">
      <c r="A2293" t="s">
        <v>10</v>
      </c>
      <c r="B2293" t="s">
        <v>1653</v>
      </c>
      <c r="C2293" s="227" t="s">
        <v>656</v>
      </c>
      <c r="D2293" s="227">
        <v>144.75</v>
      </c>
      <c r="E2293" s="227" t="s">
        <v>61</v>
      </c>
      <c r="F2293" t="s">
        <v>62</v>
      </c>
      <c r="G2293" t="s">
        <v>62</v>
      </c>
      <c r="H2293" t="s">
        <v>1675</v>
      </c>
      <c r="I2293" t="s">
        <v>899</v>
      </c>
      <c r="J2293" t="s">
        <v>1676</v>
      </c>
    </row>
    <row r="2294" spans="1:10" x14ac:dyDescent="0.35">
      <c r="A2294" t="s">
        <v>10</v>
      </c>
      <c r="B2294" t="s">
        <v>1653</v>
      </c>
      <c r="C2294" s="227" t="s">
        <v>657</v>
      </c>
      <c r="D2294" s="227">
        <v>286.87</v>
      </c>
      <c r="E2294" s="227" t="s">
        <v>61</v>
      </c>
      <c r="F2294" t="s">
        <v>62</v>
      </c>
      <c r="G2294" t="s">
        <v>62</v>
      </c>
      <c r="H2294" t="s">
        <v>1675</v>
      </c>
      <c r="I2294" t="s">
        <v>899</v>
      </c>
      <c r="J2294" t="s">
        <v>1676</v>
      </c>
    </row>
    <row r="2295" spans="1:10" x14ac:dyDescent="0.35">
      <c r="A2295" t="s">
        <v>10</v>
      </c>
      <c r="B2295" t="s">
        <v>1653</v>
      </c>
      <c r="C2295" s="227" t="s">
        <v>275</v>
      </c>
      <c r="D2295" s="227">
        <v>144.75</v>
      </c>
      <c r="E2295" s="227" t="s">
        <v>61</v>
      </c>
      <c r="F2295" t="s">
        <v>62</v>
      </c>
      <c r="G2295" t="s">
        <v>62</v>
      </c>
      <c r="H2295" t="s">
        <v>1675</v>
      </c>
      <c r="I2295" t="s">
        <v>899</v>
      </c>
      <c r="J2295" t="s">
        <v>1676</v>
      </c>
    </row>
    <row r="2296" spans="1:10" x14ac:dyDescent="0.35">
      <c r="A2296" t="s">
        <v>10</v>
      </c>
      <c r="B2296" t="s">
        <v>1653</v>
      </c>
      <c r="C2296" s="227" t="s">
        <v>165</v>
      </c>
      <c r="D2296" s="227">
        <v>144.75</v>
      </c>
      <c r="E2296" s="227" t="s">
        <v>61</v>
      </c>
      <c r="F2296" t="s">
        <v>62</v>
      </c>
      <c r="G2296" t="s">
        <v>62</v>
      </c>
      <c r="H2296" t="s">
        <v>1675</v>
      </c>
      <c r="I2296" t="s">
        <v>899</v>
      </c>
      <c r="J2296" t="s">
        <v>1676</v>
      </c>
    </row>
    <row r="2297" spans="1:10" x14ac:dyDescent="0.35">
      <c r="A2297" t="s">
        <v>10</v>
      </c>
      <c r="B2297" t="s">
        <v>1653</v>
      </c>
      <c r="C2297" s="227" t="s">
        <v>1234</v>
      </c>
      <c r="D2297" s="227">
        <v>210.33</v>
      </c>
      <c r="E2297" s="227" t="s">
        <v>61</v>
      </c>
      <c r="F2297" t="s">
        <v>62</v>
      </c>
      <c r="G2297" t="s">
        <v>62</v>
      </c>
      <c r="H2297" t="s">
        <v>1675</v>
      </c>
      <c r="I2297" t="s">
        <v>899</v>
      </c>
      <c r="J2297" t="s">
        <v>1676</v>
      </c>
    </row>
    <row r="2298" spans="1:10" x14ac:dyDescent="0.35">
      <c r="A2298" t="s">
        <v>10</v>
      </c>
      <c r="B2298" t="s">
        <v>1653</v>
      </c>
      <c r="C2298" s="227" t="s">
        <v>89</v>
      </c>
      <c r="D2298" s="227">
        <v>296.25</v>
      </c>
      <c r="E2298" s="227" t="s">
        <v>65</v>
      </c>
      <c r="F2298" t="s">
        <v>66</v>
      </c>
      <c r="G2298" t="s">
        <v>67</v>
      </c>
      <c r="H2298" t="s">
        <v>1675</v>
      </c>
      <c r="I2298" t="s">
        <v>899</v>
      </c>
      <c r="J2298" t="s">
        <v>1676</v>
      </c>
    </row>
    <row r="2299" spans="1:10" x14ac:dyDescent="0.35">
      <c r="A2299" t="s">
        <v>10</v>
      </c>
      <c r="B2299" t="s">
        <v>1653</v>
      </c>
      <c r="C2299" s="227" t="s">
        <v>112</v>
      </c>
      <c r="D2299" s="227">
        <v>144.75</v>
      </c>
      <c r="E2299" s="227" t="s">
        <v>65</v>
      </c>
      <c r="F2299" t="s">
        <v>66</v>
      </c>
      <c r="G2299" t="s">
        <v>67</v>
      </c>
      <c r="H2299" t="s">
        <v>1675</v>
      </c>
      <c r="I2299" t="s">
        <v>899</v>
      </c>
      <c r="J2299" t="s">
        <v>1676</v>
      </c>
    </row>
    <row r="2300" spans="1:10" x14ac:dyDescent="0.35">
      <c r="A2300" t="s">
        <v>10</v>
      </c>
      <c r="B2300" t="s">
        <v>1653</v>
      </c>
      <c r="C2300" s="227" t="s">
        <v>209</v>
      </c>
      <c r="D2300" s="227">
        <v>169.36</v>
      </c>
      <c r="E2300" s="227" t="s">
        <v>65</v>
      </c>
      <c r="F2300" t="s">
        <v>66</v>
      </c>
      <c r="G2300" t="s">
        <v>67</v>
      </c>
      <c r="H2300" t="s">
        <v>1675</v>
      </c>
      <c r="I2300" t="s">
        <v>899</v>
      </c>
      <c r="J2300" t="s">
        <v>1676</v>
      </c>
    </row>
    <row r="2301" spans="1:10" x14ac:dyDescent="0.35">
      <c r="A2301" t="s">
        <v>10</v>
      </c>
      <c r="B2301" t="s">
        <v>1653</v>
      </c>
      <c r="C2301" s="227" t="s">
        <v>500</v>
      </c>
      <c r="D2301" s="227">
        <v>629.41</v>
      </c>
      <c r="E2301" s="227" t="s">
        <v>123</v>
      </c>
      <c r="F2301" t="s">
        <v>456</v>
      </c>
      <c r="G2301" t="s">
        <v>457</v>
      </c>
      <c r="H2301" t="s">
        <v>1677</v>
      </c>
      <c r="I2301" t="s">
        <v>899</v>
      </c>
      <c r="J2301" t="s">
        <v>1678</v>
      </c>
    </row>
    <row r="2302" spans="1:10" x14ac:dyDescent="0.35">
      <c r="A2302" t="s">
        <v>10</v>
      </c>
      <c r="B2302" t="s">
        <v>1653</v>
      </c>
      <c r="C2302" s="227" t="s">
        <v>767</v>
      </c>
      <c r="D2302" s="227">
        <v>129.81</v>
      </c>
      <c r="E2302" s="227" t="s">
        <v>45</v>
      </c>
      <c r="F2302" t="s">
        <v>46</v>
      </c>
      <c r="G2302" t="s">
        <v>13</v>
      </c>
      <c r="H2302" t="s">
        <v>14</v>
      </c>
      <c r="I2302" t="s">
        <v>15</v>
      </c>
      <c r="J2302" t="s">
        <v>16</v>
      </c>
    </row>
    <row r="2303" spans="1:10" x14ac:dyDescent="0.35">
      <c r="A2303" t="s">
        <v>10</v>
      </c>
      <c r="B2303" t="s">
        <v>1653</v>
      </c>
      <c r="C2303" s="227" t="s">
        <v>859</v>
      </c>
      <c r="D2303" s="227">
        <v>86.46</v>
      </c>
      <c r="E2303" s="227" t="s">
        <v>45</v>
      </c>
      <c r="F2303" t="s">
        <v>46</v>
      </c>
      <c r="G2303" t="s">
        <v>13</v>
      </c>
      <c r="H2303" t="s">
        <v>14</v>
      </c>
      <c r="I2303" t="s">
        <v>15</v>
      </c>
      <c r="J2303" t="s">
        <v>16</v>
      </c>
    </row>
    <row r="2304" spans="1:10" x14ac:dyDescent="0.35">
      <c r="A2304" t="s">
        <v>10</v>
      </c>
      <c r="B2304" t="s">
        <v>1653</v>
      </c>
      <c r="C2304" s="227" t="s">
        <v>329</v>
      </c>
      <c r="D2304" s="227">
        <v>1.67</v>
      </c>
      <c r="E2304" s="227" t="s">
        <v>41</v>
      </c>
      <c r="F2304" t="s">
        <v>42</v>
      </c>
      <c r="G2304" t="s">
        <v>13</v>
      </c>
      <c r="H2304" t="s">
        <v>14</v>
      </c>
      <c r="I2304" t="s">
        <v>15</v>
      </c>
      <c r="J2304" t="s">
        <v>16</v>
      </c>
    </row>
    <row r="2305" spans="1:10" x14ac:dyDescent="0.35">
      <c r="A2305" t="s">
        <v>10</v>
      </c>
      <c r="B2305" t="s">
        <v>1653</v>
      </c>
      <c r="C2305" s="227" t="s">
        <v>380</v>
      </c>
      <c r="D2305" s="227">
        <v>1.67</v>
      </c>
      <c r="E2305" s="227" t="s">
        <v>41</v>
      </c>
      <c r="F2305" t="s">
        <v>42</v>
      </c>
      <c r="G2305" t="s">
        <v>13</v>
      </c>
      <c r="H2305" t="s">
        <v>14</v>
      </c>
      <c r="I2305" t="s">
        <v>15</v>
      </c>
      <c r="J2305" t="s">
        <v>16</v>
      </c>
    </row>
    <row r="2306" spans="1:10" x14ac:dyDescent="0.35">
      <c r="A2306" t="s">
        <v>10</v>
      </c>
      <c r="B2306" t="s">
        <v>1653</v>
      </c>
      <c r="C2306" s="227" t="s">
        <v>40</v>
      </c>
      <c r="D2306" s="227">
        <v>1.67</v>
      </c>
      <c r="E2306" s="227" t="s">
        <v>41</v>
      </c>
      <c r="F2306" t="s">
        <v>42</v>
      </c>
      <c r="G2306" t="s">
        <v>13</v>
      </c>
      <c r="H2306" t="s">
        <v>14</v>
      </c>
      <c r="I2306" t="s">
        <v>15</v>
      </c>
      <c r="J2306" t="s">
        <v>16</v>
      </c>
    </row>
    <row r="2307" spans="1:10" x14ac:dyDescent="0.35">
      <c r="A2307" t="s">
        <v>10</v>
      </c>
      <c r="B2307" t="s">
        <v>1653</v>
      </c>
      <c r="C2307" s="227" t="s">
        <v>383</v>
      </c>
      <c r="D2307" s="227">
        <v>1.67</v>
      </c>
      <c r="E2307" s="227" t="s">
        <v>41</v>
      </c>
      <c r="F2307" t="s">
        <v>42</v>
      </c>
      <c r="G2307" t="s">
        <v>13</v>
      </c>
      <c r="H2307" t="s">
        <v>14</v>
      </c>
      <c r="I2307" t="s">
        <v>15</v>
      </c>
      <c r="J2307" t="s">
        <v>16</v>
      </c>
    </row>
    <row r="2308" spans="1:10" x14ac:dyDescent="0.35">
      <c r="A2308" t="s">
        <v>10</v>
      </c>
      <c r="B2308" t="s">
        <v>1653</v>
      </c>
      <c r="C2308" s="227" t="s">
        <v>43</v>
      </c>
      <c r="D2308" s="227">
        <v>1.67</v>
      </c>
      <c r="E2308" s="227" t="s">
        <v>41</v>
      </c>
      <c r="F2308" t="s">
        <v>42</v>
      </c>
      <c r="G2308" t="s">
        <v>13</v>
      </c>
      <c r="H2308" t="s">
        <v>14</v>
      </c>
      <c r="I2308" t="s">
        <v>15</v>
      </c>
      <c r="J2308" t="s">
        <v>16</v>
      </c>
    </row>
    <row r="2309" spans="1:10" x14ac:dyDescent="0.35">
      <c r="A2309" t="s">
        <v>10</v>
      </c>
      <c r="B2309" t="s">
        <v>1653</v>
      </c>
      <c r="C2309" s="227" t="s">
        <v>246</v>
      </c>
      <c r="D2309" s="227">
        <v>1.2</v>
      </c>
      <c r="E2309" s="227" t="s">
        <v>41</v>
      </c>
      <c r="F2309" t="s">
        <v>42</v>
      </c>
      <c r="G2309" t="s">
        <v>13</v>
      </c>
      <c r="H2309" t="s">
        <v>14</v>
      </c>
      <c r="I2309" t="s">
        <v>15</v>
      </c>
      <c r="J2309" t="s">
        <v>16</v>
      </c>
    </row>
    <row r="2310" spans="1:10" x14ac:dyDescent="0.35">
      <c r="A2310" t="s">
        <v>10</v>
      </c>
      <c r="B2310" t="s">
        <v>1653</v>
      </c>
      <c r="C2310" s="227" t="s">
        <v>247</v>
      </c>
      <c r="D2310" s="227">
        <v>1.5</v>
      </c>
      <c r="E2310" s="227" t="s">
        <v>41</v>
      </c>
      <c r="F2310" t="s">
        <v>42</v>
      </c>
      <c r="G2310" t="s">
        <v>13</v>
      </c>
      <c r="H2310" t="s">
        <v>14</v>
      </c>
      <c r="I2310" t="s">
        <v>15</v>
      </c>
      <c r="J2310" t="s">
        <v>16</v>
      </c>
    </row>
    <row r="2311" spans="1:10" x14ac:dyDescent="0.35">
      <c r="A2311" t="s">
        <v>10</v>
      </c>
      <c r="B2311" t="s">
        <v>1653</v>
      </c>
      <c r="C2311" s="227" t="s">
        <v>238</v>
      </c>
      <c r="D2311" s="227">
        <v>1.48</v>
      </c>
      <c r="E2311" s="227" t="s">
        <v>41</v>
      </c>
      <c r="F2311" t="s">
        <v>42</v>
      </c>
      <c r="G2311" t="s">
        <v>13</v>
      </c>
      <c r="H2311" t="s">
        <v>14</v>
      </c>
      <c r="I2311" t="s">
        <v>15</v>
      </c>
      <c r="J2311" t="s">
        <v>16</v>
      </c>
    </row>
    <row r="2312" spans="1:10" x14ac:dyDescent="0.35">
      <c r="A2312" t="s">
        <v>10</v>
      </c>
      <c r="B2312" t="s">
        <v>1653</v>
      </c>
      <c r="C2312" s="227" t="s">
        <v>635</v>
      </c>
      <c r="D2312" s="227">
        <v>1.5</v>
      </c>
      <c r="E2312" s="227" t="s">
        <v>41</v>
      </c>
      <c r="F2312" t="s">
        <v>42</v>
      </c>
      <c r="G2312" t="s">
        <v>13</v>
      </c>
      <c r="H2312" t="s">
        <v>14</v>
      </c>
      <c r="I2312" t="s">
        <v>15</v>
      </c>
      <c r="J2312" t="s">
        <v>16</v>
      </c>
    </row>
    <row r="2313" spans="1:10" x14ac:dyDescent="0.35">
      <c r="A2313" t="s">
        <v>10</v>
      </c>
      <c r="B2313" t="s">
        <v>1653</v>
      </c>
      <c r="C2313" s="227" t="s">
        <v>235</v>
      </c>
      <c r="D2313" s="227">
        <v>3</v>
      </c>
      <c r="E2313" s="227" t="s">
        <v>41</v>
      </c>
      <c r="F2313" t="s">
        <v>42</v>
      </c>
      <c r="G2313" t="s">
        <v>13</v>
      </c>
      <c r="H2313" t="s">
        <v>14</v>
      </c>
      <c r="I2313" t="s">
        <v>15</v>
      </c>
      <c r="J2313" t="s">
        <v>16</v>
      </c>
    </row>
    <row r="2314" spans="1:10" x14ac:dyDescent="0.35">
      <c r="A2314" t="s">
        <v>10</v>
      </c>
      <c r="B2314" t="s">
        <v>1653</v>
      </c>
      <c r="C2314" s="227" t="s">
        <v>70</v>
      </c>
      <c r="D2314" s="227">
        <v>513.25</v>
      </c>
      <c r="E2314" s="227" t="s">
        <v>135</v>
      </c>
      <c r="F2314" t="s">
        <v>373</v>
      </c>
      <c r="G2314" t="s">
        <v>312</v>
      </c>
      <c r="H2314" t="s">
        <v>371</v>
      </c>
      <c r="I2314" t="s">
        <v>15</v>
      </c>
      <c r="J2314" t="s">
        <v>372</v>
      </c>
    </row>
    <row r="2315" spans="1:10" x14ac:dyDescent="0.35">
      <c r="A2315" t="s">
        <v>10</v>
      </c>
      <c r="B2315" t="s">
        <v>1653</v>
      </c>
      <c r="C2315" s="227" t="s">
        <v>71</v>
      </c>
      <c r="D2315" s="227">
        <v>480.33</v>
      </c>
      <c r="E2315" s="227" t="s">
        <v>135</v>
      </c>
      <c r="F2315" t="s">
        <v>373</v>
      </c>
      <c r="G2315" t="s">
        <v>312</v>
      </c>
      <c r="H2315" t="s">
        <v>371</v>
      </c>
      <c r="I2315" t="s">
        <v>15</v>
      </c>
      <c r="J2315" t="s">
        <v>372</v>
      </c>
    </row>
    <row r="2316" spans="1:10" x14ac:dyDescent="0.35">
      <c r="A2316" t="s">
        <v>10</v>
      </c>
      <c r="B2316" t="s">
        <v>1653</v>
      </c>
      <c r="C2316" s="227" t="s">
        <v>710</v>
      </c>
      <c r="D2316" s="227">
        <v>778.12</v>
      </c>
      <c r="E2316" s="227" t="s">
        <v>75</v>
      </c>
      <c r="F2316" t="s">
        <v>76</v>
      </c>
      <c r="G2316" t="s">
        <v>73</v>
      </c>
      <c r="H2316" t="s">
        <v>1091</v>
      </c>
      <c r="I2316" t="s">
        <v>1044</v>
      </c>
      <c r="J2316" t="s">
        <v>1092</v>
      </c>
    </row>
    <row r="2317" spans="1:10" x14ac:dyDescent="0.35">
      <c r="A2317" t="s">
        <v>10</v>
      </c>
      <c r="B2317" t="s">
        <v>1653</v>
      </c>
      <c r="C2317" s="227" t="s">
        <v>104</v>
      </c>
      <c r="D2317" s="227">
        <v>146.94</v>
      </c>
      <c r="E2317" s="227" t="s">
        <v>1679</v>
      </c>
      <c r="F2317" t="s">
        <v>1680</v>
      </c>
      <c r="G2317" t="s">
        <v>309</v>
      </c>
      <c r="H2317" t="s">
        <v>1654</v>
      </c>
      <c r="I2317" t="s">
        <v>899</v>
      </c>
      <c r="J2317" t="s">
        <v>1655</v>
      </c>
    </row>
    <row r="2318" spans="1:10" x14ac:dyDescent="0.35">
      <c r="A2318" t="s">
        <v>10</v>
      </c>
      <c r="B2318" t="s">
        <v>1653</v>
      </c>
      <c r="C2318" s="227" t="s">
        <v>142</v>
      </c>
      <c r="D2318" s="227">
        <v>698.88</v>
      </c>
      <c r="E2318" s="227" t="s">
        <v>188</v>
      </c>
      <c r="F2318" t="s">
        <v>189</v>
      </c>
      <c r="G2318" t="s">
        <v>186</v>
      </c>
      <c r="H2318" t="s">
        <v>1654</v>
      </c>
      <c r="I2318" t="s">
        <v>899</v>
      </c>
      <c r="J2318" t="s">
        <v>1655</v>
      </c>
    </row>
    <row r="2319" spans="1:10" x14ac:dyDescent="0.35">
      <c r="A2319" t="s">
        <v>10</v>
      </c>
      <c r="B2319" t="s">
        <v>1653</v>
      </c>
      <c r="C2319" s="227" t="s">
        <v>138</v>
      </c>
      <c r="D2319" s="227">
        <v>229.23</v>
      </c>
      <c r="E2319" s="227" t="s">
        <v>1681</v>
      </c>
      <c r="F2319" t="s">
        <v>1682</v>
      </c>
      <c r="G2319" t="s">
        <v>309</v>
      </c>
      <c r="H2319" t="s">
        <v>1654</v>
      </c>
      <c r="I2319" t="s">
        <v>899</v>
      </c>
      <c r="J2319" t="s">
        <v>1655</v>
      </c>
    </row>
    <row r="2320" spans="1:10" x14ac:dyDescent="0.35">
      <c r="A2320" t="s">
        <v>10</v>
      </c>
      <c r="B2320" t="s">
        <v>1653</v>
      </c>
      <c r="C2320" s="227" t="s">
        <v>124</v>
      </c>
      <c r="D2320" s="227">
        <v>151.41999999999999</v>
      </c>
      <c r="E2320" s="227" t="s">
        <v>61</v>
      </c>
      <c r="F2320" t="s">
        <v>62</v>
      </c>
      <c r="G2320" t="s">
        <v>62</v>
      </c>
      <c r="H2320" t="s">
        <v>1654</v>
      </c>
      <c r="I2320" t="s">
        <v>899</v>
      </c>
      <c r="J2320" t="s">
        <v>1655</v>
      </c>
    </row>
    <row r="2321" spans="1:10" x14ac:dyDescent="0.35">
      <c r="A2321" t="s">
        <v>10</v>
      </c>
      <c r="B2321" t="s">
        <v>1653</v>
      </c>
      <c r="C2321" s="227" t="s">
        <v>168</v>
      </c>
      <c r="D2321" s="227">
        <v>253.71</v>
      </c>
      <c r="E2321" s="227" t="s">
        <v>61</v>
      </c>
      <c r="F2321" t="s">
        <v>62</v>
      </c>
      <c r="G2321" t="s">
        <v>62</v>
      </c>
      <c r="H2321" t="s">
        <v>1654</v>
      </c>
      <c r="I2321" t="s">
        <v>899</v>
      </c>
      <c r="J2321" t="s">
        <v>1655</v>
      </c>
    </row>
    <row r="2322" spans="1:10" x14ac:dyDescent="0.35">
      <c r="A2322" t="s">
        <v>10</v>
      </c>
      <c r="B2322" t="s">
        <v>1653</v>
      </c>
      <c r="C2322" s="227" t="s">
        <v>127</v>
      </c>
      <c r="D2322" s="227">
        <v>159.33000000000001</v>
      </c>
      <c r="E2322" s="227" t="s">
        <v>61</v>
      </c>
      <c r="F2322" t="s">
        <v>62</v>
      </c>
      <c r="G2322" t="s">
        <v>62</v>
      </c>
      <c r="H2322" t="s">
        <v>1654</v>
      </c>
      <c r="I2322" t="s">
        <v>899</v>
      </c>
      <c r="J2322" t="s">
        <v>1655</v>
      </c>
    </row>
    <row r="2323" spans="1:10" x14ac:dyDescent="0.35">
      <c r="A2323" t="s">
        <v>10</v>
      </c>
      <c r="B2323" t="s">
        <v>1653</v>
      </c>
      <c r="C2323" s="227" t="s">
        <v>141</v>
      </c>
      <c r="D2323" s="227">
        <v>126.79</v>
      </c>
      <c r="E2323" s="227" t="s">
        <v>61</v>
      </c>
      <c r="F2323" t="s">
        <v>62</v>
      </c>
      <c r="G2323" t="s">
        <v>62</v>
      </c>
      <c r="H2323" t="s">
        <v>1654</v>
      </c>
      <c r="I2323" t="s">
        <v>899</v>
      </c>
      <c r="J2323" t="s">
        <v>1655</v>
      </c>
    </row>
    <row r="2324" spans="1:10" x14ac:dyDescent="0.35">
      <c r="A2324" t="s">
        <v>10</v>
      </c>
      <c r="B2324" t="s">
        <v>1653</v>
      </c>
      <c r="C2324" s="227" t="s">
        <v>120</v>
      </c>
      <c r="D2324" s="227">
        <v>127.67</v>
      </c>
      <c r="E2324" s="227" t="s">
        <v>61</v>
      </c>
      <c r="F2324" t="s">
        <v>62</v>
      </c>
      <c r="G2324" t="s">
        <v>62</v>
      </c>
      <c r="H2324" t="s">
        <v>1654</v>
      </c>
      <c r="I2324" t="s">
        <v>899</v>
      </c>
      <c r="J2324" t="s">
        <v>1655</v>
      </c>
    </row>
    <row r="2325" spans="1:10" x14ac:dyDescent="0.35">
      <c r="A2325" t="s">
        <v>10</v>
      </c>
      <c r="B2325" t="s">
        <v>1653</v>
      </c>
      <c r="C2325" s="227" t="s">
        <v>121</v>
      </c>
      <c r="D2325" s="227">
        <v>253.46</v>
      </c>
      <c r="E2325" s="227" t="s">
        <v>61</v>
      </c>
      <c r="F2325" t="s">
        <v>62</v>
      </c>
      <c r="G2325" t="s">
        <v>62</v>
      </c>
      <c r="H2325" t="s">
        <v>1654</v>
      </c>
      <c r="I2325" t="s">
        <v>899</v>
      </c>
      <c r="J2325" t="s">
        <v>1655</v>
      </c>
    </row>
    <row r="2326" spans="1:10" x14ac:dyDescent="0.35">
      <c r="A2326" t="s">
        <v>10</v>
      </c>
      <c r="B2326" t="s">
        <v>1653</v>
      </c>
      <c r="C2326" s="227" t="s">
        <v>137</v>
      </c>
      <c r="D2326" s="227">
        <v>166.75</v>
      </c>
      <c r="E2326" s="227" t="s">
        <v>61</v>
      </c>
      <c r="F2326" t="s">
        <v>62</v>
      </c>
      <c r="G2326" t="s">
        <v>62</v>
      </c>
      <c r="H2326" t="s">
        <v>1654</v>
      </c>
      <c r="I2326" t="s">
        <v>899</v>
      </c>
      <c r="J2326" t="s">
        <v>1655</v>
      </c>
    </row>
    <row r="2327" spans="1:10" x14ac:dyDescent="0.35">
      <c r="A2327" t="s">
        <v>10</v>
      </c>
      <c r="B2327" t="s">
        <v>1653</v>
      </c>
      <c r="C2327" s="227" t="s">
        <v>472</v>
      </c>
      <c r="D2327" s="227">
        <v>124.92</v>
      </c>
      <c r="E2327" s="227" t="s">
        <v>61</v>
      </c>
      <c r="F2327" t="s">
        <v>62</v>
      </c>
      <c r="G2327" t="s">
        <v>62</v>
      </c>
      <c r="H2327" t="s">
        <v>1654</v>
      </c>
      <c r="I2327" t="s">
        <v>899</v>
      </c>
      <c r="J2327" t="s">
        <v>1655</v>
      </c>
    </row>
    <row r="2328" spans="1:10" x14ac:dyDescent="0.35">
      <c r="A2328" t="s">
        <v>10</v>
      </c>
      <c r="B2328" t="s">
        <v>1653</v>
      </c>
      <c r="C2328" s="227" t="s">
        <v>490</v>
      </c>
      <c r="D2328" s="227">
        <v>160.04</v>
      </c>
      <c r="E2328" s="227" t="s">
        <v>61</v>
      </c>
      <c r="F2328" t="s">
        <v>62</v>
      </c>
      <c r="G2328" t="s">
        <v>62</v>
      </c>
      <c r="H2328" t="s">
        <v>1654</v>
      </c>
      <c r="I2328" t="s">
        <v>899</v>
      </c>
      <c r="J2328" t="s">
        <v>1655</v>
      </c>
    </row>
    <row r="2329" spans="1:10" x14ac:dyDescent="0.35">
      <c r="A2329" t="s">
        <v>10</v>
      </c>
      <c r="B2329" t="s">
        <v>1653</v>
      </c>
      <c r="C2329" s="227" t="s">
        <v>369</v>
      </c>
      <c r="D2329" s="227">
        <v>128.21</v>
      </c>
      <c r="E2329" s="227" t="s">
        <v>61</v>
      </c>
      <c r="F2329" t="s">
        <v>62</v>
      </c>
      <c r="G2329" t="s">
        <v>62</v>
      </c>
      <c r="H2329" t="s">
        <v>1654</v>
      </c>
      <c r="I2329" t="s">
        <v>899</v>
      </c>
      <c r="J2329" t="s">
        <v>1655</v>
      </c>
    </row>
    <row r="2330" spans="1:10" x14ac:dyDescent="0.35">
      <c r="A2330" t="s">
        <v>10</v>
      </c>
      <c r="B2330" t="s">
        <v>1653</v>
      </c>
      <c r="C2330" s="227" t="s">
        <v>491</v>
      </c>
      <c r="D2330" s="227">
        <v>128.21</v>
      </c>
      <c r="E2330" s="227" t="s">
        <v>61</v>
      </c>
      <c r="F2330" t="s">
        <v>62</v>
      </c>
      <c r="G2330" t="s">
        <v>62</v>
      </c>
      <c r="H2330" t="s">
        <v>1654</v>
      </c>
      <c r="I2330" t="s">
        <v>899</v>
      </c>
      <c r="J2330" t="s">
        <v>1655</v>
      </c>
    </row>
    <row r="2331" spans="1:10" x14ac:dyDescent="0.35">
      <c r="A2331" t="s">
        <v>10</v>
      </c>
      <c r="B2331" t="s">
        <v>1653</v>
      </c>
      <c r="C2331" s="227" t="s">
        <v>354</v>
      </c>
      <c r="D2331" s="227">
        <v>130.16</v>
      </c>
      <c r="E2331" s="227" t="s">
        <v>61</v>
      </c>
      <c r="F2331" t="s">
        <v>62</v>
      </c>
      <c r="G2331" t="s">
        <v>62</v>
      </c>
      <c r="H2331" t="s">
        <v>1654</v>
      </c>
      <c r="I2331" t="s">
        <v>899</v>
      </c>
      <c r="J2331" t="s">
        <v>1655</v>
      </c>
    </row>
    <row r="2332" spans="1:10" x14ac:dyDescent="0.35">
      <c r="A2332" t="s">
        <v>10</v>
      </c>
      <c r="B2332" t="s">
        <v>1653</v>
      </c>
      <c r="C2332" s="227" t="s">
        <v>492</v>
      </c>
      <c r="D2332" s="227">
        <v>144.16999999999999</v>
      </c>
      <c r="E2332" s="227" t="s">
        <v>61</v>
      </c>
      <c r="F2332" t="s">
        <v>62</v>
      </c>
      <c r="G2332" t="s">
        <v>62</v>
      </c>
      <c r="H2332" t="s">
        <v>1654</v>
      </c>
      <c r="I2332" t="s">
        <v>899</v>
      </c>
      <c r="J2332" t="s">
        <v>1655</v>
      </c>
    </row>
    <row r="2333" spans="1:10" x14ac:dyDescent="0.35">
      <c r="A2333" t="s">
        <v>10</v>
      </c>
      <c r="B2333" t="s">
        <v>1653</v>
      </c>
      <c r="C2333" s="227" t="s">
        <v>65</v>
      </c>
      <c r="D2333" s="227">
        <v>136.16999999999999</v>
      </c>
      <c r="E2333" s="227" t="s">
        <v>61</v>
      </c>
      <c r="F2333" t="s">
        <v>62</v>
      </c>
      <c r="G2333" t="s">
        <v>62</v>
      </c>
      <c r="H2333" t="s">
        <v>1654</v>
      </c>
      <c r="I2333" t="s">
        <v>899</v>
      </c>
      <c r="J2333" t="s">
        <v>1655</v>
      </c>
    </row>
    <row r="2334" spans="1:10" x14ac:dyDescent="0.35">
      <c r="A2334" t="s">
        <v>10</v>
      </c>
      <c r="B2334" t="s">
        <v>1653</v>
      </c>
      <c r="C2334" s="227" t="s">
        <v>86</v>
      </c>
      <c r="D2334" s="227">
        <v>152.75</v>
      </c>
      <c r="E2334" s="227" t="s">
        <v>61</v>
      </c>
      <c r="F2334" t="s">
        <v>62</v>
      </c>
      <c r="G2334" t="s">
        <v>62</v>
      </c>
      <c r="H2334" t="s">
        <v>1654</v>
      </c>
      <c r="I2334" t="s">
        <v>899</v>
      </c>
      <c r="J2334" t="s">
        <v>1655</v>
      </c>
    </row>
    <row r="2335" spans="1:10" x14ac:dyDescent="0.35">
      <c r="A2335" t="s">
        <v>10</v>
      </c>
      <c r="B2335" t="s">
        <v>1653</v>
      </c>
      <c r="C2335" s="227" t="s">
        <v>497</v>
      </c>
      <c r="D2335" s="227">
        <v>240.75</v>
      </c>
      <c r="E2335" s="227" t="s">
        <v>61</v>
      </c>
      <c r="F2335" t="s">
        <v>62</v>
      </c>
      <c r="G2335" t="s">
        <v>62</v>
      </c>
      <c r="H2335" t="s">
        <v>1654</v>
      </c>
      <c r="I2335" t="s">
        <v>899</v>
      </c>
      <c r="J2335" t="s">
        <v>1655</v>
      </c>
    </row>
    <row r="2336" spans="1:10" x14ac:dyDescent="0.35">
      <c r="A2336" t="s">
        <v>10</v>
      </c>
      <c r="B2336" t="s">
        <v>1653</v>
      </c>
      <c r="C2336" s="227" t="s">
        <v>92</v>
      </c>
      <c r="D2336" s="227">
        <v>160.75</v>
      </c>
      <c r="E2336" s="227" t="s">
        <v>61</v>
      </c>
      <c r="F2336" t="s">
        <v>62</v>
      </c>
      <c r="G2336" t="s">
        <v>62</v>
      </c>
      <c r="H2336" t="s">
        <v>1654</v>
      </c>
      <c r="I2336" t="s">
        <v>899</v>
      </c>
      <c r="J2336" t="s">
        <v>1655</v>
      </c>
    </row>
    <row r="2337" spans="1:10" x14ac:dyDescent="0.35">
      <c r="A2337" t="s">
        <v>10</v>
      </c>
      <c r="B2337" t="s">
        <v>1653</v>
      </c>
      <c r="C2337" s="227" t="s">
        <v>159</v>
      </c>
      <c r="D2337" s="227">
        <v>136.37</v>
      </c>
      <c r="E2337" s="227" t="s">
        <v>61</v>
      </c>
      <c r="F2337" t="s">
        <v>62</v>
      </c>
      <c r="G2337" t="s">
        <v>62</v>
      </c>
      <c r="H2337" t="s">
        <v>1654</v>
      </c>
      <c r="I2337" t="s">
        <v>899</v>
      </c>
      <c r="J2337" t="s">
        <v>1655</v>
      </c>
    </row>
    <row r="2338" spans="1:10" x14ac:dyDescent="0.35">
      <c r="A2338" t="s">
        <v>10</v>
      </c>
      <c r="B2338" t="s">
        <v>1653</v>
      </c>
      <c r="C2338" s="227" t="s">
        <v>425</v>
      </c>
      <c r="D2338" s="227">
        <v>167.25</v>
      </c>
      <c r="E2338" s="227" t="s">
        <v>61</v>
      </c>
      <c r="F2338" t="s">
        <v>62</v>
      </c>
      <c r="G2338" t="s">
        <v>62</v>
      </c>
      <c r="H2338" t="s">
        <v>1654</v>
      </c>
      <c r="I2338" t="s">
        <v>899</v>
      </c>
      <c r="J2338" t="s">
        <v>1655</v>
      </c>
    </row>
    <row r="2339" spans="1:10" x14ac:dyDescent="0.35">
      <c r="A2339" t="s">
        <v>10</v>
      </c>
      <c r="B2339" t="s">
        <v>1653</v>
      </c>
      <c r="C2339" s="227" t="s">
        <v>156</v>
      </c>
      <c r="D2339" s="227">
        <v>247.62</v>
      </c>
      <c r="E2339" s="227" t="s">
        <v>61</v>
      </c>
      <c r="F2339" t="s">
        <v>62</v>
      </c>
      <c r="G2339" t="s">
        <v>62</v>
      </c>
      <c r="H2339" t="s">
        <v>1654</v>
      </c>
      <c r="I2339" t="s">
        <v>899</v>
      </c>
      <c r="J2339" t="s">
        <v>1655</v>
      </c>
    </row>
    <row r="2340" spans="1:10" x14ac:dyDescent="0.35">
      <c r="A2340" t="s">
        <v>10</v>
      </c>
      <c r="B2340" t="s">
        <v>1653</v>
      </c>
      <c r="C2340" s="227" t="s">
        <v>432</v>
      </c>
      <c r="D2340" s="227">
        <v>212.5</v>
      </c>
      <c r="E2340" s="227" t="s">
        <v>61</v>
      </c>
      <c r="F2340" t="s">
        <v>62</v>
      </c>
      <c r="G2340" t="s">
        <v>62</v>
      </c>
      <c r="H2340" t="s">
        <v>1654</v>
      </c>
      <c r="I2340" t="s">
        <v>899</v>
      </c>
      <c r="J2340" t="s">
        <v>1655</v>
      </c>
    </row>
    <row r="2341" spans="1:10" x14ac:dyDescent="0.35">
      <c r="A2341" t="s">
        <v>10</v>
      </c>
      <c r="B2341" t="s">
        <v>1653</v>
      </c>
      <c r="C2341" s="227" t="s">
        <v>215</v>
      </c>
      <c r="D2341" s="227">
        <v>238.5</v>
      </c>
      <c r="E2341" s="227" t="s">
        <v>61</v>
      </c>
      <c r="F2341" t="s">
        <v>62</v>
      </c>
      <c r="G2341" t="s">
        <v>62</v>
      </c>
      <c r="H2341" t="s">
        <v>1654</v>
      </c>
      <c r="I2341" t="s">
        <v>899</v>
      </c>
      <c r="J2341" t="s">
        <v>1655</v>
      </c>
    </row>
    <row r="2342" spans="1:10" x14ac:dyDescent="0.35">
      <c r="A2342" t="s">
        <v>10</v>
      </c>
      <c r="B2342" t="s">
        <v>1653</v>
      </c>
      <c r="C2342" s="227" t="s">
        <v>427</v>
      </c>
      <c r="D2342" s="227">
        <v>163.12</v>
      </c>
      <c r="E2342" s="227" t="s">
        <v>61</v>
      </c>
      <c r="F2342" t="s">
        <v>62</v>
      </c>
      <c r="G2342" t="s">
        <v>62</v>
      </c>
      <c r="H2342" t="s">
        <v>1654</v>
      </c>
      <c r="I2342" t="s">
        <v>899</v>
      </c>
      <c r="J2342" t="s">
        <v>1655</v>
      </c>
    </row>
    <row r="2343" spans="1:10" x14ac:dyDescent="0.35">
      <c r="A2343" t="s">
        <v>10</v>
      </c>
      <c r="B2343" t="s">
        <v>1653</v>
      </c>
      <c r="C2343" s="227" t="s">
        <v>155</v>
      </c>
      <c r="D2343" s="227">
        <v>144.25</v>
      </c>
      <c r="E2343" s="227" t="s">
        <v>61</v>
      </c>
      <c r="F2343" t="s">
        <v>62</v>
      </c>
      <c r="G2343" t="s">
        <v>62</v>
      </c>
      <c r="H2343" t="s">
        <v>1654</v>
      </c>
      <c r="I2343" t="s">
        <v>899</v>
      </c>
      <c r="J2343" t="s">
        <v>1655</v>
      </c>
    </row>
    <row r="2344" spans="1:10" x14ac:dyDescent="0.35">
      <c r="A2344" t="s">
        <v>10</v>
      </c>
      <c r="B2344" t="s">
        <v>1653</v>
      </c>
      <c r="C2344" s="227" t="s">
        <v>163</v>
      </c>
      <c r="D2344" s="227">
        <v>143.66999999999999</v>
      </c>
      <c r="E2344" s="227" t="s">
        <v>61</v>
      </c>
      <c r="F2344" t="s">
        <v>62</v>
      </c>
      <c r="G2344" t="s">
        <v>62</v>
      </c>
      <c r="H2344" t="s">
        <v>1654</v>
      </c>
      <c r="I2344" t="s">
        <v>899</v>
      </c>
      <c r="J2344" t="s">
        <v>1655</v>
      </c>
    </row>
    <row r="2345" spans="1:10" x14ac:dyDescent="0.35">
      <c r="A2345" t="s">
        <v>10</v>
      </c>
      <c r="B2345" t="s">
        <v>1653</v>
      </c>
      <c r="C2345" s="227" t="s">
        <v>170</v>
      </c>
      <c r="D2345" s="227">
        <v>144.25</v>
      </c>
      <c r="E2345" s="227" t="s">
        <v>61</v>
      </c>
      <c r="F2345" t="s">
        <v>62</v>
      </c>
      <c r="G2345" t="s">
        <v>62</v>
      </c>
      <c r="H2345" t="s">
        <v>1654</v>
      </c>
      <c r="I2345" t="s">
        <v>899</v>
      </c>
      <c r="J2345" t="s">
        <v>1655</v>
      </c>
    </row>
    <row r="2346" spans="1:10" x14ac:dyDescent="0.35">
      <c r="A2346" t="s">
        <v>10</v>
      </c>
      <c r="B2346" t="s">
        <v>1653</v>
      </c>
      <c r="C2346" s="227" t="s">
        <v>149</v>
      </c>
      <c r="D2346" s="227">
        <v>127.83</v>
      </c>
      <c r="E2346" s="227" t="s">
        <v>61</v>
      </c>
      <c r="F2346" t="s">
        <v>62</v>
      </c>
      <c r="G2346" t="s">
        <v>62</v>
      </c>
      <c r="H2346" t="s">
        <v>1654</v>
      </c>
      <c r="I2346" t="s">
        <v>899</v>
      </c>
      <c r="J2346" t="s">
        <v>1655</v>
      </c>
    </row>
    <row r="2347" spans="1:10" x14ac:dyDescent="0.35">
      <c r="A2347" t="s">
        <v>10</v>
      </c>
      <c r="B2347" t="s">
        <v>1653</v>
      </c>
      <c r="C2347" s="227" t="s">
        <v>158</v>
      </c>
      <c r="D2347" s="227">
        <v>148.25</v>
      </c>
      <c r="E2347" s="227" t="s">
        <v>61</v>
      </c>
      <c r="F2347" t="s">
        <v>62</v>
      </c>
      <c r="G2347" t="s">
        <v>62</v>
      </c>
      <c r="H2347" t="s">
        <v>1654</v>
      </c>
      <c r="I2347" t="s">
        <v>899</v>
      </c>
      <c r="J2347" t="s">
        <v>1655</v>
      </c>
    </row>
    <row r="2348" spans="1:10" x14ac:dyDescent="0.35">
      <c r="A2348" t="s">
        <v>10</v>
      </c>
      <c r="B2348" t="s">
        <v>1653</v>
      </c>
      <c r="C2348" s="227" t="s">
        <v>146</v>
      </c>
      <c r="D2348" s="227">
        <v>148.25</v>
      </c>
      <c r="E2348" s="227" t="s">
        <v>61</v>
      </c>
      <c r="F2348" t="s">
        <v>62</v>
      </c>
      <c r="G2348" t="s">
        <v>62</v>
      </c>
      <c r="H2348" t="s">
        <v>1654</v>
      </c>
      <c r="I2348" t="s">
        <v>899</v>
      </c>
      <c r="J2348" t="s">
        <v>1655</v>
      </c>
    </row>
    <row r="2349" spans="1:10" x14ac:dyDescent="0.35">
      <c r="A2349" t="s">
        <v>10</v>
      </c>
      <c r="B2349" t="s">
        <v>1653</v>
      </c>
      <c r="C2349" s="227" t="s">
        <v>164</v>
      </c>
      <c r="D2349" s="227">
        <v>127.08</v>
      </c>
      <c r="E2349" s="227" t="s">
        <v>61</v>
      </c>
      <c r="F2349" t="s">
        <v>62</v>
      </c>
      <c r="G2349" t="s">
        <v>62</v>
      </c>
      <c r="H2349" t="s">
        <v>1654</v>
      </c>
      <c r="I2349" t="s">
        <v>899</v>
      </c>
      <c r="J2349" t="s">
        <v>1655</v>
      </c>
    </row>
    <row r="2350" spans="1:10" x14ac:dyDescent="0.35">
      <c r="A2350" t="s">
        <v>10</v>
      </c>
      <c r="B2350" t="s">
        <v>1653</v>
      </c>
      <c r="C2350" s="227" t="s">
        <v>212</v>
      </c>
      <c r="D2350" s="227">
        <v>143.5</v>
      </c>
      <c r="E2350" s="227" t="s">
        <v>61</v>
      </c>
      <c r="F2350" t="s">
        <v>62</v>
      </c>
      <c r="G2350" t="s">
        <v>62</v>
      </c>
      <c r="H2350" t="s">
        <v>1654</v>
      </c>
      <c r="I2350" t="s">
        <v>899</v>
      </c>
      <c r="J2350" t="s">
        <v>1655</v>
      </c>
    </row>
    <row r="2351" spans="1:10" x14ac:dyDescent="0.35">
      <c r="A2351" t="s">
        <v>10</v>
      </c>
      <c r="B2351" t="s">
        <v>1653</v>
      </c>
      <c r="C2351" s="227" t="s">
        <v>264</v>
      </c>
      <c r="D2351" s="227">
        <v>142.91999999999999</v>
      </c>
      <c r="E2351" s="227" t="s">
        <v>61</v>
      </c>
      <c r="F2351" t="s">
        <v>62</v>
      </c>
      <c r="G2351" t="s">
        <v>62</v>
      </c>
      <c r="H2351" t="s">
        <v>1654</v>
      </c>
      <c r="I2351" t="s">
        <v>899</v>
      </c>
      <c r="J2351" t="s">
        <v>1655</v>
      </c>
    </row>
    <row r="2352" spans="1:10" x14ac:dyDescent="0.35">
      <c r="A2352" t="s">
        <v>10</v>
      </c>
      <c r="B2352" t="s">
        <v>1653</v>
      </c>
      <c r="C2352" s="227" t="s">
        <v>277</v>
      </c>
      <c r="D2352" s="227">
        <v>143.5</v>
      </c>
      <c r="E2352" s="227" t="s">
        <v>61</v>
      </c>
      <c r="F2352" t="s">
        <v>62</v>
      </c>
      <c r="G2352" t="s">
        <v>62</v>
      </c>
      <c r="H2352" t="s">
        <v>1654</v>
      </c>
      <c r="I2352" t="s">
        <v>899</v>
      </c>
      <c r="J2352" t="s">
        <v>1655</v>
      </c>
    </row>
    <row r="2353" spans="1:10" x14ac:dyDescent="0.35">
      <c r="A2353" t="s">
        <v>10</v>
      </c>
      <c r="B2353" t="s">
        <v>1653</v>
      </c>
      <c r="C2353" s="227" t="s">
        <v>278</v>
      </c>
      <c r="D2353" s="227">
        <v>142.91999999999999</v>
      </c>
      <c r="E2353" s="227" t="s">
        <v>61</v>
      </c>
      <c r="F2353" t="s">
        <v>62</v>
      </c>
      <c r="G2353" t="s">
        <v>62</v>
      </c>
      <c r="H2353" t="s">
        <v>1654</v>
      </c>
      <c r="I2353" t="s">
        <v>899</v>
      </c>
      <c r="J2353" t="s">
        <v>1655</v>
      </c>
    </row>
    <row r="2354" spans="1:10" x14ac:dyDescent="0.35">
      <c r="A2354" t="s">
        <v>10</v>
      </c>
      <c r="B2354" t="s">
        <v>1653</v>
      </c>
      <c r="C2354" s="227" t="s">
        <v>279</v>
      </c>
      <c r="D2354" s="227">
        <v>282.8</v>
      </c>
      <c r="E2354" s="227" t="s">
        <v>72</v>
      </c>
      <c r="F2354" t="s">
        <v>311</v>
      </c>
      <c r="G2354" t="s">
        <v>312</v>
      </c>
      <c r="H2354" t="s">
        <v>1654</v>
      </c>
      <c r="I2354" t="s">
        <v>899</v>
      </c>
      <c r="J2354" t="s">
        <v>1655</v>
      </c>
    </row>
    <row r="2355" spans="1:10" x14ac:dyDescent="0.35">
      <c r="A2355" t="s">
        <v>10</v>
      </c>
      <c r="B2355" t="s">
        <v>1653</v>
      </c>
      <c r="C2355" s="227" t="s">
        <v>61</v>
      </c>
      <c r="D2355" s="227">
        <v>130.28</v>
      </c>
      <c r="E2355" s="227" t="s">
        <v>61</v>
      </c>
      <c r="F2355" t="s">
        <v>62</v>
      </c>
      <c r="G2355" t="s">
        <v>62</v>
      </c>
      <c r="H2355" t="s">
        <v>1654</v>
      </c>
      <c r="I2355" t="s">
        <v>899</v>
      </c>
      <c r="J2355" t="s">
        <v>1655</v>
      </c>
    </row>
    <row r="2356" spans="1:10" x14ac:dyDescent="0.35">
      <c r="A2356" t="s">
        <v>10</v>
      </c>
      <c r="B2356" t="s">
        <v>1653</v>
      </c>
      <c r="C2356" s="227" t="s">
        <v>68</v>
      </c>
      <c r="D2356" s="227">
        <v>168.14</v>
      </c>
      <c r="E2356" s="227" t="s">
        <v>95</v>
      </c>
      <c r="F2356" t="s">
        <v>96</v>
      </c>
      <c r="G2356" t="s">
        <v>62</v>
      </c>
      <c r="H2356" t="s">
        <v>1654</v>
      </c>
      <c r="I2356" t="s">
        <v>899</v>
      </c>
      <c r="J2356" t="s">
        <v>1655</v>
      </c>
    </row>
    <row r="2357" spans="1:10" x14ac:dyDescent="0.35">
      <c r="A2357" t="s">
        <v>10</v>
      </c>
      <c r="B2357" t="s">
        <v>1653</v>
      </c>
      <c r="C2357" s="227" t="s">
        <v>111</v>
      </c>
      <c r="D2357" s="227">
        <v>94.61</v>
      </c>
      <c r="E2357" s="227" t="s">
        <v>86</v>
      </c>
      <c r="F2357" t="s">
        <v>87</v>
      </c>
      <c r="G2357" t="s">
        <v>67</v>
      </c>
      <c r="H2357" t="s">
        <v>1654</v>
      </c>
      <c r="I2357" t="s">
        <v>899</v>
      </c>
      <c r="J2357" t="s">
        <v>1655</v>
      </c>
    </row>
    <row r="2358" spans="1:10" x14ac:dyDescent="0.35">
      <c r="A2358" t="s">
        <v>10</v>
      </c>
      <c r="B2358" t="s">
        <v>1653</v>
      </c>
      <c r="C2358" s="227" t="s">
        <v>361</v>
      </c>
      <c r="D2358" s="227">
        <v>143.4</v>
      </c>
      <c r="E2358" s="227" t="s">
        <v>65</v>
      </c>
      <c r="F2358" t="s">
        <v>66</v>
      </c>
      <c r="G2358" t="s">
        <v>67</v>
      </c>
      <c r="H2358" t="s">
        <v>1654</v>
      </c>
      <c r="I2358" t="s">
        <v>899</v>
      </c>
      <c r="J2358" t="s">
        <v>1655</v>
      </c>
    </row>
    <row r="2359" spans="1:10" x14ac:dyDescent="0.35">
      <c r="A2359" t="s">
        <v>10</v>
      </c>
      <c r="B2359" t="s">
        <v>1653</v>
      </c>
      <c r="C2359" s="227" t="s">
        <v>829</v>
      </c>
      <c r="D2359" s="227">
        <v>97.97</v>
      </c>
      <c r="E2359" s="227" t="s">
        <v>65</v>
      </c>
      <c r="F2359" t="s">
        <v>66</v>
      </c>
      <c r="G2359" t="s">
        <v>67</v>
      </c>
      <c r="H2359" t="s">
        <v>1654</v>
      </c>
      <c r="I2359" t="s">
        <v>899</v>
      </c>
      <c r="J2359" t="s">
        <v>1655</v>
      </c>
    </row>
    <row r="2360" spans="1:10" x14ac:dyDescent="0.35">
      <c r="A2360" t="s">
        <v>10</v>
      </c>
      <c r="B2360" t="s">
        <v>1653</v>
      </c>
      <c r="C2360" s="227" t="s">
        <v>830</v>
      </c>
      <c r="D2360" s="227">
        <v>92.85</v>
      </c>
      <c r="E2360" s="227" t="s">
        <v>65</v>
      </c>
      <c r="F2360" t="s">
        <v>66</v>
      </c>
      <c r="G2360" t="s">
        <v>67</v>
      </c>
      <c r="H2360" t="s">
        <v>1654</v>
      </c>
      <c r="I2360" t="s">
        <v>899</v>
      </c>
      <c r="J2360" t="s">
        <v>1655</v>
      </c>
    </row>
    <row r="2361" spans="1:10" x14ac:dyDescent="0.35">
      <c r="A2361" t="s">
        <v>10</v>
      </c>
      <c r="B2361" t="s">
        <v>1653</v>
      </c>
      <c r="C2361" s="227" t="s">
        <v>122</v>
      </c>
      <c r="D2361" s="227">
        <v>152.16999999999999</v>
      </c>
      <c r="E2361" s="227" t="s">
        <v>147</v>
      </c>
      <c r="F2361" t="s">
        <v>148</v>
      </c>
      <c r="G2361" t="s">
        <v>80</v>
      </c>
      <c r="H2361" t="s">
        <v>1654</v>
      </c>
      <c r="I2361" t="s">
        <v>899</v>
      </c>
      <c r="J2361" t="s">
        <v>1655</v>
      </c>
    </row>
    <row r="2362" spans="1:10" x14ac:dyDescent="0.35">
      <c r="A2362" t="s">
        <v>10</v>
      </c>
      <c r="B2362" t="s">
        <v>1653</v>
      </c>
      <c r="C2362" s="227" t="s">
        <v>123</v>
      </c>
      <c r="D2362" s="227">
        <v>145.5</v>
      </c>
      <c r="E2362" s="227" t="s">
        <v>147</v>
      </c>
      <c r="F2362" t="s">
        <v>148</v>
      </c>
      <c r="G2362" t="s">
        <v>80</v>
      </c>
      <c r="H2362" t="s">
        <v>1654</v>
      </c>
      <c r="I2362" t="s">
        <v>899</v>
      </c>
      <c r="J2362" t="s">
        <v>1655</v>
      </c>
    </row>
    <row r="2363" spans="1:10" x14ac:dyDescent="0.35">
      <c r="A2363" t="s">
        <v>10</v>
      </c>
      <c r="B2363" t="s">
        <v>1653</v>
      </c>
      <c r="C2363" s="227" t="s">
        <v>128</v>
      </c>
      <c r="D2363" s="227">
        <v>261.62</v>
      </c>
      <c r="E2363" s="227" t="s">
        <v>147</v>
      </c>
      <c r="F2363" t="s">
        <v>148</v>
      </c>
      <c r="G2363" t="s">
        <v>80</v>
      </c>
      <c r="H2363" t="s">
        <v>1654</v>
      </c>
      <c r="I2363" t="s">
        <v>899</v>
      </c>
      <c r="J2363" t="s">
        <v>1655</v>
      </c>
    </row>
    <row r="2364" spans="1:10" x14ac:dyDescent="0.35">
      <c r="A2364" t="s">
        <v>10</v>
      </c>
      <c r="B2364" t="s">
        <v>1653</v>
      </c>
      <c r="C2364" s="227" t="s">
        <v>147</v>
      </c>
      <c r="D2364" s="227">
        <v>280.75</v>
      </c>
      <c r="E2364" s="227" t="s">
        <v>147</v>
      </c>
      <c r="F2364" t="s">
        <v>148</v>
      </c>
      <c r="G2364" t="s">
        <v>80</v>
      </c>
      <c r="H2364" t="s">
        <v>1654</v>
      </c>
      <c r="I2364" t="s">
        <v>899</v>
      </c>
      <c r="J2364" t="s">
        <v>1655</v>
      </c>
    </row>
    <row r="2365" spans="1:10" x14ac:dyDescent="0.35">
      <c r="A2365" t="s">
        <v>10</v>
      </c>
      <c r="B2365" t="s">
        <v>1653</v>
      </c>
      <c r="C2365" s="227" t="s">
        <v>169</v>
      </c>
      <c r="D2365" s="227">
        <v>396.4</v>
      </c>
      <c r="E2365" s="227" t="s">
        <v>147</v>
      </c>
      <c r="F2365" t="s">
        <v>148</v>
      </c>
      <c r="G2365" t="s">
        <v>80</v>
      </c>
      <c r="H2365" t="s">
        <v>1654</v>
      </c>
      <c r="I2365" t="s">
        <v>899</v>
      </c>
      <c r="J2365" t="s">
        <v>1655</v>
      </c>
    </row>
    <row r="2366" spans="1:10" x14ac:dyDescent="0.35">
      <c r="A2366" t="s">
        <v>10</v>
      </c>
      <c r="B2366" t="s">
        <v>1653</v>
      </c>
      <c r="C2366" s="227" t="s">
        <v>136</v>
      </c>
      <c r="D2366" s="227">
        <v>159.33000000000001</v>
      </c>
      <c r="E2366" s="227" t="s">
        <v>65</v>
      </c>
      <c r="F2366" t="s">
        <v>66</v>
      </c>
      <c r="G2366" t="s">
        <v>67</v>
      </c>
      <c r="H2366" t="s">
        <v>1654</v>
      </c>
      <c r="I2366" t="s">
        <v>899</v>
      </c>
      <c r="J2366" t="s">
        <v>1655</v>
      </c>
    </row>
    <row r="2367" spans="1:10" x14ac:dyDescent="0.35">
      <c r="A2367" t="s">
        <v>10</v>
      </c>
      <c r="B2367" t="s">
        <v>1653</v>
      </c>
      <c r="C2367" s="227" t="s">
        <v>105</v>
      </c>
      <c r="D2367" s="227">
        <v>135.88999999999999</v>
      </c>
      <c r="E2367" s="227" t="s">
        <v>65</v>
      </c>
      <c r="F2367" t="s">
        <v>66</v>
      </c>
      <c r="G2367" t="s">
        <v>67</v>
      </c>
      <c r="H2367" t="s">
        <v>1654</v>
      </c>
      <c r="I2367" t="s">
        <v>899</v>
      </c>
      <c r="J2367" t="s">
        <v>1655</v>
      </c>
    </row>
    <row r="2368" spans="1:10" x14ac:dyDescent="0.35">
      <c r="A2368" t="s">
        <v>10</v>
      </c>
      <c r="B2368" t="s">
        <v>1653</v>
      </c>
      <c r="C2368" s="227" t="s">
        <v>352</v>
      </c>
      <c r="D2368" s="227">
        <v>241.66</v>
      </c>
      <c r="E2368" s="227" t="s">
        <v>33</v>
      </c>
      <c r="F2368" t="s">
        <v>34</v>
      </c>
      <c r="G2368" t="s">
        <v>13</v>
      </c>
      <c r="H2368" t="s">
        <v>14</v>
      </c>
      <c r="I2368" t="s">
        <v>15</v>
      </c>
      <c r="J2368" t="s">
        <v>16</v>
      </c>
    </row>
    <row r="2369" spans="1:10" x14ac:dyDescent="0.35">
      <c r="A2369" t="s">
        <v>10</v>
      </c>
      <c r="B2369" t="s">
        <v>1653</v>
      </c>
      <c r="C2369" s="227" t="s">
        <v>744</v>
      </c>
      <c r="D2369" s="227">
        <v>408</v>
      </c>
      <c r="E2369" s="227" t="s">
        <v>33</v>
      </c>
      <c r="F2369" t="s">
        <v>34</v>
      </c>
      <c r="G2369" t="s">
        <v>13</v>
      </c>
      <c r="H2369" t="s">
        <v>14</v>
      </c>
      <c r="I2369" t="s">
        <v>15</v>
      </c>
      <c r="J2369" t="s">
        <v>16</v>
      </c>
    </row>
    <row r="2370" spans="1:10" x14ac:dyDescent="0.35">
      <c r="A2370" t="s">
        <v>10</v>
      </c>
      <c r="B2370" t="s">
        <v>1653</v>
      </c>
      <c r="C2370" s="227" t="s">
        <v>182</v>
      </c>
      <c r="D2370" s="227">
        <v>30.17</v>
      </c>
      <c r="E2370" s="227" t="s">
        <v>345</v>
      </c>
      <c r="F2370" t="s">
        <v>346</v>
      </c>
      <c r="G2370" t="s">
        <v>13</v>
      </c>
      <c r="H2370" t="s">
        <v>14</v>
      </c>
      <c r="I2370" t="s">
        <v>15</v>
      </c>
      <c r="J2370" t="s">
        <v>16</v>
      </c>
    </row>
    <row r="2371" spans="1:10" x14ac:dyDescent="0.35">
      <c r="A2371" t="s">
        <v>10</v>
      </c>
      <c r="B2371" t="s">
        <v>1653</v>
      </c>
      <c r="C2371" s="227" t="s">
        <v>1305</v>
      </c>
      <c r="D2371" s="227">
        <v>209.25</v>
      </c>
      <c r="E2371" s="227" t="s">
        <v>61</v>
      </c>
      <c r="F2371" t="s">
        <v>62</v>
      </c>
      <c r="G2371" t="s">
        <v>62</v>
      </c>
      <c r="H2371" t="s">
        <v>1683</v>
      </c>
      <c r="I2371" t="s">
        <v>899</v>
      </c>
      <c r="J2371" t="s">
        <v>1684</v>
      </c>
    </row>
    <row r="2372" spans="1:10" x14ac:dyDescent="0.35">
      <c r="A2372" t="s">
        <v>10</v>
      </c>
      <c r="B2372" t="s">
        <v>1653</v>
      </c>
      <c r="C2372" s="227" t="s">
        <v>683</v>
      </c>
      <c r="D2372" s="227">
        <v>168.75</v>
      </c>
      <c r="E2372" s="227" t="s">
        <v>65</v>
      </c>
      <c r="F2372" t="s">
        <v>66</v>
      </c>
      <c r="G2372" t="s">
        <v>67</v>
      </c>
      <c r="H2372" t="s">
        <v>1683</v>
      </c>
      <c r="I2372" t="s">
        <v>899</v>
      </c>
      <c r="J2372" t="s">
        <v>1684</v>
      </c>
    </row>
    <row r="2373" spans="1:10" x14ac:dyDescent="0.35">
      <c r="A2373" t="s">
        <v>10</v>
      </c>
      <c r="B2373" t="s">
        <v>1653</v>
      </c>
      <c r="C2373" s="227" t="s">
        <v>98</v>
      </c>
      <c r="D2373" s="227">
        <v>194</v>
      </c>
      <c r="E2373" s="227" t="s">
        <v>65</v>
      </c>
      <c r="F2373" t="s">
        <v>66</v>
      </c>
      <c r="G2373" t="s">
        <v>67</v>
      </c>
      <c r="H2373" t="s">
        <v>1683</v>
      </c>
      <c r="I2373" t="s">
        <v>899</v>
      </c>
      <c r="J2373" t="s">
        <v>1684</v>
      </c>
    </row>
    <row r="2374" spans="1:10" x14ac:dyDescent="0.35">
      <c r="A2374" t="s">
        <v>10</v>
      </c>
      <c r="B2374" t="s">
        <v>1653</v>
      </c>
      <c r="C2374" s="227" t="s">
        <v>240</v>
      </c>
      <c r="D2374" s="227">
        <v>51.12</v>
      </c>
      <c r="E2374" s="227" t="s">
        <v>36</v>
      </c>
      <c r="F2374" t="s">
        <v>37</v>
      </c>
      <c r="G2374" t="s">
        <v>13</v>
      </c>
      <c r="H2374" t="s">
        <v>14</v>
      </c>
      <c r="I2374" t="s">
        <v>15</v>
      </c>
      <c r="J2374" t="s">
        <v>16</v>
      </c>
    </row>
    <row r="2375" spans="1:10" x14ac:dyDescent="0.35">
      <c r="A2375" t="s">
        <v>10</v>
      </c>
      <c r="B2375" t="s">
        <v>1653</v>
      </c>
      <c r="C2375" s="227" t="s">
        <v>350</v>
      </c>
      <c r="D2375" s="227">
        <v>71.31</v>
      </c>
      <c r="E2375" s="227" t="s">
        <v>36</v>
      </c>
      <c r="F2375" t="s">
        <v>37</v>
      </c>
      <c r="G2375" t="s">
        <v>13</v>
      </c>
      <c r="H2375" t="s">
        <v>14</v>
      </c>
      <c r="I2375" t="s">
        <v>15</v>
      </c>
      <c r="J2375" t="s">
        <v>16</v>
      </c>
    </row>
    <row r="2376" spans="1:10" x14ac:dyDescent="0.35">
      <c r="A2376" t="s">
        <v>10</v>
      </c>
      <c r="B2376" t="s">
        <v>1653</v>
      </c>
      <c r="C2376" s="227" t="s">
        <v>38</v>
      </c>
      <c r="D2376" s="227">
        <v>48.4</v>
      </c>
      <c r="E2376" s="227" t="s">
        <v>36</v>
      </c>
      <c r="F2376" t="s">
        <v>37</v>
      </c>
      <c r="G2376" t="s">
        <v>13</v>
      </c>
      <c r="H2376" t="s">
        <v>14</v>
      </c>
      <c r="I2376" t="s">
        <v>15</v>
      </c>
      <c r="J2376" t="s">
        <v>16</v>
      </c>
    </row>
    <row r="2377" spans="1:10" x14ac:dyDescent="0.35">
      <c r="A2377" t="s">
        <v>10</v>
      </c>
      <c r="B2377" t="s">
        <v>1653</v>
      </c>
      <c r="C2377" s="227" t="s">
        <v>351</v>
      </c>
      <c r="D2377" s="227">
        <v>71.31</v>
      </c>
      <c r="E2377" s="227" t="s">
        <v>36</v>
      </c>
      <c r="F2377" t="s">
        <v>37</v>
      </c>
      <c r="G2377" t="s">
        <v>13</v>
      </c>
      <c r="H2377" t="s">
        <v>14</v>
      </c>
      <c r="I2377" t="s">
        <v>15</v>
      </c>
      <c r="J2377" t="s">
        <v>16</v>
      </c>
    </row>
    <row r="2378" spans="1:10" x14ac:dyDescent="0.35">
      <c r="A2378" t="s">
        <v>10</v>
      </c>
      <c r="B2378" t="s">
        <v>1653</v>
      </c>
      <c r="C2378" s="227" t="s">
        <v>239</v>
      </c>
      <c r="D2378" s="227">
        <v>50.19</v>
      </c>
      <c r="E2378" s="227" t="s">
        <v>36</v>
      </c>
      <c r="F2378" t="s">
        <v>37</v>
      </c>
      <c r="G2378" t="s">
        <v>13</v>
      </c>
      <c r="H2378" t="s">
        <v>14</v>
      </c>
      <c r="I2378" t="s">
        <v>15</v>
      </c>
      <c r="J2378" t="s">
        <v>16</v>
      </c>
    </row>
    <row r="2379" spans="1:10" x14ac:dyDescent="0.35">
      <c r="A2379" t="s">
        <v>10</v>
      </c>
      <c r="B2379" t="s">
        <v>1653</v>
      </c>
      <c r="C2379" s="227" t="s">
        <v>806</v>
      </c>
      <c r="D2379" s="227">
        <v>71.31</v>
      </c>
      <c r="E2379" s="227" t="s">
        <v>36</v>
      </c>
      <c r="F2379" t="s">
        <v>37</v>
      </c>
      <c r="G2379" t="s">
        <v>13</v>
      </c>
      <c r="H2379" t="s">
        <v>14</v>
      </c>
      <c r="I2379" t="s">
        <v>15</v>
      </c>
      <c r="J2379" t="s">
        <v>16</v>
      </c>
    </row>
    <row r="2380" spans="1:10" x14ac:dyDescent="0.35">
      <c r="A2380" t="s">
        <v>10</v>
      </c>
      <c r="B2380" t="s">
        <v>1653</v>
      </c>
      <c r="C2380" s="227" t="s">
        <v>250</v>
      </c>
      <c r="D2380" s="227">
        <v>94.09</v>
      </c>
      <c r="E2380" s="227" t="s">
        <v>18</v>
      </c>
      <c r="F2380" t="s">
        <v>19</v>
      </c>
      <c r="G2380" t="s">
        <v>13</v>
      </c>
      <c r="H2380" t="s">
        <v>14</v>
      </c>
      <c r="I2380" t="s">
        <v>15</v>
      </c>
      <c r="J2380" t="s">
        <v>16</v>
      </c>
    </row>
    <row r="2381" spans="1:10" x14ac:dyDescent="0.35">
      <c r="A2381" t="s">
        <v>10</v>
      </c>
      <c r="B2381" t="s">
        <v>1653</v>
      </c>
      <c r="C2381" s="227" t="s">
        <v>251</v>
      </c>
      <c r="D2381" s="227">
        <v>447.24</v>
      </c>
      <c r="E2381" s="227" t="s">
        <v>18</v>
      </c>
      <c r="F2381" t="s">
        <v>19</v>
      </c>
      <c r="G2381" t="s">
        <v>13</v>
      </c>
      <c r="H2381" t="s">
        <v>14</v>
      </c>
      <c r="I2381" t="s">
        <v>15</v>
      </c>
      <c r="J2381" t="s">
        <v>16</v>
      </c>
    </row>
    <row r="2382" spans="1:10" x14ac:dyDescent="0.35">
      <c r="A2382" t="s">
        <v>10</v>
      </c>
      <c r="B2382" t="s">
        <v>1653</v>
      </c>
      <c r="C2382" s="227" t="s">
        <v>252</v>
      </c>
      <c r="D2382" s="227">
        <v>340.23</v>
      </c>
      <c r="E2382" s="227" t="s">
        <v>18</v>
      </c>
      <c r="F2382" t="s">
        <v>19</v>
      </c>
      <c r="G2382" t="s">
        <v>13</v>
      </c>
      <c r="H2382" t="s">
        <v>14</v>
      </c>
      <c r="I2382" t="s">
        <v>15</v>
      </c>
      <c r="J2382" t="s">
        <v>16</v>
      </c>
    </row>
    <row r="2383" spans="1:10" x14ac:dyDescent="0.35">
      <c r="A2383" t="s">
        <v>10</v>
      </c>
      <c r="B2383" t="s">
        <v>1685</v>
      </c>
      <c r="C2383" s="227" t="s">
        <v>24</v>
      </c>
      <c r="D2383" s="227">
        <v>1972.76</v>
      </c>
      <c r="E2383" s="227" t="s">
        <v>18</v>
      </c>
      <c r="F2383" t="s">
        <v>19</v>
      </c>
      <c r="G2383" t="s">
        <v>13</v>
      </c>
      <c r="H2383" t="s">
        <v>14</v>
      </c>
      <c r="I2383" t="s">
        <v>15</v>
      </c>
      <c r="J2383" t="s">
        <v>16</v>
      </c>
    </row>
    <row r="2384" spans="1:10" x14ac:dyDescent="0.35">
      <c r="A2384" t="s">
        <v>10</v>
      </c>
      <c r="B2384" t="s">
        <v>1685</v>
      </c>
      <c r="C2384" s="227" t="s">
        <v>25</v>
      </c>
      <c r="D2384" s="227">
        <v>144.41</v>
      </c>
      <c r="E2384" s="227" t="s">
        <v>18</v>
      </c>
      <c r="F2384" t="s">
        <v>19</v>
      </c>
      <c r="G2384" t="s">
        <v>13</v>
      </c>
      <c r="H2384" t="s">
        <v>14</v>
      </c>
      <c r="I2384" t="s">
        <v>15</v>
      </c>
      <c r="J2384" t="s">
        <v>16</v>
      </c>
    </row>
    <row r="2385" spans="1:10" x14ac:dyDescent="0.35">
      <c r="A2385" t="s">
        <v>10</v>
      </c>
      <c r="B2385" t="s">
        <v>1685</v>
      </c>
      <c r="C2385" s="227" t="s">
        <v>26</v>
      </c>
      <c r="D2385" s="227">
        <v>209.9</v>
      </c>
      <c r="E2385" s="227" t="s">
        <v>18</v>
      </c>
      <c r="F2385" t="s">
        <v>19</v>
      </c>
      <c r="G2385" t="s">
        <v>13</v>
      </c>
      <c r="H2385" t="s">
        <v>14</v>
      </c>
      <c r="I2385" t="s">
        <v>15</v>
      </c>
      <c r="J2385" t="s">
        <v>16</v>
      </c>
    </row>
    <row r="2386" spans="1:10" x14ac:dyDescent="0.35">
      <c r="A2386" t="s">
        <v>10</v>
      </c>
      <c r="B2386" t="s">
        <v>1685</v>
      </c>
      <c r="C2386" s="227" t="s">
        <v>27</v>
      </c>
      <c r="D2386" s="227">
        <v>471.43</v>
      </c>
      <c r="E2386" s="227" t="s">
        <v>18</v>
      </c>
      <c r="F2386" t="s">
        <v>19</v>
      </c>
      <c r="G2386" t="s">
        <v>13</v>
      </c>
      <c r="H2386" t="s">
        <v>14</v>
      </c>
      <c r="I2386" t="s">
        <v>15</v>
      </c>
      <c r="J2386" t="s">
        <v>16</v>
      </c>
    </row>
    <row r="2387" spans="1:10" x14ac:dyDescent="0.35">
      <c r="A2387" t="s">
        <v>10</v>
      </c>
      <c r="B2387" t="s">
        <v>1685</v>
      </c>
      <c r="C2387" s="227" t="s">
        <v>249</v>
      </c>
      <c r="D2387" s="227">
        <v>209.52</v>
      </c>
      <c r="E2387" s="227" t="s">
        <v>18</v>
      </c>
      <c r="F2387" t="s">
        <v>19</v>
      </c>
      <c r="G2387" t="s">
        <v>13</v>
      </c>
      <c r="H2387" t="s">
        <v>14</v>
      </c>
      <c r="I2387" t="s">
        <v>15</v>
      </c>
      <c r="J2387" t="s">
        <v>16</v>
      </c>
    </row>
    <row r="2388" spans="1:10" x14ac:dyDescent="0.35">
      <c r="A2388" t="s">
        <v>10</v>
      </c>
      <c r="B2388" t="s">
        <v>1685</v>
      </c>
      <c r="C2388" s="227" t="s">
        <v>250</v>
      </c>
      <c r="D2388" s="227">
        <v>649.41</v>
      </c>
      <c r="E2388" s="227" t="s">
        <v>18</v>
      </c>
      <c r="F2388" t="s">
        <v>19</v>
      </c>
      <c r="G2388" t="s">
        <v>13</v>
      </c>
      <c r="H2388" t="s">
        <v>14</v>
      </c>
      <c r="I2388" t="s">
        <v>15</v>
      </c>
      <c r="J2388" t="s">
        <v>16</v>
      </c>
    </row>
    <row r="2389" spans="1:10" x14ac:dyDescent="0.35">
      <c r="A2389" t="s">
        <v>10</v>
      </c>
      <c r="B2389" t="s">
        <v>1685</v>
      </c>
      <c r="C2389" s="227" t="s">
        <v>252</v>
      </c>
      <c r="D2389" s="227">
        <v>299.70999999999998</v>
      </c>
      <c r="E2389" s="227" t="s">
        <v>18</v>
      </c>
      <c r="F2389" t="s">
        <v>19</v>
      </c>
      <c r="G2389" t="s">
        <v>13</v>
      </c>
      <c r="H2389" t="s">
        <v>14</v>
      </c>
      <c r="I2389" t="s">
        <v>15</v>
      </c>
      <c r="J2389" t="s">
        <v>16</v>
      </c>
    </row>
    <row r="2390" spans="1:10" x14ac:dyDescent="0.35">
      <c r="A2390" t="s">
        <v>10</v>
      </c>
      <c r="B2390" t="s">
        <v>1685</v>
      </c>
      <c r="C2390" s="227" t="s">
        <v>253</v>
      </c>
      <c r="D2390" s="227">
        <v>125.87</v>
      </c>
      <c r="E2390" s="227" t="s">
        <v>18</v>
      </c>
      <c r="F2390" t="s">
        <v>19</v>
      </c>
      <c r="G2390" t="s">
        <v>13</v>
      </c>
      <c r="H2390" t="s">
        <v>14</v>
      </c>
      <c r="I2390" t="s">
        <v>15</v>
      </c>
      <c r="J2390" t="s">
        <v>16</v>
      </c>
    </row>
    <row r="2391" spans="1:10" x14ac:dyDescent="0.35">
      <c r="A2391" t="s">
        <v>10</v>
      </c>
      <c r="B2391" t="s">
        <v>1685</v>
      </c>
      <c r="C2391" s="227" t="s">
        <v>877</v>
      </c>
      <c r="D2391" s="227">
        <v>169.95</v>
      </c>
      <c r="E2391" s="227" t="s">
        <v>18</v>
      </c>
      <c r="F2391" t="s">
        <v>19</v>
      </c>
      <c r="G2391" t="s">
        <v>13</v>
      </c>
      <c r="H2391" t="s">
        <v>14</v>
      </c>
      <c r="I2391" t="s">
        <v>15</v>
      </c>
      <c r="J2391" t="s">
        <v>16</v>
      </c>
    </row>
    <row r="2392" spans="1:10" x14ac:dyDescent="0.35">
      <c r="A2392" t="s">
        <v>10</v>
      </c>
      <c r="B2392" t="s">
        <v>1685</v>
      </c>
      <c r="C2392" s="227" t="s">
        <v>125</v>
      </c>
      <c r="D2392" s="227">
        <v>121.49</v>
      </c>
      <c r="E2392" s="227" t="s">
        <v>61</v>
      </c>
      <c r="F2392" t="s">
        <v>62</v>
      </c>
      <c r="G2392" t="s">
        <v>62</v>
      </c>
      <c r="H2392" t="s">
        <v>1185</v>
      </c>
      <c r="I2392" t="s">
        <v>1044</v>
      </c>
      <c r="J2392" t="s">
        <v>191</v>
      </c>
    </row>
    <row r="2393" spans="1:10" x14ac:dyDescent="0.35">
      <c r="A2393" t="s">
        <v>10</v>
      </c>
      <c r="B2393" t="s">
        <v>1685</v>
      </c>
      <c r="C2393" s="227" t="s">
        <v>168</v>
      </c>
      <c r="D2393" s="227">
        <v>121.49</v>
      </c>
      <c r="E2393" s="227" t="s">
        <v>61</v>
      </c>
      <c r="F2393" t="s">
        <v>62</v>
      </c>
      <c r="G2393" t="s">
        <v>62</v>
      </c>
      <c r="H2393" t="s">
        <v>1185</v>
      </c>
      <c r="I2393" t="s">
        <v>1044</v>
      </c>
      <c r="J2393" t="s">
        <v>191</v>
      </c>
    </row>
    <row r="2394" spans="1:10" x14ac:dyDescent="0.35">
      <c r="A2394" t="s">
        <v>10</v>
      </c>
      <c r="B2394" t="s">
        <v>1685</v>
      </c>
      <c r="C2394" s="227" t="s">
        <v>128</v>
      </c>
      <c r="D2394" s="227">
        <v>121.49</v>
      </c>
      <c r="E2394" s="227" t="s">
        <v>61</v>
      </c>
      <c r="F2394" t="s">
        <v>62</v>
      </c>
      <c r="G2394" t="s">
        <v>62</v>
      </c>
      <c r="H2394" t="s">
        <v>1185</v>
      </c>
      <c r="I2394" t="s">
        <v>1044</v>
      </c>
      <c r="J2394" t="s">
        <v>191</v>
      </c>
    </row>
    <row r="2395" spans="1:10" x14ac:dyDescent="0.35">
      <c r="A2395" t="s">
        <v>10</v>
      </c>
      <c r="B2395" t="s">
        <v>1685</v>
      </c>
      <c r="C2395" s="227" t="s">
        <v>52</v>
      </c>
      <c r="D2395" s="227">
        <v>264.58</v>
      </c>
      <c r="E2395" s="227" t="s">
        <v>50</v>
      </c>
      <c r="F2395" t="s">
        <v>51</v>
      </c>
      <c r="G2395" t="s">
        <v>13</v>
      </c>
      <c r="H2395" t="s">
        <v>14</v>
      </c>
      <c r="I2395" t="s">
        <v>15</v>
      </c>
      <c r="J2395" t="s">
        <v>16</v>
      </c>
    </row>
    <row r="2396" spans="1:10" x14ac:dyDescent="0.35">
      <c r="A2396" t="s">
        <v>10</v>
      </c>
      <c r="B2396" t="s">
        <v>1685</v>
      </c>
      <c r="C2396" s="227" t="s">
        <v>49</v>
      </c>
      <c r="D2396" s="227">
        <v>262.93</v>
      </c>
      <c r="E2396" s="227" t="s">
        <v>50</v>
      </c>
      <c r="F2396" t="s">
        <v>51</v>
      </c>
      <c r="G2396" t="s">
        <v>13</v>
      </c>
      <c r="H2396" t="s">
        <v>14</v>
      </c>
      <c r="I2396" t="s">
        <v>15</v>
      </c>
      <c r="J2396" t="s">
        <v>16</v>
      </c>
    </row>
    <row r="2397" spans="1:10" x14ac:dyDescent="0.35">
      <c r="A2397" t="s">
        <v>10</v>
      </c>
      <c r="B2397" t="s">
        <v>1685</v>
      </c>
      <c r="C2397" s="227" t="s">
        <v>331</v>
      </c>
      <c r="D2397" s="227">
        <v>131.5</v>
      </c>
      <c r="E2397" s="227" t="s">
        <v>647</v>
      </c>
      <c r="F2397" t="s">
        <v>648</v>
      </c>
      <c r="G2397" t="s">
        <v>13</v>
      </c>
      <c r="H2397" t="s">
        <v>14</v>
      </c>
      <c r="I2397" t="s">
        <v>15</v>
      </c>
      <c r="J2397" t="s">
        <v>16</v>
      </c>
    </row>
    <row r="2398" spans="1:10" x14ac:dyDescent="0.35">
      <c r="A2398" t="s">
        <v>10</v>
      </c>
      <c r="B2398" t="s">
        <v>1685</v>
      </c>
      <c r="C2398" s="227" t="s">
        <v>330</v>
      </c>
      <c r="D2398" s="227">
        <v>129.12</v>
      </c>
      <c r="E2398" s="227" t="s">
        <v>647</v>
      </c>
      <c r="F2398" t="s">
        <v>648</v>
      </c>
      <c r="G2398" t="s">
        <v>13</v>
      </c>
      <c r="H2398" t="s">
        <v>14</v>
      </c>
      <c r="I2398" t="s">
        <v>15</v>
      </c>
      <c r="J2398" t="s">
        <v>16</v>
      </c>
    </row>
    <row r="2399" spans="1:10" x14ac:dyDescent="0.35">
      <c r="A2399" t="s">
        <v>10</v>
      </c>
      <c r="B2399" t="s">
        <v>1685</v>
      </c>
      <c r="C2399" s="227" t="s">
        <v>257</v>
      </c>
      <c r="D2399" s="227">
        <v>94.73</v>
      </c>
      <c r="E2399" s="227" t="s">
        <v>647</v>
      </c>
      <c r="F2399" t="s">
        <v>648</v>
      </c>
      <c r="G2399" t="s">
        <v>13</v>
      </c>
      <c r="H2399" t="s">
        <v>14</v>
      </c>
      <c r="I2399" t="s">
        <v>15</v>
      </c>
      <c r="J2399" t="s">
        <v>16</v>
      </c>
    </row>
    <row r="2400" spans="1:10" x14ac:dyDescent="0.35">
      <c r="A2400" t="s">
        <v>10</v>
      </c>
      <c r="B2400" t="s">
        <v>1685</v>
      </c>
      <c r="C2400" s="227" t="s">
        <v>333</v>
      </c>
      <c r="D2400" s="227">
        <v>91.45</v>
      </c>
      <c r="E2400" s="227" t="s">
        <v>647</v>
      </c>
      <c r="F2400" t="s">
        <v>648</v>
      </c>
      <c r="G2400" t="s">
        <v>13</v>
      </c>
      <c r="H2400" t="s">
        <v>14</v>
      </c>
      <c r="I2400" t="s">
        <v>15</v>
      </c>
      <c r="J2400" t="s">
        <v>16</v>
      </c>
    </row>
    <row r="2401" spans="1:10" x14ac:dyDescent="0.35">
      <c r="A2401" t="s">
        <v>10</v>
      </c>
      <c r="B2401" t="s">
        <v>1685</v>
      </c>
      <c r="C2401" s="227" t="s">
        <v>35</v>
      </c>
      <c r="D2401" s="227">
        <v>76.349999999999994</v>
      </c>
      <c r="E2401" s="227" t="s">
        <v>36</v>
      </c>
      <c r="F2401" t="s">
        <v>37</v>
      </c>
      <c r="G2401" t="s">
        <v>13</v>
      </c>
      <c r="H2401" t="s">
        <v>14</v>
      </c>
      <c r="I2401" t="s">
        <v>15</v>
      </c>
      <c r="J2401" t="s">
        <v>16</v>
      </c>
    </row>
    <row r="2402" spans="1:10" x14ac:dyDescent="0.35">
      <c r="A2402" t="s">
        <v>10</v>
      </c>
      <c r="B2402" t="s">
        <v>1685</v>
      </c>
      <c r="C2402" s="227" t="s">
        <v>17</v>
      </c>
      <c r="D2402" s="227">
        <v>1971.62</v>
      </c>
      <c r="E2402" s="227" t="s">
        <v>18</v>
      </c>
      <c r="F2402" t="s">
        <v>19</v>
      </c>
      <c r="G2402" t="s">
        <v>13</v>
      </c>
      <c r="H2402" t="s">
        <v>14</v>
      </c>
      <c r="I2402" t="s">
        <v>15</v>
      </c>
      <c r="J2402" t="s">
        <v>16</v>
      </c>
    </row>
    <row r="2403" spans="1:10" x14ac:dyDescent="0.35">
      <c r="A2403" t="s">
        <v>10</v>
      </c>
      <c r="B2403" t="s">
        <v>1685</v>
      </c>
      <c r="C2403" s="227" t="s">
        <v>20</v>
      </c>
      <c r="D2403" s="227">
        <v>302.37</v>
      </c>
      <c r="E2403" s="227" t="s">
        <v>18</v>
      </c>
      <c r="F2403" t="s">
        <v>19</v>
      </c>
      <c r="G2403" t="s">
        <v>13</v>
      </c>
      <c r="H2403" t="s">
        <v>14</v>
      </c>
      <c r="I2403" t="s">
        <v>15</v>
      </c>
      <c r="J2403" t="s">
        <v>16</v>
      </c>
    </row>
    <row r="2404" spans="1:10" x14ac:dyDescent="0.35">
      <c r="A2404" t="s">
        <v>10</v>
      </c>
      <c r="B2404" t="s">
        <v>1685</v>
      </c>
      <c r="C2404" s="227" t="s">
        <v>38</v>
      </c>
      <c r="D2404" s="227">
        <v>77.739999999999995</v>
      </c>
      <c r="E2404" s="227" t="s">
        <v>36</v>
      </c>
      <c r="F2404" t="s">
        <v>37</v>
      </c>
      <c r="G2404" t="s">
        <v>13</v>
      </c>
      <c r="H2404" t="s">
        <v>14</v>
      </c>
      <c r="I2404" t="s">
        <v>15</v>
      </c>
      <c r="J2404" t="s">
        <v>16</v>
      </c>
    </row>
    <row r="2405" spans="1:10" x14ac:dyDescent="0.35">
      <c r="A2405" t="s">
        <v>10</v>
      </c>
      <c r="B2405" t="s">
        <v>1685</v>
      </c>
      <c r="C2405" s="227" t="s">
        <v>582</v>
      </c>
      <c r="D2405" s="227">
        <v>56.82</v>
      </c>
      <c r="E2405" s="227" t="s">
        <v>159</v>
      </c>
      <c r="F2405" t="s">
        <v>160</v>
      </c>
      <c r="G2405" t="s">
        <v>67</v>
      </c>
      <c r="H2405" t="s">
        <v>1254</v>
      </c>
      <c r="I2405" t="s">
        <v>1044</v>
      </c>
      <c r="J2405" t="s">
        <v>1255</v>
      </c>
    </row>
    <row r="2406" spans="1:10" x14ac:dyDescent="0.35">
      <c r="A2406" t="s">
        <v>10</v>
      </c>
      <c r="B2406" t="s">
        <v>1685</v>
      </c>
      <c r="C2406" s="227" t="s">
        <v>882</v>
      </c>
      <c r="D2406" s="227">
        <v>315.91000000000003</v>
      </c>
      <c r="E2406" s="227" t="s">
        <v>159</v>
      </c>
      <c r="F2406" t="s">
        <v>160</v>
      </c>
      <c r="G2406" t="s">
        <v>67</v>
      </c>
      <c r="H2406" t="s">
        <v>1185</v>
      </c>
      <c r="I2406" t="s">
        <v>1044</v>
      </c>
      <c r="J2406" t="s">
        <v>191</v>
      </c>
    </row>
    <row r="2407" spans="1:10" x14ac:dyDescent="0.35">
      <c r="A2407" t="s">
        <v>10</v>
      </c>
      <c r="B2407" t="s">
        <v>1685</v>
      </c>
      <c r="C2407" s="227" t="s">
        <v>710</v>
      </c>
      <c r="D2407" s="227">
        <v>442.62</v>
      </c>
      <c r="E2407" s="227" t="s">
        <v>262</v>
      </c>
      <c r="F2407" t="s">
        <v>263</v>
      </c>
      <c r="G2407" t="s">
        <v>73</v>
      </c>
      <c r="H2407" t="s">
        <v>1185</v>
      </c>
      <c r="I2407" t="s">
        <v>1044</v>
      </c>
      <c r="J2407" t="s">
        <v>191</v>
      </c>
    </row>
    <row r="2408" spans="1:10" x14ac:dyDescent="0.35">
      <c r="A2408" t="s">
        <v>10</v>
      </c>
      <c r="B2408" t="s">
        <v>1685</v>
      </c>
      <c r="C2408" s="227" t="s">
        <v>723</v>
      </c>
      <c r="D2408" s="227">
        <v>261.64999999999998</v>
      </c>
      <c r="E2408" s="227" t="s">
        <v>262</v>
      </c>
      <c r="F2408" t="s">
        <v>263</v>
      </c>
      <c r="G2408" t="s">
        <v>73</v>
      </c>
      <c r="H2408" t="s">
        <v>1185</v>
      </c>
      <c r="I2408" t="s">
        <v>1044</v>
      </c>
      <c r="J2408" t="s">
        <v>191</v>
      </c>
    </row>
    <row r="2409" spans="1:10" x14ac:dyDescent="0.35">
      <c r="A2409" t="s">
        <v>10</v>
      </c>
      <c r="B2409" t="s">
        <v>1685</v>
      </c>
      <c r="C2409" s="227" t="s">
        <v>281</v>
      </c>
      <c r="D2409" s="227">
        <v>900.89</v>
      </c>
      <c r="E2409" s="227" t="s">
        <v>177</v>
      </c>
      <c r="F2409" t="s">
        <v>178</v>
      </c>
      <c r="G2409" t="s">
        <v>179</v>
      </c>
      <c r="H2409" t="s">
        <v>1185</v>
      </c>
      <c r="I2409" t="s">
        <v>1044</v>
      </c>
      <c r="J2409" t="s">
        <v>191</v>
      </c>
    </row>
    <row r="2410" spans="1:10" x14ac:dyDescent="0.35">
      <c r="A2410" t="s">
        <v>10</v>
      </c>
      <c r="B2410" t="s">
        <v>1685</v>
      </c>
      <c r="C2410" s="227" t="s">
        <v>1598</v>
      </c>
      <c r="D2410" s="227">
        <v>90.32</v>
      </c>
      <c r="E2410" s="227" t="s">
        <v>159</v>
      </c>
      <c r="F2410" t="s">
        <v>160</v>
      </c>
      <c r="G2410" t="s">
        <v>67</v>
      </c>
      <c r="H2410" t="s">
        <v>1185</v>
      </c>
      <c r="I2410" t="s">
        <v>1044</v>
      </c>
      <c r="J2410" t="s">
        <v>191</v>
      </c>
    </row>
    <row r="2411" spans="1:10" x14ac:dyDescent="0.35">
      <c r="A2411" t="s">
        <v>10</v>
      </c>
      <c r="B2411" t="s">
        <v>1685</v>
      </c>
      <c r="C2411" s="227" t="s">
        <v>240</v>
      </c>
      <c r="D2411" s="227">
        <v>75.260000000000005</v>
      </c>
      <c r="E2411" s="227" t="s">
        <v>36</v>
      </c>
      <c r="F2411" t="s">
        <v>37</v>
      </c>
      <c r="G2411" t="s">
        <v>13</v>
      </c>
      <c r="H2411" t="s">
        <v>14</v>
      </c>
      <c r="I2411" t="s">
        <v>15</v>
      </c>
      <c r="J2411" t="s">
        <v>16</v>
      </c>
    </row>
    <row r="2412" spans="1:10" x14ac:dyDescent="0.35">
      <c r="A2412" t="s">
        <v>10</v>
      </c>
      <c r="B2412" t="s">
        <v>1685</v>
      </c>
      <c r="C2412" s="227" t="s">
        <v>806</v>
      </c>
      <c r="D2412" s="227">
        <v>55.14</v>
      </c>
      <c r="E2412" s="227" t="s">
        <v>36</v>
      </c>
      <c r="F2412" t="s">
        <v>37</v>
      </c>
      <c r="G2412" t="s">
        <v>13</v>
      </c>
      <c r="H2412" t="s">
        <v>14</v>
      </c>
      <c r="I2412" t="s">
        <v>15</v>
      </c>
      <c r="J2412" t="s">
        <v>16</v>
      </c>
    </row>
    <row r="2413" spans="1:10" x14ac:dyDescent="0.35">
      <c r="A2413" t="s">
        <v>10</v>
      </c>
      <c r="B2413" t="s">
        <v>1685</v>
      </c>
      <c r="C2413" s="227" t="s">
        <v>248</v>
      </c>
      <c r="D2413" s="227">
        <v>424.74</v>
      </c>
      <c r="E2413" s="227" t="s">
        <v>33</v>
      </c>
      <c r="F2413" t="s">
        <v>34</v>
      </c>
      <c r="G2413" t="s">
        <v>13</v>
      </c>
      <c r="H2413" t="s">
        <v>14</v>
      </c>
      <c r="I2413" t="s">
        <v>15</v>
      </c>
      <c r="J2413" t="s">
        <v>16</v>
      </c>
    </row>
    <row r="2414" spans="1:10" x14ac:dyDescent="0.35">
      <c r="A2414" t="s">
        <v>10</v>
      </c>
      <c r="B2414" t="s">
        <v>1685</v>
      </c>
      <c r="C2414" s="227" t="s">
        <v>715</v>
      </c>
      <c r="D2414" s="227">
        <v>68.14</v>
      </c>
      <c r="E2414" s="227" t="s">
        <v>33</v>
      </c>
      <c r="F2414" t="s">
        <v>34</v>
      </c>
      <c r="G2414" t="s">
        <v>13</v>
      </c>
      <c r="H2414" t="s">
        <v>14</v>
      </c>
      <c r="I2414" t="s">
        <v>15</v>
      </c>
      <c r="J2414" t="s">
        <v>16</v>
      </c>
    </row>
    <row r="2415" spans="1:10" x14ac:dyDescent="0.35">
      <c r="A2415" t="s">
        <v>10</v>
      </c>
      <c r="B2415" t="s">
        <v>1685</v>
      </c>
      <c r="C2415" s="227" t="s">
        <v>1686</v>
      </c>
      <c r="D2415" s="227">
        <v>62.9</v>
      </c>
      <c r="E2415" s="227" t="s">
        <v>136</v>
      </c>
      <c r="F2415" t="s">
        <v>652</v>
      </c>
      <c r="G2415" t="s">
        <v>457</v>
      </c>
      <c r="H2415" t="s">
        <v>1687</v>
      </c>
      <c r="I2415" t="s">
        <v>1044</v>
      </c>
      <c r="J2415" t="s">
        <v>1255</v>
      </c>
    </row>
    <row r="2416" spans="1:10" x14ac:dyDescent="0.35">
      <c r="A2416" t="s">
        <v>10</v>
      </c>
      <c r="B2416" t="s">
        <v>1685</v>
      </c>
      <c r="C2416" s="227" t="s">
        <v>886</v>
      </c>
      <c r="D2416" s="227">
        <v>407.89</v>
      </c>
      <c r="E2416" s="227" t="s">
        <v>136</v>
      </c>
      <c r="F2416" t="s">
        <v>652</v>
      </c>
      <c r="G2416" t="s">
        <v>457</v>
      </c>
      <c r="H2416" t="s">
        <v>1687</v>
      </c>
      <c r="I2416" t="s">
        <v>1044</v>
      </c>
      <c r="J2416" t="s">
        <v>1255</v>
      </c>
    </row>
    <row r="2417" spans="1:10" x14ac:dyDescent="0.35">
      <c r="A2417" t="s">
        <v>10</v>
      </c>
      <c r="B2417" t="s">
        <v>1685</v>
      </c>
      <c r="C2417" s="227" t="s">
        <v>153</v>
      </c>
      <c r="D2417" s="227">
        <v>1034.82</v>
      </c>
      <c r="E2417" s="227" t="s">
        <v>136</v>
      </c>
      <c r="F2417" t="s">
        <v>652</v>
      </c>
      <c r="G2417" t="s">
        <v>457</v>
      </c>
      <c r="H2417" t="s">
        <v>1687</v>
      </c>
      <c r="I2417" t="s">
        <v>1044</v>
      </c>
      <c r="J2417" t="s">
        <v>1255</v>
      </c>
    </row>
    <row r="2418" spans="1:10" x14ac:dyDescent="0.35">
      <c r="A2418" t="s">
        <v>10</v>
      </c>
      <c r="B2418" t="s">
        <v>1685</v>
      </c>
      <c r="C2418" s="227" t="s">
        <v>1150</v>
      </c>
      <c r="D2418" s="227">
        <v>149.34</v>
      </c>
      <c r="E2418" s="227" t="s">
        <v>61</v>
      </c>
      <c r="F2418" t="s">
        <v>62</v>
      </c>
      <c r="G2418" t="s">
        <v>62</v>
      </c>
      <c r="H2418" t="s">
        <v>1687</v>
      </c>
      <c r="I2418" t="s">
        <v>1044</v>
      </c>
      <c r="J2418" t="s">
        <v>1255</v>
      </c>
    </row>
    <row r="2419" spans="1:10" x14ac:dyDescent="0.35">
      <c r="A2419" t="s">
        <v>10</v>
      </c>
      <c r="B2419" t="s">
        <v>1685</v>
      </c>
      <c r="C2419" s="227" t="s">
        <v>1281</v>
      </c>
      <c r="D2419" s="227">
        <v>148.26</v>
      </c>
      <c r="E2419" s="227" t="s">
        <v>61</v>
      </c>
      <c r="F2419" t="s">
        <v>62</v>
      </c>
      <c r="G2419" t="s">
        <v>62</v>
      </c>
      <c r="H2419" t="s">
        <v>1687</v>
      </c>
      <c r="I2419" t="s">
        <v>1044</v>
      </c>
      <c r="J2419" t="s">
        <v>1255</v>
      </c>
    </row>
    <row r="2420" spans="1:10" x14ac:dyDescent="0.35">
      <c r="A2420" t="s">
        <v>10</v>
      </c>
      <c r="B2420" t="s">
        <v>1685</v>
      </c>
      <c r="C2420" s="227" t="s">
        <v>101</v>
      </c>
      <c r="D2420" s="227">
        <v>255.26</v>
      </c>
      <c r="E2420" s="227" t="s">
        <v>764</v>
      </c>
      <c r="F2420" t="s">
        <v>765</v>
      </c>
      <c r="G2420" t="s">
        <v>73</v>
      </c>
      <c r="H2420" t="s">
        <v>1687</v>
      </c>
      <c r="I2420" t="s">
        <v>1044</v>
      </c>
      <c r="J2420" t="s">
        <v>1255</v>
      </c>
    </row>
    <row r="2421" spans="1:10" x14ac:dyDescent="0.35">
      <c r="A2421" t="s">
        <v>10</v>
      </c>
      <c r="B2421" t="s">
        <v>1685</v>
      </c>
      <c r="C2421" s="227" t="s">
        <v>1274</v>
      </c>
      <c r="D2421" s="227">
        <v>148.69999999999999</v>
      </c>
      <c r="E2421" s="227" t="s">
        <v>147</v>
      </c>
      <c r="F2421" t="s">
        <v>148</v>
      </c>
      <c r="G2421" t="s">
        <v>62</v>
      </c>
      <c r="H2421" t="s">
        <v>1687</v>
      </c>
      <c r="I2421" t="s">
        <v>1044</v>
      </c>
      <c r="J2421" t="s">
        <v>1255</v>
      </c>
    </row>
    <row r="2422" spans="1:10" x14ac:dyDescent="0.35">
      <c r="A2422" t="s">
        <v>10</v>
      </c>
      <c r="B2422" t="s">
        <v>1685</v>
      </c>
      <c r="C2422" s="227" t="s">
        <v>380</v>
      </c>
      <c r="D2422" s="227">
        <v>2.0099999999999998</v>
      </c>
      <c r="E2422" s="227" t="s">
        <v>41</v>
      </c>
      <c r="F2422" t="s">
        <v>42</v>
      </c>
      <c r="G2422" t="s">
        <v>13</v>
      </c>
      <c r="H2422" t="s">
        <v>14</v>
      </c>
      <c r="I2422" t="s">
        <v>15</v>
      </c>
      <c r="J2422" t="s">
        <v>16</v>
      </c>
    </row>
    <row r="2423" spans="1:10" x14ac:dyDescent="0.35">
      <c r="A2423" t="s">
        <v>10</v>
      </c>
      <c r="B2423" t="s">
        <v>1685</v>
      </c>
      <c r="C2423" s="227" t="s">
        <v>382</v>
      </c>
      <c r="D2423" s="227">
        <v>1.54</v>
      </c>
      <c r="E2423" s="227" t="s">
        <v>41</v>
      </c>
      <c r="F2423" t="s">
        <v>42</v>
      </c>
      <c r="G2423" t="s">
        <v>13</v>
      </c>
      <c r="H2423" t="s">
        <v>14</v>
      </c>
      <c r="I2423" t="s">
        <v>15</v>
      </c>
      <c r="J2423" t="s">
        <v>16</v>
      </c>
    </row>
    <row r="2424" spans="1:10" x14ac:dyDescent="0.35">
      <c r="A2424" t="s">
        <v>10</v>
      </c>
      <c r="B2424" t="s">
        <v>1685</v>
      </c>
      <c r="C2424" s="227" t="s">
        <v>329</v>
      </c>
      <c r="D2424" s="227">
        <v>1.5</v>
      </c>
      <c r="E2424" s="227" t="s">
        <v>41</v>
      </c>
      <c r="F2424" t="s">
        <v>42</v>
      </c>
      <c r="G2424" t="s">
        <v>13</v>
      </c>
      <c r="H2424" t="s">
        <v>14</v>
      </c>
      <c r="I2424" t="s">
        <v>15</v>
      </c>
      <c r="J2424" t="s">
        <v>16</v>
      </c>
    </row>
    <row r="2425" spans="1:10" x14ac:dyDescent="0.35">
      <c r="A2425" t="s">
        <v>10</v>
      </c>
      <c r="B2425" t="s">
        <v>1685</v>
      </c>
      <c r="C2425" s="227" t="s">
        <v>43</v>
      </c>
      <c r="D2425" s="227">
        <v>1.5</v>
      </c>
      <c r="E2425" s="227" t="s">
        <v>41</v>
      </c>
      <c r="F2425" t="s">
        <v>42</v>
      </c>
      <c r="G2425" t="s">
        <v>13</v>
      </c>
      <c r="H2425" t="s">
        <v>14</v>
      </c>
      <c r="I2425" t="s">
        <v>15</v>
      </c>
      <c r="J2425" t="s">
        <v>16</v>
      </c>
    </row>
    <row r="2426" spans="1:10" x14ac:dyDescent="0.35">
      <c r="A2426" t="s">
        <v>10</v>
      </c>
      <c r="B2426" t="s">
        <v>1685</v>
      </c>
      <c r="C2426" s="227" t="s">
        <v>40</v>
      </c>
      <c r="D2426" s="227">
        <v>1.5</v>
      </c>
      <c r="E2426" s="227" t="s">
        <v>41</v>
      </c>
      <c r="F2426" t="s">
        <v>42</v>
      </c>
      <c r="G2426" t="s">
        <v>13</v>
      </c>
      <c r="H2426" t="s">
        <v>14</v>
      </c>
      <c r="I2426" t="s">
        <v>15</v>
      </c>
      <c r="J2426" t="s">
        <v>16</v>
      </c>
    </row>
    <row r="2427" spans="1:10" x14ac:dyDescent="0.35">
      <c r="A2427" t="s">
        <v>10</v>
      </c>
      <c r="B2427" t="s">
        <v>1685</v>
      </c>
      <c r="C2427" s="227" t="s">
        <v>383</v>
      </c>
      <c r="D2427" s="227">
        <v>1.33</v>
      </c>
      <c r="E2427" s="227" t="s">
        <v>41</v>
      </c>
      <c r="F2427" t="s">
        <v>42</v>
      </c>
      <c r="G2427" t="s">
        <v>13</v>
      </c>
      <c r="H2427" t="s">
        <v>14</v>
      </c>
      <c r="I2427" t="s">
        <v>15</v>
      </c>
      <c r="J2427" t="s">
        <v>16</v>
      </c>
    </row>
    <row r="2428" spans="1:10" x14ac:dyDescent="0.35">
      <c r="A2428" t="s">
        <v>10</v>
      </c>
      <c r="B2428" t="s">
        <v>1685</v>
      </c>
      <c r="C2428" s="227" t="s">
        <v>1324</v>
      </c>
      <c r="D2428" s="227">
        <v>0.71</v>
      </c>
      <c r="E2428" s="227" t="s">
        <v>41</v>
      </c>
      <c r="F2428" t="s">
        <v>42</v>
      </c>
      <c r="G2428" t="s">
        <v>13</v>
      </c>
      <c r="H2428" t="s">
        <v>14</v>
      </c>
      <c r="I2428" t="s">
        <v>15</v>
      </c>
      <c r="J2428" t="s">
        <v>16</v>
      </c>
    </row>
    <row r="2429" spans="1:10" x14ac:dyDescent="0.35">
      <c r="A2429" t="s">
        <v>10</v>
      </c>
      <c r="B2429" t="s">
        <v>1685</v>
      </c>
      <c r="C2429" s="227" t="s">
        <v>337</v>
      </c>
      <c r="D2429" s="227">
        <v>1829.92</v>
      </c>
      <c r="E2429" s="227" t="s">
        <v>18</v>
      </c>
      <c r="F2429" t="s">
        <v>19</v>
      </c>
      <c r="G2429" t="s">
        <v>13</v>
      </c>
      <c r="H2429" t="s">
        <v>14</v>
      </c>
      <c r="I2429" t="s">
        <v>15</v>
      </c>
      <c r="J2429" t="s">
        <v>16</v>
      </c>
    </row>
    <row r="2430" spans="1:10" x14ac:dyDescent="0.35">
      <c r="A2430" t="s">
        <v>10</v>
      </c>
      <c r="B2430" t="s">
        <v>1685</v>
      </c>
      <c r="C2430" s="227" t="s">
        <v>338</v>
      </c>
      <c r="D2430" s="227">
        <v>251.32</v>
      </c>
      <c r="E2430" s="227" t="s">
        <v>18</v>
      </c>
      <c r="F2430" t="s">
        <v>19</v>
      </c>
      <c r="G2430" t="s">
        <v>13</v>
      </c>
      <c r="H2430" t="s">
        <v>14</v>
      </c>
      <c r="I2430" t="s">
        <v>15</v>
      </c>
      <c r="J2430" t="s">
        <v>16</v>
      </c>
    </row>
    <row r="2431" spans="1:10" x14ac:dyDescent="0.35">
      <c r="A2431" t="s">
        <v>10</v>
      </c>
      <c r="B2431" t="s">
        <v>1685</v>
      </c>
      <c r="C2431" s="227" t="s">
        <v>660</v>
      </c>
      <c r="D2431" s="227">
        <v>238.37</v>
      </c>
      <c r="E2431" s="227" t="s">
        <v>18</v>
      </c>
      <c r="F2431" t="s">
        <v>19</v>
      </c>
      <c r="G2431" t="s">
        <v>13</v>
      </c>
      <c r="H2431" t="s">
        <v>14</v>
      </c>
      <c r="I2431" t="s">
        <v>15</v>
      </c>
      <c r="J2431" t="s">
        <v>16</v>
      </c>
    </row>
    <row r="2432" spans="1:10" x14ac:dyDescent="0.35">
      <c r="A2432" t="s">
        <v>10</v>
      </c>
      <c r="B2432" t="s">
        <v>1685</v>
      </c>
      <c r="C2432" s="227" t="s">
        <v>661</v>
      </c>
      <c r="D2432" s="227">
        <v>89.79</v>
      </c>
      <c r="E2432" s="227" t="s">
        <v>18</v>
      </c>
      <c r="F2432" t="s">
        <v>19</v>
      </c>
      <c r="G2432" t="s">
        <v>13</v>
      </c>
      <c r="H2432" t="s">
        <v>14</v>
      </c>
      <c r="I2432" t="s">
        <v>15</v>
      </c>
      <c r="J2432" t="s">
        <v>16</v>
      </c>
    </row>
    <row r="2433" spans="1:10" x14ac:dyDescent="0.35">
      <c r="A2433" t="s">
        <v>10</v>
      </c>
      <c r="B2433" t="s">
        <v>1685</v>
      </c>
      <c r="C2433" s="227" t="s">
        <v>642</v>
      </c>
      <c r="D2433" s="227">
        <v>216.49</v>
      </c>
      <c r="E2433" s="227" t="s">
        <v>45</v>
      </c>
      <c r="F2433" t="s">
        <v>46</v>
      </c>
      <c r="G2433" t="s">
        <v>13</v>
      </c>
      <c r="H2433" t="s">
        <v>14</v>
      </c>
      <c r="I2433" t="s">
        <v>15</v>
      </c>
      <c r="J2433" t="s">
        <v>16</v>
      </c>
    </row>
    <row r="2434" spans="1:10" x14ac:dyDescent="0.35">
      <c r="A2434" t="s">
        <v>10</v>
      </c>
      <c r="B2434" t="s">
        <v>1685</v>
      </c>
      <c r="C2434" s="227" t="s">
        <v>1688</v>
      </c>
      <c r="D2434" s="227">
        <v>123.79</v>
      </c>
      <c r="E2434" s="227" t="s">
        <v>45</v>
      </c>
      <c r="F2434" t="s">
        <v>46</v>
      </c>
      <c r="G2434" t="s">
        <v>13</v>
      </c>
      <c r="H2434" t="s">
        <v>14</v>
      </c>
      <c r="I2434" t="s">
        <v>15</v>
      </c>
      <c r="J2434" t="s">
        <v>16</v>
      </c>
    </row>
    <row r="2435" spans="1:10" x14ac:dyDescent="0.35">
      <c r="A2435" t="s">
        <v>10</v>
      </c>
      <c r="B2435" t="s">
        <v>1685</v>
      </c>
      <c r="C2435" s="227" t="s">
        <v>1689</v>
      </c>
      <c r="D2435" s="227">
        <v>230.17</v>
      </c>
      <c r="E2435" s="227" t="s">
        <v>45</v>
      </c>
      <c r="F2435" t="s">
        <v>46</v>
      </c>
      <c r="G2435" t="s">
        <v>13</v>
      </c>
      <c r="H2435" t="s">
        <v>14</v>
      </c>
      <c r="I2435" t="s">
        <v>15</v>
      </c>
      <c r="J2435" t="s">
        <v>16</v>
      </c>
    </row>
    <row r="2436" spans="1:10" x14ac:dyDescent="0.35">
      <c r="A2436" t="s">
        <v>10</v>
      </c>
      <c r="B2436" t="s">
        <v>1685</v>
      </c>
      <c r="C2436" s="227" t="s">
        <v>1690</v>
      </c>
      <c r="D2436" s="227">
        <v>99.17</v>
      </c>
      <c r="E2436" s="227" t="s">
        <v>511</v>
      </c>
      <c r="F2436" t="s">
        <v>512</v>
      </c>
      <c r="G2436" t="s">
        <v>13</v>
      </c>
      <c r="H2436" t="s">
        <v>14</v>
      </c>
      <c r="I2436" t="s">
        <v>15</v>
      </c>
      <c r="J2436" t="s">
        <v>16</v>
      </c>
    </row>
    <row r="2437" spans="1:10" x14ac:dyDescent="0.35">
      <c r="A2437" t="s">
        <v>10</v>
      </c>
      <c r="B2437" t="s">
        <v>1685</v>
      </c>
      <c r="C2437" s="227" t="s">
        <v>251</v>
      </c>
      <c r="D2437" s="227">
        <v>1771.63</v>
      </c>
      <c r="E2437" s="227" t="s">
        <v>18</v>
      </c>
      <c r="F2437" t="s">
        <v>19</v>
      </c>
      <c r="G2437" t="s">
        <v>13</v>
      </c>
      <c r="H2437" t="s">
        <v>14</v>
      </c>
      <c r="I2437" t="s">
        <v>15</v>
      </c>
      <c r="J2437" t="s">
        <v>16</v>
      </c>
    </row>
    <row r="2438" spans="1:10" x14ac:dyDescent="0.35">
      <c r="A2438" t="s">
        <v>10</v>
      </c>
      <c r="B2438" t="s">
        <v>1685</v>
      </c>
      <c r="C2438" s="227" t="s">
        <v>1691</v>
      </c>
      <c r="D2438" s="227">
        <v>23.03</v>
      </c>
      <c r="E2438" s="227" t="s">
        <v>55</v>
      </c>
      <c r="F2438" t="s">
        <v>56</v>
      </c>
      <c r="G2438" t="s">
        <v>13</v>
      </c>
      <c r="H2438" t="s">
        <v>57</v>
      </c>
      <c r="I2438" t="s">
        <v>15</v>
      </c>
      <c r="J2438" t="s">
        <v>58</v>
      </c>
    </row>
    <row r="2439" spans="1:10" x14ac:dyDescent="0.35">
      <c r="A2439" t="s">
        <v>10</v>
      </c>
      <c r="B2439" t="s">
        <v>1685</v>
      </c>
      <c r="C2439" s="227" t="s">
        <v>524</v>
      </c>
      <c r="D2439" s="227">
        <v>742.62</v>
      </c>
      <c r="E2439" s="227" t="s">
        <v>159</v>
      </c>
      <c r="F2439" t="s">
        <v>160</v>
      </c>
      <c r="G2439" t="s">
        <v>67</v>
      </c>
      <c r="H2439" t="s">
        <v>1325</v>
      </c>
      <c r="I2439" t="s">
        <v>1044</v>
      </c>
      <c r="J2439" t="s">
        <v>1255</v>
      </c>
    </row>
    <row r="2440" spans="1:10" x14ac:dyDescent="0.35">
      <c r="A2440" t="s">
        <v>10</v>
      </c>
      <c r="B2440" t="s">
        <v>1685</v>
      </c>
      <c r="C2440" s="227" t="s">
        <v>280</v>
      </c>
      <c r="D2440" s="227">
        <v>1008.09</v>
      </c>
      <c r="E2440" s="227" t="s">
        <v>159</v>
      </c>
      <c r="F2440" t="s">
        <v>160</v>
      </c>
      <c r="G2440" t="s">
        <v>67</v>
      </c>
      <c r="H2440" t="s">
        <v>1325</v>
      </c>
      <c r="I2440" t="s">
        <v>1044</v>
      </c>
      <c r="J2440" t="s">
        <v>1255</v>
      </c>
    </row>
    <row r="2441" spans="1:10" x14ac:dyDescent="0.35">
      <c r="A2441" t="s">
        <v>10</v>
      </c>
      <c r="B2441" t="s">
        <v>1685</v>
      </c>
      <c r="C2441" s="227" t="s">
        <v>696</v>
      </c>
      <c r="D2441" s="227">
        <v>90.79</v>
      </c>
      <c r="E2441" s="227" t="s">
        <v>159</v>
      </c>
      <c r="F2441" t="s">
        <v>160</v>
      </c>
      <c r="G2441" t="s">
        <v>67</v>
      </c>
      <c r="H2441" t="s">
        <v>1325</v>
      </c>
      <c r="I2441" t="s">
        <v>1044</v>
      </c>
      <c r="J2441" t="s">
        <v>1255</v>
      </c>
    </row>
    <row r="2442" spans="1:10" x14ac:dyDescent="0.35">
      <c r="A2442" t="s">
        <v>10</v>
      </c>
      <c r="B2442" t="s">
        <v>1685</v>
      </c>
      <c r="C2442" s="227" t="s">
        <v>245</v>
      </c>
      <c r="D2442" s="227">
        <v>0.7</v>
      </c>
      <c r="E2442" s="227" t="s">
        <v>41</v>
      </c>
      <c r="F2442" t="s">
        <v>42</v>
      </c>
      <c r="G2442" t="s">
        <v>13</v>
      </c>
      <c r="H2442" t="s">
        <v>14</v>
      </c>
      <c r="I2442" t="s">
        <v>15</v>
      </c>
      <c r="J2442" t="s">
        <v>16</v>
      </c>
    </row>
    <row r="2443" spans="1:10" x14ac:dyDescent="0.35">
      <c r="A2443" t="s">
        <v>10</v>
      </c>
      <c r="B2443" t="s">
        <v>1685</v>
      </c>
      <c r="C2443" s="227" t="s">
        <v>39</v>
      </c>
      <c r="D2443" s="227">
        <v>248.78</v>
      </c>
      <c r="E2443" s="227" t="s">
        <v>31</v>
      </c>
      <c r="F2443" t="s">
        <v>32</v>
      </c>
      <c r="G2443" t="s">
        <v>13</v>
      </c>
      <c r="H2443" t="s">
        <v>14</v>
      </c>
      <c r="I2443" t="s">
        <v>15</v>
      </c>
      <c r="J2443" t="s">
        <v>16</v>
      </c>
    </row>
    <row r="2444" spans="1:10" x14ac:dyDescent="0.35">
      <c r="A2444" t="s">
        <v>10</v>
      </c>
      <c r="B2444" t="s">
        <v>1685</v>
      </c>
      <c r="C2444" s="227" t="s">
        <v>243</v>
      </c>
      <c r="D2444" s="227">
        <v>864.7</v>
      </c>
      <c r="E2444" s="227" t="s">
        <v>31</v>
      </c>
      <c r="F2444" t="s">
        <v>32</v>
      </c>
      <c r="G2444" t="s">
        <v>13</v>
      </c>
      <c r="H2444" t="s">
        <v>14</v>
      </c>
      <c r="I2444" t="s">
        <v>15</v>
      </c>
      <c r="J2444" t="s">
        <v>16</v>
      </c>
    </row>
    <row r="2445" spans="1:10" x14ac:dyDescent="0.35">
      <c r="A2445" t="s">
        <v>10</v>
      </c>
      <c r="B2445" t="s">
        <v>1685</v>
      </c>
      <c r="C2445" s="227" t="s">
        <v>145</v>
      </c>
      <c r="D2445" s="227">
        <v>1426.17</v>
      </c>
      <c r="E2445" s="227" t="s">
        <v>123</v>
      </c>
      <c r="F2445" t="s">
        <v>456</v>
      </c>
      <c r="G2445" t="s">
        <v>457</v>
      </c>
      <c r="H2445" t="s">
        <v>1325</v>
      </c>
      <c r="I2445" t="s">
        <v>1044</v>
      </c>
      <c r="J2445" t="s">
        <v>1255</v>
      </c>
    </row>
    <row r="2446" spans="1:10" x14ac:dyDescent="0.35">
      <c r="A2446" t="s">
        <v>10</v>
      </c>
      <c r="B2446" t="s">
        <v>1685</v>
      </c>
      <c r="C2446" s="227" t="s">
        <v>134</v>
      </c>
      <c r="D2446" s="227">
        <v>1208.94</v>
      </c>
      <c r="E2446" s="227" t="s">
        <v>123</v>
      </c>
      <c r="F2446" t="s">
        <v>456</v>
      </c>
      <c r="G2446" t="s">
        <v>457</v>
      </c>
      <c r="H2446" t="s">
        <v>1325</v>
      </c>
      <c r="I2446" t="s">
        <v>1044</v>
      </c>
      <c r="J2446" t="s">
        <v>1255</v>
      </c>
    </row>
    <row r="2447" spans="1:10" x14ac:dyDescent="0.35">
      <c r="A2447" t="s">
        <v>10</v>
      </c>
      <c r="B2447" t="s">
        <v>1685</v>
      </c>
      <c r="C2447" s="227" t="s">
        <v>84</v>
      </c>
      <c r="D2447" s="227">
        <v>1206.67</v>
      </c>
      <c r="E2447" s="227" t="s">
        <v>123</v>
      </c>
      <c r="F2447" t="s">
        <v>456</v>
      </c>
      <c r="G2447" t="s">
        <v>457</v>
      </c>
      <c r="H2447" t="s">
        <v>1325</v>
      </c>
      <c r="I2447" t="s">
        <v>1044</v>
      </c>
      <c r="J2447" t="s">
        <v>1255</v>
      </c>
    </row>
    <row r="2448" spans="1:10" x14ac:dyDescent="0.35">
      <c r="A2448" t="s">
        <v>10</v>
      </c>
      <c r="B2448" t="s">
        <v>1685</v>
      </c>
      <c r="C2448" s="227" t="s">
        <v>135</v>
      </c>
      <c r="D2448" s="227">
        <v>1206.3</v>
      </c>
      <c r="E2448" s="227" t="s">
        <v>123</v>
      </c>
      <c r="F2448" t="s">
        <v>456</v>
      </c>
      <c r="G2448" t="s">
        <v>457</v>
      </c>
      <c r="H2448" t="s">
        <v>1325</v>
      </c>
      <c r="I2448" t="s">
        <v>1044</v>
      </c>
      <c r="J2448" t="s">
        <v>1255</v>
      </c>
    </row>
    <row r="2449" spans="1:10" x14ac:dyDescent="0.35">
      <c r="A2449" t="s">
        <v>10</v>
      </c>
      <c r="B2449" t="s">
        <v>1685</v>
      </c>
      <c r="C2449" s="227" t="s">
        <v>190</v>
      </c>
      <c r="D2449" s="227">
        <v>1206.3</v>
      </c>
      <c r="E2449" s="227" t="s">
        <v>123</v>
      </c>
      <c r="F2449" t="s">
        <v>456</v>
      </c>
      <c r="G2449" t="s">
        <v>457</v>
      </c>
      <c r="H2449" t="s">
        <v>1325</v>
      </c>
      <c r="I2449" t="s">
        <v>1044</v>
      </c>
      <c r="J2449" t="s">
        <v>1255</v>
      </c>
    </row>
    <row r="2450" spans="1:10" x14ac:dyDescent="0.35">
      <c r="A2450" t="s">
        <v>10</v>
      </c>
      <c r="B2450" t="s">
        <v>1685</v>
      </c>
      <c r="C2450" s="227" t="s">
        <v>100</v>
      </c>
      <c r="D2450" s="227">
        <v>1206.3</v>
      </c>
      <c r="E2450" s="227" t="s">
        <v>123</v>
      </c>
      <c r="F2450" t="s">
        <v>456</v>
      </c>
      <c r="G2450" t="s">
        <v>457</v>
      </c>
      <c r="H2450" t="s">
        <v>1325</v>
      </c>
      <c r="I2450" t="s">
        <v>1044</v>
      </c>
      <c r="J2450" t="s">
        <v>1255</v>
      </c>
    </row>
    <row r="2451" spans="1:10" x14ac:dyDescent="0.35">
      <c r="A2451" t="s">
        <v>10</v>
      </c>
      <c r="B2451" t="s">
        <v>1685</v>
      </c>
      <c r="C2451" s="227" t="s">
        <v>79</v>
      </c>
      <c r="D2451" s="227">
        <v>1204.98</v>
      </c>
      <c r="E2451" s="227" t="s">
        <v>123</v>
      </c>
      <c r="F2451" t="s">
        <v>456</v>
      </c>
      <c r="G2451" t="s">
        <v>457</v>
      </c>
      <c r="H2451" t="s">
        <v>1325</v>
      </c>
      <c r="I2451" t="s">
        <v>1044</v>
      </c>
      <c r="J2451" t="s">
        <v>1255</v>
      </c>
    </row>
    <row r="2452" spans="1:10" x14ac:dyDescent="0.35">
      <c r="A2452" t="s">
        <v>10</v>
      </c>
      <c r="B2452" t="s">
        <v>1685</v>
      </c>
      <c r="C2452" s="227" t="s">
        <v>181</v>
      </c>
      <c r="D2452" s="227">
        <v>1150.03</v>
      </c>
      <c r="E2452" s="227" t="s">
        <v>123</v>
      </c>
      <c r="F2452" t="s">
        <v>456</v>
      </c>
      <c r="G2452" t="s">
        <v>457</v>
      </c>
      <c r="H2452" t="s">
        <v>1325</v>
      </c>
      <c r="I2452" t="s">
        <v>1044</v>
      </c>
      <c r="J2452" t="s">
        <v>1255</v>
      </c>
    </row>
    <row r="2453" spans="1:10" x14ac:dyDescent="0.35">
      <c r="A2453" t="s">
        <v>10</v>
      </c>
      <c r="B2453" t="s">
        <v>1685</v>
      </c>
      <c r="C2453" s="227" t="s">
        <v>60</v>
      </c>
      <c r="D2453" s="227">
        <v>1201.9100000000001</v>
      </c>
      <c r="E2453" s="227" t="s">
        <v>123</v>
      </c>
      <c r="F2453" t="s">
        <v>456</v>
      </c>
      <c r="G2453" t="s">
        <v>457</v>
      </c>
      <c r="H2453" t="s">
        <v>1325</v>
      </c>
      <c r="I2453" t="s">
        <v>1044</v>
      </c>
      <c r="J2453" t="s">
        <v>1255</v>
      </c>
    </row>
    <row r="2454" spans="1:10" x14ac:dyDescent="0.35">
      <c r="A2454" t="s">
        <v>10</v>
      </c>
      <c r="B2454" t="s">
        <v>1685</v>
      </c>
      <c r="C2454" s="227" t="s">
        <v>94</v>
      </c>
      <c r="D2454" s="227">
        <v>1202.67</v>
      </c>
      <c r="E2454" s="227" t="s">
        <v>123</v>
      </c>
      <c r="F2454" t="s">
        <v>456</v>
      </c>
      <c r="G2454" t="s">
        <v>457</v>
      </c>
      <c r="H2454" t="s">
        <v>1325</v>
      </c>
      <c r="I2454" t="s">
        <v>1044</v>
      </c>
      <c r="J2454" t="s">
        <v>1255</v>
      </c>
    </row>
    <row r="2455" spans="1:10" x14ac:dyDescent="0.35">
      <c r="A2455" t="s">
        <v>10</v>
      </c>
      <c r="B2455" t="s">
        <v>1685</v>
      </c>
      <c r="C2455" s="227" t="s">
        <v>72</v>
      </c>
      <c r="D2455" s="227">
        <v>1202.45</v>
      </c>
      <c r="E2455" s="227" t="s">
        <v>123</v>
      </c>
      <c r="F2455" t="s">
        <v>456</v>
      </c>
      <c r="G2455" t="s">
        <v>457</v>
      </c>
      <c r="H2455" t="s">
        <v>1325</v>
      </c>
      <c r="I2455" t="s">
        <v>1044</v>
      </c>
      <c r="J2455" t="s">
        <v>1255</v>
      </c>
    </row>
    <row r="2456" spans="1:10" x14ac:dyDescent="0.35">
      <c r="A2456" t="s">
        <v>10</v>
      </c>
      <c r="B2456" t="s">
        <v>1685</v>
      </c>
      <c r="C2456" s="227" t="s">
        <v>488</v>
      </c>
      <c r="D2456" s="227">
        <v>423.73</v>
      </c>
      <c r="E2456" s="227" t="s">
        <v>136</v>
      </c>
      <c r="F2456" t="s">
        <v>652</v>
      </c>
      <c r="G2456" t="s">
        <v>457</v>
      </c>
      <c r="H2456" t="s">
        <v>1325</v>
      </c>
      <c r="I2456" t="s">
        <v>1044</v>
      </c>
      <c r="J2456" t="s">
        <v>1255</v>
      </c>
    </row>
    <row r="2457" spans="1:10" x14ac:dyDescent="0.35">
      <c r="A2457" t="s">
        <v>10</v>
      </c>
      <c r="B2457" t="s">
        <v>1685</v>
      </c>
      <c r="C2457" s="227" t="s">
        <v>126</v>
      </c>
      <c r="D2457" s="227">
        <v>1170.6300000000001</v>
      </c>
      <c r="E2457" s="227" t="s">
        <v>136</v>
      </c>
      <c r="F2457" t="s">
        <v>652</v>
      </c>
      <c r="G2457" t="s">
        <v>457</v>
      </c>
      <c r="H2457" t="s">
        <v>1325</v>
      </c>
      <c r="I2457" t="s">
        <v>1044</v>
      </c>
      <c r="J2457" t="s">
        <v>1255</v>
      </c>
    </row>
    <row r="2458" spans="1:10" x14ac:dyDescent="0.35">
      <c r="A2458" t="s">
        <v>10</v>
      </c>
      <c r="B2458" t="s">
        <v>1685</v>
      </c>
      <c r="C2458" s="227" t="s">
        <v>127</v>
      </c>
      <c r="D2458" s="227">
        <v>756.39</v>
      </c>
      <c r="E2458" s="227" t="s">
        <v>136</v>
      </c>
      <c r="F2458" t="s">
        <v>652</v>
      </c>
      <c r="G2458" t="s">
        <v>457</v>
      </c>
      <c r="H2458" t="s">
        <v>1325</v>
      </c>
      <c r="I2458" t="s">
        <v>1044</v>
      </c>
      <c r="J2458" t="s">
        <v>1255</v>
      </c>
    </row>
    <row r="2459" spans="1:10" x14ac:dyDescent="0.35">
      <c r="A2459" t="s">
        <v>10</v>
      </c>
      <c r="B2459" t="s">
        <v>1685</v>
      </c>
      <c r="C2459" s="227" t="s">
        <v>483</v>
      </c>
      <c r="D2459" s="227">
        <v>32.17</v>
      </c>
      <c r="E2459" s="227" t="s">
        <v>136</v>
      </c>
      <c r="F2459" t="s">
        <v>652</v>
      </c>
      <c r="G2459" t="s">
        <v>457</v>
      </c>
      <c r="H2459" t="s">
        <v>1325</v>
      </c>
      <c r="I2459" t="s">
        <v>1044</v>
      </c>
      <c r="J2459" t="s">
        <v>1255</v>
      </c>
    </row>
    <row r="2460" spans="1:10" x14ac:dyDescent="0.35">
      <c r="A2460" t="s">
        <v>10</v>
      </c>
      <c r="B2460" t="s">
        <v>1685</v>
      </c>
      <c r="C2460" s="227" t="s">
        <v>111</v>
      </c>
      <c r="D2460" s="227">
        <v>896.75</v>
      </c>
      <c r="E2460" s="227" t="s">
        <v>136</v>
      </c>
      <c r="F2460" t="s">
        <v>652</v>
      </c>
      <c r="G2460" t="s">
        <v>457</v>
      </c>
      <c r="H2460" t="s">
        <v>1325</v>
      </c>
      <c r="I2460" t="s">
        <v>1044</v>
      </c>
      <c r="J2460" t="s">
        <v>1255</v>
      </c>
    </row>
    <row r="2461" spans="1:10" x14ac:dyDescent="0.35">
      <c r="A2461" t="s">
        <v>10</v>
      </c>
      <c r="B2461" t="s">
        <v>1685</v>
      </c>
      <c r="C2461" s="227" t="s">
        <v>361</v>
      </c>
      <c r="D2461" s="227">
        <v>89.48</v>
      </c>
      <c r="E2461" s="227" t="s">
        <v>136</v>
      </c>
      <c r="F2461" t="s">
        <v>652</v>
      </c>
      <c r="G2461" t="s">
        <v>457</v>
      </c>
      <c r="H2461" t="s">
        <v>1325</v>
      </c>
      <c r="I2461" t="s">
        <v>1044</v>
      </c>
      <c r="J2461" t="s">
        <v>1255</v>
      </c>
    </row>
    <row r="2462" spans="1:10" x14ac:dyDescent="0.35">
      <c r="A2462" t="s">
        <v>10</v>
      </c>
      <c r="B2462" t="s">
        <v>1685</v>
      </c>
      <c r="C2462" s="227" t="s">
        <v>298</v>
      </c>
      <c r="D2462" s="227">
        <v>77.42</v>
      </c>
      <c r="E2462" s="227" t="s">
        <v>136</v>
      </c>
      <c r="F2462" t="s">
        <v>652</v>
      </c>
      <c r="G2462" t="s">
        <v>457</v>
      </c>
      <c r="H2462" t="s">
        <v>1325</v>
      </c>
      <c r="I2462" t="s">
        <v>1044</v>
      </c>
      <c r="J2462" t="s">
        <v>1255</v>
      </c>
    </row>
    <row r="2463" spans="1:10" x14ac:dyDescent="0.35">
      <c r="A2463" t="s">
        <v>10</v>
      </c>
      <c r="B2463" t="s">
        <v>1685</v>
      </c>
      <c r="C2463" s="227" t="s">
        <v>320</v>
      </c>
      <c r="D2463" s="227">
        <v>77.41</v>
      </c>
      <c r="E2463" s="227" t="s">
        <v>136</v>
      </c>
      <c r="F2463" t="s">
        <v>652</v>
      </c>
      <c r="G2463" t="s">
        <v>457</v>
      </c>
      <c r="H2463" t="s">
        <v>1325</v>
      </c>
      <c r="I2463" t="s">
        <v>1044</v>
      </c>
      <c r="J2463" t="s">
        <v>1255</v>
      </c>
    </row>
    <row r="2464" spans="1:10" x14ac:dyDescent="0.35">
      <c r="A2464" t="s">
        <v>10</v>
      </c>
      <c r="B2464" t="s">
        <v>1685</v>
      </c>
      <c r="C2464" s="227" t="s">
        <v>1558</v>
      </c>
      <c r="D2464" s="227">
        <v>77.38</v>
      </c>
      <c r="E2464" s="227" t="s">
        <v>136</v>
      </c>
      <c r="F2464" t="s">
        <v>652</v>
      </c>
      <c r="G2464" t="s">
        <v>457</v>
      </c>
      <c r="H2464" t="s">
        <v>1325</v>
      </c>
      <c r="I2464" t="s">
        <v>1044</v>
      </c>
      <c r="J2464" t="s">
        <v>1255</v>
      </c>
    </row>
    <row r="2465" spans="1:10" x14ac:dyDescent="0.35">
      <c r="A2465" t="s">
        <v>10</v>
      </c>
      <c r="B2465" t="s">
        <v>1685</v>
      </c>
      <c r="C2465" s="227" t="s">
        <v>124</v>
      </c>
      <c r="D2465" s="227">
        <v>121.49</v>
      </c>
      <c r="E2465" s="227" t="s">
        <v>61</v>
      </c>
      <c r="F2465" t="s">
        <v>62</v>
      </c>
      <c r="G2465" t="s">
        <v>62</v>
      </c>
      <c r="H2465" t="s">
        <v>1325</v>
      </c>
      <c r="I2465" t="s">
        <v>1044</v>
      </c>
      <c r="J2465" t="s">
        <v>1255</v>
      </c>
    </row>
    <row r="2466" spans="1:10" x14ac:dyDescent="0.35">
      <c r="A2466" t="s">
        <v>10</v>
      </c>
      <c r="B2466" t="s">
        <v>1685</v>
      </c>
      <c r="C2466" s="227" t="s">
        <v>106</v>
      </c>
      <c r="D2466" s="227">
        <v>149.31</v>
      </c>
      <c r="E2466" s="227" t="s">
        <v>147</v>
      </c>
      <c r="F2466" t="s">
        <v>148</v>
      </c>
      <c r="G2466" t="s">
        <v>62</v>
      </c>
      <c r="H2466" t="s">
        <v>1325</v>
      </c>
      <c r="I2466" t="s">
        <v>1044</v>
      </c>
      <c r="J2466" t="s">
        <v>1255</v>
      </c>
    </row>
    <row r="2467" spans="1:10" x14ac:dyDescent="0.35">
      <c r="A2467" t="s">
        <v>10</v>
      </c>
      <c r="B2467" t="s">
        <v>1685</v>
      </c>
      <c r="C2467" s="227" t="s">
        <v>136</v>
      </c>
      <c r="D2467" s="227">
        <v>123.03</v>
      </c>
      <c r="E2467" s="227" t="s">
        <v>61</v>
      </c>
      <c r="F2467" t="s">
        <v>62</v>
      </c>
      <c r="G2467" t="s">
        <v>62</v>
      </c>
      <c r="H2467" t="s">
        <v>1325</v>
      </c>
      <c r="I2467" t="s">
        <v>1044</v>
      </c>
      <c r="J2467" t="s">
        <v>1255</v>
      </c>
    </row>
    <row r="2468" spans="1:10" x14ac:dyDescent="0.35">
      <c r="A2468" t="s">
        <v>10</v>
      </c>
      <c r="B2468" t="s">
        <v>1685</v>
      </c>
      <c r="C2468" s="227" t="s">
        <v>105</v>
      </c>
      <c r="D2468" s="227">
        <v>112.09</v>
      </c>
      <c r="E2468" s="227" t="s">
        <v>61</v>
      </c>
      <c r="F2468" t="s">
        <v>62</v>
      </c>
      <c r="G2468" t="s">
        <v>62</v>
      </c>
      <c r="H2468" t="s">
        <v>1325</v>
      </c>
      <c r="I2468" t="s">
        <v>1044</v>
      </c>
      <c r="J2468" t="s">
        <v>1255</v>
      </c>
    </row>
    <row r="2469" spans="1:10" x14ac:dyDescent="0.35">
      <c r="A2469" t="s">
        <v>10</v>
      </c>
      <c r="B2469" t="s">
        <v>1685</v>
      </c>
      <c r="C2469" s="227" t="s">
        <v>137</v>
      </c>
      <c r="D2469" s="227">
        <v>120.79</v>
      </c>
      <c r="E2469" s="227" t="s">
        <v>61</v>
      </c>
      <c r="F2469" t="s">
        <v>62</v>
      </c>
      <c r="G2469" t="s">
        <v>62</v>
      </c>
      <c r="H2469" t="s">
        <v>1325</v>
      </c>
      <c r="I2469" t="s">
        <v>1044</v>
      </c>
      <c r="J2469" t="s">
        <v>1255</v>
      </c>
    </row>
    <row r="2470" spans="1:10" x14ac:dyDescent="0.35">
      <c r="A2470" t="s">
        <v>10</v>
      </c>
      <c r="B2470" t="s">
        <v>1685</v>
      </c>
      <c r="C2470" s="227" t="s">
        <v>155</v>
      </c>
      <c r="D2470" s="227">
        <v>110.73</v>
      </c>
      <c r="E2470" s="227" t="s">
        <v>61</v>
      </c>
      <c r="F2470" t="s">
        <v>62</v>
      </c>
      <c r="G2470" t="s">
        <v>62</v>
      </c>
      <c r="H2470" t="s">
        <v>1325</v>
      </c>
      <c r="I2470" t="s">
        <v>1044</v>
      </c>
      <c r="J2470" t="s">
        <v>1255</v>
      </c>
    </row>
    <row r="2471" spans="1:10" x14ac:dyDescent="0.35">
      <c r="A2471" t="s">
        <v>10</v>
      </c>
      <c r="B2471" t="s">
        <v>1685</v>
      </c>
      <c r="C2471" s="227" t="s">
        <v>122</v>
      </c>
      <c r="D2471" s="227">
        <v>264.08</v>
      </c>
      <c r="E2471" s="227" t="s">
        <v>61</v>
      </c>
      <c r="F2471" t="s">
        <v>62</v>
      </c>
      <c r="G2471" t="s">
        <v>62</v>
      </c>
      <c r="H2471" t="s">
        <v>1325</v>
      </c>
      <c r="I2471" t="s">
        <v>1044</v>
      </c>
      <c r="J2471" t="s">
        <v>1255</v>
      </c>
    </row>
    <row r="2472" spans="1:10" x14ac:dyDescent="0.35">
      <c r="A2472" t="s">
        <v>10</v>
      </c>
      <c r="B2472" t="s">
        <v>1685</v>
      </c>
      <c r="C2472" s="227" t="s">
        <v>431</v>
      </c>
      <c r="D2472" s="227">
        <v>121.31</v>
      </c>
      <c r="E2472" s="227" t="s">
        <v>61</v>
      </c>
      <c r="F2472" t="s">
        <v>62</v>
      </c>
      <c r="G2472" t="s">
        <v>62</v>
      </c>
      <c r="H2472" t="s">
        <v>1325</v>
      </c>
      <c r="I2472" t="s">
        <v>1044</v>
      </c>
      <c r="J2472" t="s">
        <v>1255</v>
      </c>
    </row>
    <row r="2473" spans="1:10" x14ac:dyDescent="0.35">
      <c r="A2473" t="s">
        <v>10</v>
      </c>
      <c r="B2473" t="s">
        <v>1685</v>
      </c>
      <c r="C2473" s="227" t="s">
        <v>1692</v>
      </c>
      <c r="D2473" s="227">
        <v>121.07</v>
      </c>
      <c r="E2473" s="227" t="s">
        <v>61</v>
      </c>
      <c r="F2473" t="s">
        <v>62</v>
      </c>
      <c r="G2473" t="s">
        <v>62</v>
      </c>
      <c r="H2473" t="s">
        <v>1325</v>
      </c>
      <c r="I2473" t="s">
        <v>1044</v>
      </c>
      <c r="J2473" t="s">
        <v>1255</v>
      </c>
    </row>
    <row r="2474" spans="1:10" x14ac:dyDescent="0.35">
      <c r="A2474" t="s">
        <v>10</v>
      </c>
      <c r="B2474" t="s">
        <v>1685</v>
      </c>
      <c r="C2474" s="227" t="s">
        <v>1693</v>
      </c>
      <c r="D2474" s="227">
        <v>121.31</v>
      </c>
      <c r="E2474" s="227" t="s">
        <v>61</v>
      </c>
      <c r="F2474" t="s">
        <v>62</v>
      </c>
      <c r="G2474" t="s">
        <v>62</v>
      </c>
      <c r="H2474" t="s">
        <v>1325</v>
      </c>
      <c r="I2474" t="s">
        <v>1044</v>
      </c>
      <c r="J2474" t="s">
        <v>1255</v>
      </c>
    </row>
    <row r="2475" spans="1:10" x14ac:dyDescent="0.35">
      <c r="A2475" t="s">
        <v>10</v>
      </c>
      <c r="B2475" t="s">
        <v>1685</v>
      </c>
      <c r="C2475" s="227" t="s">
        <v>1694</v>
      </c>
      <c r="D2475" s="227">
        <v>113.72</v>
      </c>
      <c r="E2475" s="227" t="s">
        <v>61</v>
      </c>
      <c r="F2475" t="s">
        <v>62</v>
      </c>
      <c r="G2475" t="s">
        <v>62</v>
      </c>
      <c r="H2475" t="s">
        <v>1325</v>
      </c>
      <c r="I2475" t="s">
        <v>1044</v>
      </c>
      <c r="J2475" t="s">
        <v>1255</v>
      </c>
    </row>
    <row r="2476" spans="1:10" x14ac:dyDescent="0.35">
      <c r="A2476" t="s">
        <v>10</v>
      </c>
      <c r="B2476" t="s">
        <v>1685</v>
      </c>
      <c r="C2476" s="227" t="s">
        <v>1695</v>
      </c>
      <c r="D2476" s="227">
        <v>107.92</v>
      </c>
      <c r="E2476" s="227" t="s">
        <v>61</v>
      </c>
      <c r="F2476" t="s">
        <v>62</v>
      </c>
      <c r="G2476" t="s">
        <v>62</v>
      </c>
      <c r="H2476" t="s">
        <v>1325</v>
      </c>
      <c r="I2476" t="s">
        <v>1044</v>
      </c>
      <c r="J2476" t="s">
        <v>1255</v>
      </c>
    </row>
    <row r="2477" spans="1:10" x14ac:dyDescent="0.35">
      <c r="A2477" t="s">
        <v>10</v>
      </c>
      <c r="B2477" t="s">
        <v>1685</v>
      </c>
      <c r="C2477" s="227" t="s">
        <v>115</v>
      </c>
      <c r="D2477" s="227">
        <v>302.08</v>
      </c>
      <c r="E2477" s="227" t="s">
        <v>98</v>
      </c>
      <c r="F2477" t="s">
        <v>99</v>
      </c>
      <c r="G2477" t="s">
        <v>67</v>
      </c>
      <c r="H2477" t="s">
        <v>1325</v>
      </c>
      <c r="I2477" t="s">
        <v>1044</v>
      </c>
      <c r="J2477" t="s">
        <v>1255</v>
      </c>
    </row>
    <row r="2478" spans="1:10" x14ac:dyDescent="0.35">
      <c r="A2478" t="s">
        <v>10</v>
      </c>
      <c r="B2478" t="s">
        <v>1685</v>
      </c>
      <c r="C2478" s="227" t="s">
        <v>141</v>
      </c>
      <c r="D2478" s="227">
        <v>370.83</v>
      </c>
      <c r="E2478" s="227" t="s">
        <v>188</v>
      </c>
      <c r="F2478" t="s">
        <v>189</v>
      </c>
      <c r="G2478" t="s">
        <v>186</v>
      </c>
      <c r="H2478" t="s">
        <v>1325</v>
      </c>
      <c r="I2478" t="s">
        <v>1044</v>
      </c>
      <c r="J2478" t="s">
        <v>1255</v>
      </c>
    </row>
    <row r="2479" spans="1:10" x14ac:dyDescent="0.35">
      <c r="A2479" t="s">
        <v>10</v>
      </c>
      <c r="B2479" t="s">
        <v>1685</v>
      </c>
      <c r="C2479" s="227" t="s">
        <v>129</v>
      </c>
      <c r="D2479" s="227">
        <v>6945.64</v>
      </c>
      <c r="E2479" s="227" t="s">
        <v>123</v>
      </c>
      <c r="F2479" t="s">
        <v>456</v>
      </c>
      <c r="G2479" t="s">
        <v>457</v>
      </c>
      <c r="H2479" t="s">
        <v>1325</v>
      </c>
      <c r="I2479" t="s">
        <v>1044</v>
      </c>
      <c r="J2479" t="s">
        <v>1255</v>
      </c>
    </row>
    <row r="2480" spans="1:10" x14ac:dyDescent="0.35">
      <c r="A2480" t="s">
        <v>10</v>
      </c>
      <c r="B2480" t="s">
        <v>1685</v>
      </c>
      <c r="C2480" s="227" t="s">
        <v>104</v>
      </c>
      <c r="D2480" s="227">
        <v>1619.93</v>
      </c>
      <c r="E2480" s="227" t="s">
        <v>123</v>
      </c>
      <c r="F2480" t="s">
        <v>456</v>
      </c>
      <c r="G2480" t="s">
        <v>457</v>
      </c>
      <c r="H2480" t="s">
        <v>1325</v>
      </c>
      <c r="I2480" t="s">
        <v>1044</v>
      </c>
      <c r="J2480" t="s">
        <v>1255</v>
      </c>
    </row>
    <row r="2481" spans="1:10" x14ac:dyDescent="0.35">
      <c r="A2481" t="s">
        <v>10</v>
      </c>
      <c r="B2481" t="s">
        <v>1685</v>
      </c>
      <c r="C2481" s="227" t="s">
        <v>139</v>
      </c>
      <c r="D2481" s="227">
        <v>238.54</v>
      </c>
      <c r="E2481" s="227" t="s">
        <v>86</v>
      </c>
      <c r="F2481" t="s">
        <v>87</v>
      </c>
      <c r="G2481" t="s">
        <v>67</v>
      </c>
      <c r="H2481" t="s">
        <v>1325</v>
      </c>
      <c r="I2481" t="s">
        <v>1044</v>
      </c>
      <c r="J2481" t="s">
        <v>1255</v>
      </c>
    </row>
    <row r="2482" spans="1:10" x14ac:dyDescent="0.35">
      <c r="A2482" t="s">
        <v>10</v>
      </c>
      <c r="B2482" t="s">
        <v>1685</v>
      </c>
      <c r="C2482" s="227" t="s">
        <v>140</v>
      </c>
      <c r="D2482" s="227">
        <v>279.26</v>
      </c>
      <c r="E2482" s="227" t="s">
        <v>86</v>
      </c>
      <c r="F2482" t="s">
        <v>87</v>
      </c>
      <c r="G2482" t="s">
        <v>67</v>
      </c>
      <c r="H2482" t="s">
        <v>1325</v>
      </c>
      <c r="I2482" t="s">
        <v>1044</v>
      </c>
      <c r="J2482" t="s">
        <v>1255</v>
      </c>
    </row>
    <row r="2483" spans="1:10" x14ac:dyDescent="0.35">
      <c r="A2483" t="s">
        <v>10</v>
      </c>
      <c r="B2483" t="s">
        <v>1685</v>
      </c>
      <c r="C2483" s="227" t="s">
        <v>579</v>
      </c>
      <c r="D2483" s="227">
        <v>743.82</v>
      </c>
      <c r="E2483" s="227" t="s">
        <v>196</v>
      </c>
      <c r="F2483" t="s">
        <v>197</v>
      </c>
      <c r="G2483" t="s">
        <v>73</v>
      </c>
      <c r="H2483" t="s">
        <v>1325</v>
      </c>
      <c r="I2483" t="s">
        <v>1044</v>
      </c>
      <c r="J2483" t="s">
        <v>1255</v>
      </c>
    </row>
    <row r="2484" spans="1:10" x14ac:dyDescent="0.35">
      <c r="A2484" t="s">
        <v>10</v>
      </c>
      <c r="B2484" t="s">
        <v>1685</v>
      </c>
      <c r="C2484" s="227" t="s">
        <v>703</v>
      </c>
      <c r="D2484" s="227">
        <v>51.51</v>
      </c>
      <c r="E2484" s="227" t="s">
        <v>92</v>
      </c>
      <c r="F2484" t="s">
        <v>93</v>
      </c>
      <c r="G2484" t="s">
        <v>62</v>
      </c>
      <c r="H2484" t="s">
        <v>1325</v>
      </c>
      <c r="I2484" t="s">
        <v>1044</v>
      </c>
      <c r="J2484" t="s">
        <v>1255</v>
      </c>
    </row>
    <row r="2485" spans="1:10" x14ac:dyDescent="0.35">
      <c r="A2485" t="s">
        <v>10</v>
      </c>
      <c r="B2485" t="s">
        <v>1685</v>
      </c>
      <c r="C2485" s="227" t="s">
        <v>121</v>
      </c>
      <c r="D2485" s="227">
        <v>392.22</v>
      </c>
      <c r="E2485" s="227" t="s">
        <v>95</v>
      </c>
      <c r="F2485" t="s">
        <v>96</v>
      </c>
      <c r="G2485" t="s">
        <v>62</v>
      </c>
      <c r="H2485" t="s">
        <v>1325</v>
      </c>
      <c r="I2485" t="s">
        <v>1044</v>
      </c>
      <c r="J2485" t="s">
        <v>1255</v>
      </c>
    </row>
    <row r="2486" spans="1:10" x14ac:dyDescent="0.35">
      <c r="A2486" t="s">
        <v>10</v>
      </c>
      <c r="B2486" t="s">
        <v>1685</v>
      </c>
      <c r="C2486" s="227" t="s">
        <v>123</v>
      </c>
      <c r="D2486" s="227">
        <v>113.13</v>
      </c>
      <c r="E2486" s="227" t="s">
        <v>98</v>
      </c>
      <c r="F2486" t="s">
        <v>99</v>
      </c>
      <c r="G2486" t="s">
        <v>62</v>
      </c>
      <c r="H2486" t="s">
        <v>1325</v>
      </c>
      <c r="I2486" t="s">
        <v>1044</v>
      </c>
      <c r="J2486" t="s">
        <v>1255</v>
      </c>
    </row>
    <row r="2487" spans="1:10" x14ac:dyDescent="0.35">
      <c r="A2487" t="s">
        <v>10</v>
      </c>
      <c r="B2487" t="s">
        <v>1685</v>
      </c>
      <c r="C2487" s="227" t="s">
        <v>138</v>
      </c>
      <c r="D2487" s="227">
        <v>66.87</v>
      </c>
      <c r="E2487" s="227" t="s">
        <v>112</v>
      </c>
      <c r="F2487" t="s">
        <v>113</v>
      </c>
      <c r="G2487" t="s">
        <v>62</v>
      </c>
      <c r="H2487" t="s">
        <v>1325</v>
      </c>
      <c r="I2487" t="s">
        <v>1044</v>
      </c>
      <c r="J2487" t="s">
        <v>1255</v>
      </c>
    </row>
    <row r="2488" spans="1:10" x14ac:dyDescent="0.35">
      <c r="A2488" t="s">
        <v>10</v>
      </c>
      <c r="B2488" t="s">
        <v>1685</v>
      </c>
      <c r="C2488" s="227" t="s">
        <v>150</v>
      </c>
      <c r="D2488" s="227">
        <v>93.6</v>
      </c>
      <c r="E2488" s="227" t="s">
        <v>147</v>
      </c>
      <c r="F2488" t="s">
        <v>148</v>
      </c>
      <c r="G2488" t="s">
        <v>62</v>
      </c>
      <c r="H2488" t="s">
        <v>1325</v>
      </c>
      <c r="I2488" t="s">
        <v>1044</v>
      </c>
      <c r="J2488" t="s">
        <v>1255</v>
      </c>
    </row>
    <row r="2489" spans="1:10" x14ac:dyDescent="0.35">
      <c r="A2489" t="s">
        <v>10</v>
      </c>
      <c r="B2489" t="s">
        <v>1685</v>
      </c>
      <c r="C2489" s="227" t="s">
        <v>120</v>
      </c>
      <c r="D2489" s="227">
        <v>196.87</v>
      </c>
      <c r="E2489" s="227" t="s">
        <v>140</v>
      </c>
      <c r="F2489" t="s">
        <v>1696</v>
      </c>
      <c r="G2489" t="s">
        <v>186</v>
      </c>
      <c r="H2489" t="s">
        <v>1325</v>
      </c>
      <c r="I2489" t="s">
        <v>1044</v>
      </c>
      <c r="J2489" t="s">
        <v>1255</v>
      </c>
    </row>
    <row r="2490" spans="1:10" x14ac:dyDescent="0.35">
      <c r="A2490" t="s">
        <v>10</v>
      </c>
      <c r="B2490" t="s">
        <v>1685</v>
      </c>
      <c r="C2490" s="227" t="s">
        <v>500</v>
      </c>
      <c r="D2490" s="227">
        <v>664.06</v>
      </c>
      <c r="E2490" s="227" t="s">
        <v>65</v>
      </c>
      <c r="F2490" t="s">
        <v>66</v>
      </c>
      <c r="G2490" t="s">
        <v>67</v>
      </c>
      <c r="H2490" t="s">
        <v>1325</v>
      </c>
      <c r="I2490" t="s">
        <v>1044</v>
      </c>
      <c r="J2490" t="s">
        <v>1255</v>
      </c>
    </row>
    <row r="2491" spans="1:10" x14ac:dyDescent="0.35">
      <c r="A2491" t="s">
        <v>10</v>
      </c>
      <c r="B2491" t="s">
        <v>1685</v>
      </c>
      <c r="C2491" s="227" t="s">
        <v>239</v>
      </c>
      <c r="D2491" s="227">
        <v>74.92</v>
      </c>
      <c r="E2491" s="227" t="s">
        <v>36</v>
      </c>
      <c r="F2491" t="s">
        <v>37</v>
      </c>
      <c r="G2491" t="s">
        <v>13</v>
      </c>
      <c r="H2491" t="s">
        <v>14</v>
      </c>
      <c r="I2491" t="s">
        <v>15</v>
      </c>
      <c r="J2491" t="s">
        <v>16</v>
      </c>
    </row>
    <row r="2492" spans="1:10" x14ac:dyDescent="0.35">
      <c r="A2492" t="s">
        <v>10</v>
      </c>
      <c r="B2492" t="s">
        <v>1685</v>
      </c>
      <c r="C2492" s="227" t="s">
        <v>674</v>
      </c>
      <c r="D2492" s="227">
        <v>134.44</v>
      </c>
      <c r="E2492" s="227" t="s">
        <v>731</v>
      </c>
      <c r="F2492" t="s">
        <v>732</v>
      </c>
      <c r="G2492" t="s">
        <v>13</v>
      </c>
      <c r="H2492" t="s">
        <v>14</v>
      </c>
      <c r="I2492" t="s">
        <v>15</v>
      </c>
      <c r="J2492" t="s">
        <v>16</v>
      </c>
    </row>
    <row r="2493" spans="1:10" x14ac:dyDescent="0.35">
      <c r="A2493" t="s">
        <v>10</v>
      </c>
      <c r="B2493" t="s">
        <v>1685</v>
      </c>
      <c r="C2493" s="227" t="s">
        <v>242</v>
      </c>
      <c r="D2493" s="227">
        <v>229.42</v>
      </c>
      <c r="E2493" s="227" t="s">
        <v>31</v>
      </c>
      <c r="F2493" t="s">
        <v>32</v>
      </c>
      <c r="G2493" t="s">
        <v>13</v>
      </c>
      <c r="H2493" t="s">
        <v>14</v>
      </c>
      <c r="I2493" t="s">
        <v>15</v>
      </c>
      <c r="J2493" t="s">
        <v>16</v>
      </c>
    </row>
    <row r="2494" spans="1:10" x14ac:dyDescent="0.35">
      <c r="A2494" t="s">
        <v>10</v>
      </c>
      <c r="B2494" t="s">
        <v>1685</v>
      </c>
      <c r="C2494" s="227" t="s">
        <v>379</v>
      </c>
      <c r="D2494" s="227">
        <v>190.65</v>
      </c>
      <c r="E2494" s="227" t="s">
        <v>31</v>
      </c>
      <c r="F2494" t="s">
        <v>32</v>
      </c>
      <c r="G2494" t="s">
        <v>13</v>
      </c>
      <c r="H2494" t="s">
        <v>14</v>
      </c>
      <c r="I2494" t="s">
        <v>15</v>
      </c>
      <c r="J2494" t="s">
        <v>16</v>
      </c>
    </row>
    <row r="2495" spans="1:10" x14ac:dyDescent="0.35">
      <c r="A2495" t="s">
        <v>10</v>
      </c>
      <c r="B2495" t="s">
        <v>1685</v>
      </c>
      <c r="C2495" s="227" t="s">
        <v>739</v>
      </c>
      <c r="D2495" s="227">
        <v>101.07</v>
      </c>
      <c r="E2495" s="227" t="s">
        <v>31</v>
      </c>
      <c r="F2495" t="s">
        <v>32</v>
      </c>
      <c r="G2495" t="s">
        <v>13</v>
      </c>
      <c r="H2495" t="s">
        <v>14</v>
      </c>
      <c r="I2495" t="s">
        <v>15</v>
      </c>
      <c r="J2495" t="s">
        <v>16</v>
      </c>
    </row>
    <row r="2496" spans="1:10" x14ac:dyDescent="0.35">
      <c r="A2496" t="s">
        <v>10</v>
      </c>
      <c r="B2496" t="s">
        <v>1685</v>
      </c>
      <c r="C2496" s="227" t="s">
        <v>156</v>
      </c>
      <c r="D2496" s="227">
        <v>122.52</v>
      </c>
      <c r="E2496" s="227" t="s">
        <v>11</v>
      </c>
      <c r="F2496" t="s">
        <v>12</v>
      </c>
      <c r="G2496" t="s">
        <v>13</v>
      </c>
      <c r="H2496" t="s">
        <v>14</v>
      </c>
      <c r="I2496" t="s">
        <v>15</v>
      </c>
      <c r="J2496" t="s">
        <v>16</v>
      </c>
    </row>
    <row r="2497" spans="1:10" x14ac:dyDescent="0.35">
      <c r="A2497" t="s">
        <v>10</v>
      </c>
      <c r="B2497" t="s">
        <v>1685</v>
      </c>
      <c r="C2497" s="227" t="s">
        <v>1697</v>
      </c>
      <c r="D2497" s="227">
        <v>2384.04</v>
      </c>
      <c r="E2497" s="227" t="s">
        <v>11</v>
      </c>
      <c r="F2497" t="s">
        <v>12</v>
      </c>
      <c r="G2497" t="s">
        <v>13</v>
      </c>
      <c r="H2497" t="s">
        <v>14</v>
      </c>
      <c r="I2497" t="s">
        <v>15</v>
      </c>
      <c r="J2497" t="s">
        <v>16</v>
      </c>
    </row>
    <row r="2498" spans="1:10" x14ac:dyDescent="0.35">
      <c r="A2498" t="s">
        <v>10</v>
      </c>
      <c r="B2498" t="s">
        <v>1685</v>
      </c>
      <c r="C2498" s="227" t="s">
        <v>665</v>
      </c>
      <c r="D2498" s="227">
        <v>2531.59</v>
      </c>
      <c r="E2498" s="227" t="s">
        <v>11</v>
      </c>
      <c r="F2498" t="s">
        <v>12</v>
      </c>
      <c r="G2498" t="s">
        <v>13</v>
      </c>
      <c r="H2498" t="s">
        <v>14</v>
      </c>
      <c r="I2498" t="s">
        <v>15</v>
      </c>
      <c r="J2498" t="s">
        <v>16</v>
      </c>
    </row>
    <row r="2499" spans="1:10" x14ac:dyDescent="0.35">
      <c r="A2499" t="s">
        <v>10</v>
      </c>
      <c r="B2499" t="s">
        <v>1685</v>
      </c>
      <c r="C2499" s="227" t="s">
        <v>664</v>
      </c>
      <c r="D2499" s="227">
        <v>720.01</v>
      </c>
      <c r="E2499" s="227" t="s">
        <v>11</v>
      </c>
      <c r="F2499" t="s">
        <v>12</v>
      </c>
      <c r="G2499" t="s">
        <v>13</v>
      </c>
      <c r="H2499" t="s">
        <v>14</v>
      </c>
      <c r="I2499" t="s">
        <v>15</v>
      </c>
      <c r="J2499" t="s">
        <v>16</v>
      </c>
    </row>
    <row r="2500" spans="1:10" x14ac:dyDescent="0.35">
      <c r="A2500" t="s">
        <v>10</v>
      </c>
      <c r="B2500" t="s">
        <v>1685</v>
      </c>
      <c r="C2500" s="227" t="s">
        <v>1018</v>
      </c>
      <c r="D2500" s="227">
        <v>3695.28</v>
      </c>
      <c r="E2500" s="227" t="s">
        <v>11</v>
      </c>
      <c r="F2500" t="s">
        <v>12</v>
      </c>
      <c r="G2500" t="s">
        <v>13</v>
      </c>
      <c r="H2500" t="s">
        <v>14</v>
      </c>
      <c r="I2500" t="s">
        <v>15</v>
      </c>
      <c r="J2500" t="s">
        <v>16</v>
      </c>
    </row>
    <row r="2501" spans="1:10" x14ac:dyDescent="0.35">
      <c r="A2501" t="s">
        <v>10</v>
      </c>
      <c r="B2501" t="s">
        <v>1685</v>
      </c>
      <c r="C2501" s="227" t="s">
        <v>1014</v>
      </c>
      <c r="D2501" s="227">
        <v>117.28</v>
      </c>
      <c r="E2501" s="227" t="s">
        <v>11</v>
      </c>
      <c r="F2501" t="s">
        <v>12</v>
      </c>
      <c r="G2501" t="s">
        <v>13</v>
      </c>
      <c r="H2501" t="s">
        <v>14</v>
      </c>
      <c r="I2501" t="s">
        <v>15</v>
      </c>
      <c r="J2501" t="s">
        <v>16</v>
      </c>
    </row>
    <row r="2502" spans="1:10" x14ac:dyDescent="0.35">
      <c r="A2502" t="s">
        <v>10</v>
      </c>
      <c r="B2502" t="s">
        <v>1685</v>
      </c>
      <c r="C2502" s="227" t="s">
        <v>432</v>
      </c>
      <c r="D2502" s="227">
        <v>34.14</v>
      </c>
      <c r="E2502" s="227" t="s">
        <v>345</v>
      </c>
      <c r="F2502" t="s">
        <v>346</v>
      </c>
      <c r="G2502" t="s">
        <v>13</v>
      </c>
      <c r="H2502" t="s">
        <v>14</v>
      </c>
      <c r="I2502" t="s">
        <v>15</v>
      </c>
      <c r="J2502" t="s">
        <v>16</v>
      </c>
    </row>
    <row r="2503" spans="1:10" x14ac:dyDescent="0.35">
      <c r="A2503" t="s">
        <v>10</v>
      </c>
      <c r="B2503" t="s">
        <v>1685</v>
      </c>
      <c r="C2503" s="227" t="s">
        <v>275</v>
      </c>
      <c r="D2503" s="227">
        <v>120.75</v>
      </c>
      <c r="E2503" s="227" t="s">
        <v>345</v>
      </c>
      <c r="F2503" t="s">
        <v>346</v>
      </c>
      <c r="G2503" t="s">
        <v>13</v>
      </c>
      <c r="H2503" t="s">
        <v>14</v>
      </c>
      <c r="I2503" t="s">
        <v>15</v>
      </c>
      <c r="J2503" t="s">
        <v>16</v>
      </c>
    </row>
    <row r="2504" spans="1:10" x14ac:dyDescent="0.35">
      <c r="A2504" t="s">
        <v>10</v>
      </c>
      <c r="B2504" t="s">
        <v>1685</v>
      </c>
      <c r="C2504" s="227" t="s">
        <v>1698</v>
      </c>
      <c r="D2504" s="227">
        <v>63.48</v>
      </c>
      <c r="E2504" s="227" t="s">
        <v>55</v>
      </c>
      <c r="F2504" t="s">
        <v>56</v>
      </c>
      <c r="G2504" t="s">
        <v>13</v>
      </c>
      <c r="H2504" t="s">
        <v>57</v>
      </c>
      <c r="I2504" t="s">
        <v>15</v>
      </c>
      <c r="J2504" t="s">
        <v>58</v>
      </c>
    </row>
    <row r="2505" spans="1:10" x14ac:dyDescent="0.35">
      <c r="A2505" t="s">
        <v>10</v>
      </c>
      <c r="B2505" t="s">
        <v>1685</v>
      </c>
      <c r="C2505" s="227" t="s">
        <v>868</v>
      </c>
      <c r="D2505" s="227">
        <v>22.95</v>
      </c>
      <c r="E2505" s="227" t="s">
        <v>55</v>
      </c>
      <c r="F2505" t="s">
        <v>56</v>
      </c>
      <c r="G2505" t="s">
        <v>13</v>
      </c>
      <c r="H2505" t="s">
        <v>57</v>
      </c>
      <c r="I2505" t="s">
        <v>15</v>
      </c>
      <c r="J2505" t="s">
        <v>58</v>
      </c>
    </row>
    <row r="2506" spans="1:10" x14ac:dyDescent="0.35">
      <c r="A2506" t="s">
        <v>10</v>
      </c>
      <c r="B2506" t="s">
        <v>1685</v>
      </c>
      <c r="C2506" s="227" t="s">
        <v>1699</v>
      </c>
      <c r="D2506" s="227">
        <v>301.94</v>
      </c>
      <c r="E2506" s="227" t="s">
        <v>215</v>
      </c>
      <c r="F2506" t="s">
        <v>216</v>
      </c>
      <c r="G2506" t="s">
        <v>67</v>
      </c>
      <c r="H2506" t="s">
        <v>57</v>
      </c>
      <c r="I2506" t="s">
        <v>15</v>
      </c>
      <c r="J2506" t="s">
        <v>58</v>
      </c>
    </row>
    <row r="2507" spans="1:10" x14ac:dyDescent="0.35">
      <c r="A2507" t="s">
        <v>10</v>
      </c>
      <c r="B2507" t="s">
        <v>1685</v>
      </c>
      <c r="C2507" s="227" t="s">
        <v>939</v>
      </c>
      <c r="D2507" s="227">
        <v>90.27</v>
      </c>
      <c r="E2507" s="227" t="s">
        <v>574</v>
      </c>
      <c r="F2507" t="s">
        <v>575</v>
      </c>
      <c r="G2507" t="s">
        <v>179</v>
      </c>
      <c r="H2507" t="s">
        <v>57</v>
      </c>
      <c r="I2507" t="s">
        <v>15</v>
      </c>
      <c r="J2507" t="s">
        <v>58</v>
      </c>
    </row>
    <row r="2508" spans="1:10" x14ac:dyDescent="0.35">
      <c r="A2508" t="s">
        <v>10</v>
      </c>
      <c r="B2508" t="s">
        <v>1685</v>
      </c>
      <c r="C2508" s="227" t="s">
        <v>721</v>
      </c>
      <c r="D2508" s="227">
        <v>332.7</v>
      </c>
      <c r="E2508" s="227" t="s">
        <v>574</v>
      </c>
      <c r="F2508" t="s">
        <v>575</v>
      </c>
      <c r="G2508" t="s">
        <v>179</v>
      </c>
      <c r="H2508" t="s">
        <v>57</v>
      </c>
      <c r="I2508" t="s">
        <v>15</v>
      </c>
      <c r="J2508" t="s">
        <v>58</v>
      </c>
    </row>
    <row r="2509" spans="1:10" x14ac:dyDescent="0.35">
      <c r="A2509" t="s">
        <v>10</v>
      </c>
      <c r="B2509" t="s">
        <v>1685</v>
      </c>
      <c r="C2509" s="227" t="s">
        <v>728</v>
      </c>
      <c r="D2509" s="227">
        <v>239.76</v>
      </c>
      <c r="E2509" s="227" t="s">
        <v>47</v>
      </c>
      <c r="F2509" t="s">
        <v>48</v>
      </c>
      <c r="G2509" t="s">
        <v>13</v>
      </c>
      <c r="H2509" t="s">
        <v>14</v>
      </c>
      <c r="I2509" t="s">
        <v>15</v>
      </c>
      <c r="J2509" t="s">
        <v>16</v>
      </c>
    </row>
    <row r="2510" spans="1:10" x14ac:dyDescent="0.35">
      <c r="A2510" t="s">
        <v>10</v>
      </c>
      <c r="B2510" t="s">
        <v>1685</v>
      </c>
      <c r="C2510" s="227" t="s">
        <v>1097</v>
      </c>
      <c r="D2510" s="227">
        <v>153.04</v>
      </c>
      <c r="E2510" s="227" t="s">
        <v>47</v>
      </c>
      <c r="F2510" t="s">
        <v>48</v>
      </c>
      <c r="G2510" t="s">
        <v>13</v>
      </c>
      <c r="H2510" t="s">
        <v>14</v>
      </c>
      <c r="I2510" t="s">
        <v>15</v>
      </c>
      <c r="J2510" t="s">
        <v>16</v>
      </c>
    </row>
    <row r="2511" spans="1:10" x14ac:dyDescent="0.35">
      <c r="A2511" t="s">
        <v>10</v>
      </c>
      <c r="B2511" t="s">
        <v>1685</v>
      </c>
      <c r="C2511" s="227" t="s">
        <v>618</v>
      </c>
      <c r="D2511" s="227">
        <v>217.69</v>
      </c>
      <c r="E2511" s="227" t="s">
        <v>47</v>
      </c>
      <c r="F2511" t="s">
        <v>48</v>
      </c>
      <c r="G2511" t="s">
        <v>13</v>
      </c>
      <c r="H2511" t="s">
        <v>14</v>
      </c>
      <c r="I2511" t="s">
        <v>15</v>
      </c>
      <c r="J2511" t="s">
        <v>16</v>
      </c>
    </row>
    <row r="2512" spans="1:10" x14ac:dyDescent="0.35">
      <c r="A2512" t="s">
        <v>10</v>
      </c>
      <c r="B2512" t="s">
        <v>1685</v>
      </c>
      <c r="C2512" s="227" t="s">
        <v>1700</v>
      </c>
      <c r="D2512" s="227">
        <v>96.17</v>
      </c>
      <c r="E2512" s="227" t="s">
        <v>65</v>
      </c>
      <c r="F2512" t="s">
        <v>66</v>
      </c>
      <c r="G2512" t="s">
        <v>80</v>
      </c>
      <c r="H2512" t="s">
        <v>1701</v>
      </c>
      <c r="I2512" t="s">
        <v>1044</v>
      </c>
      <c r="J2512" t="s">
        <v>1530</v>
      </c>
    </row>
    <row r="2513" spans="1:10" x14ac:dyDescent="0.35">
      <c r="A2513" t="s">
        <v>10</v>
      </c>
      <c r="B2513" t="s">
        <v>1685</v>
      </c>
      <c r="C2513" s="227" t="s">
        <v>472</v>
      </c>
      <c r="D2513" s="227">
        <v>188.21</v>
      </c>
      <c r="E2513" s="227" t="s">
        <v>61</v>
      </c>
      <c r="F2513" t="s">
        <v>62</v>
      </c>
      <c r="G2513" t="s">
        <v>62</v>
      </c>
      <c r="H2513" t="s">
        <v>1701</v>
      </c>
      <c r="I2513" t="s">
        <v>1044</v>
      </c>
      <c r="J2513" t="s">
        <v>1530</v>
      </c>
    </row>
    <row r="2514" spans="1:10" x14ac:dyDescent="0.35">
      <c r="A2514" t="s">
        <v>10</v>
      </c>
      <c r="B2514" t="s">
        <v>1685</v>
      </c>
      <c r="C2514" s="227" t="s">
        <v>810</v>
      </c>
      <c r="D2514" s="227">
        <v>201.07</v>
      </c>
      <c r="E2514" s="227" t="s">
        <v>61</v>
      </c>
      <c r="F2514" t="s">
        <v>62</v>
      </c>
      <c r="G2514" t="s">
        <v>62</v>
      </c>
      <c r="H2514" t="s">
        <v>1701</v>
      </c>
      <c r="I2514" t="s">
        <v>1044</v>
      </c>
      <c r="J2514" t="s">
        <v>1530</v>
      </c>
    </row>
    <row r="2515" spans="1:10" x14ac:dyDescent="0.35">
      <c r="A2515" t="s">
        <v>10</v>
      </c>
      <c r="B2515" t="s">
        <v>1685</v>
      </c>
      <c r="C2515" s="227" t="s">
        <v>705</v>
      </c>
      <c r="D2515" s="227">
        <v>141.22999999999999</v>
      </c>
      <c r="E2515" s="227" t="s">
        <v>61</v>
      </c>
      <c r="F2515" t="s">
        <v>62</v>
      </c>
      <c r="G2515" t="s">
        <v>62</v>
      </c>
      <c r="H2515" t="s">
        <v>1701</v>
      </c>
      <c r="I2515" t="s">
        <v>1044</v>
      </c>
      <c r="J2515" t="s">
        <v>1530</v>
      </c>
    </row>
    <row r="2516" spans="1:10" x14ac:dyDescent="0.35">
      <c r="A2516" t="s">
        <v>10</v>
      </c>
      <c r="B2516" t="s">
        <v>1685</v>
      </c>
      <c r="C2516" s="227" t="s">
        <v>358</v>
      </c>
      <c r="D2516" s="227">
        <v>129.03</v>
      </c>
      <c r="E2516" s="227" t="s">
        <v>61</v>
      </c>
      <c r="F2516" t="s">
        <v>62</v>
      </c>
      <c r="G2516" t="s">
        <v>62</v>
      </c>
      <c r="H2516" t="s">
        <v>1701</v>
      </c>
      <c r="I2516" t="s">
        <v>1044</v>
      </c>
      <c r="J2516" t="s">
        <v>1530</v>
      </c>
    </row>
    <row r="2517" spans="1:10" x14ac:dyDescent="0.35">
      <c r="A2517" t="s">
        <v>10</v>
      </c>
      <c r="B2517" t="s">
        <v>1685</v>
      </c>
      <c r="C2517" s="227" t="s">
        <v>490</v>
      </c>
      <c r="D2517" s="227">
        <v>129.03</v>
      </c>
      <c r="E2517" s="227" t="s">
        <v>61</v>
      </c>
      <c r="F2517" t="s">
        <v>62</v>
      </c>
      <c r="G2517" t="s">
        <v>62</v>
      </c>
      <c r="H2517" t="s">
        <v>1701</v>
      </c>
      <c r="I2517" t="s">
        <v>1044</v>
      </c>
      <c r="J2517" t="s">
        <v>1530</v>
      </c>
    </row>
    <row r="2518" spans="1:10" x14ac:dyDescent="0.35">
      <c r="A2518" t="s">
        <v>10</v>
      </c>
      <c r="B2518" t="s">
        <v>1685</v>
      </c>
      <c r="C2518" s="227" t="s">
        <v>86</v>
      </c>
      <c r="D2518" s="227">
        <v>262.64999999999998</v>
      </c>
      <c r="E2518" s="227" t="s">
        <v>61</v>
      </c>
      <c r="F2518" t="s">
        <v>62</v>
      </c>
      <c r="G2518" t="s">
        <v>62</v>
      </c>
      <c r="H2518" t="s">
        <v>1701</v>
      </c>
      <c r="I2518" t="s">
        <v>1044</v>
      </c>
      <c r="J2518" t="s">
        <v>1530</v>
      </c>
    </row>
    <row r="2519" spans="1:10" x14ac:dyDescent="0.35">
      <c r="A2519" t="s">
        <v>10</v>
      </c>
      <c r="B2519" t="s">
        <v>1685</v>
      </c>
      <c r="C2519" s="227" t="s">
        <v>92</v>
      </c>
      <c r="D2519" s="227">
        <v>126.65</v>
      </c>
      <c r="E2519" s="227" t="s">
        <v>61</v>
      </c>
      <c r="F2519" t="s">
        <v>62</v>
      </c>
      <c r="G2519" t="s">
        <v>62</v>
      </c>
      <c r="H2519" t="s">
        <v>1701</v>
      </c>
      <c r="I2519" t="s">
        <v>1044</v>
      </c>
      <c r="J2519" t="s">
        <v>1530</v>
      </c>
    </row>
    <row r="2520" spans="1:10" x14ac:dyDescent="0.35">
      <c r="A2520" t="s">
        <v>10</v>
      </c>
      <c r="B2520" t="s">
        <v>1685</v>
      </c>
      <c r="C2520" s="227" t="s">
        <v>159</v>
      </c>
      <c r="D2520" s="227">
        <v>310.37</v>
      </c>
      <c r="E2520" s="227" t="s">
        <v>61</v>
      </c>
      <c r="F2520" t="s">
        <v>62</v>
      </c>
      <c r="G2520" t="s">
        <v>62</v>
      </c>
      <c r="H2520" t="s">
        <v>1701</v>
      </c>
      <c r="I2520" t="s">
        <v>1044</v>
      </c>
      <c r="J2520" t="s">
        <v>1530</v>
      </c>
    </row>
    <row r="2521" spans="1:10" x14ac:dyDescent="0.35">
      <c r="A2521" t="s">
        <v>10</v>
      </c>
      <c r="B2521" t="s">
        <v>1685</v>
      </c>
      <c r="C2521" s="227" t="s">
        <v>1542</v>
      </c>
      <c r="D2521" s="227">
        <v>152.88</v>
      </c>
      <c r="E2521" s="227" t="s">
        <v>61</v>
      </c>
      <c r="F2521" t="s">
        <v>62</v>
      </c>
      <c r="G2521" t="s">
        <v>62</v>
      </c>
      <c r="H2521" t="s">
        <v>1701</v>
      </c>
      <c r="I2521" t="s">
        <v>1044</v>
      </c>
      <c r="J2521" t="s">
        <v>1530</v>
      </c>
    </row>
    <row r="2522" spans="1:10" x14ac:dyDescent="0.35">
      <c r="A2522" t="s">
        <v>10</v>
      </c>
      <c r="B2522" t="s">
        <v>1685</v>
      </c>
      <c r="C2522" s="227" t="s">
        <v>147</v>
      </c>
      <c r="D2522" s="227">
        <v>262.64999999999998</v>
      </c>
      <c r="E2522" s="227" t="s">
        <v>165</v>
      </c>
      <c r="F2522" t="s">
        <v>166</v>
      </c>
      <c r="G2522" t="s">
        <v>62</v>
      </c>
      <c r="H2522" t="s">
        <v>1701</v>
      </c>
      <c r="I2522" t="s">
        <v>1044</v>
      </c>
      <c r="J2522" t="s">
        <v>1530</v>
      </c>
    </row>
    <row r="2523" spans="1:10" x14ac:dyDescent="0.35">
      <c r="A2523" t="s">
        <v>10</v>
      </c>
      <c r="B2523" t="s">
        <v>1685</v>
      </c>
      <c r="C2523" s="227" t="s">
        <v>1702</v>
      </c>
      <c r="D2523" s="227">
        <v>229.25</v>
      </c>
      <c r="E2523" s="227" t="s">
        <v>95</v>
      </c>
      <c r="F2523" t="s">
        <v>96</v>
      </c>
      <c r="G2523" t="s">
        <v>80</v>
      </c>
      <c r="H2523" t="s">
        <v>1701</v>
      </c>
      <c r="I2523" t="s">
        <v>1044</v>
      </c>
      <c r="J2523" t="s">
        <v>1530</v>
      </c>
    </row>
    <row r="2524" spans="1:10" x14ac:dyDescent="0.35">
      <c r="A2524" t="s">
        <v>10</v>
      </c>
      <c r="B2524" t="s">
        <v>1685</v>
      </c>
      <c r="C2524" s="227" t="s">
        <v>215</v>
      </c>
      <c r="D2524" s="227">
        <v>631.94000000000005</v>
      </c>
      <c r="E2524" s="227" t="s">
        <v>95</v>
      </c>
      <c r="F2524" t="s">
        <v>96</v>
      </c>
      <c r="G2524" t="s">
        <v>80</v>
      </c>
      <c r="H2524" t="s">
        <v>1701</v>
      </c>
      <c r="I2524" t="s">
        <v>1044</v>
      </c>
      <c r="J2524" t="s">
        <v>1530</v>
      </c>
    </row>
    <row r="2525" spans="1:10" x14ac:dyDescent="0.35">
      <c r="A2525" t="s">
        <v>10</v>
      </c>
      <c r="B2525" t="s">
        <v>1685</v>
      </c>
      <c r="C2525" s="227" t="s">
        <v>112</v>
      </c>
      <c r="D2525" s="227">
        <v>238.94</v>
      </c>
      <c r="E2525" s="227" t="s">
        <v>95</v>
      </c>
      <c r="F2525" t="s">
        <v>96</v>
      </c>
      <c r="G2525" t="s">
        <v>80</v>
      </c>
      <c r="H2525" t="s">
        <v>1701</v>
      </c>
      <c r="I2525" t="s">
        <v>1044</v>
      </c>
      <c r="J2525" t="s">
        <v>1530</v>
      </c>
    </row>
    <row r="2526" spans="1:10" x14ac:dyDescent="0.35">
      <c r="A2526" t="s">
        <v>10</v>
      </c>
      <c r="B2526" t="s">
        <v>1685</v>
      </c>
      <c r="C2526" s="227" t="s">
        <v>1703</v>
      </c>
      <c r="D2526" s="227">
        <v>96.17</v>
      </c>
      <c r="E2526" s="227" t="s">
        <v>275</v>
      </c>
      <c r="F2526" t="s">
        <v>276</v>
      </c>
      <c r="G2526" t="s">
        <v>80</v>
      </c>
      <c r="H2526" t="s">
        <v>1701</v>
      </c>
      <c r="I2526" t="s">
        <v>1044</v>
      </c>
      <c r="J2526" t="s">
        <v>1530</v>
      </c>
    </row>
    <row r="2527" spans="1:10" x14ac:dyDescent="0.35">
      <c r="A2527" t="s">
        <v>10</v>
      </c>
      <c r="B2527" t="s">
        <v>1685</v>
      </c>
      <c r="C2527" s="227" t="s">
        <v>1704</v>
      </c>
      <c r="D2527" s="227">
        <v>94.62</v>
      </c>
      <c r="E2527" s="227" t="s">
        <v>275</v>
      </c>
      <c r="F2527" t="s">
        <v>276</v>
      </c>
      <c r="G2527" t="s">
        <v>80</v>
      </c>
      <c r="H2527" t="s">
        <v>1701</v>
      </c>
      <c r="I2527" t="s">
        <v>1044</v>
      </c>
      <c r="J2527" t="s">
        <v>1530</v>
      </c>
    </row>
    <row r="2528" spans="1:10" x14ac:dyDescent="0.35">
      <c r="A2528" t="s">
        <v>10</v>
      </c>
      <c r="B2528" t="s">
        <v>1685</v>
      </c>
      <c r="C2528" s="227" t="s">
        <v>1705</v>
      </c>
      <c r="D2528" s="227">
        <v>143.58000000000001</v>
      </c>
      <c r="E2528" s="227" t="s">
        <v>165</v>
      </c>
      <c r="F2528" t="s">
        <v>166</v>
      </c>
      <c r="G2528" t="s">
        <v>80</v>
      </c>
      <c r="H2528" t="s">
        <v>1701</v>
      </c>
      <c r="I2528" t="s">
        <v>1044</v>
      </c>
      <c r="J2528" t="s">
        <v>1530</v>
      </c>
    </row>
    <row r="2529" spans="1:10" x14ac:dyDescent="0.35">
      <c r="A2529" t="s">
        <v>10</v>
      </c>
      <c r="B2529" t="s">
        <v>1685</v>
      </c>
      <c r="C2529" s="227" t="s">
        <v>360</v>
      </c>
      <c r="D2529" s="227">
        <v>95.46</v>
      </c>
      <c r="E2529" s="227" t="s">
        <v>275</v>
      </c>
      <c r="F2529" t="s">
        <v>276</v>
      </c>
      <c r="G2529" t="s">
        <v>80</v>
      </c>
      <c r="H2529" t="s">
        <v>1701</v>
      </c>
      <c r="I2529" t="s">
        <v>1044</v>
      </c>
      <c r="J2529" t="s">
        <v>1530</v>
      </c>
    </row>
    <row r="2530" spans="1:10" x14ac:dyDescent="0.35">
      <c r="A2530" t="s">
        <v>10</v>
      </c>
      <c r="B2530" t="s">
        <v>1685</v>
      </c>
      <c r="C2530" s="227" t="s">
        <v>706</v>
      </c>
      <c r="D2530" s="227">
        <v>91.88</v>
      </c>
      <c r="E2530" s="227" t="s">
        <v>275</v>
      </c>
      <c r="F2530" t="s">
        <v>276</v>
      </c>
      <c r="G2530" t="s">
        <v>80</v>
      </c>
      <c r="H2530" t="s">
        <v>1701</v>
      </c>
      <c r="I2530" t="s">
        <v>1044</v>
      </c>
      <c r="J2530" t="s">
        <v>1530</v>
      </c>
    </row>
    <row r="2531" spans="1:10" x14ac:dyDescent="0.35">
      <c r="A2531" t="s">
        <v>10</v>
      </c>
      <c r="B2531" t="s">
        <v>1685</v>
      </c>
      <c r="C2531" s="227" t="s">
        <v>491</v>
      </c>
      <c r="D2531" s="227">
        <v>262.64999999999998</v>
      </c>
      <c r="E2531" s="227" t="s">
        <v>275</v>
      </c>
      <c r="F2531" t="s">
        <v>276</v>
      </c>
      <c r="G2531" t="s">
        <v>80</v>
      </c>
      <c r="H2531" t="s">
        <v>1701</v>
      </c>
      <c r="I2531" t="s">
        <v>1044</v>
      </c>
      <c r="J2531" t="s">
        <v>1530</v>
      </c>
    </row>
    <row r="2532" spans="1:10" x14ac:dyDescent="0.35">
      <c r="A2532" t="s">
        <v>10</v>
      </c>
      <c r="B2532" t="s">
        <v>1685</v>
      </c>
      <c r="C2532" s="227" t="s">
        <v>359</v>
      </c>
      <c r="D2532" s="227">
        <v>208.37</v>
      </c>
      <c r="E2532" s="227" t="s">
        <v>89</v>
      </c>
      <c r="F2532" t="s">
        <v>90</v>
      </c>
      <c r="G2532" t="s">
        <v>80</v>
      </c>
      <c r="H2532" t="s">
        <v>1701</v>
      </c>
      <c r="I2532" t="s">
        <v>1044</v>
      </c>
      <c r="J2532" t="s">
        <v>1530</v>
      </c>
    </row>
    <row r="2533" spans="1:10" x14ac:dyDescent="0.35">
      <c r="A2533" t="s">
        <v>10</v>
      </c>
      <c r="B2533" t="s">
        <v>1685</v>
      </c>
      <c r="C2533" s="227" t="s">
        <v>1706</v>
      </c>
      <c r="D2533" s="227">
        <v>128.96</v>
      </c>
      <c r="E2533" s="227" t="s">
        <v>147</v>
      </c>
      <c r="F2533" t="s">
        <v>148</v>
      </c>
      <c r="G2533" t="s">
        <v>80</v>
      </c>
      <c r="H2533" t="s">
        <v>1701</v>
      </c>
      <c r="I2533" t="s">
        <v>1044</v>
      </c>
      <c r="J2533" t="s">
        <v>1530</v>
      </c>
    </row>
    <row r="2534" spans="1:10" x14ac:dyDescent="0.35">
      <c r="A2534" t="s">
        <v>10</v>
      </c>
      <c r="B2534" t="s">
        <v>1685</v>
      </c>
      <c r="C2534" s="227" t="s">
        <v>89</v>
      </c>
      <c r="D2534" s="227">
        <v>250.96</v>
      </c>
      <c r="E2534" s="227" t="s">
        <v>147</v>
      </c>
      <c r="F2534" t="s">
        <v>148</v>
      </c>
      <c r="G2534" t="s">
        <v>80</v>
      </c>
      <c r="H2534" t="s">
        <v>1701</v>
      </c>
      <c r="I2534" t="s">
        <v>1044</v>
      </c>
      <c r="J2534" t="s">
        <v>1530</v>
      </c>
    </row>
    <row r="2535" spans="1:10" x14ac:dyDescent="0.35">
      <c r="A2535" t="s">
        <v>10</v>
      </c>
      <c r="B2535" t="s">
        <v>1685</v>
      </c>
      <c r="C2535" s="227" t="s">
        <v>1577</v>
      </c>
      <c r="D2535" s="227">
        <v>128.96</v>
      </c>
      <c r="E2535" s="227" t="s">
        <v>147</v>
      </c>
      <c r="F2535" t="s">
        <v>148</v>
      </c>
      <c r="G2535" t="s">
        <v>80</v>
      </c>
      <c r="H2535" t="s">
        <v>1701</v>
      </c>
      <c r="I2535" t="s">
        <v>1044</v>
      </c>
      <c r="J2535" t="s">
        <v>1530</v>
      </c>
    </row>
    <row r="2536" spans="1:10" x14ac:dyDescent="0.35">
      <c r="A2536" t="s">
        <v>10</v>
      </c>
      <c r="B2536" t="s">
        <v>1685</v>
      </c>
      <c r="C2536" s="227" t="s">
        <v>425</v>
      </c>
      <c r="D2536" s="227">
        <v>218.44</v>
      </c>
      <c r="E2536" s="227" t="s">
        <v>147</v>
      </c>
      <c r="F2536" t="s">
        <v>148</v>
      </c>
      <c r="G2536" t="s">
        <v>80</v>
      </c>
      <c r="H2536" t="s">
        <v>1701</v>
      </c>
      <c r="I2536" t="s">
        <v>1044</v>
      </c>
      <c r="J2536" t="s">
        <v>1530</v>
      </c>
    </row>
    <row r="2537" spans="1:10" x14ac:dyDescent="0.35">
      <c r="A2537" t="s">
        <v>10</v>
      </c>
      <c r="B2537" t="s">
        <v>1685</v>
      </c>
      <c r="C2537" s="227" t="s">
        <v>759</v>
      </c>
      <c r="D2537" s="227">
        <v>319.08999999999997</v>
      </c>
      <c r="E2537" s="227" t="s">
        <v>147</v>
      </c>
      <c r="F2537" t="s">
        <v>148</v>
      </c>
      <c r="G2537" t="s">
        <v>80</v>
      </c>
      <c r="H2537" t="s">
        <v>1701</v>
      </c>
      <c r="I2537" t="s">
        <v>1044</v>
      </c>
      <c r="J2537" t="s">
        <v>1530</v>
      </c>
    </row>
    <row r="2538" spans="1:10" x14ac:dyDescent="0.35">
      <c r="A2538" t="s">
        <v>10</v>
      </c>
      <c r="B2538" t="s">
        <v>1685</v>
      </c>
      <c r="C2538" s="227" t="s">
        <v>755</v>
      </c>
      <c r="D2538" s="227">
        <v>197.68</v>
      </c>
      <c r="E2538" s="227" t="s">
        <v>147</v>
      </c>
      <c r="F2538" t="s">
        <v>148</v>
      </c>
      <c r="G2538" t="s">
        <v>80</v>
      </c>
      <c r="H2538" t="s">
        <v>1701</v>
      </c>
      <c r="I2538" t="s">
        <v>1044</v>
      </c>
      <c r="J2538" t="s">
        <v>1530</v>
      </c>
    </row>
    <row r="2539" spans="1:10" x14ac:dyDescent="0.35">
      <c r="A2539" t="s">
        <v>10</v>
      </c>
      <c r="B2539" t="s">
        <v>1685</v>
      </c>
      <c r="C2539" s="227" t="s">
        <v>653</v>
      </c>
      <c r="D2539" s="227">
        <v>400.3</v>
      </c>
      <c r="E2539" s="227" t="s">
        <v>147</v>
      </c>
      <c r="F2539" t="s">
        <v>148</v>
      </c>
      <c r="G2539" t="s">
        <v>80</v>
      </c>
      <c r="H2539" t="s">
        <v>1701</v>
      </c>
      <c r="I2539" t="s">
        <v>1044</v>
      </c>
      <c r="J2539" t="s">
        <v>1530</v>
      </c>
    </row>
    <row r="2540" spans="1:10" x14ac:dyDescent="0.35">
      <c r="A2540" t="s">
        <v>10</v>
      </c>
      <c r="B2540" t="s">
        <v>1685</v>
      </c>
      <c r="C2540" s="227" t="s">
        <v>1707</v>
      </c>
      <c r="D2540" s="227">
        <v>143.58000000000001</v>
      </c>
      <c r="E2540" s="227" t="s">
        <v>65</v>
      </c>
      <c r="F2540" t="s">
        <v>66</v>
      </c>
      <c r="G2540" t="s">
        <v>67</v>
      </c>
      <c r="H2540" t="s">
        <v>1701</v>
      </c>
      <c r="I2540" t="s">
        <v>1044</v>
      </c>
      <c r="J2540" t="s">
        <v>1530</v>
      </c>
    </row>
    <row r="2541" spans="1:10" x14ac:dyDescent="0.35">
      <c r="A2541" t="s">
        <v>10</v>
      </c>
      <c r="B2541" t="s">
        <v>1685</v>
      </c>
      <c r="C2541" s="227" t="s">
        <v>1708</v>
      </c>
      <c r="D2541" s="227">
        <v>152.88</v>
      </c>
      <c r="E2541" s="227" t="s">
        <v>65</v>
      </c>
      <c r="F2541" t="s">
        <v>66</v>
      </c>
      <c r="G2541" t="s">
        <v>67</v>
      </c>
      <c r="H2541" t="s">
        <v>1701</v>
      </c>
      <c r="I2541" t="s">
        <v>1044</v>
      </c>
      <c r="J2541" t="s">
        <v>1530</v>
      </c>
    </row>
    <row r="2542" spans="1:10" x14ac:dyDescent="0.35">
      <c r="A2542" t="s">
        <v>10</v>
      </c>
      <c r="B2542" t="s">
        <v>1685</v>
      </c>
      <c r="C2542" s="227" t="s">
        <v>427</v>
      </c>
      <c r="D2542" s="227">
        <v>1002.65</v>
      </c>
      <c r="E2542" s="227" t="s">
        <v>215</v>
      </c>
      <c r="F2542" t="s">
        <v>216</v>
      </c>
      <c r="G2542" t="s">
        <v>67</v>
      </c>
      <c r="H2542" t="s">
        <v>1701</v>
      </c>
      <c r="I2542" t="s">
        <v>1044</v>
      </c>
      <c r="J2542" t="s">
        <v>1530</v>
      </c>
    </row>
    <row r="2543" spans="1:10" x14ac:dyDescent="0.35">
      <c r="A2543" t="s">
        <v>10</v>
      </c>
      <c r="B2543" t="s">
        <v>1685</v>
      </c>
      <c r="C2543" s="227" t="s">
        <v>421</v>
      </c>
      <c r="D2543" s="227">
        <v>127.59</v>
      </c>
      <c r="E2543" s="227" t="s">
        <v>98</v>
      </c>
      <c r="F2543" t="s">
        <v>99</v>
      </c>
      <c r="G2543" t="s">
        <v>67</v>
      </c>
      <c r="H2543" t="s">
        <v>1701</v>
      </c>
      <c r="I2543" t="s">
        <v>1044</v>
      </c>
      <c r="J2543" t="s">
        <v>1530</v>
      </c>
    </row>
    <row r="2544" spans="1:10" x14ac:dyDescent="0.35">
      <c r="A2544" t="s">
        <v>10</v>
      </c>
      <c r="B2544" t="s">
        <v>1685</v>
      </c>
      <c r="C2544" s="227" t="s">
        <v>225</v>
      </c>
      <c r="D2544" s="227">
        <v>212.87</v>
      </c>
      <c r="E2544" s="227" t="s">
        <v>45</v>
      </c>
      <c r="F2544" t="s">
        <v>46</v>
      </c>
      <c r="G2544" t="s">
        <v>13</v>
      </c>
      <c r="H2544" t="s">
        <v>14</v>
      </c>
      <c r="I2544" t="s">
        <v>15</v>
      </c>
      <c r="J2544" t="s">
        <v>16</v>
      </c>
    </row>
    <row r="2545" spans="1:10" x14ac:dyDescent="0.35">
      <c r="A2545" t="s">
        <v>10</v>
      </c>
      <c r="B2545" t="s">
        <v>1685</v>
      </c>
      <c r="C2545" s="227" t="s">
        <v>391</v>
      </c>
      <c r="D2545" s="227">
        <v>220.86</v>
      </c>
      <c r="E2545" s="227" t="s">
        <v>47</v>
      </c>
      <c r="F2545" t="s">
        <v>48</v>
      </c>
      <c r="G2545" t="s">
        <v>13</v>
      </c>
      <c r="H2545" t="s">
        <v>14</v>
      </c>
      <c r="I2545" t="s">
        <v>15</v>
      </c>
      <c r="J2545" t="s">
        <v>16</v>
      </c>
    </row>
    <row r="2546" spans="1:10" x14ac:dyDescent="0.35">
      <c r="A2546" t="s">
        <v>10</v>
      </c>
      <c r="B2546" t="s">
        <v>1685</v>
      </c>
      <c r="C2546" s="227" t="s">
        <v>1709</v>
      </c>
      <c r="D2546" s="227">
        <v>261.39999999999998</v>
      </c>
      <c r="E2546" s="227" t="s">
        <v>194</v>
      </c>
      <c r="F2546" t="s">
        <v>195</v>
      </c>
      <c r="G2546" t="s">
        <v>13</v>
      </c>
      <c r="H2546" t="s">
        <v>192</v>
      </c>
      <c r="I2546" t="s">
        <v>180</v>
      </c>
      <c r="J2546" t="s">
        <v>193</v>
      </c>
    </row>
    <row r="2547" spans="1:10" x14ac:dyDescent="0.35">
      <c r="A2547" t="s">
        <v>10</v>
      </c>
      <c r="B2547" t="s">
        <v>1685</v>
      </c>
      <c r="C2547" s="227" t="s">
        <v>656</v>
      </c>
      <c r="D2547" s="227">
        <v>1608.24</v>
      </c>
      <c r="E2547" s="227" t="s">
        <v>123</v>
      </c>
      <c r="F2547" t="s">
        <v>456</v>
      </c>
      <c r="G2547" t="s">
        <v>457</v>
      </c>
      <c r="H2547" t="s">
        <v>1687</v>
      </c>
      <c r="I2547" t="s">
        <v>1044</v>
      </c>
      <c r="J2547" t="s">
        <v>1255</v>
      </c>
    </row>
    <row r="2548" spans="1:10" x14ac:dyDescent="0.35">
      <c r="A2548" t="s">
        <v>10</v>
      </c>
      <c r="B2548" t="s">
        <v>1685</v>
      </c>
      <c r="C2548" s="227" t="s">
        <v>657</v>
      </c>
      <c r="D2548" s="227">
        <v>2566.0100000000002</v>
      </c>
      <c r="E2548" s="227" t="s">
        <v>123</v>
      </c>
      <c r="F2548" t="s">
        <v>456</v>
      </c>
      <c r="G2548" t="s">
        <v>457</v>
      </c>
      <c r="H2548" t="s">
        <v>1687</v>
      </c>
      <c r="I2548" t="s">
        <v>1044</v>
      </c>
      <c r="J2548" t="s">
        <v>1255</v>
      </c>
    </row>
    <row r="2549" spans="1:10" x14ac:dyDescent="0.35">
      <c r="A2549" t="s">
        <v>10</v>
      </c>
      <c r="B2549" t="s">
        <v>1685</v>
      </c>
      <c r="C2549" s="227" t="s">
        <v>1710</v>
      </c>
      <c r="D2549" s="227">
        <v>95.75</v>
      </c>
      <c r="E2549" s="227" t="s">
        <v>136</v>
      </c>
      <c r="F2549" t="s">
        <v>652</v>
      </c>
      <c r="G2549" t="s">
        <v>457</v>
      </c>
      <c r="H2549" t="s">
        <v>1687</v>
      </c>
      <c r="I2549" t="s">
        <v>1044</v>
      </c>
      <c r="J2549" t="s">
        <v>1255</v>
      </c>
    </row>
    <row r="2550" spans="1:10" x14ac:dyDescent="0.35">
      <c r="A2550" t="s">
        <v>10</v>
      </c>
      <c r="B2550" t="s">
        <v>1685</v>
      </c>
      <c r="C2550" s="227" t="s">
        <v>1711</v>
      </c>
      <c r="D2550" s="227">
        <v>96.24</v>
      </c>
      <c r="E2550" s="227" t="s">
        <v>136</v>
      </c>
      <c r="F2550" t="s">
        <v>652</v>
      </c>
      <c r="G2550" t="s">
        <v>457</v>
      </c>
      <c r="H2550" t="s">
        <v>1687</v>
      </c>
      <c r="I2550" t="s">
        <v>1044</v>
      </c>
      <c r="J2550" t="s">
        <v>1255</v>
      </c>
    </row>
    <row r="2551" spans="1:10" x14ac:dyDescent="0.35">
      <c r="A2551" t="s">
        <v>10</v>
      </c>
      <c r="B2551" t="s">
        <v>1685</v>
      </c>
      <c r="C2551" s="227" t="s">
        <v>397</v>
      </c>
      <c r="D2551" s="227">
        <v>212.09</v>
      </c>
      <c r="E2551" s="227" t="s">
        <v>50</v>
      </c>
      <c r="F2551" t="s">
        <v>51</v>
      </c>
      <c r="G2551" t="s">
        <v>13</v>
      </c>
      <c r="H2551" t="s">
        <v>14</v>
      </c>
      <c r="I2551" t="s">
        <v>15</v>
      </c>
      <c r="J2551" t="s">
        <v>16</v>
      </c>
    </row>
    <row r="2552" spans="1:10" x14ac:dyDescent="0.35">
      <c r="A2552" t="s">
        <v>10</v>
      </c>
      <c r="B2552" t="s">
        <v>1685</v>
      </c>
      <c r="C2552" s="227" t="s">
        <v>220</v>
      </c>
      <c r="D2552" s="227">
        <v>211.89</v>
      </c>
      <c r="E2552" s="227" t="s">
        <v>50</v>
      </c>
      <c r="F2552" t="s">
        <v>51</v>
      </c>
      <c r="G2552" t="s">
        <v>13</v>
      </c>
      <c r="H2552" t="s">
        <v>14</v>
      </c>
      <c r="I2552" t="s">
        <v>15</v>
      </c>
      <c r="J2552" t="s">
        <v>16</v>
      </c>
    </row>
    <row r="2553" spans="1:10" x14ac:dyDescent="0.35">
      <c r="A2553" t="s">
        <v>10</v>
      </c>
      <c r="B2553" t="s">
        <v>1685</v>
      </c>
      <c r="C2553" s="227" t="s">
        <v>398</v>
      </c>
      <c r="D2553" s="227">
        <v>125.26</v>
      </c>
      <c r="E2553" s="227" t="s">
        <v>50</v>
      </c>
      <c r="F2553" t="s">
        <v>51</v>
      </c>
      <c r="G2553" t="s">
        <v>13</v>
      </c>
      <c r="H2553" t="s">
        <v>14</v>
      </c>
      <c r="I2553" t="s">
        <v>15</v>
      </c>
      <c r="J2553" t="s">
        <v>16</v>
      </c>
    </row>
    <row r="2554" spans="1:10" x14ac:dyDescent="0.35">
      <c r="A2554" t="s">
        <v>10</v>
      </c>
      <c r="B2554" t="s">
        <v>1685</v>
      </c>
      <c r="C2554" s="227" t="s">
        <v>292</v>
      </c>
      <c r="D2554" s="227">
        <v>316.77999999999997</v>
      </c>
      <c r="E2554" s="227" t="s">
        <v>50</v>
      </c>
      <c r="F2554" t="s">
        <v>51</v>
      </c>
      <c r="G2554" t="s">
        <v>13</v>
      </c>
      <c r="H2554" t="s">
        <v>14</v>
      </c>
      <c r="I2554" t="s">
        <v>15</v>
      </c>
      <c r="J2554" t="s">
        <v>16</v>
      </c>
    </row>
    <row r="2555" spans="1:10" x14ac:dyDescent="0.35">
      <c r="A2555" t="s">
        <v>10</v>
      </c>
      <c r="B2555" t="s">
        <v>1685</v>
      </c>
      <c r="C2555" s="227" t="s">
        <v>218</v>
      </c>
      <c r="D2555" s="227">
        <v>210.21</v>
      </c>
      <c r="E2555" s="227" t="s">
        <v>50</v>
      </c>
      <c r="F2555" t="s">
        <v>51</v>
      </c>
      <c r="G2555" t="s">
        <v>13</v>
      </c>
      <c r="H2555" t="s">
        <v>14</v>
      </c>
      <c r="I2555" t="s">
        <v>15</v>
      </c>
      <c r="J2555" t="s">
        <v>16</v>
      </c>
    </row>
    <row r="2556" spans="1:10" x14ac:dyDescent="0.35">
      <c r="A2556" t="s">
        <v>10</v>
      </c>
      <c r="B2556" t="s">
        <v>1685</v>
      </c>
      <c r="C2556" s="227" t="s">
        <v>53</v>
      </c>
      <c r="D2556" s="227">
        <v>215.68</v>
      </c>
      <c r="E2556" s="227" t="s">
        <v>50</v>
      </c>
      <c r="F2556" t="s">
        <v>51</v>
      </c>
      <c r="G2556" t="s">
        <v>13</v>
      </c>
      <c r="H2556" t="s">
        <v>14</v>
      </c>
      <c r="I2556" t="s">
        <v>15</v>
      </c>
      <c r="J2556" t="s">
        <v>16</v>
      </c>
    </row>
    <row r="2557" spans="1:10" x14ac:dyDescent="0.35">
      <c r="A2557" t="s">
        <v>10</v>
      </c>
      <c r="B2557" t="s">
        <v>1685</v>
      </c>
      <c r="C2557" s="227" t="s">
        <v>54</v>
      </c>
      <c r="D2557" s="227">
        <v>215.61</v>
      </c>
      <c r="E2557" s="227" t="s">
        <v>50</v>
      </c>
      <c r="F2557" t="s">
        <v>51</v>
      </c>
      <c r="G2557" t="s">
        <v>13</v>
      </c>
      <c r="H2557" t="s">
        <v>14</v>
      </c>
      <c r="I2557" t="s">
        <v>15</v>
      </c>
      <c r="J2557" t="s">
        <v>16</v>
      </c>
    </row>
    <row r="2558" spans="1:10" x14ac:dyDescent="0.35">
      <c r="A2558" t="s">
        <v>10</v>
      </c>
      <c r="B2558" t="s">
        <v>1685</v>
      </c>
      <c r="C2558" s="227" t="s">
        <v>658</v>
      </c>
      <c r="D2558" s="227">
        <v>1298.51</v>
      </c>
      <c r="E2558" s="227" t="s">
        <v>123</v>
      </c>
      <c r="F2558" t="s">
        <v>456</v>
      </c>
      <c r="G2558" t="s">
        <v>457</v>
      </c>
      <c r="H2558" t="s">
        <v>1138</v>
      </c>
      <c r="I2558" t="s">
        <v>1044</v>
      </c>
      <c r="J2558" t="s">
        <v>1139</v>
      </c>
    </row>
    <row r="2559" spans="1:10" x14ac:dyDescent="0.35">
      <c r="A2559" t="s">
        <v>10</v>
      </c>
      <c r="B2559" t="s">
        <v>1685</v>
      </c>
      <c r="C2559" s="227" t="s">
        <v>1712</v>
      </c>
      <c r="D2559" s="227">
        <v>153.97</v>
      </c>
      <c r="E2559" s="227" t="s">
        <v>136</v>
      </c>
      <c r="F2559" t="s">
        <v>652</v>
      </c>
      <c r="G2559" t="s">
        <v>457</v>
      </c>
      <c r="H2559" t="s">
        <v>1138</v>
      </c>
      <c r="I2559" t="s">
        <v>1044</v>
      </c>
      <c r="J2559" t="s">
        <v>1139</v>
      </c>
    </row>
    <row r="2560" spans="1:10" x14ac:dyDescent="0.35">
      <c r="A2560" t="s">
        <v>10</v>
      </c>
      <c r="B2560" t="s">
        <v>1685</v>
      </c>
      <c r="C2560" s="227" t="s">
        <v>1713</v>
      </c>
      <c r="D2560" s="227">
        <v>168.2</v>
      </c>
      <c r="E2560" s="227" t="s">
        <v>136</v>
      </c>
      <c r="F2560" t="s">
        <v>652</v>
      </c>
      <c r="G2560" t="s">
        <v>457</v>
      </c>
      <c r="H2560" t="s">
        <v>1138</v>
      </c>
      <c r="I2560" t="s">
        <v>1044</v>
      </c>
      <c r="J2560" t="s">
        <v>1139</v>
      </c>
    </row>
    <row r="2561" spans="1:10" x14ac:dyDescent="0.35">
      <c r="A2561" t="s">
        <v>10</v>
      </c>
      <c r="B2561" t="s">
        <v>1685</v>
      </c>
      <c r="C2561" s="227" t="s">
        <v>271</v>
      </c>
      <c r="D2561" s="227">
        <v>584.1</v>
      </c>
      <c r="E2561" s="227" t="s">
        <v>159</v>
      </c>
      <c r="F2561" t="s">
        <v>160</v>
      </c>
      <c r="G2561" t="s">
        <v>67</v>
      </c>
      <c r="H2561" t="s">
        <v>1185</v>
      </c>
      <c r="I2561" t="s">
        <v>1044</v>
      </c>
      <c r="J2561" t="s">
        <v>191</v>
      </c>
    </row>
    <row r="2562" spans="1:10" x14ac:dyDescent="0.35">
      <c r="A2562" t="s">
        <v>10</v>
      </c>
      <c r="B2562" t="s">
        <v>1685</v>
      </c>
      <c r="C2562" s="227" t="s">
        <v>699</v>
      </c>
      <c r="D2562" s="227">
        <v>414.14</v>
      </c>
      <c r="E2562" s="227" t="s">
        <v>159</v>
      </c>
      <c r="F2562" t="s">
        <v>160</v>
      </c>
      <c r="G2562" t="s">
        <v>67</v>
      </c>
      <c r="H2562" t="s">
        <v>1185</v>
      </c>
      <c r="I2562" t="s">
        <v>1044</v>
      </c>
      <c r="J2562" t="s">
        <v>191</v>
      </c>
    </row>
    <row r="2563" spans="1:10" x14ac:dyDescent="0.35">
      <c r="A2563" t="s">
        <v>10</v>
      </c>
      <c r="B2563" t="s">
        <v>1685</v>
      </c>
      <c r="C2563" s="227" t="s">
        <v>165</v>
      </c>
      <c r="D2563" s="227">
        <v>286.31</v>
      </c>
      <c r="E2563" s="227" t="s">
        <v>86</v>
      </c>
      <c r="F2563" t="s">
        <v>87</v>
      </c>
      <c r="G2563" t="s">
        <v>67</v>
      </c>
      <c r="H2563" t="s">
        <v>1138</v>
      </c>
      <c r="I2563" t="s">
        <v>1044</v>
      </c>
      <c r="J2563" t="s">
        <v>1139</v>
      </c>
    </row>
    <row r="2564" spans="1:10" x14ac:dyDescent="0.35">
      <c r="A2564" t="s">
        <v>10</v>
      </c>
      <c r="B2564" t="s">
        <v>1685</v>
      </c>
      <c r="C2564" s="227" t="s">
        <v>796</v>
      </c>
      <c r="D2564" s="227">
        <v>131.97</v>
      </c>
      <c r="E2564" s="227" t="s">
        <v>61</v>
      </c>
      <c r="F2564" t="s">
        <v>62</v>
      </c>
      <c r="G2564" t="s">
        <v>62</v>
      </c>
      <c r="H2564" t="s">
        <v>1138</v>
      </c>
      <c r="I2564" t="s">
        <v>1044</v>
      </c>
      <c r="J2564" t="s">
        <v>1139</v>
      </c>
    </row>
    <row r="2565" spans="1:10" x14ac:dyDescent="0.35">
      <c r="A2565" t="s">
        <v>10</v>
      </c>
      <c r="B2565" t="s">
        <v>1685</v>
      </c>
      <c r="C2565" s="227" t="s">
        <v>799</v>
      </c>
      <c r="D2565" s="227">
        <v>142</v>
      </c>
      <c r="E2565" s="227" t="s">
        <v>61</v>
      </c>
      <c r="F2565" t="s">
        <v>62</v>
      </c>
      <c r="G2565" t="s">
        <v>62</v>
      </c>
      <c r="H2565" t="s">
        <v>1138</v>
      </c>
      <c r="I2565" t="s">
        <v>1044</v>
      </c>
      <c r="J2565" t="s">
        <v>1139</v>
      </c>
    </row>
    <row r="2566" spans="1:10" x14ac:dyDescent="0.35">
      <c r="A2566" t="s">
        <v>10</v>
      </c>
      <c r="B2566" t="s">
        <v>1685</v>
      </c>
      <c r="C2566" s="227" t="s">
        <v>1714</v>
      </c>
      <c r="D2566" s="227">
        <v>132.82</v>
      </c>
      <c r="E2566" s="227" t="s">
        <v>61</v>
      </c>
      <c r="F2566" t="s">
        <v>62</v>
      </c>
      <c r="G2566" t="s">
        <v>62</v>
      </c>
      <c r="H2566" t="s">
        <v>1138</v>
      </c>
      <c r="I2566" t="s">
        <v>1044</v>
      </c>
      <c r="J2566" t="s">
        <v>1139</v>
      </c>
    </row>
    <row r="2567" spans="1:10" x14ac:dyDescent="0.35">
      <c r="A2567" t="s">
        <v>10</v>
      </c>
      <c r="B2567" t="s">
        <v>1685</v>
      </c>
      <c r="C2567" s="227" t="s">
        <v>758</v>
      </c>
      <c r="D2567" s="227">
        <v>268.73</v>
      </c>
      <c r="E2567" s="227" t="s">
        <v>65</v>
      </c>
      <c r="F2567" t="s">
        <v>66</v>
      </c>
      <c r="G2567" t="s">
        <v>67</v>
      </c>
      <c r="H2567" t="s">
        <v>1512</v>
      </c>
      <c r="I2567" t="s">
        <v>1044</v>
      </c>
      <c r="J2567" t="s">
        <v>1139</v>
      </c>
    </row>
    <row r="2568" spans="1:10" x14ac:dyDescent="0.35">
      <c r="A2568" t="s">
        <v>10</v>
      </c>
      <c r="B2568" t="s">
        <v>1685</v>
      </c>
      <c r="C2568" s="227" t="s">
        <v>894</v>
      </c>
      <c r="D2568" s="227">
        <v>97.37</v>
      </c>
      <c r="E2568" s="227" t="s">
        <v>61</v>
      </c>
      <c r="F2568" t="s">
        <v>62</v>
      </c>
      <c r="G2568" t="s">
        <v>62</v>
      </c>
      <c r="H2568" t="s">
        <v>1512</v>
      </c>
      <c r="I2568" t="s">
        <v>1044</v>
      </c>
      <c r="J2568" t="s">
        <v>1139</v>
      </c>
    </row>
    <row r="2569" spans="1:10" x14ac:dyDescent="0.35">
      <c r="A2569" t="s">
        <v>10</v>
      </c>
      <c r="B2569" t="s">
        <v>1685</v>
      </c>
      <c r="C2569" s="227" t="s">
        <v>1715</v>
      </c>
      <c r="D2569" s="227">
        <v>94.4</v>
      </c>
      <c r="E2569" s="227" t="s">
        <v>61</v>
      </c>
      <c r="F2569" t="s">
        <v>62</v>
      </c>
      <c r="G2569" t="s">
        <v>62</v>
      </c>
      <c r="H2569" t="s">
        <v>1512</v>
      </c>
      <c r="I2569" t="s">
        <v>1044</v>
      </c>
      <c r="J2569" t="s">
        <v>1139</v>
      </c>
    </row>
    <row r="2570" spans="1:10" x14ac:dyDescent="0.35">
      <c r="A2570" t="s">
        <v>10</v>
      </c>
      <c r="B2570" t="s">
        <v>1685</v>
      </c>
      <c r="C2570" s="227" t="s">
        <v>1716</v>
      </c>
      <c r="D2570" s="227">
        <v>251.98</v>
      </c>
      <c r="E2570" s="227" t="s">
        <v>61</v>
      </c>
      <c r="F2570" t="s">
        <v>62</v>
      </c>
      <c r="G2570" t="s">
        <v>62</v>
      </c>
      <c r="H2570" t="s">
        <v>1512</v>
      </c>
      <c r="I2570" t="s">
        <v>1044</v>
      </c>
      <c r="J2570" t="s">
        <v>1139</v>
      </c>
    </row>
    <row r="2571" spans="1:10" x14ac:dyDescent="0.35">
      <c r="A2571" t="s">
        <v>10</v>
      </c>
      <c r="B2571" t="s">
        <v>1685</v>
      </c>
      <c r="C2571" s="227" t="s">
        <v>213</v>
      </c>
      <c r="D2571" s="227">
        <v>523.91</v>
      </c>
      <c r="E2571" s="227" t="s">
        <v>116</v>
      </c>
      <c r="F2571" t="s">
        <v>117</v>
      </c>
      <c r="G2571" t="s">
        <v>73</v>
      </c>
      <c r="H2571" t="s">
        <v>1430</v>
      </c>
      <c r="I2571" t="s">
        <v>1044</v>
      </c>
      <c r="J2571" t="s">
        <v>1394</v>
      </c>
    </row>
    <row r="2572" spans="1:10" x14ac:dyDescent="0.35">
      <c r="A2572" t="s">
        <v>10</v>
      </c>
      <c r="B2572" t="s">
        <v>1685</v>
      </c>
      <c r="C2572" s="227" t="s">
        <v>722</v>
      </c>
      <c r="D2572" s="227">
        <v>1152.98</v>
      </c>
      <c r="E2572" s="227" t="s">
        <v>116</v>
      </c>
      <c r="F2572" t="s">
        <v>117</v>
      </c>
      <c r="G2572" t="s">
        <v>73</v>
      </c>
      <c r="H2572" t="s">
        <v>1430</v>
      </c>
      <c r="I2572" t="s">
        <v>1044</v>
      </c>
      <c r="J2572" t="s">
        <v>1394</v>
      </c>
    </row>
    <row r="2573" spans="1:10" x14ac:dyDescent="0.35">
      <c r="A2573" t="s">
        <v>10</v>
      </c>
      <c r="B2573" t="s">
        <v>1717</v>
      </c>
      <c r="C2573" s="227" t="s">
        <v>1075</v>
      </c>
      <c r="D2573" s="227">
        <v>151.24</v>
      </c>
      <c r="E2573" s="227" t="s">
        <v>116</v>
      </c>
      <c r="F2573" t="s">
        <v>117</v>
      </c>
      <c r="G2573" t="s">
        <v>73</v>
      </c>
      <c r="H2573" t="s">
        <v>1430</v>
      </c>
      <c r="I2573" t="s">
        <v>1044</v>
      </c>
      <c r="J2573" t="s">
        <v>1394</v>
      </c>
    </row>
    <row r="2574" spans="1:10" x14ac:dyDescent="0.35">
      <c r="A2574" t="s">
        <v>10</v>
      </c>
      <c r="B2574" t="s">
        <v>1717</v>
      </c>
      <c r="C2574" s="227" t="s">
        <v>493</v>
      </c>
      <c r="D2574" s="227">
        <v>119.1</v>
      </c>
      <c r="E2574" s="227" t="s">
        <v>116</v>
      </c>
      <c r="F2574" t="s">
        <v>117</v>
      </c>
      <c r="G2574" t="s">
        <v>73</v>
      </c>
      <c r="H2574" t="s">
        <v>1430</v>
      </c>
      <c r="I2574" t="s">
        <v>1044</v>
      </c>
      <c r="J2574" t="s">
        <v>1394</v>
      </c>
    </row>
    <row r="2575" spans="1:10" x14ac:dyDescent="0.35">
      <c r="A2575" t="s">
        <v>10</v>
      </c>
      <c r="B2575" t="s">
        <v>1717</v>
      </c>
      <c r="C2575" s="227" t="s">
        <v>480</v>
      </c>
      <c r="D2575" s="227">
        <v>150.62</v>
      </c>
      <c r="E2575" s="227" t="s">
        <v>116</v>
      </c>
      <c r="F2575" t="s">
        <v>117</v>
      </c>
      <c r="G2575" t="s">
        <v>73</v>
      </c>
      <c r="H2575" t="s">
        <v>1430</v>
      </c>
      <c r="I2575" t="s">
        <v>1044</v>
      </c>
      <c r="J2575" t="s">
        <v>1394</v>
      </c>
    </row>
    <row r="2576" spans="1:10" x14ac:dyDescent="0.35">
      <c r="A2576" t="s">
        <v>10</v>
      </c>
      <c r="B2576" t="s">
        <v>1717</v>
      </c>
      <c r="C2576" s="227" t="s">
        <v>481</v>
      </c>
      <c r="D2576" s="227">
        <v>81.95</v>
      </c>
      <c r="E2576" s="227" t="s">
        <v>116</v>
      </c>
      <c r="F2576" t="s">
        <v>117</v>
      </c>
      <c r="G2576" t="s">
        <v>73</v>
      </c>
      <c r="H2576" t="s">
        <v>1430</v>
      </c>
      <c r="I2576" t="s">
        <v>1044</v>
      </c>
      <c r="J2576" t="s">
        <v>1394</v>
      </c>
    </row>
    <row r="2577" spans="1:10" x14ac:dyDescent="0.35">
      <c r="A2577" t="s">
        <v>10</v>
      </c>
      <c r="B2577" t="s">
        <v>1717</v>
      </c>
      <c r="C2577" s="227" t="s">
        <v>127</v>
      </c>
      <c r="D2577" s="227">
        <v>160.83000000000001</v>
      </c>
      <c r="E2577" s="227" t="s">
        <v>116</v>
      </c>
      <c r="F2577" t="s">
        <v>117</v>
      </c>
      <c r="G2577" t="s">
        <v>73</v>
      </c>
      <c r="H2577" t="s">
        <v>1430</v>
      </c>
      <c r="I2577" t="s">
        <v>1044</v>
      </c>
      <c r="J2577" t="s">
        <v>1394</v>
      </c>
    </row>
    <row r="2578" spans="1:10" x14ac:dyDescent="0.35">
      <c r="A2578" t="s">
        <v>10</v>
      </c>
      <c r="B2578" t="s">
        <v>1717</v>
      </c>
      <c r="C2578" s="227" t="s">
        <v>1718</v>
      </c>
      <c r="D2578" s="227">
        <v>159.27000000000001</v>
      </c>
      <c r="E2578" s="227" t="s">
        <v>147</v>
      </c>
      <c r="F2578" t="s">
        <v>148</v>
      </c>
      <c r="G2578" t="s">
        <v>80</v>
      </c>
      <c r="H2578" t="s">
        <v>1430</v>
      </c>
      <c r="I2578" t="s">
        <v>1044</v>
      </c>
      <c r="J2578" t="s">
        <v>1394</v>
      </c>
    </row>
    <row r="2579" spans="1:10" x14ac:dyDescent="0.35">
      <c r="A2579" t="s">
        <v>10</v>
      </c>
      <c r="B2579" t="s">
        <v>1717</v>
      </c>
      <c r="C2579" s="227" t="s">
        <v>125</v>
      </c>
      <c r="D2579" s="227">
        <v>874.82</v>
      </c>
      <c r="E2579" s="227" t="s">
        <v>75</v>
      </c>
      <c r="F2579" t="s">
        <v>76</v>
      </c>
      <c r="G2579" t="s">
        <v>73</v>
      </c>
      <c r="H2579" t="s">
        <v>1430</v>
      </c>
      <c r="I2579" t="s">
        <v>1044</v>
      </c>
      <c r="J2579" t="s">
        <v>1394</v>
      </c>
    </row>
    <row r="2580" spans="1:10" x14ac:dyDescent="0.35">
      <c r="A2580" t="s">
        <v>10</v>
      </c>
      <c r="B2580" t="s">
        <v>1717</v>
      </c>
      <c r="C2580" s="227" t="s">
        <v>982</v>
      </c>
      <c r="D2580" s="227">
        <v>150.03</v>
      </c>
      <c r="E2580" s="227" t="s">
        <v>1270</v>
      </c>
      <c r="F2580" t="s">
        <v>1271</v>
      </c>
      <c r="G2580" t="s">
        <v>73</v>
      </c>
      <c r="H2580" t="s">
        <v>1430</v>
      </c>
      <c r="I2580" t="s">
        <v>1044</v>
      </c>
      <c r="J2580" t="s">
        <v>1394</v>
      </c>
    </row>
    <row r="2581" spans="1:10" x14ac:dyDescent="0.35">
      <c r="A2581" t="s">
        <v>10</v>
      </c>
      <c r="B2581" t="s">
        <v>1717</v>
      </c>
      <c r="C2581" s="227" t="s">
        <v>949</v>
      </c>
      <c r="D2581" s="227">
        <v>182.13</v>
      </c>
      <c r="E2581" s="227" t="s">
        <v>1270</v>
      </c>
      <c r="F2581" t="s">
        <v>1271</v>
      </c>
      <c r="G2581" t="s">
        <v>73</v>
      </c>
      <c r="H2581" t="s">
        <v>1430</v>
      </c>
      <c r="I2581" t="s">
        <v>1044</v>
      </c>
      <c r="J2581" t="s">
        <v>1394</v>
      </c>
    </row>
    <row r="2582" spans="1:10" x14ac:dyDescent="0.35">
      <c r="A2582" t="s">
        <v>10</v>
      </c>
      <c r="B2582" t="s">
        <v>1717</v>
      </c>
      <c r="C2582" s="227" t="s">
        <v>890</v>
      </c>
      <c r="D2582" s="227">
        <v>97.3</v>
      </c>
      <c r="E2582" s="227" t="s">
        <v>147</v>
      </c>
      <c r="F2582" t="s">
        <v>148</v>
      </c>
      <c r="G2582" t="s">
        <v>80</v>
      </c>
      <c r="H2582" t="s">
        <v>1430</v>
      </c>
      <c r="I2582" t="s">
        <v>1044</v>
      </c>
      <c r="J2582" t="s">
        <v>1394</v>
      </c>
    </row>
    <row r="2583" spans="1:10" x14ac:dyDescent="0.35">
      <c r="A2583" t="s">
        <v>10</v>
      </c>
      <c r="B2583" t="s">
        <v>1717</v>
      </c>
      <c r="C2583" s="227" t="s">
        <v>1074</v>
      </c>
      <c r="D2583" s="227">
        <v>148.72999999999999</v>
      </c>
      <c r="E2583" s="227" t="s">
        <v>61</v>
      </c>
      <c r="F2583" t="s">
        <v>62</v>
      </c>
      <c r="G2583" t="s">
        <v>62</v>
      </c>
      <c r="H2583" t="s">
        <v>1430</v>
      </c>
      <c r="I2583" t="s">
        <v>1044</v>
      </c>
      <c r="J2583" t="s">
        <v>1394</v>
      </c>
    </row>
    <row r="2584" spans="1:10" x14ac:dyDescent="0.35">
      <c r="A2584" t="s">
        <v>10</v>
      </c>
      <c r="B2584" t="s">
        <v>1717</v>
      </c>
      <c r="C2584" s="227" t="s">
        <v>1719</v>
      </c>
      <c r="D2584" s="227">
        <v>345.86</v>
      </c>
      <c r="E2584" s="227" t="s">
        <v>75</v>
      </c>
      <c r="F2584" t="s">
        <v>76</v>
      </c>
      <c r="G2584" t="s">
        <v>73</v>
      </c>
      <c r="H2584" t="s">
        <v>1430</v>
      </c>
      <c r="I2584" t="s">
        <v>1044</v>
      </c>
      <c r="J2584" t="s">
        <v>1394</v>
      </c>
    </row>
    <row r="2585" spans="1:10" x14ac:dyDescent="0.35">
      <c r="A2585" t="s">
        <v>10</v>
      </c>
      <c r="B2585" t="s">
        <v>1717</v>
      </c>
      <c r="C2585" s="227" t="s">
        <v>1720</v>
      </c>
      <c r="D2585" s="227">
        <v>350.28</v>
      </c>
      <c r="E2585" s="227" t="s">
        <v>75</v>
      </c>
      <c r="F2585" t="s">
        <v>76</v>
      </c>
      <c r="G2585" t="s">
        <v>73</v>
      </c>
      <c r="H2585" t="s">
        <v>1430</v>
      </c>
      <c r="I2585" t="s">
        <v>1044</v>
      </c>
      <c r="J2585" t="s">
        <v>1394</v>
      </c>
    </row>
    <row r="2586" spans="1:10" x14ac:dyDescent="0.35">
      <c r="A2586" t="s">
        <v>10</v>
      </c>
      <c r="B2586" t="s">
        <v>1717</v>
      </c>
      <c r="C2586" s="227" t="s">
        <v>1721</v>
      </c>
      <c r="D2586" s="227">
        <v>981.74</v>
      </c>
      <c r="E2586" s="227" t="s">
        <v>75</v>
      </c>
      <c r="F2586" t="s">
        <v>76</v>
      </c>
      <c r="G2586" t="s">
        <v>73</v>
      </c>
      <c r="H2586" t="s">
        <v>1430</v>
      </c>
      <c r="I2586" t="s">
        <v>1044</v>
      </c>
      <c r="J2586" t="s">
        <v>1394</v>
      </c>
    </row>
    <row r="2587" spans="1:10" x14ac:dyDescent="0.35">
      <c r="A2587" t="s">
        <v>10</v>
      </c>
      <c r="B2587" t="s">
        <v>1717</v>
      </c>
      <c r="C2587" s="227" t="s">
        <v>1722</v>
      </c>
      <c r="D2587" s="227">
        <v>664.24</v>
      </c>
      <c r="E2587" s="227" t="s">
        <v>75</v>
      </c>
      <c r="F2587" t="s">
        <v>76</v>
      </c>
      <c r="G2587" t="s">
        <v>73</v>
      </c>
      <c r="H2587" t="s">
        <v>1430</v>
      </c>
      <c r="I2587" t="s">
        <v>1044</v>
      </c>
      <c r="J2587" t="s">
        <v>1394</v>
      </c>
    </row>
    <row r="2588" spans="1:10" x14ac:dyDescent="0.35">
      <c r="A2588" t="s">
        <v>10</v>
      </c>
      <c r="B2588" t="s">
        <v>1717</v>
      </c>
      <c r="C2588" s="227" t="s">
        <v>955</v>
      </c>
      <c r="D2588" s="227">
        <v>674.38</v>
      </c>
      <c r="E2588" s="227" t="s">
        <v>75</v>
      </c>
      <c r="F2588" t="s">
        <v>76</v>
      </c>
      <c r="G2588" t="s">
        <v>73</v>
      </c>
      <c r="H2588" t="s">
        <v>1430</v>
      </c>
      <c r="I2588" t="s">
        <v>1044</v>
      </c>
      <c r="J2588" t="s">
        <v>1394</v>
      </c>
    </row>
    <row r="2589" spans="1:10" x14ac:dyDescent="0.35">
      <c r="A2589" t="s">
        <v>10</v>
      </c>
      <c r="B2589" t="s">
        <v>1717</v>
      </c>
      <c r="C2589" s="227" t="s">
        <v>980</v>
      </c>
      <c r="D2589" s="227">
        <v>727.36</v>
      </c>
      <c r="E2589" s="227" t="s">
        <v>75</v>
      </c>
      <c r="F2589" t="s">
        <v>76</v>
      </c>
      <c r="G2589" t="s">
        <v>73</v>
      </c>
      <c r="H2589" t="s">
        <v>1430</v>
      </c>
      <c r="I2589" t="s">
        <v>1044</v>
      </c>
      <c r="J2589" t="s">
        <v>1394</v>
      </c>
    </row>
    <row r="2590" spans="1:10" x14ac:dyDescent="0.35">
      <c r="A2590" t="s">
        <v>10</v>
      </c>
      <c r="B2590" t="s">
        <v>1717</v>
      </c>
      <c r="C2590" s="227" t="s">
        <v>1247</v>
      </c>
      <c r="D2590" s="227">
        <v>344.89</v>
      </c>
      <c r="E2590" s="227" t="s">
        <v>75</v>
      </c>
      <c r="F2590" t="s">
        <v>76</v>
      </c>
      <c r="G2590" t="s">
        <v>73</v>
      </c>
      <c r="H2590" t="s">
        <v>1430</v>
      </c>
      <c r="I2590" t="s">
        <v>1044</v>
      </c>
      <c r="J2590" t="s">
        <v>1394</v>
      </c>
    </row>
    <row r="2591" spans="1:10" x14ac:dyDescent="0.35">
      <c r="A2591" t="s">
        <v>10</v>
      </c>
      <c r="B2591" t="s">
        <v>1717</v>
      </c>
      <c r="C2591" s="227" t="s">
        <v>344</v>
      </c>
      <c r="D2591" s="227">
        <v>772.55</v>
      </c>
      <c r="E2591" s="227" t="s">
        <v>75</v>
      </c>
      <c r="F2591" t="s">
        <v>76</v>
      </c>
      <c r="G2591" t="s">
        <v>73</v>
      </c>
      <c r="H2591" t="s">
        <v>1430</v>
      </c>
      <c r="I2591" t="s">
        <v>1044</v>
      </c>
      <c r="J2591" t="s">
        <v>1394</v>
      </c>
    </row>
    <row r="2592" spans="1:10" x14ac:dyDescent="0.35">
      <c r="A2592" t="s">
        <v>10</v>
      </c>
      <c r="B2592" t="s">
        <v>1717</v>
      </c>
      <c r="C2592" s="227" t="s">
        <v>452</v>
      </c>
      <c r="D2592" s="227">
        <v>491.19</v>
      </c>
      <c r="E2592" s="227" t="s">
        <v>75</v>
      </c>
      <c r="F2592" t="s">
        <v>76</v>
      </c>
      <c r="G2592" t="s">
        <v>73</v>
      </c>
      <c r="H2592" t="s">
        <v>1430</v>
      </c>
      <c r="I2592" t="s">
        <v>1044</v>
      </c>
      <c r="J2592" t="s">
        <v>1394</v>
      </c>
    </row>
    <row r="2593" spans="1:10" x14ac:dyDescent="0.35">
      <c r="A2593" t="s">
        <v>10</v>
      </c>
      <c r="B2593" t="s">
        <v>1717</v>
      </c>
      <c r="C2593" s="227" t="s">
        <v>406</v>
      </c>
      <c r="D2593" s="227">
        <v>617.82000000000005</v>
      </c>
      <c r="E2593" s="227" t="s">
        <v>75</v>
      </c>
      <c r="F2593" t="s">
        <v>76</v>
      </c>
      <c r="G2593" t="s">
        <v>73</v>
      </c>
      <c r="H2593" t="s">
        <v>1430</v>
      </c>
      <c r="I2593" t="s">
        <v>1044</v>
      </c>
      <c r="J2593" t="s">
        <v>1394</v>
      </c>
    </row>
    <row r="2594" spans="1:10" x14ac:dyDescent="0.35">
      <c r="A2594" t="s">
        <v>10</v>
      </c>
      <c r="B2594" t="s">
        <v>1717</v>
      </c>
      <c r="C2594" s="227" t="s">
        <v>964</v>
      </c>
      <c r="D2594" s="227">
        <v>538.35</v>
      </c>
      <c r="E2594" s="227" t="s">
        <v>75</v>
      </c>
      <c r="F2594" t="s">
        <v>76</v>
      </c>
      <c r="G2594" t="s">
        <v>73</v>
      </c>
      <c r="H2594" t="s">
        <v>1430</v>
      </c>
      <c r="I2594" t="s">
        <v>1044</v>
      </c>
      <c r="J2594" t="s">
        <v>1394</v>
      </c>
    </row>
    <row r="2595" spans="1:10" x14ac:dyDescent="0.35">
      <c r="A2595" t="s">
        <v>10</v>
      </c>
      <c r="B2595" t="s">
        <v>1717</v>
      </c>
      <c r="C2595" s="227" t="s">
        <v>366</v>
      </c>
      <c r="D2595" s="227">
        <v>1018.69</v>
      </c>
      <c r="E2595" s="227" t="s">
        <v>75</v>
      </c>
      <c r="F2595" t="s">
        <v>76</v>
      </c>
      <c r="G2595" t="s">
        <v>73</v>
      </c>
      <c r="H2595" t="s">
        <v>1430</v>
      </c>
      <c r="I2595" t="s">
        <v>1044</v>
      </c>
      <c r="J2595" t="s">
        <v>1394</v>
      </c>
    </row>
    <row r="2596" spans="1:10" x14ac:dyDescent="0.35">
      <c r="A2596" t="s">
        <v>10</v>
      </c>
      <c r="B2596" t="s">
        <v>1717</v>
      </c>
      <c r="C2596" s="227" t="s">
        <v>495</v>
      </c>
      <c r="D2596" s="227">
        <v>505.94</v>
      </c>
      <c r="E2596" s="227" t="s">
        <v>75</v>
      </c>
      <c r="F2596" t="s">
        <v>76</v>
      </c>
      <c r="G2596" t="s">
        <v>73</v>
      </c>
      <c r="H2596" t="s">
        <v>1430</v>
      </c>
      <c r="I2596" t="s">
        <v>1044</v>
      </c>
      <c r="J2596" t="s">
        <v>1394</v>
      </c>
    </row>
    <row r="2597" spans="1:10" x14ac:dyDescent="0.35">
      <c r="A2597" t="s">
        <v>10</v>
      </c>
      <c r="B2597" t="s">
        <v>1717</v>
      </c>
      <c r="C2597" s="227" t="s">
        <v>427</v>
      </c>
      <c r="D2597" s="227">
        <v>369.33</v>
      </c>
      <c r="E2597" s="227" t="s">
        <v>75</v>
      </c>
      <c r="F2597" t="s">
        <v>76</v>
      </c>
      <c r="G2597" t="s">
        <v>73</v>
      </c>
      <c r="H2597" t="s">
        <v>1430</v>
      </c>
      <c r="I2597" t="s">
        <v>1044</v>
      </c>
      <c r="J2597" t="s">
        <v>1394</v>
      </c>
    </row>
    <row r="2598" spans="1:10" x14ac:dyDescent="0.35">
      <c r="A2598" t="s">
        <v>10</v>
      </c>
      <c r="B2598" t="s">
        <v>1717</v>
      </c>
      <c r="C2598" s="227" t="s">
        <v>432</v>
      </c>
      <c r="D2598" s="227">
        <v>890.1</v>
      </c>
      <c r="E2598" s="227" t="s">
        <v>75</v>
      </c>
      <c r="F2598" t="s">
        <v>76</v>
      </c>
      <c r="G2598" t="s">
        <v>73</v>
      </c>
      <c r="H2598" t="s">
        <v>1430</v>
      </c>
      <c r="I2598" t="s">
        <v>1044</v>
      </c>
      <c r="J2598" t="s">
        <v>1394</v>
      </c>
    </row>
    <row r="2599" spans="1:10" x14ac:dyDescent="0.35">
      <c r="A2599" t="s">
        <v>10</v>
      </c>
      <c r="B2599" t="s">
        <v>1717</v>
      </c>
      <c r="C2599" s="227" t="s">
        <v>1723</v>
      </c>
      <c r="D2599" s="227">
        <v>212.99</v>
      </c>
      <c r="E2599" s="227" t="s">
        <v>61</v>
      </c>
      <c r="F2599" t="s">
        <v>62</v>
      </c>
      <c r="G2599" t="s">
        <v>80</v>
      </c>
      <c r="H2599" t="s">
        <v>1430</v>
      </c>
      <c r="I2599" t="s">
        <v>1044</v>
      </c>
      <c r="J2599" t="s">
        <v>1394</v>
      </c>
    </row>
    <row r="2600" spans="1:10" x14ac:dyDescent="0.35">
      <c r="A2600" t="s">
        <v>10</v>
      </c>
      <c r="B2600" t="s">
        <v>1717</v>
      </c>
      <c r="C2600" s="227" t="s">
        <v>416</v>
      </c>
      <c r="D2600" s="227">
        <v>118.36</v>
      </c>
      <c r="E2600" s="227" t="s">
        <v>61</v>
      </c>
      <c r="F2600" t="s">
        <v>62</v>
      </c>
      <c r="G2600" t="s">
        <v>80</v>
      </c>
      <c r="H2600" t="s">
        <v>1430</v>
      </c>
      <c r="I2600" t="s">
        <v>1044</v>
      </c>
      <c r="J2600" t="s">
        <v>1394</v>
      </c>
    </row>
    <row r="2601" spans="1:10" x14ac:dyDescent="0.35">
      <c r="A2601" t="s">
        <v>10</v>
      </c>
      <c r="B2601" t="s">
        <v>1717</v>
      </c>
      <c r="C2601" s="227" t="s">
        <v>1724</v>
      </c>
      <c r="D2601" s="227">
        <v>167.34</v>
      </c>
      <c r="E2601" s="227" t="s">
        <v>61</v>
      </c>
      <c r="F2601" t="s">
        <v>62</v>
      </c>
      <c r="G2601" t="s">
        <v>80</v>
      </c>
      <c r="H2601" t="s">
        <v>1430</v>
      </c>
      <c r="I2601" t="s">
        <v>1044</v>
      </c>
      <c r="J2601" t="s">
        <v>1394</v>
      </c>
    </row>
    <row r="2602" spans="1:10" x14ac:dyDescent="0.35">
      <c r="A2602" t="s">
        <v>10</v>
      </c>
      <c r="B2602" t="s">
        <v>1717</v>
      </c>
      <c r="C2602" s="227" t="s">
        <v>950</v>
      </c>
      <c r="D2602" s="227">
        <v>181.95</v>
      </c>
      <c r="E2602" s="227" t="s">
        <v>65</v>
      </c>
      <c r="F2602" t="s">
        <v>66</v>
      </c>
      <c r="G2602" t="s">
        <v>80</v>
      </c>
      <c r="H2602" t="s">
        <v>1430</v>
      </c>
      <c r="I2602" t="s">
        <v>1044</v>
      </c>
      <c r="J2602" t="s">
        <v>1394</v>
      </c>
    </row>
    <row r="2603" spans="1:10" x14ac:dyDescent="0.35">
      <c r="A2603" t="s">
        <v>10</v>
      </c>
      <c r="B2603" t="s">
        <v>1717</v>
      </c>
      <c r="C2603" s="227" t="s">
        <v>1070</v>
      </c>
      <c r="D2603" s="227">
        <v>156.18</v>
      </c>
      <c r="E2603" s="227" t="s">
        <v>65</v>
      </c>
      <c r="F2603" t="s">
        <v>66</v>
      </c>
      <c r="G2603" t="s">
        <v>80</v>
      </c>
      <c r="H2603" t="s">
        <v>1430</v>
      </c>
      <c r="I2603" t="s">
        <v>1044</v>
      </c>
      <c r="J2603" t="s">
        <v>1394</v>
      </c>
    </row>
    <row r="2604" spans="1:10" x14ac:dyDescent="0.35">
      <c r="A2604" t="s">
        <v>10</v>
      </c>
      <c r="B2604" t="s">
        <v>1717</v>
      </c>
      <c r="C2604" s="227" t="s">
        <v>1725</v>
      </c>
      <c r="D2604" s="227">
        <v>268.85000000000002</v>
      </c>
      <c r="E2604" s="227" t="s">
        <v>65</v>
      </c>
      <c r="F2604" t="s">
        <v>66</v>
      </c>
      <c r="G2604" t="s">
        <v>80</v>
      </c>
      <c r="H2604" t="s">
        <v>1430</v>
      </c>
      <c r="I2604" t="s">
        <v>1044</v>
      </c>
      <c r="J2604" t="s">
        <v>1394</v>
      </c>
    </row>
    <row r="2605" spans="1:10" x14ac:dyDescent="0.35">
      <c r="A2605" t="s">
        <v>10</v>
      </c>
      <c r="B2605" t="s">
        <v>1717</v>
      </c>
      <c r="C2605" s="227" t="s">
        <v>1726</v>
      </c>
      <c r="D2605" s="227">
        <v>148.13</v>
      </c>
      <c r="E2605" s="227" t="s">
        <v>65</v>
      </c>
      <c r="F2605" t="s">
        <v>66</v>
      </c>
      <c r="G2605" t="s">
        <v>80</v>
      </c>
      <c r="H2605" t="s">
        <v>1430</v>
      </c>
      <c r="I2605" t="s">
        <v>1044</v>
      </c>
      <c r="J2605" t="s">
        <v>1394</v>
      </c>
    </row>
    <row r="2606" spans="1:10" x14ac:dyDescent="0.35">
      <c r="A2606" t="s">
        <v>10</v>
      </c>
      <c r="B2606" t="s">
        <v>1717</v>
      </c>
      <c r="C2606" s="227" t="s">
        <v>1641</v>
      </c>
      <c r="D2606" s="227">
        <v>71.84</v>
      </c>
      <c r="E2606" s="227" t="s">
        <v>159</v>
      </c>
      <c r="F2606" t="s">
        <v>160</v>
      </c>
      <c r="G2606" t="s">
        <v>62</v>
      </c>
      <c r="H2606" t="s">
        <v>1430</v>
      </c>
      <c r="I2606" t="s">
        <v>1044</v>
      </c>
      <c r="J2606" t="s">
        <v>1394</v>
      </c>
    </row>
    <row r="2607" spans="1:10" x14ac:dyDescent="0.35">
      <c r="A2607" t="s">
        <v>10</v>
      </c>
      <c r="B2607" t="s">
        <v>1717</v>
      </c>
      <c r="C2607" s="227" t="s">
        <v>136</v>
      </c>
      <c r="D2607" s="227">
        <v>122.07</v>
      </c>
      <c r="E2607" s="227" t="s">
        <v>98</v>
      </c>
      <c r="F2607" t="s">
        <v>99</v>
      </c>
      <c r="G2607" t="s">
        <v>80</v>
      </c>
      <c r="H2607" t="s">
        <v>1430</v>
      </c>
      <c r="I2607" t="s">
        <v>1044</v>
      </c>
      <c r="J2607" t="s">
        <v>1394</v>
      </c>
    </row>
    <row r="2608" spans="1:10" x14ac:dyDescent="0.35">
      <c r="A2608" t="s">
        <v>10</v>
      </c>
      <c r="B2608" t="s">
        <v>1717</v>
      </c>
      <c r="C2608" s="227" t="s">
        <v>1727</v>
      </c>
      <c r="D2608" s="227">
        <v>163.18</v>
      </c>
      <c r="E2608" s="227" t="s">
        <v>275</v>
      </c>
      <c r="F2608" t="s">
        <v>276</v>
      </c>
      <c r="G2608" t="s">
        <v>80</v>
      </c>
      <c r="H2608" t="s">
        <v>1430</v>
      </c>
      <c r="I2608" t="s">
        <v>1044</v>
      </c>
      <c r="J2608" t="s">
        <v>1394</v>
      </c>
    </row>
    <row r="2609" spans="1:10" x14ac:dyDescent="0.35">
      <c r="A2609" t="s">
        <v>10</v>
      </c>
      <c r="B2609" t="s">
        <v>1717</v>
      </c>
      <c r="C2609" s="227" t="s">
        <v>1728</v>
      </c>
      <c r="D2609" s="227">
        <v>122.34</v>
      </c>
      <c r="E2609" s="227" t="s">
        <v>275</v>
      </c>
      <c r="F2609" t="s">
        <v>276</v>
      </c>
      <c r="G2609" t="s">
        <v>80</v>
      </c>
      <c r="H2609" t="s">
        <v>1430</v>
      </c>
      <c r="I2609" t="s">
        <v>1044</v>
      </c>
      <c r="J2609" t="s">
        <v>1394</v>
      </c>
    </row>
    <row r="2610" spans="1:10" x14ac:dyDescent="0.35">
      <c r="A2610" t="s">
        <v>10</v>
      </c>
      <c r="B2610" t="s">
        <v>1717</v>
      </c>
      <c r="C2610" s="227" t="s">
        <v>415</v>
      </c>
      <c r="D2610" s="227">
        <v>109.33</v>
      </c>
      <c r="E2610" s="227" t="s">
        <v>425</v>
      </c>
      <c r="F2610" t="s">
        <v>825</v>
      </c>
      <c r="G2610" t="s">
        <v>80</v>
      </c>
      <c r="H2610" t="s">
        <v>1430</v>
      </c>
      <c r="I2610" t="s">
        <v>1044</v>
      </c>
      <c r="J2610" t="s">
        <v>1394</v>
      </c>
    </row>
    <row r="2611" spans="1:10" x14ac:dyDescent="0.35">
      <c r="A2611" t="s">
        <v>10</v>
      </c>
      <c r="B2611" t="s">
        <v>1717</v>
      </c>
      <c r="C2611" s="227" t="s">
        <v>889</v>
      </c>
      <c r="D2611" s="227">
        <v>302.95999999999998</v>
      </c>
      <c r="E2611" s="227" t="s">
        <v>215</v>
      </c>
      <c r="F2611" t="s">
        <v>216</v>
      </c>
      <c r="G2611" t="s">
        <v>80</v>
      </c>
      <c r="H2611" t="s">
        <v>1430</v>
      </c>
      <c r="I2611" t="s">
        <v>1044</v>
      </c>
      <c r="J2611" t="s">
        <v>1394</v>
      </c>
    </row>
    <row r="2612" spans="1:10" x14ac:dyDescent="0.35">
      <c r="A2612" t="s">
        <v>10</v>
      </c>
      <c r="B2612" t="s">
        <v>1717</v>
      </c>
      <c r="C2612" s="227" t="s">
        <v>1729</v>
      </c>
      <c r="D2612" s="227">
        <v>76.86</v>
      </c>
      <c r="E2612" s="227" t="s">
        <v>147</v>
      </c>
      <c r="F2612" t="s">
        <v>148</v>
      </c>
      <c r="G2612" t="s">
        <v>80</v>
      </c>
      <c r="H2612" t="s">
        <v>1430</v>
      </c>
      <c r="I2612" t="s">
        <v>1044</v>
      </c>
      <c r="J2612" t="s">
        <v>1394</v>
      </c>
    </row>
    <row r="2613" spans="1:10" x14ac:dyDescent="0.35">
      <c r="A2613" t="s">
        <v>10</v>
      </c>
      <c r="B2613" t="s">
        <v>1717</v>
      </c>
      <c r="C2613" s="227" t="s">
        <v>147</v>
      </c>
      <c r="D2613" s="227">
        <v>317.45999999999998</v>
      </c>
      <c r="E2613" s="227" t="s">
        <v>147</v>
      </c>
      <c r="F2613" t="s">
        <v>148</v>
      </c>
      <c r="G2613" t="s">
        <v>80</v>
      </c>
      <c r="H2613" t="s">
        <v>1430</v>
      </c>
      <c r="I2613" t="s">
        <v>1044</v>
      </c>
      <c r="J2613" t="s">
        <v>1394</v>
      </c>
    </row>
    <row r="2614" spans="1:10" x14ac:dyDescent="0.35">
      <c r="A2614" t="s">
        <v>10</v>
      </c>
      <c r="B2614" t="s">
        <v>1717</v>
      </c>
      <c r="C2614" s="227" t="s">
        <v>1200</v>
      </c>
      <c r="D2614" s="227">
        <v>408.38</v>
      </c>
      <c r="E2614" s="227" t="s">
        <v>147</v>
      </c>
      <c r="F2614" t="s">
        <v>148</v>
      </c>
      <c r="G2614" t="s">
        <v>80</v>
      </c>
      <c r="H2614" t="s">
        <v>1430</v>
      </c>
      <c r="I2614" t="s">
        <v>1044</v>
      </c>
      <c r="J2614" t="s">
        <v>1394</v>
      </c>
    </row>
    <row r="2615" spans="1:10" x14ac:dyDescent="0.35">
      <c r="A2615" t="s">
        <v>10</v>
      </c>
      <c r="B2615" t="s">
        <v>1717</v>
      </c>
      <c r="C2615" s="227" t="s">
        <v>1730</v>
      </c>
      <c r="D2615" s="227">
        <v>700.53</v>
      </c>
      <c r="E2615" s="227" t="s">
        <v>147</v>
      </c>
      <c r="F2615" t="s">
        <v>148</v>
      </c>
      <c r="G2615" t="s">
        <v>80</v>
      </c>
      <c r="H2615" t="s">
        <v>1430</v>
      </c>
      <c r="I2615" t="s">
        <v>1044</v>
      </c>
      <c r="J2615" t="s">
        <v>1394</v>
      </c>
    </row>
    <row r="2616" spans="1:10" x14ac:dyDescent="0.35">
      <c r="A2616" t="s">
        <v>10</v>
      </c>
      <c r="B2616" t="s">
        <v>1717</v>
      </c>
      <c r="C2616" s="227" t="s">
        <v>976</v>
      </c>
      <c r="D2616" s="227">
        <v>230.39</v>
      </c>
      <c r="E2616" s="227" t="s">
        <v>147</v>
      </c>
      <c r="F2616" t="s">
        <v>148</v>
      </c>
      <c r="G2616" t="s">
        <v>80</v>
      </c>
      <c r="H2616" t="s">
        <v>1430</v>
      </c>
      <c r="I2616" t="s">
        <v>1044</v>
      </c>
      <c r="J2616" t="s">
        <v>1394</v>
      </c>
    </row>
    <row r="2617" spans="1:10" x14ac:dyDescent="0.35">
      <c r="A2617" t="s">
        <v>10</v>
      </c>
      <c r="B2617" t="s">
        <v>1717</v>
      </c>
      <c r="C2617" s="227" t="s">
        <v>1731</v>
      </c>
      <c r="D2617" s="227">
        <v>127.49</v>
      </c>
      <c r="E2617" s="227" t="s">
        <v>147</v>
      </c>
      <c r="F2617" t="s">
        <v>148</v>
      </c>
      <c r="G2617" t="s">
        <v>80</v>
      </c>
      <c r="H2617" t="s">
        <v>1430</v>
      </c>
      <c r="I2617" t="s">
        <v>1044</v>
      </c>
      <c r="J2617" t="s">
        <v>1394</v>
      </c>
    </row>
    <row r="2618" spans="1:10" x14ac:dyDescent="0.35">
      <c r="A2618" t="s">
        <v>10</v>
      </c>
      <c r="B2618" t="s">
        <v>1717</v>
      </c>
      <c r="C2618" s="227" t="s">
        <v>215</v>
      </c>
      <c r="D2618" s="227">
        <v>263.67</v>
      </c>
      <c r="E2618" s="227" t="s">
        <v>147</v>
      </c>
      <c r="F2618" t="s">
        <v>148</v>
      </c>
      <c r="G2618" t="s">
        <v>80</v>
      </c>
      <c r="H2618" t="s">
        <v>1430</v>
      </c>
      <c r="I2618" t="s">
        <v>1044</v>
      </c>
      <c r="J2618" t="s">
        <v>1394</v>
      </c>
    </row>
    <row r="2619" spans="1:10" x14ac:dyDescent="0.35">
      <c r="A2619" t="s">
        <v>10</v>
      </c>
      <c r="B2619" t="s">
        <v>1717</v>
      </c>
      <c r="C2619" s="227" t="s">
        <v>478</v>
      </c>
      <c r="D2619" s="227">
        <v>157.56</v>
      </c>
      <c r="E2619" s="227" t="s">
        <v>147</v>
      </c>
      <c r="F2619" t="s">
        <v>148</v>
      </c>
      <c r="G2619" t="s">
        <v>80</v>
      </c>
      <c r="H2619" t="s">
        <v>1430</v>
      </c>
      <c r="I2619" t="s">
        <v>1044</v>
      </c>
      <c r="J2619" t="s">
        <v>1394</v>
      </c>
    </row>
    <row r="2620" spans="1:10" x14ac:dyDescent="0.35">
      <c r="A2620" t="s">
        <v>10</v>
      </c>
      <c r="B2620" t="s">
        <v>1717</v>
      </c>
      <c r="C2620" s="227" t="s">
        <v>400</v>
      </c>
      <c r="D2620" s="227">
        <v>226.26</v>
      </c>
      <c r="E2620" s="227" t="s">
        <v>147</v>
      </c>
      <c r="F2620" t="s">
        <v>148</v>
      </c>
      <c r="G2620" t="s">
        <v>80</v>
      </c>
      <c r="H2620" t="s">
        <v>1430</v>
      </c>
      <c r="I2620" t="s">
        <v>1044</v>
      </c>
      <c r="J2620" t="s">
        <v>1394</v>
      </c>
    </row>
    <row r="2621" spans="1:10" x14ac:dyDescent="0.35">
      <c r="A2621" t="s">
        <v>10</v>
      </c>
      <c r="B2621" t="s">
        <v>1717</v>
      </c>
      <c r="C2621" s="227" t="s">
        <v>407</v>
      </c>
      <c r="D2621" s="227">
        <v>165.29</v>
      </c>
      <c r="E2621" s="227" t="s">
        <v>147</v>
      </c>
      <c r="F2621" t="s">
        <v>148</v>
      </c>
      <c r="G2621" t="s">
        <v>80</v>
      </c>
      <c r="H2621" t="s">
        <v>1430</v>
      </c>
      <c r="I2621" t="s">
        <v>1044</v>
      </c>
      <c r="J2621" t="s">
        <v>1394</v>
      </c>
    </row>
    <row r="2622" spans="1:10" x14ac:dyDescent="0.35">
      <c r="A2622" t="s">
        <v>10</v>
      </c>
      <c r="B2622" t="s">
        <v>1717</v>
      </c>
      <c r="C2622" s="227" t="s">
        <v>1732</v>
      </c>
      <c r="D2622" s="227">
        <v>240.28</v>
      </c>
      <c r="E2622" s="227" t="s">
        <v>147</v>
      </c>
      <c r="F2622" t="s">
        <v>148</v>
      </c>
      <c r="G2622" t="s">
        <v>80</v>
      </c>
      <c r="H2622" t="s">
        <v>1430</v>
      </c>
      <c r="I2622" t="s">
        <v>1044</v>
      </c>
      <c r="J2622" t="s">
        <v>1394</v>
      </c>
    </row>
    <row r="2623" spans="1:10" x14ac:dyDescent="0.35">
      <c r="A2623" t="s">
        <v>10</v>
      </c>
      <c r="B2623" t="s">
        <v>1717</v>
      </c>
      <c r="C2623" s="227" t="s">
        <v>245</v>
      </c>
      <c r="D2623" s="227">
        <v>2.02</v>
      </c>
      <c r="E2623" s="227" t="s">
        <v>41</v>
      </c>
      <c r="F2623" t="s">
        <v>42</v>
      </c>
      <c r="G2623" t="s">
        <v>13</v>
      </c>
      <c r="H2623" t="s">
        <v>14</v>
      </c>
      <c r="I2623" t="s">
        <v>15</v>
      </c>
      <c r="J2623" t="s">
        <v>16</v>
      </c>
    </row>
    <row r="2624" spans="1:10" x14ac:dyDescent="0.35">
      <c r="A2624" t="s">
        <v>10</v>
      </c>
      <c r="B2624" t="s">
        <v>1717</v>
      </c>
      <c r="C2624" s="227" t="s">
        <v>246</v>
      </c>
      <c r="D2624" s="227">
        <v>2.02</v>
      </c>
      <c r="E2624" s="227" t="s">
        <v>41</v>
      </c>
      <c r="F2624" t="s">
        <v>42</v>
      </c>
      <c r="G2624" t="s">
        <v>13</v>
      </c>
      <c r="H2624" t="s">
        <v>14</v>
      </c>
      <c r="I2624" t="s">
        <v>15</v>
      </c>
      <c r="J2624" t="s">
        <v>16</v>
      </c>
    </row>
    <row r="2625" spans="1:10" x14ac:dyDescent="0.35">
      <c r="A2625" t="s">
        <v>10</v>
      </c>
      <c r="B2625" t="s">
        <v>1717</v>
      </c>
      <c r="C2625" s="227" t="s">
        <v>235</v>
      </c>
      <c r="D2625" s="227">
        <v>0.75</v>
      </c>
      <c r="E2625" s="227" t="s">
        <v>41</v>
      </c>
      <c r="F2625" t="s">
        <v>42</v>
      </c>
      <c r="G2625" t="s">
        <v>13</v>
      </c>
      <c r="H2625" t="s">
        <v>14</v>
      </c>
      <c r="I2625" t="s">
        <v>15</v>
      </c>
      <c r="J2625" t="s">
        <v>16</v>
      </c>
    </row>
    <row r="2626" spans="1:10" x14ac:dyDescent="0.35">
      <c r="A2626" t="s">
        <v>10</v>
      </c>
      <c r="B2626" t="s">
        <v>1717</v>
      </c>
      <c r="C2626" s="227" t="s">
        <v>238</v>
      </c>
      <c r="D2626" s="227">
        <v>1.25</v>
      </c>
      <c r="E2626" s="227" t="s">
        <v>41</v>
      </c>
      <c r="F2626" t="s">
        <v>42</v>
      </c>
      <c r="G2626" t="s">
        <v>13</v>
      </c>
      <c r="H2626" t="s">
        <v>14</v>
      </c>
      <c r="I2626" t="s">
        <v>15</v>
      </c>
      <c r="J2626" t="s">
        <v>16</v>
      </c>
    </row>
    <row r="2627" spans="1:10" x14ac:dyDescent="0.35">
      <c r="A2627" t="s">
        <v>10</v>
      </c>
      <c r="B2627" t="s">
        <v>1717</v>
      </c>
      <c r="C2627" s="227" t="s">
        <v>247</v>
      </c>
      <c r="D2627" s="227">
        <v>1.25</v>
      </c>
      <c r="E2627" s="227" t="s">
        <v>41</v>
      </c>
      <c r="F2627" t="s">
        <v>42</v>
      </c>
      <c r="G2627" t="s">
        <v>13</v>
      </c>
      <c r="H2627" t="s">
        <v>14</v>
      </c>
      <c r="I2627" t="s">
        <v>15</v>
      </c>
      <c r="J2627" t="s">
        <v>16</v>
      </c>
    </row>
    <row r="2628" spans="1:10" x14ac:dyDescent="0.35">
      <c r="A2628" t="s">
        <v>10</v>
      </c>
      <c r="B2628" t="s">
        <v>1717</v>
      </c>
      <c r="C2628" s="227" t="s">
        <v>292</v>
      </c>
      <c r="D2628" s="227">
        <v>197.6</v>
      </c>
      <c r="E2628" s="227" t="s">
        <v>50</v>
      </c>
      <c r="F2628" t="s">
        <v>51</v>
      </c>
      <c r="G2628" t="s">
        <v>13</v>
      </c>
      <c r="H2628" t="s">
        <v>14</v>
      </c>
      <c r="I2628" t="s">
        <v>15</v>
      </c>
      <c r="J2628" t="s">
        <v>16</v>
      </c>
    </row>
    <row r="2629" spans="1:10" x14ac:dyDescent="0.35">
      <c r="A2629" t="s">
        <v>10</v>
      </c>
      <c r="B2629" t="s">
        <v>1717</v>
      </c>
      <c r="C2629" s="227" t="s">
        <v>218</v>
      </c>
      <c r="D2629" s="227">
        <v>195.4</v>
      </c>
      <c r="E2629" s="227" t="s">
        <v>50</v>
      </c>
      <c r="F2629" t="s">
        <v>51</v>
      </c>
      <c r="G2629" t="s">
        <v>13</v>
      </c>
      <c r="H2629" t="s">
        <v>14</v>
      </c>
      <c r="I2629" t="s">
        <v>15</v>
      </c>
      <c r="J2629" t="s">
        <v>16</v>
      </c>
    </row>
    <row r="2630" spans="1:10" x14ac:dyDescent="0.35">
      <c r="A2630" t="s">
        <v>10</v>
      </c>
      <c r="B2630" t="s">
        <v>1717</v>
      </c>
      <c r="C2630" s="227" t="s">
        <v>1733</v>
      </c>
      <c r="D2630" s="227">
        <v>220.1</v>
      </c>
      <c r="E2630" s="227" t="s">
        <v>50</v>
      </c>
      <c r="F2630" t="s">
        <v>51</v>
      </c>
      <c r="G2630" t="s">
        <v>13</v>
      </c>
      <c r="H2630" t="s">
        <v>14</v>
      </c>
      <c r="I2630" t="s">
        <v>15</v>
      </c>
      <c r="J2630" t="s">
        <v>16</v>
      </c>
    </row>
    <row r="2631" spans="1:10" x14ac:dyDescent="0.35">
      <c r="A2631" t="s">
        <v>10</v>
      </c>
      <c r="B2631" t="s">
        <v>1717</v>
      </c>
      <c r="C2631" s="227" t="s">
        <v>887</v>
      </c>
      <c r="D2631" s="227">
        <v>187.69</v>
      </c>
      <c r="E2631" s="227" t="s">
        <v>194</v>
      </c>
      <c r="F2631" t="s">
        <v>195</v>
      </c>
      <c r="G2631" t="s">
        <v>13</v>
      </c>
      <c r="H2631" t="s">
        <v>192</v>
      </c>
      <c r="I2631" t="s">
        <v>180</v>
      </c>
      <c r="J2631" t="s">
        <v>193</v>
      </c>
    </row>
    <row r="2632" spans="1:10" x14ac:dyDescent="0.35">
      <c r="A2632" t="s">
        <v>10</v>
      </c>
      <c r="B2632" t="s">
        <v>1717</v>
      </c>
      <c r="C2632" s="227" t="s">
        <v>692</v>
      </c>
      <c r="D2632" s="227">
        <v>72.63</v>
      </c>
      <c r="E2632" s="227" t="s">
        <v>55</v>
      </c>
      <c r="F2632" t="s">
        <v>56</v>
      </c>
      <c r="G2632" t="s">
        <v>13</v>
      </c>
      <c r="H2632" t="s">
        <v>57</v>
      </c>
      <c r="I2632" t="s">
        <v>15</v>
      </c>
      <c r="J2632" t="s">
        <v>58</v>
      </c>
    </row>
    <row r="2633" spans="1:10" x14ac:dyDescent="0.35">
      <c r="A2633" t="s">
        <v>10</v>
      </c>
      <c r="B2633" t="s">
        <v>1717</v>
      </c>
      <c r="C2633" s="227" t="s">
        <v>1734</v>
      </c>
      <c r="D2633" s="227">
        <v>174.28</v>
      </c>
      <c r="E2633" s="227" t="s">
        <v>55</v>
      </c>
      <c r="F2633" t="s">
        <v>56</v>
      </c>
      <c r="G2633" t="s">
        <v>13</v>
      </c>
      <c r="H2633" t="s">
        <v>57</v>
      </c>
      <c r="I2633" t="s">
        <v>15</v>
      </c>
      <c r="J2633" t="s">
        <v>58</v>
      </c>
    </row>
    <row r="2634" spans="1:10" x14ac:dyDescent="0.35">
      <c r="A2634" t="s">
        <v>10</v>
      </c>
      <c r="B2634" t="s">
        <v>1717</v>
      </c>
      <c r="C2634" s="227" t="s">
        <v>455</v>
      </c>
      <c r="D2634" s="227">
        <v>48.94</v>
      </c>
      <c r="E2634" s="227" t="s">
        <v>55</v>
      </c>
      <c r="F2634" t="s">
        <v>56</v>
      </c>
      <c r="G2634" t="s">
        <v>13</v>
      </c>
      <c r="H2634" t="s">
        <v>57</v>
      </c>
      <c r="I2634" t="s">
        <v>15</v>
      </c>
      <c r="J2634" t="s">
        <v>58</v>
      </c>
    </row>
    <row r="2635" spans="1:10" x14ac:dyDescent="0.35">
      <c r="A2635" t="s">
        <v>10</v>
      </c>
      <c r="B2635" t="s">
        <v>1717</v>
      </c>
      <c r="C2635" s="227" t="s">
        <v>399</v>
      </c>
      <c r="D2635" s="227">
        <v>47.5</v>
      </c>
      <c r="E2635" s="227" t="s">
        <v>55</v>
      </c>
      <c r="F2635" t="s">
        <v>56</v>
      </c>
      <c r="G2635" t="s">
        <v>13</v>
      </c>
      <c r="H2635" t="s">
        <v>57</v>
      </c>
      <c r="I2635" t="s">
        <v>15</v>
      </c>
      <c r="J2635" t="s">
        <v>58</v>
      </c>
    </row>
    <row r="2636" spans="1:10" x14ac:dyDescent="0.35">
      <c r="A2636" t="s">
        <v>10</v>
      </c>
      <c r="B2636" t="s">
        <v>1717</v>
      </c>
      <c r="C2636" s="227" t="s">
        <v>1735</v>
      </c>
      <c r="D2636" s="227">
        <v>29.21</v>
      </c>
      <c r="E2636" s="227" t="s">
        <v>55</v>
      </c>
      <c r="F2636" t="s">
        <v>56</v>
      </c>
      <c r="G2636" t="s">
        <v>13</v>
      </c>
      <c r="H2636" t="s">
        <v>57</v>
      </c>
      <c r="I2636" t="s">
        <v>15</v>
      </c>
      <c r="J2636" t="s">
        <v>58</v>
      </c>
    </row>
    <row r="2637" spans="1:10" x14ac:dyDescent="0.35">
      <c r="A2637" t="s">
        <v>10</v>
      </c>
      <c r="B2637" t="s">
        <v>1717</v>
      </c>
      <c r="C2637" s="227" t="s">
        <v>1736</v>
      </c>
      <c r="D2637" s="227">
        <v>47.35</v>
      </c>
      <c r="E2637" s="227" t="s">
        <v>55</v>
      </c>
      <c r="F2637" t="s">
        <v>56</v>
      </c>
      <c r="G2637" t="s">
        <v>13</v>
      </c>
      <c r="H2637" t="s">
        <v>57</v>
      </c>
      <c r="I2637" t="s">
        <v>15</v>
      </c>
      <c r="J2637" t="s">
        <v>58</v>
      </c>
    </row>
    <row r="2638" spans="1:10" x14ac:dyDescent="0.35">
      <c r="A2638" t="s">
        <v>10</v>
      </c>
      <c r="B2638" t="s">
        <v>1717</v>
      </c>
      <c r="C2638" s="227" t="s">
        <v>709</v>
      </c>
      <c r="D2638" s="227">
        <v>29.29</v>
      </c>
      <c r="E2638" s="227" t="s">
        <v>55</v>
      </c>
      <c r="F2638" t="s">
        <v>56</v>
      </c>
      <c r="G2638" t="s">
        <v>13</v>
      </c>
      <c r="H2638" t="s">
        <v>57</v>
      </c>
      <c r="I2638" t="s">
        <v>15</v>
      </c>
      <c r="J2638" t="s">
        <v>58</v>
      </c>
    </row>
    <row r="2639" spans="1:10" x14ac:dyDescent="0.35">
      <c r="A2639" t="s">
        <v>10</v>
      </c>
      <c r="B2639" t="s">
        <v>1717</v>
      </c>
      <c r="C2639" s="227" t="s">
        <v>227</v>
      </c>
      <c r="D2639" s="227">
        <v>49.06</v>
      </c>
      <c r="E2639" s="227" t="s">
        <v>55</v>
      </c>
      <c r="F2639" t="s">
        <v>56</v>
      </c>
      <c r="G2639" t="s">
        <v>13</v>
      </c>
      <c r="H2639" t="s">
        <v>57</v>
      </c>
      <c r="I2639" t="s">
        <v>15</v>
      </c>
      <c r="J2639" t="s">
        <v>58</v>
      </c>
    </row>
    <row r="2640" spans="1:10" x14ac:dyDescent="0.35">
      <c r="A2640" t="s">
        <v>10</v>
      </c>
      <c r="B2640" t="s">
        <v>1717</v>
      </c>
      <c r="C2640" s="227" t="s">
        <v>1690</v>
      </c>
      <c r="D2640" s="227">
        <v>75.41</v>
      </c>
      <c r="E2640" s="227" t="s">
        <v>47</v>
      </c>
      <c r="F2640" t="s">
        <v>48</v>
      </c>
      <c r="G2640" t="s">
        <v>13</v>
      </c>
      <c r="H2640" t="s">
        <v>14</v>
      </c>
      <c r="I2640" t="s">
        <v>15</v>
      </c>
      <c r="J2640" t="s">
        <v>16</v>
      </c>
    </row>
    <row r="2641" spans="1:10" x14ac:dyDescent="0.35">
      <c r="A2641" t="s">
        <v>10</v>
      </c>
      <c r="B2641" t="s">
        <v>1717</v>
      </c>
      <c r="C2641" s="227" t="s">
        <v>726</v>
      </c>
      <c r="D2641" s="227">
        <v>166.55</v>
      </c>
      <c r="E2641" s="227" t="s">
        <v>47</v>
      </c>
      <c r="F2641" t="s">
        <v>48</v>
      </c>
      <c r="G2641" t="s">
        <v>13</v>
      </c>
      <c r="H2641" t="s">
        <v>14</v>
      </c>
      <c r="I2641" t="s">
        <v>15</v>
      </c>
      <c r="J2641" t="s">
        <v>16</v>
      </c>
    </row>
    <row r="2642" spans="1:10" x14ac:dyDescent="0.35">
      <c r="A2642" t="s">
        <v>10</v>
      </c>
      <c r="B2642" t="s">
        <v>1717</v>
      </c>
      <c r="C2642" s="227" t="s">
        <v>622</v>
      </c>
      <c r="D2642" s="227">
        <v>114.72</v>
      </c>
      <c r="E2642" s="227" t="s">
        <v>47</v>
      </c>
      <c r="F2642" t="s">
        <v>48</v>
      </c>
      <c r="G2642" t="s">
        <v>13</v>
      </c>
      <c r="H2642" t="s">
        <v>14</v>
      </c>
      <c r="I2642" t="s">
        <v>15</v>
      </c>
      <c r="J2642" t="s">
        <v>16</v>
      </c>
    </row>
    <row r="2643" spans="1:10" x14ac:dyDescent="0.35">
      <c r="A2643" t="s">
        <v>10</v>
      </c>
      <c r="B2643" t="s">
        <v>1717</v>
      </c>
      <c r="C2643" s="227" t="s">
        <v>1218</v>
      </c>
      <c r="D2643" s="227">
        <v>117.7</v>
      </c>
      <c r="E2643" s="227" t="s">
        <v>47</v>
      </c>
      <c r="F2643" t="s">
        <v>48</v>
      </c>
      <c r="G2643" t="s">
        <v>13</v>
      </c>
      <c r="H2643" t="s">
        <v>14</v>
      </c>
      <c r="I2643" t="s">
        <v>15</v>
      </c>
      <c r="J2643" t="s">
        <v>16</v>
      </c>
    </row>
    <row r="2644" spans="1:10" x14ac:dyDescent="0.35">
      <c r="A2644" t="s">
        <v>10</v>
      </c>
      <c r="B2644" t="s">
        <v>1717</v>
      </c>
      <c r="C2644" s="227" t="s">
        <v>1737</v>
      </c>
      <c r="D2644" s="227">
        <v>152.53</v>
      </c>
      <c r="E2644" s="227" t="s">
        <v>47</v>
      </c>
      <c r="F2644" t="s">
        <v>48</v>
      </c>
      <c r="G2644" t="s">
        <v>13</v>
      </c>
      <c r="H2644" t="s">
        <v>14</v>
      </c>
      <c r="I2644" t="s">
        <v>15</v>
      </c>
      <c r="J2644" t="s">
        <v>16</v>
      </c>
    </row>
    <row r="2645" spans="1:10" x14ac:dyDescent="0.35">
      <c r="A2645" t="s">
        <v>10</v>
      </c>
      <c r="B2645" t="s">
        <v>1717</v>
      </c>
      <c r="C2645" s="227" t="s">
        <v>1738</v>
      </c>
      <c r="D2645" s="227">
        <v>117.11</v>
      </c>
      <c r="E2645" s="227" t="s">
        <v>45</v>
      </c>
      <c r="F2645" t="s">
        <v>46</v>
      </c>
      <c r="G2645" t="s">
        <v>13</v>
      </c>
      <c r="H2645" t="s">
        <v>14</v>
      </c>
      <c r="I2645" t="s">
        <v>15</v>
      </c>
      <c r="J2645" t="s">
        <v>16</v>
      </c>
    </row>
    <row r="2646" spans="1:10" x14ac:dyDescent="0.35">
      <c r="A2646" t="s">
        <v>10</v>
      </c>
      <c r="B2646" t="s">
        <v>1717</v>
      </c>
      <c r="C2646" s="227" t="s">
        <v>1217</v>
      </c>
      <c r="D2646" s="227">
        <v>117.71</v>
      </c>
      <c r="E2646" s="227" t="s">
        <v>45</v>
      </c>
      <c r="F2646" t="s">
        <v>46</v>
      </c>
      <c r="G2646" t="s">
        <v>13</v>
      </c>
      <c r="H2646" t="s">
        <v>14</v>
      </c>
      <c r="I2646" t="s">
        <v>15</v>
      </c>
      <c r="J2646" t="s">
        <v>16</v>
      </c>
    </row>
    <row r="2647" spans="1:10" x14ac:dyDescent="0.35">
      <c r="A2647" t="s">
        <v>10</v>
      </c>
      <c r="B2647" t="s">
        <v>1717</v>
      </c>
      <c r="C2647" s="227" t="s">
        <v>1739</v>
      </c>
      <c r="D2647" s="227">
        <v>124.26</v>
      </c>
      <c r="E2647" s="227" t="s">
        <v>45</v>
      </c>
      <c r="F2647" t="s">
        <v>46</v>
      </c>
      <c r="G2647" t="s">
        <v>13</v>
      </c>
      <c r="H2647" t="s">
        <v>14</v>
      </c>
      <c r="I2647" t="s">
        <v>15</v>
      </c>
      <c r="J2647" t="s">
        <v>16</v>
      </c>
    </row>
    <row r="2648" spans="1:10" x14ac:dyDescent="0.35">
      <c r="A2648" t="s">
        <v>10</v>
      </c>
      <c r="B2648" t="s">
        <v>1717</v>
      </c>
      <c r="C2648" s="227" t="s">
        <v>873</v>
      </c>
      <c r="D2648" s="227">
        <v>165.09</v>
      </c>
      <c r="E2648" s="227" t="s">
        <v>45</v>
      </c>
      <c r="F2648" t="s">
        <v>46</v>
      </c>
      <c r="G2648" t="s">
        <v>13</v>
      </c>
      <c r="H2648" t="s">
        <v>14</v>
      </c>
      <c r="I2648" t="s">
        <v>15</v>
      </c>
      <c r="J2648" t="s">
        <v>16</v>
      </c>
    </row>
    <row r="2649" spans="1:10" x14ac:dyDescent="0.35">
      <c r="A2649" t="s">
        <v>10</v>
      </c>
      <c r="B2649" t="s">
        <v>1717</v>
      </c>
      <c r="C2649" s="227" t="s">
        <v>43</v>
      </c>
      <c r="D2649" s="227">
        <v>1.23</v>
      </c>
      <c r="E2649" s="227" t="s">
        <v>41</v>
      </c>
      <c r="F2649" t="s">
        <v>42</v>
      </c>
      <c r="G2649" t="s">
        <v>13</v>
      </c>
      <c r="H2649" t="s">
        <v>14</v>
      </c>
      <c r="I2649" t="s">
        <v>15</v>
      </c>
      <c r="J2649" t="s">
        <v>16</v>
      </c>
    </row>
    <row r="2650" spans="1:10" x14ac:dyDescent="0.35">
      <c r="A2650" t="s">
        <v>10</v>
      </c>
      <c r="B2650" t="s">
        <v>1717</v>
      </c>
      <c r="C2650" s="227" t="s">
        <v>40</v>
      </c>
      <c r="D2650" s="227">
        <v>1.59</v>
      </c>
      <c r="E2650" s="227" t="s">
        <v>41</v>
      </c>
      <c r="F2650" t="s">
        <v>42</v>
      </c>
      <c r="G2650" t="s">
        <v>13</v>
      </c>
      <c r="H2650" t="s">
        <v>14</v>
      </c>
      <c r="I2650" t="s">
        <v>15</v>
      </c>
      <c r="J2650" t="s">
        <v>16</v>
      </c>
    </row>
    <row r="2651" spans="1:10" x14ac:dyDescent="0.35">
      <c r="A2651" t="s">
        <v>10</v>
      </c>
      <c r="B2651" t="s">
        <v>1717</v>
      </c>
      <c r="C2651" s="227" t="s">
        <v>1740</v>
      </c>
      <c r="D2651" s="227">
        <v>8.2899999999999991</v>
      </c>
      <c r="E2651" s="227" t="s">
        <v>136</v>
      </c>
      <c r="F2651" t="s">
        <v>652</v>
      </c>
      <c r="G2651" t="s">
        <v>457</v>
      </c>
      <c r="H2651" t="s">
        <v>1741</v>
      </c>
      <c r="I2651" t="s">
        <v>1044</v>
      </c>
      <c r="J2651" t="s">
        <v>1394</v>
      </c>
    </row>
    <row r="2652" spans="1:10" x14ac:dyDescent="0.35">
      <c r="A2652" t="s">
        <v>10</v>
      </c>
      <c r="B2652" t="s">
        <v>1717</v>
      </c>
      <c r="C2652" s="227" t="s">
        <v>745</v>
      </c>
      <c r="D2652" s="227">
        <v>829.01</v>
      </c>
      <c r="E2652" s="227" t="s">
        <v>33</v>
      </c>
      <c r="F2652" t="s">
        <v>34</v>
      </c>
      <c r="G2652" t="s">
        <v>13</v>
      </c>
      <c r="H2652" t="s">
        <v>14</v>
      </c>
      <c r="I2652" t="s">
        <v>15</v>
      </c>
      <c r="J2652" t="s">
        <v>16</v>
      </c>
    </row>
    <row r="2653" spans="1:10" x14ac:dyDescent="0.35">
      <c r="A2653" t="s">
        <v>10</v>
      </c>
      <c r="B2653" t="s">
        <v>1717</v>
      </c>
      <c r="C2653" s="227" t="s">
        <v>94</v>
      </c>
      <c r="D2653" s="227">
        <v>11.11</v>
      </c>
      <c r="E2653" s="227" t="s">
        <v>345</v>
      </c>
      <c r="F2653" t="s">
        <v>346</v>
      </c>
      <c r="G2653" t="s">
        <v>13</v>
      </c>
      <c r="H2653" t="s">
        <v>14</v>
      </c>
      <c r="I2653" t="s">
        <v>15</v>
      </c>
      <c r="J2653" t="s">
        <v>16</v>
      </c>
    </row>
    <row r="2654" spans="1:10" x14ac:dyDescent="0.35">
      <c r="A2654" t="s">
        <v>10</v>
      </c>
      <c r="B2654" t="s">
        <v>1717</v>
      </c>
      <c r="C2654" s="227" t="s">
        <v>182</v>
      </c>
      <c r="D2654" s="227">
        <v>11.11</v>
      </c>
      <c r="E2654" s="227" t="s">
        <v>345</v>
      </c>
      <c r="F2654" t="s">
        <v>346</v>
      </c>
      <c r="G2654" t="s">
        <v>13</v>
      </c>
      <c r="H2654" t="s">
        <v>14</v>
      </c>
      <c r="I2654" t="s">
        <v>15</v>
      </c>
      <c r="J2654" t="s">
        <v>16</v>
      </c>
    </row>
    <row r="2655" spans="1:10" x14ac:dyDescent="0.35">
      <c r="A2655" t="s">
        <v>10</v>
      </c>
      <c r="B2655" t="s">
        <v>1717</v>
      </c>
      <c r="C2655" s="227" t="s">
        <v>273</v>
      </c>
      <c r="D2655" s="227">
        <v>38.92</v>
      </c>
      <c r="E2655" s="227" t="s">
        <v>345</v>
      </c>
      <c r="F2655" t="s">
        <v>346</v>
      </c>
      <c r="G2655" t="s">
        <v>13</v>
      </c>
      <c r="H2655" t="s">
        <v>14</v>
      </c>
      <c r="I2655" t="s">
        <v>15</v>
      </c>
      <c r="J2655" t="s">
        <v>16</v>
      </c>
    </row>
    <row r="2656" spans="1:10" x14ac:dyDescent="0.35">
      <c r="A2656" t="s">
        <v>10</v>
      </c>
      <c r="B2656" t="s">
        <v>1717</v>
      </c>
      <c r="C2656" s="227" t="s">
        <v>986</v>
      </c>
      <c r="D2656" s="227">
        <v>11.11</v>
      </c>
      <c r="E2656" s="227" t="s">
        <v>345</v>
      </c>
      <c r="F2656" t="s">
        <v>346</v>
      </c>
      <c r="G2656" t="s">
        <v>13</v>
      </c>
      <c r="H2656" t="s">
        <v>14</v>
      </c>
      <c r="I2656" t="s">
        <v>15</v>
      </c>
      <c r="J2656" t="s">
        <v>16</v>
      </c>
    </row>
    <row r="2657" spans="1:10" x14ac:dyDescent="0.35">
      <c r="A2657" t="s">
        <v>10</v>
      </c>
      <c r="B2657" t="s">
        <v>1717</v>
      </c>
      <c r="C2657" s="227" t="s">
        <v>1742</v>
      </c>
      <c r="D2657" s="227">
        <v>11.11</v>
      </c>
      <c r="E2657" s="227" t="s">
        <v>345</v>
      </c>
      <c r="F2657" t="s">
        <v>346</v>
      </c>
      <c r="G2657" t="s">
        <v>13</v>
      </c>
      <c r="H2657" t="s">
        <v>14</v>
      </c>
      <c r="I2657" t="s">
        <v>15</v>
      </c>
      <c r="J2657" t="s">
        <v>16</v>
      </c>
    </row>
    <row r="2658" spans="1:10" x14ac:dyDescent="0.35">
      <c r="A2658" t="s">
        <v>10</v>
      </c>
      <c r="B2658" t="s">
        <v>1717</v>
      </c>
      <c r="C2658" s="227" t="s">
        <v>758</v>
      </c>
      <c r="D2658" s="227">
        <v>11.11</v>
      </c>
      <c r="E2658" s="227" t="s">
        <v>345</v>
      </c>
      <c r="F2658" t="s">
        <v>346</v>
      </c>
      <c r="G2658" t="s">
        <v>13</v>
      </c>
      <c r="H2658" t="s">
        <v>14</v>
      </c>
      <c r="I2658" t="s">
        <v>15</v>
      </c>
      <c r="J2658" t="s">
        <v>16</v>
      </c>
    </row>
    <row r="2659" spans="1:10" x14ac:dyDescent="0.35">
      <c r="A2659" t="s">
        <v>10</v>
      </c>
      <c r="B2659" t="s">
        <v>1717</v>
      </c>
      <c r="C2659" s="227" t="s">
        <v>439</v>
      </c>
      <c r="D2659" s="227">
        <v>11.11</v>
      </c>
      <c r="E2659" s="227" t="s">
        <v>345</v>
      </c>
      <c r="F2659" t="s">
        <v>346</v>
      </c>
      <c r="G2659" t="s">
        <v>13</v>
      </c>
      <c r="H2659" t="s">
        <v>14</v>
      </c>
      <c r="I2659" t="s">
        <v>15</v>
      </c>
      <c r="J2659" t="s">
        <v>16</v>
      </c>
    </row>
    <row r="2660" spans="1:10" x14ac:dyDescent="0.35">
      <c r="A2660" t="s">
        <v>10</v>
      </c>
      <c r="B2660" t="s">
        <v>1717</v>
      </c>
      <c r="C2660" s="227" t="s">
        <v>377</v>
      </c>
      <c r="D2660" s="227">
        <v>69.540000000000006</v>
      </c>
      <c r="E2660" s="227" t="s">
        <v>36</v>
      </c>
      <c r="F2660" t="s">
        <v>37</v>
      </c>
      <c r="G2660" t="s">
        <v>13</v>
      </c>
      <c r="H2660" t="s">
        <v>14</v>
      </c>
      <c r="I2660" t="s">
        <v>15</v>
      </c>
      <c r="J2660" t="s">
        <v>16</v>
      </c>
    </row>
    <row r="2661" spans="1:10" x14ac:dyDescent="0.35">
      <c r="A2661" t="s">
        <v>10</v>
      </c>
      <c r="B2661" t="s">
        <v>1717</v>
      </c>
      <c r="C2661" s="227" t="s">
        <v>378</v>
      </c>
      <c r="D2661" s="227">
        <v>65.760000000000005</v>
      </c>
      <c r="E2661" s="227" t="s">
        <v>36</v>
      </c>
      <c r="F2661" t="s">
        <v>37</v>
      </c>
      <c r="G2661" t="s">
        <v>13</v>
      </c>
      <c r="H2661" t="s">
        <v>14</v>
      </c>
      <c r="I2661" t="s">
        <v>15</v>
      </c>
      <c r="J2661" t="s">
        <v>16</v>
      </c>
    </row>
    <row r="2662" spans="1:10" x14ac:dyDescent="0.35">
      <c r="A2662" t="s">
        <v>10</v>
      </c>
      <c r="B2662" t="s">
        <v>1717</v>
      </c>
      <c r="C2662" s="227" t="s">
        <v>240</v>
      </c>
      <c r="D2662" s="227">
        <v>68.52</v>
      </c>
      <c r="E2662" s="227" t="s">
        <v>36</v>
      </c>
      <c r="F2662" t="s">
        <v>37</v>
      </c>
      <c r="G2662" t="s">
        <v>13</v>
      </c>
      <c r="H2662" t="s">
        <v>14</v>
      </c>
      <c r="I2662" t="s">
        <v>15</v>
      </c>
      <c r="J2662" t="s">
        <v>16</v>
      </c>
    </row>
    <row r="2663" spans="1:10" x14ac:dyDescent="0.35">
      <c r="A2663" t="s">
        <v>10</v>
      </c>
      <c r="B2663" t="s">
        <v>1717</v>
      </c>
      <c r="C2663" s="227" t="s">
        <v>350</v>
      </c>
      <c r="D2663" s="227">
        <v>66.16</v>
      </c>
      <c r="E2663" s="227" t="s">
        <v>36</v>
      </c>
      <c r="F2663" t="s">
        <v>37</v>
      </c>
      <c r="G2663" t="s">
        <v>13</v>
      </c>
      <c r="H2663" t="s">
        <v>14</v>
      </c>
      <c r="I2663" t="s">
        <v>15</v>
      </c>
      <c r="J2663" t="s">
        <v>16</v>
      </c>
    </row>
    <row r="2664" spans="1:10" x14ac:dyDescent="0.35">
      <c r="A2664" t="s">
        <v>10</v>
      </c>
      <c r="B2664" t="s">
        <v>1717</v>
      </c>
      <c r="C2664" s="227" t="s">
        <v>1010</v>
      </c>
      <c r="D2664" s="227">
        <v>69.400000000000006</v>
      </c>
      <c r="E2664" s="227" t="s">
        <v>36</v>
      </c>
      <c r="F2664" t="s">
        <v>37</v>
      </c>
      <c r="G2664" t="s">
        <v>13</v>
      </c>
      <c r="H2664" t="s">
        <v>14</v>
      </c>
      <c r="I2664" t="s">
        <v>15</v>
      </c>
      <c r="J2664" t="s">
        <v>16</v>
      </c>
    </row>
    <row r="2665" spans="1:10" x14ac:dyDescent="0.35">
      <c r="A2665" t="s">
        <v>10</v>
      </c>
      <c r="B2665" t="s">
        <v>1717</v>
      </c>
      <c r="C2665" s="227" t="s">
        <v>1011</v>
      </c>
      <c r="D2665" s="227">
        <v>65.28</v>
      </c>
      <c r="E2665" s="227" t="s">
        <v>36</v>
      </c>
      <c r="F2665" t="s">
        <v>37</v>
      </c>
      <c r="G2665" t="s">
        <v>13</v>
      </c>
      <c r="H2665" t="s">
        <v>14</v>
      </c>
      <c r="I2665" t="s">
        <v>15</v>
      </c>
      <c r="J2665" t="s">
        <v>16</v>
      </c>
    </row>
    <row r="2666" spans="1:10" x14ac:dyDescent="0.35">
      <c r="A2666" t="s">
        <v>10</v>
      </c>
      <c r="B2666" t="s">
        <v>1717</v>
      </c>
      <c r="C2666" s="227" t="s">
        <v>1627</v>
      </c>
      <c r="D2666" s="227">
        <v>69.23</v>
      </c>
      <c r="E2666" s="227" t="s">
        <v>36</v>
      </c>
      <c r="F2666" t="s">
        <v>37</v>
      </c>
      <c r="G2666" t="s">
        <v>13</v>
      </c>
      <c r="H2666" t="s">
        <v>14</v>
      </c>
      <c r="I2666" t="s">
        <v>15</v>
      </c>
      <c r="J2666" t="s">
        <v>16</v>
      </c>
    </row>
    <row r="2667" spans="1:10" x14ac:dyDescent="0.35">
      <c r="A2667" t="s">
        <v>10</v>
      </c>
      <c r="B2667" t="s">
        <v>1717</v>
      </c>
      <c r="C2667" s="227" t="s">
        <v>1743</v>
      </c>
      <c r="D2667" s="227">
        <v>65.45</v>
      </c>
      <c r="E2667" s="227" t="s">
        <v>36</v>
      </c>
      <c r="F2667" t="s">
        <v>37</v>
      </c>
      <c r="G2667" t="s">
        <v>13</v>
      </c>
      <c r="H2667" t="s">
        <v>14</v>
      </c>
      <c r="I2667" t="s">
        <v>15</v>
      </c>
      <c r="J2667" t="s">
        <v>16</v>
      </c>
    </row>
    <row r="2668" spans="1:10" x14ac:dyDescent="0.35">
      <c r="A2668" t="s">
        <v>10</v>
      </c>
      <c r="B2668" t="s">
        <v>1717</v>
      </c>
      <c r="C2668" s="227" t="s">
        <v>38</v>
      </c>
      <c r="D2668" s="227">
        <v>68.52</v>
      </c>
      <c r="E2668" s="227" t="s">
        <v>36</v>
      </c>
      <c r="F2668" t="s">
        <v>37</v>
      </c>
      <c r="G2668" t="s">
        <v>13</v>
      </c>
      <c r="H2668" t="s">
        <v>14</v>
      </c>
      <c r="I2668" t="s">
        <v>15</v>
      </c>
      <c r="J2668" t="s">
        <v>16</v>
      </c>
    </row>
    <row r="2669" spans="1:10" x14ac:dyDescent="0.35">
      <c r="A2669" t="s">
        <v>10</v>
      </c>
      <c r="B2669" t="s">
        <v>1717</v>
      </c>
      <c r="C2669" s="227" t="s">
        <v>351</v>
      </c>
      <c r="D2669" s="227">
        <v>66.16</v>
      </c>
      <c r="E2669" s="227" t="s">
        <v>36</v>
      </c>
      <c r="F2669" t="s">
        <v>37</v>
      </c>
      <c r="G2669" t="s">
        <v>13</v>
      </c>
      <c r="H2669" t="s">
        <v>14</v>
      </c>
      <c r="I2669" t="s">
        <v>15</v>
      </c>
      <c r="J2669" t="s">
        <v>16</v>
      </c>
    </row>
    <row r="2670" spans="1:10" x14ac:dyDescent="0.35">
      <c r="A2670" t="s">
        <v>10</v>
      </c>
      <c r="B2670" t="s">
        <v>1717</v>
      </c>
      <c r="C2670" s="227" t="s">
        <v>35</v>
      </c>
      <c r="D2670" s="227">
        <v>68.52</v>
      </c>
      <c r="E2670" s="227" t="s">
        <v>36</v>
      </c>
      <c r="F2670" t="s">
        <v>37</v>
      </c>
      <c r="G2670" t="s">
        <v>13</v>
      </c>
      <c r="H2670" t="s">
        <v>14</v>
      </c>
      <c r="I2670" t="s">
        <v>15</v>
      </c>
      <c r="J2670" t="s">
        <v>16</v>
      </c>
    </row>
    <row r="2671" spans="1:10" x14ac:dyDescent="0.35">
      <c r="A2671" t="s">
        <v>10</v>
      </c>
      <c r="B2671" t="s">
        <v>1717</v>
      </c>
      <c r="C2671" s="227" t="s">
        <v>336</v>
      </c>
      <c r="D2671" s="227">
        <v>66.16</v>
      </c>
      <c r="E2671" s="227" t="s">
        <v>36</v>
      </c>
      <c r="F2671" t="s">
        <v>37</v>
      </c>
      <c r="G2671" t="s">
        <v>13</v>
      </c>
      <c r="H2671" t="s">
        <v>14</v>
      </c>
      <c r="I2671" t="s">
        <v>15</v>
      </c>
      <c r="J2671" t="s">
        <v>16</v>
      </c>
    </row>
    <row r="2672" spans="1:10" x14ac:dyDescent="0.35">
      <c r="A2672" t="s">
        <v>10</v>
      </c>
      <c r="B2672" t="s">
        <v>1717</v>
      </c>
      <c r="C2672" s="227" t="s">
        <v>1744</v>
      </c>
      <c r="D2672" s="227">
        <v>21.17</v>
      </c>
      <c r="E2672" s="227" t="s">
        <v>28</v>
      </c>
      <c r="F2672" t="s">
        <v>29</v>
      </c>
      <c r="G2672" t="s">
        <v>13</v>
      </c>
      <c r="H2672" t="s">
        <v>14</v>
      </c>
      <c r="I2672" t="s">
        <v>15</v>
      </c>
      <c r="J2672" t="s">
        <v>16</v>
      </c>
    </row>
    <row r="2673" spans="1:10" x14ac:dyDescent="0.35">
      <c r="A2673" t="s">
        <v>10</v>
      </c>
      <c r="B2673" t="s">
        <v>1717</v>
      </c>
      <c r="C2673" s="227" t="s">
        <v>49</v>
      </c>
      <c r="D2673" s="227">
        <v>209.96</v>
      </c>
      <c r="E2673" s="227" t="s">
        <v>50</v>
      </c>
      <c r="F2673" t="s">
        <v>51</v>
      </c>
      <c r="G2673" t="s">
        <v>13</v>
      </c>
      <c r="H2673" t="s">
        <v>14</v>
      </c>
      <c r="I2673" t="s">
        <v>15</v>
      </c>
      <c r="J2673" t="s">
        <v>16</v>
      </c>
    </row>
    <row r="2674" spans="1:10" x14ac:dyDescent="0.35">
      <c r="A2674" t="s">
        <v>10</v>
      </c>
      <c r="B2674" t="s">
        <v>1717</v>
      </c>
      <c r="C2674" s="227" t="s">
        <v>52</v>
      </c>
      <c r="D2674" s="227">
        <v>193.61</v>
      </c>
      <c r="E2674" s="227" t="s">
        <v>50</v>
      </c>
      <c r="F2674" t="s">
        <v>51</v>
      </c>
      <c r="G2674" t="s">
        <v>13</v>
      </c>
      <c r="H2674" t="s">
        <v>14</v>
      </c>
      <c r="I2674" t="s">
        <v>15</v>
      </c>
      <c r="J2674" t="s">
        <v>16</v>
      </c>
    </row>
    <row r="2675" spans="1:10" x14ac:dyDescent="0.35">
      <c r="A2675" t="s">
        <v>10</v>
      </c>
      <c r="B2675" t="s">
        <v>1717</v>
      </c>
      <c r="C2675" s="227" t="s">
        <v>53</v>
      </c>
      <c r="D2675" s="227">
        <v>209.96</v>
      </c>
      <c r="E2675" s="227" t="s">
        <v>50</v>
      </c>
      <c r="F2675" t="s">
        <v>51</v>
      </c>
      <c r="G2675" t="s">
        <v>13</v>
      </c>
      <c r="H2675" t="s">
        <v>14</v>
      </c>
      <c r="I2675" t="s">
        <v>15</v>
      </c>
      <c r="J2675" t="s">
        <v>16</v>
      </c>
    </row>
    <row r="2676" spans="1:10" x14ac:dyDescent="0.35">
      <c r="A2676" t="s">
        <v>10</v>
      </c>
      <c r="B2676" t="s">
        <v>1717</v>
      </c>
      <c r="C2676" s="227" t="s">
        <v>54</v>
      </c>
      <c r="D2676" s="227">
        <v>192.59</v>
      </c>
      <c r="E2676" s="227" t="s">
        <v>50</v>
      </c>
      <c r="F2676" t="s">
        <v>51</v>
      </c>
      <c r="G2676" t="s">
        <v>13</v>
      </c>
      <c r="H2676" t="s">
        <v>14</v>
      </c>
      <c r="I2676" t="s">
        <v>15</v>
      </c>
      <c r="J2676" t="s">
        <v>16</v>
      </c>
    </row>
    <row r="2677" spans="1:10" x14ac:dyDescent="0.35">
      <c r="A2677" t="s">
        <v>10</v>
      </c>
      <c r="B2677" t="s">
        <v>1717</v>
      </c>
      <c r="C2677" s="227" t="s">
        <v>1618</v>
      </c>
      <c r="D2677" s="227">
        <v>209.96</v>
      </c>
      <c r="E2677" s="227" t="s">
        <v>50</v>
      </c>
      <c r="F2677" t="s">
        <v>51</v>
      </c>
      <c r="G2677" t="s">
        <v>13</v>
      </c>
      <c r="H2677" t="s">
        <v>14</v>
      </c>
      <c r="I2677" t="s">
        <v>15</v>
      </c>
      <c r="J2677" t="s">
        <v>16</v>
      </c>
    </row>
    <row r="2678" spans="1:10" x14ac:dyDescent="0.35">
      <c r="A2678" t="s">
        <v>10</v>
      </c>
      <c r="B2678" t="s">
        <v>1717</v>
      </c>
      <c r="C2678" s="227" t="s">
        <v>993</v>
      </c>
      <c r="D2678" s="227">
        <v>192.2</v>
      </c>
      <c r="E2678" s="227" t="s">
        <v>50</v>
      </c>
      <c r="F2678" t="s">
        <v>51</v>
      </c>
      <c r="G2678" t="s">
        <v>13</v>
      </c>
      <c r="H2678" t="s">
        <v>14</v>
      </c>
      <c r="I2678" t="s">
        <v>15</v>
      </c>
      <c r="J2678" t="s">
        <v>16</v>
      </c>
    </row>
    <row r="2679" spans="1:10" x14ac:dyDescent="0.35">
      <c r="A2679" t="s">
        <v>10</v>
      </c>
      <c r="B2679" t="s">
        <v>1717</v>
      </c>
      <c r="C2679" s="227" t="s">
        <v>1022</v>
      </c>
      <c r="D2679" s="227">
        <v>209.96</v>
      </c>
      <c r="E2679" s="227" t="s">
        <v>50</v>
      </c>
      <c r="F2679" t="s">
        <v>51</v>
      </c>
      <c r="G2679" t="s">
        <v>13</v>
      </c>
      <c r="H2679" t="s">
        <v>14</v>
      </c>
      <c r="I2679" t="s">
        <v>15</v>
      </c>
      <c r="J2679" t="s">
        <v>16</v>
      </c>
    </row>
    <row r="2680" spans="1:10" x14ac:dyDescent="0.35">
      <c r="A2680" t="s">
        <v>10</v>
      </c>
      <c r="B2680" t="s">
        <v>1717</v>
      </c>
      <c r="C2680" s="227" t="s">
        <v>1021</v>
      </c>
      <c r="D2680" s="227">
        <v>192.17</v>
      </c>
      <c r="E2680" s="227" t="s">
        <v>50</v>
      </c>
      <c r="F2680" t="s">
        <v>51</v>
      </c>
      <c r="G2680" t="s">
        <v>13</v>
      </c>
      <c r="H2680" t="s">
        <v>14</v>
      </c>
      <c r="I2680" t="s">
        <v>15</v>
      </c>
      <c r="J2680" t="s">
        <v>16</v>
      </c>
    </row>
    <row r="2681" spans="1:10" x14ac:dyDescent="0.35">
      <c r="A2681" t="s">
        <v>10</v>
      </c>
      <c r="B2681" t="s">
        <v>1717</v>
      </c>
      <c r="C2681" s="227" t="s">
        <v>397</v>
      </c>
      <c r="D2681" s="227">
        <v>209.96</v>
      </c>
      <c r="E2681" s="227" t="s">
        <v>50</v>
      </c>
      <c r="F2681" t="s">
        <v>51</v>
      </c>
      <c r="G2681" t="s">
        <v>13</v>
      </c>
      <c r="H2681" t="s">
        <v>14</v>
      </c>
      <c r="I2681" t="s">
        <v>15</v>
      </c>
      <c r="J2681" t="s">
        <v>16</v>
      </c>
    </row>
    <row r="2682" spans="1:10" x14ac:dyDescent="0.35">
      <c r="A2682" t="s">
        <v>10</v>
      </c>
      <c r="B2682" t="s">
        <v>1717</v>
      </c>
      <c r="C2682" s="227" t="s">
        <v>220</v>
      </c>
      <c r="D2682" s="227">
        <v>192.14</v>
      </c>
      <c r="E2682" s="227" t="s">
        <v>50</v>
      </c>
      <c r="F2682" t="s">
        <v>51</v>
      </c>
      <c r="G2682" t="s">
        <v>13</v>
      </c>
      <c r="H2682" t="s">
        <v>14</v>
      </c>
      <c r="I2682" t="s">
        <v>15</v>
      </c>
      <c r="J2682" t="s">
        <v>16</v>
      </c>
    </row>
    <row r="2683" spans="1:10" x14ac:dyDescent="0.35">
      <c r="A2683" t="s">
        <v>10</v>
      </c>
      <c r="B2683" t="s">
        <v>1717</v>
      </c>
      <c r="C2683" s="227" t="s">
        <v>394</v>
      </c>
      <c r="D2683" s="227">
        <v>209.96</v>
      </c>
      <c r="E2683" s="227" t="s">
        <v>50</v>
      </c>
      <c r="F2683" t="s">
        <v>51</v>
      </c>
      <c r="G2683" t="s">
        <v>13</v>
      </c>
      <c r="H2683" t="s">
        <v>14</v>
      </c>
      <c r="I2683" t="s">
        <v>15</v>
      </c>
      <c r="J2683" t="s">
        <v>16</v>
      </c>
    </row>
    <row r="2684" spans="1:10" x14ac:dyDescent="0.35">
      <c r="A2684" t="s">
        <v>10</v>
      </c>
      <c r="B2684" t="s">
        <v>1717</v>
      </c>
      <c r="C2684" s="227" t="s">
        <v>395</v>
      </c>
      <c r="D2684" s="227">
        <v>191.9</v>
      </c>
      <c r="E2684" s="227" t="s">
        <v>50</v>
      </c>
      <c r="F2684" t="s">
        <v>51</v>
      </c>
      <c r="G2684" t="s">
        <v>13</v>
      </c>
      <c r="H2684" t="s">
        <v>14</v>
      </c>
      <c r="I2684" t="s">
        <v>15</v>
      </c>
      <c r="J2684" t="s">
        <v>16</v>
      </c>
    </row>
    <row r="2685" spans="1:10" x14ac:dyDescent="0.35">
      <c r="A2685" t="s">
        <v>10</v>
      </c>
      <c r="B2685" t="s">
        <v>1717</v>
      </c>
      <c r="C2685" s="227" t="s">
        <v>287</v>
      </c>
      <c r="D2685" s="227">
        <v>177.55</v>
      </c>
      <c r="E2685" s="227" t="s">
        <v>255</v>
      </c>
      <c r="F2685" t="s">
        <v>256</v>
      </c>
      <c r="G2685" t="s">
        <v>13</v>
      </c>
      <c r="H2685" t="s">
        <v>14</v>
      </c>
      <c r="I2685" t="s">
        <v>15</v>
      </c>
      <c r="J2685" t="s">
        <v>16</v>
      </c>
    </row>
    <row r="2686" spans="1:10" x14ac:dyDescent="0.35">
      <c r="A2686" t="s">
        <v>10</v>
      </c>
      <c r="B2686" t="s">
        <v>1717</v>
      </c>
      <c r="C2686" s="227" t="s">
        <v>1745</v>
      </c>
      <c r="D2686" s="227">
        <v>75.099999999999994</v>
      </c>
      <c r="E2686" s="227" t="s">
        <v>45</v>
      </c>
      <c r="F2686" t="s">
        <v>46</v>
      </c>
      <c r="G2686" t="s">
        <v>13</v>
      </c>
      <c r="H2686" t="s">
        <v>14</v>
      </c>
      <c r="I2686" t="s">
        <v>15</v>
      </c>
      <c r="J2686" t="s">
        <v>16</v>
      </c>
    </row>
    <row r="2687" spans="1:10" x14ac:dyDescent="0.35">
      <c r="A2687" t="s">
        <v>10</v>
      </c>
      <c r="B2687" t="s">
        <v>1717</v>
      </c>
      <c r="C2687" s="227" t="s">
        <v>1065</v>
      </c>
      <c r="D2687" s="227">
        <v>160.01</v>
      </c>
      <c r="E2687" s="227" t="s">
        <v>11</v>
      </c>
      <c r="F2687" t="s">
        <v>12</v>
      </c>
      <c r="G2687" t="s">
        <v>13</v>
      </c>
      <c r="H2687" t="s">
        <v>14</v>
      </c>
      <c r="I2687" t="s">
        <v>15</v>
      </c>
      <c r="J2687" t="s">
        <v>16</v>
      </c>
    </row>
    <row r="2688" spans="1:10" x14ac:dyDescent="0.35">
      <c r="A2688" t="s">
        <v>10</v>
      </c>
      <c r="B2688" t="s">
        <v>1717</v>
      </c>
      <c r="C2688" s="227" t="s">
        <v>1746</v>
      </c>
      <c r="D2688" s="227">
        <v>405.02</v>
      </c>
      <c r="E2688" s="227" t="s">
        <v>792</v>
      </c>
      <c r="F2688" t="s">
        <v>793</v>
      </c>
      <c r="G2688" t="s">
        <v>13</v>
      </c>
      <c r="H2688" t="s">
        <v>14</v>
      </c>
      <c r="I2688" t="s">
        <v>15</v>
      </c>
      <c r="J2688" t="s">
        <v>16</v>
      </c>
    </row>
    <row r="2689" spans="1:10" x14ac:dyDescent="0.35">
      <c r="A2689" t="s">
        <v>10</v>
      </c>
      <c r="B2689" t="s">
        <v>1717</v>
      </c>
      <c r="C2689" s="227" t="s">
        <v>695</v>
      </c>
      <c r="D2689" s="227">
        <v>231.8</v>
      </c>
      <c r="E2689" s="227" t="s">
        <v>159</v>
      </c>
      <c r="F2689" t="s">
        <v>160</v>
      </c>
      <c r="G2689" t="s">
        <v>67</v>
      </c>
      <c r="H2689" t="s">
        <v>1393</v>
      </c>
      <c r="I2689" t="s">
        <v>1044</v>
      </c>
      <c r="J2689" t="s">
        <v>1394</v>
      </c>
    </row>
    <row r="2690" spans="1:10" x14ac:dyDescent="0.35">
      <c r="A2690" t="s">
        <v>10</v>
      </c>
      <c r="B2690" t="s">
        <v>1717</v>
      </c>
      <c r="C2690" s="227" t="s">
        <v>272</v>
      </c>
      <c r="D2690" s="227">
        <v>506.95</v>
      </c>
      <c r="E2690" s="227" t="s">
        <v>1747</v>
      </c>
      <c r="F2690" t="s">
        <v>1748</v>
      </c>
      <c r="G2690" t="s">
        <v>73</v>
      </c>
      <c r="H2690" t="s">
        <v>1749</v>
      </c>
      <c r="I2690" t="s">
        <v>82</v>
      </c>
      <c r="J2690" t="s">
        <v>1750</v>
      </c>
    </row>
    <row r="2691" spans="1:10" x14ac:dyDescent="0.35">
      <c r="A2691" t="s">
        <v>10</v>
      </c>
      <c r="B2691" t="s">
        <v>1717</v>
      </c>
      <c r="C2691" s="227" t="s">
        <v>939</v>
      </c>
      <c r="D2691" s="227">
        <v>18.52</v>
      </c>
      <c r="E2691" s="227" t="s">
        <v>1747</v>
      </c>
      <c r="F2691" t="s">
        <v>1748</v>
      </c>
      <c r="G2691" t="s">
        <v>73</v>
      </c>
      <c r="H2691" t="s">
        <v>1749</v>
      </c>
      <c r="I2691" t="s">
        <v>82</v>
      </c>
      <c r="J2691" t="s">
        <v>1750</v>
      </c>
    </row>
    <row r="2692" spans="1:10" x14ac:dyDescent="0.35">
      <c r="A2692" t="s">
        <v>10</v>
      </c>
      <c r="B2692" t="s">
        <v>1717</v>
      </c>
      <c r="C2692" s="227" t="s">
        <v>940</v>
      </c>
      <c r="D2692" s="227">
        <v>18.61</v>
      </c>
      <c r="E2692" s="227" t="s">
        <v>1747</v>
      </c>
      <c r="F2692" t="s">
        <v>1748</v>
      </c>
      <c r="G2692" t="s">
        <v>73</v>
      </c>
      <c r="H2692" t="s">
        <v>1749</v>
      </c>
      <c r="I2692" t="s">
        <v>82</v>
      </c>
      <c r="J2692" t="s">
        <v>1750</v>
      </c>
    </row>
    <row r="2693" spans="1:10" x14ac:dyDescent="0.35">
      <c r="A2693" t="s">
        <v>10</v>
      </c>
      <c r="B2693" t="s">
        <v>1717</v>
      </c>
      <c r="C2693" s="227" t="s">
        <v>254</v>
      </c>
      <c r="D2693" s="227">
        <v>107.45</v>
      </c>
      <c r="E2693" s="227" t="s">
        <v>18</v>
      </c>
      <c r="F2693" t="s">
        <v>19</v>
      </c>
      <c r="G2693" t="s">
        <v>13</v>
      </c>
      <c r="H2693" t="s">
        <v>1749</v>
      </c>
      <c r="I2693" t="s">
        <v>82</v>
      </c>
      <c r="J2693" t="s">
        <v>1750</v>
      </c>
    </row>
    <row r="2694" spans="1:10" x14ac:dyDescent="0.35">
      <c r="A2694" t="s">
        <v>10</v>
      </c>
      <c r="B2694" t="s">
        <v>1717</v>
      </c>
      <c r="C2694" s="227" t="s">
        <v>613</v>
      </c>
      <c r="D2694" s="227">
        <v>207.46</v>
      </c>
      <c r="E2694" s="227" t="s">
        <v>18</v>
      </c>
      <c r="F2694" t="s">
        <v>19</v>
      </c>
      <c r="G2694" t="s">
        <v>13</v>
      </c>
      <c r="H2694" t="s">
        <v>1749</v>
      </c>
      <c r="I2694" t="s">
        <v>82</v>
      </c>
      <c r="J2694" t="s">
        <v>1750</v>
      </c>
    </row>
    <row r="2695" spans="1:10" x14ac:dyDescent="0.35">
      <c r="A2695" t="s">
        <v>10</v>
      </c>
      <c r="B2695" t="s">
        <v>1717</v>
      </c>
      <c r="C2695" s="227" t="s">
        <v>523</v>
      </c>
      <c r="D2695" s="227">
        <v>81.31</v>
      </c>
      <c r="E2695" s="227" t="s">
        <v>511</v>
      </c>
      <c r="F2695" t="s">
        <v>512</v>
      </c>
      <c r="G2695" t="s">
        <v>13</v>
      </c>
      <c r="H2695" t="s">
        <v>14</v>
      </c>
      <c r="I2695" t="s">
        <v>15</v>
      </c>
      <c r="J2695" t="s">
        <v>16</v>
      </c>
    </row>
    <row r="2696" spans="1:10" x14ac:dyDescent="0.35">
      <c r="A2696" t="s">
        <v>10</v>
      </c>
      <c r="B2696" t="s">
        <v>1717</v>
      </c>
      <c r="C2696" s="227" t="s">
        <v>682</v>
      </c>
      <c r="D2696" s="227">
        <v>222.13</v>
      </c>
      <c r="E2696" s="227" t="s">
        <v>61</v>
      </c>
      <c r="F2696" t="s">
        <v>62</v>
      </c>
      <c r="G2696" t="s">
        <v>62</v>
      </c>
      <c r="H2696" t="s">
        <v>1393</v>
      </c>
      <c r="I2696" t="s">
        <v>1044</v>
      </c>
      <c r="J2696" t="s">
        <v>1394</v>
      </c>
    </row>
    <row r="2697" spans="1:10" x14ac:dyDescent="0.35">
      <c r="A2697" t="s">
        <v>10</v>
      </c>
      <c r="B2697" t="s">
        <v>1717</v>
      </c>
      <c r="C2697" s="227" t="s">
        <v>408</v>
      </c>
      <c r="D2697" s="227">
        <v>226.26</v>
      </c>
      <c r="E2697" s="227" t="s">
        <v>61</v>
      </c>
      <c r="F2697" t="s">
        <v>62</v>
      </c>
      <c r="G2697" t="s">
        <v>62</v>
      </c>
      <c r="H2697" t="s">
        <v>1393</v>
      </c>
      <c r="I2697" t="s">
        <v>1044</v>
      </c>
      <c r="J2697" t="s">
        <v>1394</v>
      </c>
    </row>
    <row r="2698" spans="1:10" x14ac:dyDescent="0.35">
      <c r="A2698" t="s">
        <v>10</v>
      </c>
      <c r="B2698" t="s">
        <v>1717</v>
      </c>
      <c r="C2698" s="227" t="s">
        <v>1072</v>
      </c>
      <c r="D2698" s="227">
        <v>163.4</v>
      </c>
      <c r="E2698" s="227" t="s">
        <v>61</v>
      </c>
      <c r="F2698" t="s">
        <v>62</v>
      </c>
      <c r="G2698" t="s">
        <v>62</v>
      </c>
      <c r="H2698" t="s">
        <v>1393</v>
      </c>
      <c r="I2698" t="s">
        <v>1044</v>
      </c>
      <c r="J2698" t="s">
        <v>1394</v>
      </c>
    </row>
    <row r="2699" spans="1:10" x14ac:dyDescent="0.35">
      <c r="A2699" t="s">
        <v>10</v>
      </c>
      <c r="B2699" t="s">
        <v>1717</v>
      </c>
      <c r="C2699" s="227" t="s">
        <v>1073</v>
      </c>
      <c r="D2699" s="227">
        <v>137.34</v>
      </c>
      <c r="E2699" s="227" t="s">
        <v>61</v>
      </c>
      <c r="F2699" t="s">
        <v>62</v>
      </c>
      <c r="G2699" t="s">
        <v>62</v>
      </c>
      <c r="H2699" t="s">
        <v>1393</v>
      </c>
      <c r="I2699" t="s">
        <v>1044</v>
      </c>
      <c r="J2699" t="s">
        <v>1394</v>
      </c>
    </row>
    <row r="2700" spans="1:10" x14ac:dyDescent="0.35">
      <c r="A2700" t="s">
        <v>10</v>
      </c>
      <c r="B2700" t="s">
        <v>1717</v>
      </c>
      <c r="C2700" s="227" t="s">
        <v>89</v>
      </c>
      <c r="D2700" s="227">
        <v>345.5</v>
      </c>
      <c r="E2700" s="227" t="s">
        <v>61</v>
      </c>
      <c r="F2700" t="s">
        <v>62</v>
      </c>
      <c r="G2700" t="s">
        <v>62</v>
      </c>
      <c r="H2700" t="s">
        <v>1393</v>
      </c>
      <c r="I2700" t="s">
        <v>1044</v>
      </c>
      <c r="J2700" t="s">
        <v>1394</v>
      </c>
    </row>
    <row r="2701" spans="1:10" x14ac:dyDescent="0.35">
      <c r="A2701" t="s">
        <v>10</v>
      </c>
      <c r="B2701" t="s">
        <v>1717</v>
      </c>
      <c r="C2701" s="227" t="s">
        <v>1751</v>
      </c>
      <c r="D2701" s="227">
        <v>166.34</v>
      </c>
      <c r="E2701" s="227" t="s">
        <v>61</v>
      </c>
      <c r="F2701" t="s">
        <v>62</v>
      </c>
      <c r="G2701" t="s">
        <v>62</v>
      </c>
      <c r="H2701" t="s">
        <v>1393</v>
      </c>
      <c r="I2701" t="s">
        <v>1044</v>
      </c>
      <c r="J2701" t="s">
        <v>1394</v>
      </c>
    </row>
    <row r="2702" spans="1:10" x14ac:dyDescent="0.35">
      <c r="A2702" t="s">
        <v>10</v>
      </c>
      <c r="B2702" t="s">
        <v>1717</v>
      </c>
      <c r="C2702" s="227" t="s">
        <v>1752</v>
      </c>
      <c r="D2702" s="227">
        <v>143.83000000000001</v>
      </c>
      <c r="E2702" s="227" t="s">
        <v>61</v>
      </c>
      <c r="F2702" t="s">
        <v>62</v>
      </c>
      <c r="G2702" t="s">
        <v>62</v>
      </c>
      <c r="H2702" t="s">
        <v>1393</v>
      </c>
      <c r="I2702" t="s">
        <v>1044</v>
      </c>
      <c r="J2702" t="s">
        <v>1394</v>
      </c>
    </row>
    <row r="2703" spans="1:10" x14ac:dyDescent="0.35">
      <c r="A2703" t="s">
        <v>10</v>
      </c>
      <c r="B2703" t="s">
        <v>1717</v>
      </c>
      <c r="C2703" s="227" t="s">
        <v>1753</v>
      </c>
      <c r="D2703" s="227">
        <v>129.32</v>
      </c>
      <c r="E2703" s="227" t="s">
        <v>61</v>
      </c>
      <c r="F2703" t="s">
        <v>62</v>
      </c>
      <c r="G2703" t="s">
        <v>62</v>
      </c>
      <c r="H2703" t="s">
        <v>1393</v>
      </c>
      <c r="I2703" t="s">
        <v>1044</v>
      </c>
      <c r="J2703" t="s">
        <v>1394</v>
      </c>
    </row>
    <row r="2704" spans="1:10" x14ac:dyDescent="0.35">
      <c r="A2704" t="s">
        <v>10</v>
      </c>
      <c r="B2704" t="s">
        <v>1717</v>
      </c>
      <c r="C2704" s="227" t="s">
        <v>1754</v>
      </c>
      <c r="D2704" s="227">
        <v>133.03</v>
      </c>
      <c r="E2704" s="227" t="s">
        <v>61</v>
      </c>
      <c r="F2704" t="s">
        <v>62</v>
      </c>
      <c r="G2704" t="s">
        <v>62</v>
      </c>
      <c r="H2704" t="s">
        <v>1393</v>
      </c>
      <c r="I2704" t="s">
        <v>1044</v>
      </c>
      <c r="J2704" t="s">
        <v>1394</v>
      </c>
    </row>
    <row r="2705" spans="1:10" x14ac:dyDescent="0.35">
      <c r="A2705" t="s">
        <v>10</v>
      </c>
      <c r="B2705" t="s">
        <v>1717</v>
      </c>
      <c r="C2705" s="227" t="s">
        <v>153</v>
      </c>
      <c r="D2705" s="227">
        <v>113.37</v>
      </c>
      <c r="E2705" s="227" t="s">
        <v>61</v>
      </c>
      <c r="F2705" t="s">
        <v>62</v>
      </c>
      <c r="G2705" t="s">
        <v>62</v>
      </c>
      <c r="H2705" t="s">
        <v>1393</v>
      </c>
      <c r="I2705" t="s">
        <v>1044</v>
      </c>
      <c r="J2705" t="s">
        <v>1394</v>
      </c>
    </row>
    <row r="2706" spans="1:10" x14ac:dyDescent="0.35">
      <c r="A2706" t="s">
        <v>10</v>
      </c>
      <c r="B2706" t="s">
        <v>1717</v>
      </c>
      <c r="C2706" s="227" t="s">
        <v>100</v>
      </c>
      <c r="D2706" s="227">
        <v>150.34</v>
      </c>
      <c r="E2706" s="227" t="s">
        <v>61</v>
      </c>
      <c r="F2706" t="s">
        <v>62</v>
      </c>
      <c r="G2706" t="s">
        <v>62</v>
      </c>
      <c r="H2706" t="s">
        <v>1393</v>
      </c>
      <c r="I2706" t="s">
        <v>1044</v>
      </c>
      <c r="J2706" t="s">
        <v>1394</v>
      </c>
    </row>
    <row r="2707" spans="1:10" x14ac:dyDescent="0.35">
      <c r="A2707" t="s">
        <v>10</v>
      </c>
      <c r="B2707" t="s">
        <v>1717</v>
      </c>
      <c r="C2707" s="227" t="s">
        <v>1249</v>
      </c>
      <c r="D2707" s="227">
        <v>189.73</v>
      </c>
      <c r="E2707" s="227" t="s">
        <v>61</v>
      </c>
      <c r="F2707" t="s">
        <v>62</v>
      </c>
      <c r="G2707" t="s">
        <v>62</v>
      </c>
      <c r="H2707" t="s">
        <v>1393</v>
      </c>
      <c r="I2707" t="s">
        <v>1044</v>
      </c>
      <c r="J2707" t="s">
        <v>1394</v>
      </c>
    </row>
    <row r="2708" spans="1:10" x14ac:dyDescent="0.35">
      <c r="A2708" t="s">
        <v>10</v>
      </c>
      <c r="B2708" t="s">
        <v>1717</v>
      </c>
      <c r="C2708" s="227" t="s">
        <v>972</v>
      </c>
      <c r="D2708" s="227">
        <v>331.28</v>
      </c>
      <c r="E2708" s="227" t="s">
        <v>61</v>
      </c>
      <c r="F2708" t="s">
        <v>62</v>
      </c>
      <c r="G2708" t="s">
        <v>62</v>
      </c>
      <c r="H2708" t="s">
        <v>1393</v>
      </c>
      <c r="I2708" t="s">
        <v>1044</v>
      </c>
      <c r="J2708" t="s">
        <v>1394</v>
      </c>
    </row>
    <row r="2709" spans="1:10" x14ac:dyDescent="0.35">
      <c r="A2709" t="s">
        <v>10</v>
      </c>
      <c r="B2709" t="s">
        <v>1717</v>
      </c>
      <c r="C2709" s="227" t="s">
        <v>145</v>
      </c>
      <c r="D2709" s="227">
        <v>901.67</v>
      </c>
      <c r="E2709" s="227" t="s">
        <v>136</v>
      </c>
      <c r="F2709" t="s">
        <v>652</v>
      </c>
      <c r="G2709" t="s">
        <v>457</v>
      </c>
      <c r="H2709" t="s">
        <v>1393</v>
      </c>
      <c r="I2709" t="s">
        <v>1044</v>
      </c>
      <c r="J2709" t="s">
        <v>1394</v>
      </c>
    </row>
    <row r="2710" spans="1:10" x14ac:dyDescent="0.35">
      <c r="A2710" t="s">
        <v>10</v>
      </c>
      <c r="B2710" t="s">
        <v>1717</v>
      </c>
      <c r="C2710" s="227" t="s">
        <v>486</v>
      </c>
      <c r="D2710" s="227">
        <v>136.38</v>
      </c>
      <c r="E2710" s="227" t="s">
        <v>136</v>
      </c>
      <c r="F2710" t="s">
        <v>652</v>
      </c>
      <c r="G2710" t="s">
        <v>457</v>
      </c>
      <c r="H2710" t="s">
        <v>1393</v>
      </c>
      <c r="I2710" t="s">
        <v>1044</v>
      </c>
      <c r="J2710" t="s">
        <v>1394</v>
      </c>
    </row>
    <row r="2711" spans="1:10" x14ac:dyDescent="0.35">
      <c r="A2711" t="s">
        <v>10</v>
      </c>
      <c r="B2711" t="s">
        <v>1717</v>
      </c>
      <c r="C2711" s="227" t="s">
        <v>1755</v>
      </c>
      <c r="D2711" s="227">
        <v>78.97</v>
      </c>
      <c r="E2711" s="227" t="s">
        <v>136</v>
      </c>
      <c r="F2711" t="s">
        <v>652</v>
      </c>
      <c r="G2711" t="s">
        <v>457</v>
      </c>
      <c r="H2711" t="s">
        <v>1393</v>
      </c>
      <c r="I2711" t="s">
        <v>1044</v>
      </c>
      <c r="J2711" t="s">
        <v>1394</v>
      </c>
    </row>
    <row r="2712" spans="1:10" x14ac:dyDescent="0.35">
      <c r="A2712" t="s">
        <v>10</v>
      </c>
      <c r="B2712" t="s">
        <v>1717</v>
      </c>
      <c r="C2712" s="227" t="s">
        <v>1756</v>
      </c>
      <c r="D2712" s="227">
        <v>547.52</v>
      </c>
      <c r="E2712" s="227" t="s">
        <v>123</v>
      </c>
      <c r="F2712" t="s">
        <v>456</v>
      </c>
      <c r="G2712" t="s">
        <v>457</v>
      </c>
      <c r="H2712" t="s">
        <v>1393</v>
      </c>
      <c r="I2712" t="s">
        <v>1044</v>
      </c>
      <c r="J2712" t="s">
        <v>1394</v>
      </c>
    </row>
    <row r="2713" spans="1:10" x14ac:dyDescent="0.35">
      <c r="A2713" t="s">
        <v>10</v>
      </c>
      <c r="B2713" t="s">
        <v>1717</v>
      </c>
      <c r="C2713" s="227" t="s">
        <v>1757</v>
      </c>
      <c r="D2713" s="227">
        <v>929.1</v>
      </c>
      <c r="E2713" s="227" t="s">
        <v>123</v>
      </c>
      <c r="F2713" t="s">
        <v>456</v>
      </c>
      <c r="G2713" t="s">
        <v>457</v>
      </c>
      <c r="H2713" t="s">
        <v>1393</v>
      </c>
      <c r="I2713" t="s">
        <v>1044</v>
      </c>
      <c r="J2713" t="s">
        <v>1394</v>
      </c>
    </row>
    <row r="2714" spans="1:10" x14ac:dyDescent="0.35">
      <c r="A2714" t="s">
        <v>10</v>
      </c>
      <c r="B2714" t="s">
        <v>1717</v>
      </c>
      <c r="C2714" s="227" t="s">
        <v>1758</v>
      </c>
      <c r="D2714" s="227">
        <v>923.74</v>
      </c>
      <c r="E2714" s="227" t="s">
        <v>123</v>
      </c>
      <c r="F2714" t="s">
        <v>456</v>
      </c>
      <c r="G2714" t="s">
        <v>457</v>
      </c>
      <c r="H2714" t="s">
        <v>1393</v>
      </c>
      <c r="I2714" t="s">
        <v>1044</v>
      </c>
      <c r="J2714" t="s">
        <v>1394</v>
      </c>
    </row>
    <row r="2715" spans="1:10" x14ac:dyDescent="0.35">
      <c r="A2715" t="s">
        <v>10</v>
      </c>
      <c r="B2715" t="s">
        <v>1717</v>
      </c>
      <c r="C2715" s="227" t="s">
        <v>1759</v>
      </c>
      <c r="D2715" s="227">
        <v>930.77</v>
      </c>
      <c r="E2715" s="227" t="s">
        <v>123</v>
      </c>
      <c r="F2715" t="s">
        <v>456</v>
      </c>
      <c r="G2715" t="s">
        <v>457</v>
      </c>
      <c r="H2715" t="s">
        <v>1393</v>
      </c>
      <c r="I2715" t="s">
        <v>1044</v>
      </c>
      <c r="J2715" t="s">
        <v>1394</v>
      </c>
    </row>
    <row r="2716" spans="1:10" x14ac:dyDescent="0.35">
      <c r="A2716" t="s">
        <v>10</v>
      </c>
      <c r="B2716" t="s">
        <v>1717</v>
      </c>
      <c r="C2716" s="227" t="s">
        <v>496</v>
      </c>
      <c r="D2716" s="227">
        <v>1058.22</v>
      </c>
      <c r="E2716" s="227" t="s">
        <v>123</v>
      </c>
      <c r="F2716" t="s">
        <v>456</v>
      </c>
      <c r="G2716" t="s">
        <v>457</v>
      </c>
      <c r="H2716" t="s">
        <v>1393</v>
      </c>
      <c r="I2716" t="s">
        <v>1044</v>
      </c>
      <c r="J2716" t="s">
        <v>1394</v>
      </c>
    </row>
    <row r="2717" spans="1:10" x14ac:dyDescent="0.35">
      <c r="A2717" t="s">
        <v>10</v>
      </c>
      <c r="B2717" t="s">
        <v>1717</v>
      </c>
      <c r="C2717" s="227" t="s">
        <v>60</v>
      </c>
      <c r="D2717" s="227">
        <v>843.81</v>
      </c>
      <c r="E2717" s="227" t="s">
        <v>123</v>
      </c>
      <c r="F2717" t="s">
        <v>456</v>
      </c>
      <c r="G2717" t="s">
        <v>457</v>
      </c>
      <c r="H2717" t="s">
        <v>1393</v>
      </c>
      <c r="I2717" t="s">
        <v>1044</v>
      </c>
      <c r="J2717" t="s">
        <v>1394</v>
      </c>
    </row>
    <row r="2718" spans="1:10" x14ac:dyDescent="0.35">
      <c r="A2718" t="s">
        <v>10</v>
      </c>
      <c r="B2718" t="s">
        <v>1717</v>
      </c>
      <c r="C2718" s="227" t="s">
        <v>190</v>
      </c>
      <c r="D2718" s="227">
        <v>855.02</v>
      </c>
      <c r="E2718" s="227" t="s">
        <v>123</v>
      </c>
      <c r="F2718" t="s">
        <v>456</v>
      </c>
      <c r="G2718" t="s">
        <v>457</v>
      </c>
      <c r="H2718" t="s">
        <v>1393</v>
      </c>
      <c r="I2718" t="s">
        <v>1044</v>
      </c>
      <c r="J2718" t="s">
        <v>1394</v>
      </c>
    </row>
    <row r="2719" spans="1:10" x14ac:dyDescent="0.35">
      <c r="A2719" t="s">
        <v>10</v>
      </c>
      <c r="B2719" t="s">
        <v>1717</v>
      </c>
      <c r="C2719" s="227" t="s">
        <v>79</v>
      </c>
      <c r="D2719" s="227">
        <v>846.77</v>
      </c>
      <c r="E2719" s="227" t="s">
        <v>123</v>
      </c>
      <c r="F2719" t="s">
        <v>456</v>
      </c>
      <c r="G2719" t="s">
        <v>457</v>
      </c>
      <c r="H2719" t="s">
        <v>1393</v>
      </c>
      <c r="I2719" t="s">
        <v>1044</v>
      </c>
      <c r="J2719" t="s">
        <v>1394</v>
      </c>
    </row>
    <row r="2720" spans="1:10" x14ac:dyDescent="0.35">
      <c r="A2720" t="s">
        <v>10</v>
      </c>
      <c r="B2720" t="s">
        <v>1717</v>
      </c>
      <c r="C2720" s="227" t="s">
        <v>151</v>
      </c>
      <c r="D2720" s="227">
        <v>805.97</v>
      </c>
      <c r="E2720" s="227" t="s">
        <v>123</v>
      </c>
      <c r="F2720" t="s">
        <v>456</v>
      </c>
      <c r="G2720" t="s">
        <v>457</v>
      </c>
      <c r="H2720" t="s">
        <v>1393</v>
      </c>
      <c r="I2720" t="s">
        <v>1044</v>
      </c>
      <c r="J2720" t="s">
        <v>1394</v>
      </c>
    </row>
    <row r="2721" spans="1:10" x14ac:dyDescent="0.35">
      <c r="A2721" t="s">
        <v>10</v>
      </c>
      <c r="B2721" t="s">
        <v>1717</v>
      </c>
      <c r="C2721" s="227" t="s">
        <v>152</v>
      </c>
      <c r="D2721" s="227">
        <v>876.1</v>
      </c>
      <c r="E2721" s="227" t="s">
        <v>123</v>
      </c>
      <c r="F2721" t="s">
        <v>456</v>
      </c>
      <c r="G2721" t="s">
        <v>457</v>
      </c>
      <c r="H2721" t="s">
        <v>1393</v>
      </c>
      <c r="I2721" t="s">
        <v>1044</v>
      </c>
      <c r="J2721" t="s">
        <v>1394</v>
      </c>
    </row>
    <row r="2722" spans="1:10" x14ac:dyDescent="0.35">
      <c r="A2722" t="s">
        <v>10</v>
      </c>
      <c r="B2722" t="s">
        <v>1717</v>
      </c>
      <c r="C2722" s="227" t="s">
        <v>150</v>
      </c>
      <c r="D2722" s="227">
        <v>929.22</v>
      </c>
      <c r="E2722" s="227" t="s">
        <v>123</v>
      </c>
      <c r="F2722" t="s">
        <v>456</v>
      </c>
      <c r="G2722" t="s">
        <v>457</v>
      </c>
      <c r="H2722" t="s">
        <v>1393</v>
      </c>
      <c r="I2722" t="s">
        <v>1044</v>
      </c>
      <c r="J2722" t="s">
        <v>1394</v>
      </c>
    </row>
    <row r="2723" spans="1:10" x14ac:dyDescent="0.35">
      <c r="A2723" t="s">
        <v>10</v>
      </c>
      <c r="B2723" t="s">
        <v>1717</v>
      </c>
      <c r="C2723" s="227" t="s">
        <v>497</v>
      </c>
      <c r="D2723" s="227">
        <v>317.31</v>
      </c>
      <c r="E2723" s="227" t="s">
        <v>306</v>
      </c>
      <c r="F2723" t="s">
        <v>307</v>
      </c>
      <c r="G2723" t="s">
        <v>73</v>
      </c>
      <c r="H2723" t="s">
        <v>1393</v>
      </c>
      <c r="I2723" t="s">
        <v>1044</v>
      </c>
      <c r="J2723" t="s">
        <v>1394</v>
      </c>
    </row>
    <row r="2724" spans="1:10" x14ac:dyDescent="0.35">
      <c r="A2724" t="s">
        <v>10</v>
      </c>
      <c r="B2724" t="s">
        <v>1717</v>
      </c>
      <c r="C2724" s="227" t="s">
        <v>1760</v>
      </c>
      <c r="D2724" s="227">
        <v>177.94</v>
      </c>
      <c r="E2724" s="227" t="s">
        <v>306</v>
      </c>
      <c r="F2724" t="s">
        <v>307</v>
      </c>
      <c r="G2724" t="s">
        <v>73</v>
      </c>
      <c r="H2724" t="s">
        <v>1393</v>
      </c>
      <c r="I2724" t="s">
        <v>1044</v>
      </c>
      <c r="J2724" t="s">
        <v>1394</v>
      </c>
    </row>
    <row r="2725" spans="1:10" x14ac:dyDescent="0.35">
      <c r="A2725" t="s">
        <v>10</v>
      </c>
      <c r="B2725" t="s">
        <v>1717</v>
      </c>
      <c r="C2725" s="227" t="s">
        <v>168</v>
      </c>
      <c r="D2725" s="227">
        <v>271.5</v>
      </c>
      <c r="E2725" s="227" t="s">
        <v>306</v>
      </c>
      <c r="F2725" t="s">
        <v>307</v>
      </c>
      <c r="G2725" t="s">
        <v>73</v>
      </c>
      <c r="H2725" t="s">
        <v>1393</v>
      </c>
      <c r="I2725" t="s">
        <v>1044</v>
      </c>
      <c r="J2725" t="s">
        <v>1394</v>
      </c>
    </row>
    <row r="2726" spans="1:10" x14ac:dyDescent="0.35">
      <c r="A2726" t="s">
        <v>10</v>
      </c>
      <c r="B2726" t="s">
        <v>1717</v>
      </c>
      <c r="C2726" s="227" t="s">
        <v>213</v>
      </c>
      <c r="D2726" s="227">
        <v>1401.58</v>
      </c>
      <c r="E2726" s="227" t="s">
        <v>135</v>
      </c>
      <c r="F2726" t="s">
        <v>373</v>
      </c>
      <c r="G2726" t="s">
        <v>312</v>
      </c>
      <c r="H2726" t="s">
        <v>371</v>
      </c>
      <c r="I2726" t="s">
        <v>15</v>
      </c>
      <c r="J2726" t="s">
        <v>372</v>
      </c>
    </row>
    <row r="2727" spans="1:10" x14ac:dyDescent="0.35">
      <c r="A2727" t="s">
        <v>10</v>
      </c>
      <c r="B2727" t="s">
        <v>1717</v>
      </c>
      <c r="C2727" s="227" t="s">
        <v>239</v>
      </c>
      <c r="D2727" s="227">
        <v>66.44</v>
      </c>
      <c r="E2727" s="227" t="s">
        <v>36</v>
      </c>
      <c r="F2727" t="s">
        <v>37</v>
      </c>
      <c r="G2727" t="s">
        <v>13</v>
      </c>
      <c r="H2727" t="s">
        <v>14</v>
      </c>
      <c r="I2727" t="s">
        <v>15</v>
      </c>
      <c r="J2727" t="s">
        <v>16</v>
      </c>
    </row>
    <row r="2728" spans="1:10" x14ac:dyDescent="0.35">
      <c r="A2728" t="s">
        <v>10</v>
      </c>
      <c r="B2728" t="s">
        <v>1717</v>
      </c>
      <c r="C2728" s="227" t="s">
        <v>806</v>
      </c>
      <c r="D2728" s="227">
        <v>66.37</v>
      </c>
      <c r="E2728" s="227" t="s">
        <v>36</v>
      </c>
      <c r="F2728" t="s">
        <v>37</v>
      </c>
      <c r="G2728" t="s">
        <v>13</v>
      </c>
      <c r="H2728" t="s">
        <v>14</v>
      </c>
      <c r="I2728" t="s">
        <v>15</v>
      </c>
      <c r="J2728" t="s">
        <v>16</v>
      </c>
    </row>
    <row r="2729" spans="1:10" x14ac:dyDescent="0.35">
      <c r="A2729" t="s">
        <v>10</v>
      </c>
      <c r="B2729" t="s">
        <v>1717</v>
      </c>
      <c r="C2729" s="227" t="s">
        <v>666</v>
      </c>
      <c r="D2729" s="227">
        <v>103.67</v>
      </c>
      <c r="E2729" s="227" t="s">
        <v>519</v>
      </c>
      <c r="F2729" t="s">
        <v>520</v>
      </c>
      <c r="G2729" t="s">
        <v>309</v>
      </c>
      <c r="H2729" t="s">
        <v>521</v>
      </c>
      <c r="I2729" t="s">
        <v>522</v>
      </c>
      <c r="J2729" t="s">
        <v>521</v>
      </c>
    </row>
    <row r="2730" spans="1:10" x14ac:dyDescent="0.35">
      <c r="A2730" t="s">
        <v>10</v>
      </c>
      <c r="B2730" t="s">
        <v>1717</v>
      </c>
      <c r="C2730" s="227" t="s">
        <v>476</v>
      </c>
      <c r="D2730" s="227">
        <v>144.21</v>
      </c>
      <c r="E2730" s="227" t="s">
        <v>61</v>
      </c>
      <c r="F2730" t="s">
        <v>62</v>
      </c>
      <c r="G2730" t="s">
        <v>62</v>
      </c>
      <c r="H2730" t="s">
        <v>1393</v>
      </c>
      <c r="I2730" t="s">
        <v>1044</v>
      </c>
      <c r="J2730" t="s">
        <v>1394</v>
      </c>
    </row>
    <row r="2731" spans="1:10" x14ac:dyDescent="0.35">
      <c r="A2731" t="s">
        <v>10</v>
      </c>
      <c r="B2731" t="s">
        <v>1717</v>
      </c>
      <c r="C2731" s="227" t="s">
        <v>121</v>
      </c>
      <c r="D2731" s="227">
        <v>404.36</v>
      </c>
      <c r="E2731" s="227" t="s">
        <v>86</v>
      </c>
      <c r="F2731" t="s">
        <v>87</v>
      </c>
      <c r="G2731" t="s">
        <v>67</v>
      </c>
      <c r="H2731" t="s">
        <v>1393</v>
      </c>
      <c r="I2731" t="s">
        <v>1044</v>
      </c>
      <c r="J2731" t="s">
        <v>1394</v>
      </c>
    </row>
    <row r="2732" spans="1:10" x14ac:dyDescent="0.35">
      <c r="A2732" t="s">
        <v>10</v>
      </c>
      <c r="B2732" t="s">
        <v>1717</v>
      </c>
      <c r="C2732" s="227" t="s">
        <v>364</v>
      </c>
      <c r="D2732" s="227">
        <v>264.18</v>
      </c>
      <c r="E2732" s="227" t="s">
        <v>86</v>
      </c>
      <c r="F2732" t="s">
        <v>87</v>
      </c>
      <c r="G2732" t="s">
        <v>67</v>
      </c>
      <c r="H2732" t="s">
        <v>1393</v>
      </c>
      <c r="I2732" t="s">
        <v>1044</v>
      </c>
      <c r="J2732" t="s">
        <v>1394</v>
      </c>
    </row>
    <row r="2733" spans="1:10" x14ac:dyDescent="0.35">
      <c r="A2733" t="s">
        <v>10</v>
      </c>
      <c r="B2733" t="s">
        <v>1717</v>
      </c>
      <c r="C2733" s="227" t="s">
        <v>683</v>
      </c>
      <c r="D2733" s="227">
        <v>232.89</v>
      </c>
      <c r="E2733" s="227" t="s">
        <v>86</v>
      </c>
      <c r="F2733" t="s">
        <v>87</v>
      </c>
      <c r="G2733" t="s">
        <v>67</v>
      </c>
      <c r="H2733" t="s">
        <v>1393</v>
      </c>
      <c r="I2733" t="s">
        <v>1044</v>
      </c>
      <c r="J2733" t="s">
        <v>1394</v>
      </c>
    </row>
    <row r="2734" spans="1:10" x14ac:dyDescent="0.35">
      <c r="A2734" t="s">
        <v>10</v>
      </c>
      <c r="B2734" t="s">
        <v>1717</v>
      </c>
      <c r="C2734" s="227" t="s">
        <v>967</v>
      </c>
      <c r="D2734" s="227">
        <v>135.44999999999999</v>
      </c>
      <c r="E2734" s="227" t="s">
        <v>86</v>
      </c>
      <c r="F2734" t="s">
        <v>87</v>
      </c>
      <c r="G2734" t="s">
        <v>67</v>
      </c>
      <c r="H2734" t="s">
        <v>1393</v>
      </c>
      <c r="I2734" t="s">
        <v>1044</v>
      </c>
      <c r="J2734" t="s">
        <v>1394</v>
      </c>
    </row>
    <row r="2735" spans="1:10" x14ac:dyDescent="0.35">
      <c r="A2735" t="s">
        <v>10</v>
      </c>
      <c r="B2735" t="s">
        <v>1717</v>
      </c>
      <c r="C2735" s="227" t="s">
        <v>105</v>
      </c>
      <c r="D2735" s="227">
        <v>444.35</v>
      </c>
      <c r="E2735" s="227" t="s">
        <v>95</v>
      </c>
      <c r="F2735" t="s">
        <v>96</v>
      </c>
      <c r="G2735" t="s">
        <v>80</v>
      </c>
      <c r="H2735" t="s">
        <v>1393</v>
      </c>
      <c r="I2735" t="s">
        <v>1044</v>
      </c>
      <c r="J2735" t="s">
        <v>1394</v>
      </c>
    </row>
    <row r="2736" spans="1:10" x14ac:dyDescent="0.35">
      <c r="A2736" t="s">
        <v>10</v>
      </c>
      <c r="B2736" t="s">
        <v>1717</v>
      </c>
      <c r="C2736" s="227" t="s">
        <v>425</v>
      </c>
      <c r="D2736" s="227">
        <v>654.07000000000005</v>
      </c>
      <c r="E2736" s="227" t="s">
        <v>95</v>
      </c>
      <c r="F2736" t="s">
        <v>96</v>
      </c>
      <c r="G2736" t="s">
        <v>80</v>
      </c>
      <c r="H2736" t="s">
        <v>1393</v>
      </c>
      <c r="I2736" t="s">
        <v>1044</v>
      </c>
      <c r="J2736" t="s">
        <v>1394</v>
      </c>
    </row>
    <row r="2737" spans="1:10" x14ac:dyDescent="0.35">
      <c r="A2737" t="s">
        <v>10</v>
      </c>
      <c r="B2737" t="s">
        <v>1717</v>
      </c>
      <c r="C2737" s="227" t="s">
        <v>1199</v>
      </c>
      <c r="D2737" s="227">
        <v>448.73</v>
      </c>
      <c r="E2737" s="227" t="s">
        <v>95</v>
      </c>
      <c r="F2737" t="s">
        <v>96</v>
      </c>
      <c r="G2737" t="s">
        <v>80</v>
      </c>
      <c r="H2737" t="s">
        <v>1393</v>
      </c>
      <c r="I2737" t="s">
        <v>1044</v>
      </c>
      <c r="J2737" t="s">
        <v>1394</v>
      </c>
    </row>
    <row r="2738" spans="1:10" x14ac:dyDescent="0.35">
      <c r="A2738" t="s">
        <v>10</v>
      </c>
      <c r="B2738" t="s">
        <v>1717</v>
      </c>
      <c r="C2738" s="227" t="s">
        <v>140</v>
      </c>
      <c r="D2738" s="227">
        <v>166.69</v>
      </c>
      <c r="E2738" s="227" t="s">
        <v>65</v>
      </c>
      <c r="F2738" t="s">
        <v>66</v>
      </c>
      <c r="G2738" t="s">
        <v>67</v>
      </c>
      <c r="H2738" t="s">
        <v>1393</v>
      </c>
      <c r="I2738" t="s">
        <v>1044</v>
      </c>
      <c r="J2738" t="s">
        <v>1394</v>
      </c>
    </row>
    <row r="2739" spans="1:10" x14ac:dyDescent="0.35">
      <c r="A2739" t="s">
        <v>10</v>
      </c>
      <c r="B2739" t="s">
        <v>1717</v>
      </c>
      <c r="C2739" s="227" t="s">
        <v>837</v>
      </c>
      <c r="D2739" s="227">
        <v>203.53</v>
      </c>
      <c r="E2739" s="227" t="s">
        <v>65</v>
      </c>
      <c r="F2739" t="s">
        <v>66</v>
      </c>
      <c r="G2739" t="s">
        <v>67</v>
      </c>
      <c r="H2739" t="s">
        <v>1393</v>
      </c>
      <c r="I2739" t="s">
        <v>1044</v>
      </c>
      <c r="J2739" t="s">
        <v>1394</v>
      </c>
    </row>
    <row r="2740" spans="1:10" x14ac:dyDescent="0.35">
      <c r="A2740" t="s">
        <v>10</v>
      </c>
      <c r="B2740" t="s">
        <v>1717</v>
      </c>
      <c r="C2740" s="227" t="s">
        <v>538</v>
      </c>
      <c r="D2740" s="227">
        <v>160.81</v>
      </c>
      <c r="E2740" s="227" t="s">
        <v>65</v>
      </c>
      <c r="F2740" t="s">
        <v>66</v>
      </c>
      <c r="G2740" t="s">
        <v>67</v>
      </c>
      <c r="H2740" t="s">
        <v>1393</v>
      </c>
      <c r="I2740" t="s">
        <v>1044</v>
      </c>
      <c r="J2740" t="s">
        <v>1394</v>
      </c>
    </row>
    <row r="2741" spans="1:10" x14ac:dyDescent="0.35">
      <c r="A2741" t="s">
        <v>10</v>
      </c>
      <c r="B2741" t="s">
        <v>1717</v>
      </c>
      <c r="C2741" s="227" t="s">
        <v>839</v>
      </c>
      <c r="D2741" s="227">
        <v>119.59</v>
      </c>
      <c r="E2741" s="227" t="s">
        <v>65</v>
      </c>
      <c r="F2741" t="s">
        <v>66</v>
      </c>
      <c r="G2741" t="s">
        <v>67</v>
      </c>
      <c r="H2741" t="s">
        <v>1393</v>
      </c>
      <c r="I2741" t="s">
        <v>1044</v>
      </c>
      <c r="J2741" t="s">
        <v>1394</v>
      </c>
    </row>
    <row r="2742" spans="1:10" x14ac:dyDescent="0.35">
      <c r="A2742" t="s">
        <v>10</v>
      </c>
      <c r="B2742" t="s">
        <v>1717</v>
      </c>
      <c r="C2742" s="227" t="s">
        <v>840</v>
      </c>
      <c r="D2742" s="227">
        <v>124.12</v>
      </c>
      <c r="E2742" s="227" t="s">
        <v>65</v>
      </c>
      <c r="F2742" t="s">
        <v>66</v>
      </c>
      <c r="G2742" t="s">
        <v>67</v>
      </c>
      <c r="H2742" t="s">
        <v>1393</v>
      </c>
      <c r="I2742" t="s">
        <v>1044</v>
      </c>
      <c r="J2742" t="s">
        <v>1394</v>
      </c>
    </row>
    <row r="2743" spans="1:10" x14ac:dyDescent="0.35">
      <c r="A2743" t="s">
        <v>10</v>
      </c>
      <c r="B2743" t="s">
        <v>1717</v>
      </c>
      <c r="C2743" s="227" t="s">
        <v>841</v>
      </c>
      <c r="D2743" s="227">
        <v>336.46</v>
      </c>
      <c r="E2743" s="227" t="s">
        <v>65</v>
      </c>
      <c r="F2743" t="s">
        <v>66</v>
      </c>
      <c r="G2743" t="s">
        <v>67</v>
      </c>
      <c r="H2743" t="s">
        <v>1393</v>
      </c>
      <c r="I2743" t="s">
        <v>1044</v>
      </c>
      <c r="J2743" t="s">
        <v>1394</v>
      </c>
    </row>
    <row r="2744" spans="1:10" x14ac:dyDescent="0.35">
      <c r="A2744" t="s">
        <v>10</v>
      </c>
      <c r="B2744" t="s">
        <v>1717</v>
      </c>
      <c r="C2744" s="227" t="s">
        <v>843</v>
      </c>
      <c r="D2744" s="227">
        <v>178</v>
      </c>
      <c r="E2744" s="227" t="s">
        <v>65</v>
      </c>
      <c r="F2744" t="s">
        <v>66</v>
      </c>
      <c r="G2744" t="s">
        <v>67</v>
      </c>
      <c r="H2744" t="s">
        <v>1393</v>
      </c>
      <c r="I2744" t="s">
        <v>1044</v>
      </c>
      <c r="J2744" t="s">
        <v>1394</v>
      </c>
    </row>
    <row r="2745" spans="1:10" x14ac:dyDescent="0.35">
      <c r="A2745" t="s">
        <v>10</v>
      </c>
      <c r="B2745" t="s">
        <v>1717</v>
      </c>
      <c r="C2745" s="227" t="s">
        <v>1679</v>
      </c>
      <c r="D2745" s="227">
        <v>128.59</v>
      </c>
      <c r="E2745" s="227" t="s">
        <v>65</v>
      </c>
      <c r="F2745" t="s">
        <v>66</v>
      </c>
      <c r="G2745" t="s">
        <v>67</v>
      </c>
      <c r="H2745" t="s">
        <v>1393</v>
      </c>
      <c r="I2745" t="s">
        <v>1044</v>
      </c>
      <c r="J2745" t="s">
        <v>1394</v>
      </c>
    </row>
    <row r="2746" spans="1:10" x14ac:dyDescent="0.35">
      <c r="A2746" t="s">
        <v>10</v>
      </c>
      <c r="B2746" t="s">
        <v>1717</v>
      </c>
      <c r="C2746" s="227" t="s">
        <v>1761</v>
      </c>
      <c r="D2746" s="227">
        <v>201.75</v>
      </c>
      <c r="E2746" s="227" t="s">
        <v>65</v>
      </c>
      <c r="F2746" t="s">
        <v>66</v>
      </c>
      <c r="G2746" t="s">
        <v>67</v>
      </c>
      <c r="H2746" t="s">
        <v>1393</v>
      </c>
      <c r="I2746" t="s">
        <v>1044</v>
      </c>
      <c r="J2746" t="s">
        <v>1394</v>
      </c>
    </row>
    <row r="2747" spans="1:10" x14ac:dyDescent="0.35">
      <c r="A2747" t="s">
        <v>10</v>
      </c>
      <c r="B2747" t="s">
        <v>1717</v>
      </c>
      <c r="C2747" s="227" t="s">
        <v>1762</v>
      </c>
      <c r="D2747" s="227">
        <v>101.36</v>
      </c>
      <c r="E2747" s="227" t="s">
        <v>884</v>
      </c>
      <c r="F2747" t="s">
        <v>885</v>
      </c>
      <c r="G2747" t="s">
        <v>73</v>
      </c>
      <c r="H2747" t="s">
        <v>1393</v>
      </c>
      <c r="I2747" t="s">
        <v>1044</v>
      </c>
      <c r="J2747" t="s">
        <v>1394</v>
      </c>
    </row>
    <row r="2748" spans="1:10" x14ac:dyDescent="0.35">
      <c r="A2748" t="s">
        <v>10</v>
      </c>
      <c r="B2748" t="s">
        <v>1717</v>
      </c>
      <c r="C2748" s="227" t="s">
        <v>1763</v>
      </c>
      <c r="D2748" s="227">
        <v>210.47</v>
      </c>
      <c r="E2748" s="227" t="s">
        <v>506</v>
      </c>
      <c r="F2748" t="s">
        <v>507</v>
      </c>
      <c r="G2748" t="s">
        <v>309</v>
      </c>
      <c r="H2748" t="s">
        <v>1393</v>
      </c>
      <c r="I2748" t="s">
        <v>1044</v>
      </c>
      <c r="J2748" t="s">
        <v>1394</v>
      </c>
    </row>
    <row r="2749" spans="1:10" x14ac:dyDescent="0.35">
      <c r="A2749" t="s">
        <v>10</v>
      </c>
      <c r="B2749" t="s">
        <v>1717</v>
      </c>
      <c r="C2749" s="227" t="s">
        <v>84</v>
      </c>
      <c r="D2749" s="227">
        <v>492.37</v>
      </c>
      <c r="E2749" s="227" t="s">
        <v>506</v>
      </c>
      <c r="F2749" t="s">
        <v>507</v>
      </c>
      <c r="G2749" t="s">
        <v>309</v>
      </c>
      <c r="H2749" t="s">
        <v>1393</v>
      </c>
      <c r="I2749" t="s">
        <v>1044</v>
      </c>
      <c r="J2749" t="s">
        <v>1394</v>
      </c>
    </row>
    <row r="2750" spans="1:10" x14ac:dyDescent="0.35">
      <c r="A2750" t="s">
        <v>10</v>
      </c>
      <c r="B2750" t="s">
        <v>1717</v>
      </c>
      <c r="C2750" s="227" t="s">
        <v>65</v>
      </c>
      <c r="D2750" s="227">
        <v>344.4</v>
      </c>
      <c r="E2750" s="227" t="s">
        <v>147</v>
      </c>
      <c r="F2750" t="s">
        <v>148</v>
      </c>
      <c r="G2750" t="s">
        <v>80</v>
      </c>
      <c r="H2750" t="s">
        <v>1393</v>
      </c>
      <c r="I2750" t="s">
        <v>1044</v>
      </c>
      <c r="J2750" t="s">
        <v>1394</v>
      </c>
    </row>
    <row r="2751" spans="1:10" x14ac:dyDescent="0.35">
      <c r="A2751" t="s">
        <v>10</v>
      </c>
      <c r="B2751" t="s">
        <v>1717</v>
      </c>
      <c r="C2751" s="227" t="s">
        <v>135</v>
      </c>
      <c r="D2751" s="227">
        <v>140.43</v>
      </c>
      <c r="E2751" s="227" t="s">
        <v>508</v>
      </c>
      <c r="F2751" t="s">
        <v>509</v>
      </c>
      <c r="G2751" t="s">
        <v>179</v>
      </c>
      <c r="H2751" t="s">
        <v>1393</v>
      </c>
      <c r="I2751" t="s">
        <v>1044</v>
      </c>
      <c r="J2751" t="s">
        <v>1394</v>
      </c>
    </row>
    <row r="2752" spans="1:10" x14ac:dyDescent="0.35">
      <c r="A2752" t="s">
        <v>10</v>
      </c>
      <c r="B2752" t="s">
        <v>1717</v>
      </c>
      <c r="C2752" s="227" t="s">
        <v>838</v>
      </c>
      <c r="D2752" s="227">
        <v>104.31</v>
      </c>
      <c r="E2752" s="227" t="s">
        <v>112</v>
      </c>
      <c r="F2752" t="s">
        <v>113</v>
      </c>
      <c r="G2752" t="s">
        <v>67</v>
      </c>
      <c r="H2752" t="s">
        <v>1393</v>
      </c>
      <c r="I2752" t="s">
        <v>1044</v>
      </c>
      <c r="J2752" t="s">
        <v>1394</v>
      </c>
    </row>
    <row r="2753" spans="1:10" x14ac:dyDescent="0.35">
      <c r="A2753" t="s">
        <v>10</v>
      </c>
      <c r="B2753" t="s">
        <v>1717</v>
      </c>
      <c r="C2753" s="227" t="s">
        <v>842</v>
      </c>
      <c r="D2753" s="227">
        <v>171.98</v>
      </c>
      <c r="E2753" s="227" t="s">
        <v>98</v>
      </c>
      <c r="F2753" t="s">
        <v>99</v>
      </c>
      <c r="G2753" t="s">
        <v>67</v>
      </c>
      <c r="H2753" t="s">
        <v>1393</v>
      </c>
      <c r="I2753" t="s">
        <v>1044</v>
      </c>
      <c r="J2753" t="s">
        <v>1394</v>
      </c>
    </row>
    <row r="2754" spans="1:10" x14ac:dyDescent="0.35">
      <c r="A2754" t="s">
        <v>10</v>
      </c>
      <c r="B2754" t="s">
        <v>1717</v>
      </c>
      <c r="C2754" s="227" t="s">
        <v>941</v>
      </c>
      <c r="D2754" s="227">
        <v>97.57</v>
      </c>
      <c r="E2754" s="227" t="s">
        <v>95</v>
      </c>
      <c r="F2754" t="s">
        <v>96</v>
      </c>
      <c r="G2754" t="s">
        <v>67</v>
      </c>
      <c r="H2754" t="s">
        <v>1393</v>
      </c>
      <c r="I2754" t="s">
        <v>1044</v>
      </c>
      <c r="J2754" t="s">
        <v>1394</v>
      </c>
    </row>
    <row r="2755" spans="1:10" x14ac:dyDescent="0.35">
      <c r="A2755" t="s">
        <v>10</v>
      </c>
      <c r="B2755" t="s">
        <v>1717</v>
      </c>
      <c r="C2755" s="227" t="s">
        <v>942</v>
      </c>
      <c r="D2755" s="227">
        <v>91.39</v>
      </c>
      <c r="E2755" s="227" t="s">
        <v>95</v>
      </c>
      <c r="F2755" t="s">
        <v>96</v>
      </c>
      <c r="G2755" t="s">
        <v>67</v>
      </c>
      <c r="H2755" t="s">
        <v>1393</v>
      </c>
      <c r="I2755" t="s">
        <v>1044</v>
      </c>
      <c r="J2755" t="s">
        <v>1394</v>
      </c>
    </row>
    <row r="2756" spans="1:10" x14ac:dyDescent="0.35">
      <c r="A2756" t="s">
        <v>10</v>
      </c>
      <c r="B2756" t="s">
        <v>1717</v>
      </c>
      <c r="C2756" s="227" t="s">
        <v>1764</v>
      </c>
      <c r="D2756" s="227">
        <v>94.66</v>
      </c>
      <c r="E2756" s="227" t="s">
        <v>95</v>
      </c>
      <c r="F2756" t="s">
        <v>96</v>
      </c>
      <c r="G2756" t="s">
        <v>67</v>
      </c>
      <c r="H2756" t="s">
        <v>1393</v>
      </c>
      <c r="I2756" t="s">
        <v>1044</v>
      </c>
      <c r="J2756" t="s">
        <v>1394</v>
      </c>
    </row>
    <row r="2757" spans="1:10" x14ac:dyDescent="0.35">
      <c r="A2757" t="s">
        <v>10</v>
      </c>
      <c r="B2757" t="s">
        <v>1717</v>
      </c>
      <c r="C2757" s="227" t="s">
        <v>72</v>
      </c>
      <c r="D2757" s="227">
        <v>130.74</v>
      </c>
      <c r="E2757" s="227" t="s">
        <v>159</v>
      </c>
      <c r="F2757" t="s">
        <v>160</v>
      </c>
      <c r="G2757" t="s">
        <v>67</v>
      </c>
      <c r="H2757" t="s">
        <v>1393</v>
      </c>
      <c r="I2757" t="s">
        <v>1044</v>
      </c>
      <c r="J2757" t="s">
        <v>1394</v>
      </c>
    </row>
    <row r="2758" spans="1:10" x14ac:dyDescent="0.35">
      <c r="A2758" t="s">
        <v>10</v>
      </c>
      <c r="B2758" t="s">
        <v>1717</v>
      </c>
      <c r="C2758" s="227" t="s">
        <v>1765</v>
      </c>
      <c r="D2758" s="227">
        <v>135.01</v>
      </c>
      <c r="E2758" s="227" t="s">
        <v>1766</v>
      </c>
      <c r="F2758" t="s">
        <v>1767</v>
      </c>
      <c r="G2758" t="s">
        <v>73</v>
      </c>
      <c r="H2758" t="s">
        <v>1749</v>
      </c>
      <c r="I2758" t="s">
        <v>82</v>
      </c>
      <c r="J2758" t="s">
        <v>1750</v>
      </c>
    </row>
    <row r="2759" spans="1:10" x14ac:dyDescent="0.35">
      <c r="A2759" t="s">
        <v>10</v>
      </c>
      <c r="B2759" t="s">
        <v>1717</v>
      </c>
      <c r="C2759" s="227" t="s">
        <v>1768</v>
      </c>
      <c r="D2759" s="227">
        <v>135.01</v>
      </c>
      <c r="E2759" s="227" t="s">
        <v>1769</v>
      </c>
      <c r="F2759" t="s">
        <v>1770</v>
      </c>
      <c r="G2759" t="s">
        <v>73</v>
      </c>
      <c r="H2759" t="s">
        <v>1749</v>
      </c>
      <c r="I2759" t="s">
        <v>82</v>
      </c>
      <c r="J2759" t="s">
        <v>1750</v>
      </c>
    </row>
    <row r="2760" spans="1:10" x14ac:dyDescent="0.35">
      <c r="A2760" t="s">
        <v>10</v>
      </c>
      <c r="B2760" t="s">
        <v>1717</v>
      </c>
      <c r="C2760" s="227" t="s">
        <v>1771</v>
      </c>
      <c r="D2760" s="227">
        <v>134.72999999999999</v>
      </c>
      <c r="E2760" s="227" t="s">
        <v>1769</v>
      </c>
      <c r="F2760" t="s">
        <v>1770</v>
      </c>
      <c r="G2760" t="s">
        <v>73</v>
      </c>
      <c r="H2760" t="s">
        <v>1749</v>
      </c>
      <c r="I2760" t="s">
        <v>82</v>
      </c>
      <c r="J2760" t="s">
        <v>1750</v>
      </c>
    </row>
    <row r="2761" spans="1:10" x14ac:dyDescent="0.35">
      <c r="A2761" t="s">
        <v>10</v>
      </c>
      <c r="B2761" t="s">
        <v>1717</v>
      </c>
      <c r="C2761" s="227" t="s">
        <v>1670</v>
      </c>
      <c r="D2761" s="227">
        <v>82.3</v>
      </c>
      <c r="E2761" s="227" t="s">
        <v>1769</v>
      </c>
      <c r="F2761" t="s">
        <v>1770</v>
      </c>
      <c r="G2761" t="s">
        <v>73</v>
      </c>
      <c r="H2761" t="s">
        <v>1749</v>
      </c>
      <c r="I2761" t="s">
        <v>82</v>
      </c>
      <c r="J2761" t="s">
        <v>1750</v>
      </c>
    </row>
    <row r="2762" spans="1:10" x14ac:dyDescent="0.35">
      <c r="A2762" t="s">
        <v>10</v>
      </c>
      <c r="B2762" t="s">
        <v>1717</v>
      </c>
      <c r="C2762" s="227" t="s">
        <v>1672</v>
      </c>
      <c r="D2762" s="227">
        <v>82.12</v>
      </c>
      <c r="E2762" s="227" t="s">
        <v>1769</v>
      </c>
      <c r="F2762" t="s">
        <v>1770</v>
      </c>
      <c r="G2762" t="s">
        <v>73</v>
      </c>
      <c r="H2762" t="s">
        <v>1749</v>
      </c>
      <c r="I2762" t="s">
        <v>82</v>
      </c>
      <c r="J2762" t="s">
        <v>1750</v>
      </c>
    </row>
    <row r="2763" spans="1:10" x14ac:dyDescent="0.35">
      <c r="A2763" t="s">
        <v>10</v>
      </c>
      <c r="B2763" t="s">
        <v>1717</v>
      </c>
      <c r="C2763" s="227" t="s">
        <v>1772</v>
      </c>
      <c r="D2763" s="227">
        <v>102.95</v>
      </c>
      <c r="E2763" s="227" t="s">
        <v>1769</v>
      </c>
      <c r="F2763" t="s">
        <v>1770</v>
      </c>
      <c r="G2763" t="s">
        <v>73</v>
      </c>
      <c r="H2763" t="s">
        <v>1749</v>
      </c>
      <c r="I2763" t="s">
        <v>82</v>
      </c>
      <c r="J2763" t="s">
        <v>1750</v>
      </c>
    </row>
    <row r="2764" spans="1:10" x14ac:dyDescent="0.35">
      <c r="A2764" t="s">
        <v>10</v>
      </c>
      <c r="B2764" t="s">
        <v>1717</v>
      </c>
      <c r="C2764" s="227" t="s">
        <v>1773</v>
      </c>
      <c r="D2764" s="227">
        <v>103.12</v>
      </c>
      <c r="E2764" s="227" t="s">
        <v>1769</v>
      </c>
      <c r="F2764" t="s">
        <v>1770</v>
      </c>
      <c r="G2764" t="s">
        <v>73</v>
      </c>
      <c r="H2764" t="s">
        <v>1749</v>
      </c>
      <c r="I2764" t="s">
        <v>82</v>
      </c>
      <c r="J2764" t="s">
        <v>1750</v>
      </c>
    </row>
    <row r="2765" spans="1:10" x14ac:dyDescent="0.35">
      <c r="A2765" t="s">
        <v>10</v>
      </c>
      <c r="B2765" t="s">
        <v>1717</v>
      </c>
      <c r="C2765" s="227" t="s">
        <v>1774</v>
      </c>
      <c r="D2765" s="227">
        <v>180.98</v>
      </c>
      <c r="E2765" s="227" t="s">
        <v>1769</v>
      </c>
      <c r="F2765" t="s">
        <v>1770</v>
      </c>
      <c r="G2765" t="s">
        <v>73</v>
      </c>
      <c r="H2765" t="s">
        <v>1749</v>
      </c>
      <c r="I2765" t="s">
        <v>82</v>
      </c>
      <c r="J2765" t="s">
        <v>1750</v>
      </c>
    </row>
    <row r="2766" spans="1:10" x14ac:dyDescent="0.35">
      <c r="A2766" t="s">
        <v>10</v>
      </c>
      <c r="B2766" t="s">
        <v>1717</v>
      </c>
      <c r="C2766" s="227" t="s">
        <v>1775</v>
      </c>
      <c r="D2766" s="227">
        <v>181.26</v>
      </c>
      <c r="E2766" s="227" t="s">
        <v>1769</v>
      </c>
      <c r="F2766" t="s">
        <v>1770</v>
      </c>
      <c r="G2766" t="s">
        <v>73</v>
      </c>
      <c r="H2766" t="s">
        <v>1749</v>
      </c>
      <c r="I2766" t="s">
        <v>82</v>
      </c>
      <c r="J2766" t="s">
        <v>1750</v>
      </c>
    </row>
    <row r="2767" spans="1:10" x14ac:dyDescent="0.35">
      <c r="A2767" t="s">
        <v>10</v>
      </c>
      <c r="B2767" t="s">
        <v>1717</v>
      </c>
      <c r="C2767" s="227" t="s">
        <v>1776</v>
      </c>
      <c r="D2767" s="227">
        <v>179.44</v>
      </c>
      <c r="E2767" s="227" t="s">
        <v>1769</v>
      </c>
      <c r="F2767" t="s">
        <v>1770</v>
      </c>
      <c r="G2767" t="s">
        <v>73</v>
      </c>
      <c r="H2767" t="s">
        <v>1749</v>
      </c>
      <c r="I2767" t="s">
        <v>82</v>
      </c>
      <c r="J2767" t="s">
        <v>1750</v>
      </c>
    </row>
    <row r="2768" spans="1:10" x14ac:dyDescent="0.35">
      <c r="A2768" t="s">
        <v>10</v>
      </c>
      <c r="B2768" t="s">
        <v>1717</v>
      </c>
      <c r="C2768" s="227" t="s">
        <v>1777</v>
      </c>
      <c r="D2768" s="227">
        <v>200.79</v>
      </c>
      <c r="E2768" s="227" t="s">
        <v>1769</v>
      </c>
      <c r="F2768" t="s">
        <v>1770</v>
      </c>
      <c r="G2768" t="s">
        <v>73</v>
      </c>
      <c r="H2768" t="s">
        <v>1749</v>
      </c>
      <c r="I2768" t="s">
        <v>82</v>
      </c>
      <c r="J2768" t="s">
        <v>1750</v>
      </c>
    </row>
    <row r="2769" spans="1:10" x14ac:dyDescent="0.35">
      <c r="A2769" t="s">
        <v>10</v>
      </c>
      <c r="B2769" t="s">
        <v>1717</v>
      </c>
      <c r="C2769" s="227" t="s">
        <v>891</v>
      </c>
      <c r="D2769" s="227">
        <v>139.31</v>
      </c>
      <c r="E2769" s="227" t="s">
        <v>61</v>
      </c>
      <c r="F2769" t="s">
        <v>62</v>
      </c>
      <c r="G2769" t="s">
        <v>62</v>
      </c>
      <c r="H2769" t="s">
        <v>1430</v>
      </c>
      <c r="I2769" t="s">
        <v>1044</v>
      </c>
      <c r="J2769" t="s">
        <v>1394</v>
      </c>
    </row>
    <row r="2770" spans="1:10" x14ac:dyDescent="0.35">
      <c r="A2770" t="s">
        <v>10</v>
      </c>
      <c r="B2770" t="s">
        <v>1717</v>
      </c>
      <c r="C2770" s="227" t="s">
        <v>1071</v>
      </c>
      <c r="D2770" s="227">
        <v>157.97999999999999</v>
      </c>
      <c r="E2770" s="227" t="s">
        <v>61</v>
      </c>
      <c r="F2770" t="s">
        <v>62</v>
      </c>
      <c r="G2770" t="s">
        <v>62</v>
      </c>
      <c r="H2770" t="s">
        <v>1430</v>
      </c>
      <c r="I2770" t="s">
        <v>1044</v>
      </c>
      <c r="J2770" t="s">
        <v>1394</v>
      </c>
    </row>
    <row r="2771" spans="1:10" x14ac:dyDescent="0.35">
      <c r="A2771" t="s">
        <v>10</v>
      </c>
      <c r="B2771" t="s">
        <v>1717</v>
      </c>
      <c r="C2771" s="227" t="s">
        <v>165</v>
      </c>
      <c r="D2771" s="227">
        <v>229.64</v>
      </c>
      <c r="E2771" s="227" t="s">
        <v>61</v>
      </c>
      <c r="F2771" t="s">
        <v>62</v>
      </c>
      <c r="G2771" t="s">
        <v>62</v>
      </c>
      <c r="H2771" t="s">
        <v>1430</v>
      </c>
      <c r="I2771" t="s">
        <v>1044</v>
      </c>
      <c r="J2771" t="s">
        <v>1394</v>
      </c>
    </row>
    <row r="2772" spans="1:10" x14ac:dyDescent="0.35">
      <c r="A2772" t="s">
        <v>10</v>
      </c>
      <c r="B2772" t="s">
        <v>1717</v>
      </c>
      <c r="C2772" s="227" t="s">
        <v>209</v>
      </c>
      <c r="D2772" s="227">
        <v>166.69</v>
      </c>
      <c r="E2772" s="227" t="s">
        <v>61</v>
      </c>
      <c r="F2772" t="s">
        <v>62</v>
      </c>
      <c r="G2772" t="s">
        <v>62</v>
      </c>
      <c r="H2772" t="s">
        <v>1430</v>
      </c>
      <c r="I2772" t="s">
        <v>1044</v>
      </c>
      <c r="J2772" t="s">
        <v>1394</v>
      </c>
    </row>
    <row r="2773" spans="1:10" x14ac:dyDescent="0.35">
      <c r="A2773" t="s">
        <v>10</v>
      </c>
      <c r="B2773" t="s">
        <v>1717</v>
      </c>
      <c r="C2773" s="227" t="s">
        <v>98</v>
      </c>
      <c r="D2773" s="227">
        <v>229.64</v>
      </c>
      <c r="E2773" s="227" t="s">
        <v>61</v>
      </c>
      <c r="F2773" t="s">
        <v>62</v>
      </c>
      <c r="G2773" t="s">
        <v>62</v>
      </c>
      <c r="H2773" t="s">
        <v>1430</v>
      </c>
      <c r="I2773" t="s">
        <v>1044</v>
      </c>
      <c r="J2773" t="s">
        <v>1394</v>
      </c>
    </row>
    <row r="2774" spans="1:10" x14ac:dyDescent="0.35">
      <c r="A2774" t="s">
        <v>10</v>
      </c>
      <c r="B2774" t="s">
        <v>1717</v>
      </c>
      <c r="C2774" s="227" t="s">
        <v>812</v>
      </c>
      <c r="D2774" s="227">
        <v>177.94</v>
      </c>
      <c r="E2774" s="227" t="s">
        <v>61</v>
      </c>
      <c r="F2774" t="s">
        <v>62</v>
      </c>
      <c r="G2774" t="s">
        <v>62</v>
      </c>
      <c r="H2774" t="s">
        <v>1430</v>
      </c>
      <c r="I2774" t="s">
        <v>1044</v>
      </c>
      <c r="J2774" t="s">
        <v>1394</v>
      </c>
    </row>
    <row r="2775" spans="1:10" x14ac:dyDescent="0.35">
      <c r="A2775" t="s">
        <v>10</v>
      </c>
      <c r="B2775" t="s">
        <v>1717</v>
      </c>
      <c r="C2775" s="227" t="s">
        <v>1778</v>
      </c>
      <c r="D2775" s="227">
        <v>143.59</v>
      </c>
      <c r="E2775" s="227" t="s">
        <v>61</v>
      </c>
      <c r="F2775" t="s">
        <v>62</v>
      </c>
      <c r="G2775" t="s">
        <v>62</v>
      </c>
      <c r="H2775" t="s">
        <v>1430</v>
      </c>
      <c r="I2775" t="s">
        <v>1044</v>
      </c>
      <c r="J2775" t="s">
        <v>1394</v>
      </c>
    </row>
    <row r="2776" spans="1:10" x14ac:dyDescent="0.35">
      <c r="A2776" t="s">
        <v>10</v>
      </c>
      <c r="B2776" t="s">
        <v>1717</v>
      </c>
      <c r="C2776" s="227" t="s">
        <v>1779</v>
      </c>
      <c r="D2776" s="227">
        <v>143.43</v>
      </c>
      <c r="E2776" s="227" t="s">
        <v>61</v>
      </c>
      <c r="F2776" t="s">
        <v>62</v>
      </c>
      <c r="G2776" t="s">
        <v>62</v>
      </c>
      <c r="H2776" t="s">
        <v>1430</v>
      </c>
      <c r="I2776" t="s">
        <v>1044</v>
      </c>
      <c r="J2776" t="s">
        <v>1394</v>
      </c>
    </row>
    <row r="2777" spans="1:10" x14ac:dyDescent="0.35">
      <c r="A2777" t="s">
        <v>10</v>
      </c>
      <c r="B2777" t="s">
        <v>1717</v>
      </c>
      <c r="C2777" s="227" t="s">
        <v>983</v>
      </c>
      <c r="D2777" s="227">
        <v>168.19</v>
      </c>
      <c r="E2777" s="227" t="s">
        <v>61</v>
      </c>
      <c r="F2777" t="s">
        <v>62</v>
      </c>
      <c r="G2777" t="s">
        <v>62</v>
      </c>
      <c r="H2777" t="s">
        <v>1430</v>
      </c>
      <c r="I2777" t="s">
        <v>1044</v>
      </c>
      <c r="J2777" t="s">
        <v>1394</v>
      </c>
    </row>
    <row r="2778" spans="1:10" x14ac:dyDescent="0.35">
      <c r="A2778" t="s">
        <v>10</v>
      </c>
      <c r="B2778" t="s">
        <v>1717</v>
      </c>
      <c r="C2778" s="227" t="s">
        <v>957</v>
      </c>
      <c r="D2778" s="227">
        <v>229.91</v>
      </c>
      <c r="E2778" s="227" t="s">
        <v>61</v>
      </c>
      <c r="F2778" t="s">
        <v>62</v>
      </c>
      <c r="G2778" t="s">
        <v>62</v>
      </c>
      <c r="H2778" t="s">
        <v>1430</v>
      </c>
      <c r="I2778" t="s">
        <v>1044</v>
      </c>
      <c r="J2778" t="s">
        <v>1394</v>
      </c>
    </row>
    <row r="2779" spans="1:10" x14ac:dyDescent="0.35">
      <c r="A2779" t="s">
        <v>10</v>
      </c>
      <c r="B2779" t="s">
        <v>1717</v>
      </c>
      <c r="C2779" s="227" t="s">
        <v>92</v>
      </c>
      <c r="D2779" s="227">
        <v>316.2</v>
      </c>
      <c r="E2779" s="227" t="s">
        <v>61</v>
      </c>
      <c r="F2779" t="s">
        <v>62</v>
      </c>
      <c r="G2779" t="s">
        <v>62</v>
      </c>
      <c r="H2779" t="s">
        <v>1430</v>
      </c>
      <c r="I2779" t="s">
        <v>1044</v>
      </c>
      <c r="J2779" t="s">
        <v>1394</v>
      </c>
    </row>
    <row r="2780" spans="1:10" x14ac:dyDescent="0.35">
      <c r="A2780" t="s">
        <v>10</v>
      </c>
      <c r="B2780" t="s">
        <v>1717</v>
      </c>
      <c r="C2780" s="227" t="s">
        <v>139</v>
      </c>
      <c r="D2780" s="227">
        <v>229.64</v>
      </c>
      <c r="E2780" s="227" t="s">
        <v>61</v>
      </c>
      <c r="F2780" t="s">
        <v>62</v>
      </c>
      <c r="G2780" t="s">
        <v>62</v>
      </c>
      <c r="H2780" t="s">
        <v>1430</v>
      </c>
      <c r="I2780" t="s">
        <v>1044</v>
      </c>
      <c r="J2780" t="s">
        <v>1394</v>
      </c>
    </row>
    <row r="2781" spans="1:10" x14ac:dyDescent="0.35">
      <c r="A2781" t="s">
        <v>10</v>
      </c>
      <c r="B2781" t="s">
        <v>1717</v>
      </c>
      <c r="C2781" s="227" t="s">
        <v>667</v>
      </c>
      <c r="D2781" s="227">
        <v>164.94</v>
      </c>
      <c r="E2781" s="227" t="s">
        <v>61</v>
      </c>
      <c r="F2781" t="s">
        <v>62</v>
      </c>
      <c r="G2781" t="s">
        <v>62</v>
      </c>
      <c r="H2781" t="s">
        <v>1430</v>
      </c>
      <c r="I2781" t="s">
        <v>1044</v>
      </c>
      <c r="J2781" t="s">
        <v>1394</v>
      </c>
    </row>
    <row r="2782" spans="1:10" x14ac:dyDescent="0.35">
      <c r="A2782" t="s">
        <v>10</v>
      </c>
      <c r="B2782" t="s">
        <v>1717</v>
      </c>
      <c r="C2782" s="227" t="s">
        <v>1780</v>
      </c>
      <c r="D2782" s="227">
        <v>159.53</v>
      </c>
      <c r="E2782" s="227" t="s">
        <v>61</v>
      </c>
      <c r="F2782" t="s">
        <v>62</v>
      </c>
      <c r="G2782" t="s">
        <v>62</v>
      </c>
      <c r="H2782" t="s">
        <v>1430</v>
      </c>
      <c r="I2782" t="s">
        <v>1044</v>
      </c>
      <c r="J2782" t="s">
        <v>1394</v>
      </c>
    </row>
    <row r="2783" spans="1:10" x14ac:dyDescent="0.35">
      <c r="A2783" t="s">
        <v>10</v>
      </c>
      <c r="B2783" t="s">
        <v>1717</v>
      </c>
      <c r="C2783" s="227" t="s">
        <v>1201</v>
      </c>
      <c r="D2783" s="227">
        <v>150.4</v>
      </c>
      <c r="E2783" s="227" t="s">
        <v>61</v>
      </c>
      <c r="F2783" t="s">
        <v>62</v>
      </c>
      <c r="G2783" t="s">
        <v>62</v>
      </c>
      <c r="H2783" t="s">
        <v>1430</v>
      </c>
      <c r="I2783" t="s">
        <v>1044</v>
      </c>
      <c r="J2783" t="s">
        <v>1394</v>
      </c>
    </row>
    <row r="2784" spans="1:10" x14ac:dyDescent="0.35">
      <c r="A2784" t="s">
        <v>10</v>
      </c>
      <c r="B2784" t="s">
        <v>1717</v>
      </c>
      <c r="C2784" s="227" t="s">
        <v>1639</v>
      </c>
      <c r="D2784" s="227">
        <v>211.43</v>
      </c>
      <c r="E2784" s="227" t="s">
        <v>61</v>
      </c>
      <c r="F2784" t="s">
        <v>62</v>
      </c>
      <c r="G2784" t="s">
        <v>62</v>
      </c>
      <c r="H2784" t="s">
        <v>1430</v>
      </c>
      <c r="I2784" t="s">
        <v>1044</v>
      </c>
      <c r="J2784" t="s">
        <v>1394</v>
      </c>
    </row>
    <row r="2785" spans="1:10" x14ac:dyDescent="0.35">
      <c r="A2785" t="s">
        <v>10</v>
      </c>
      <c r="B2785" t="s">
        <v>1717</v>
      </c>
      <c r="C2785" s="227" t="s">
        <v>363</v>
      </c>
      <c r="D2785" s="227">
        <v>50.39</v>
      </c>
      <c r="E2785" s="227" t="s">
        <v>196</v>
      </c>
      <c r="F2785" t="s">
        <v>197</v>
      </c>
      <c r="G2785" t="s">
        <v>73</v>
      </c>
      <c r="H2785" t="s">
        <v>1430</v>
      </c>
      <c r="I2785" t="s">
        <v>1044</v>
      </c>
      <c r="J2785" t="s">
        <v>1394</v>
      </c>
    </row>
    <row r="2786" spans="1:10" x14ac:dyDescent="0.35">
      <c r="A2786" t="s">
        <v>10</v>
      </c>
      <c r="B2786" t="s">
        <v>1717</v>
      </c>
      <c r="C2786" s="227" t="s">
        <v>494</v>
      </c>
      <c r="D2786" s="227">
        <v>50.94</v>
      </c>
      <c r="E2786" s="227" t="s">
        <v>196</v>
      </c>
      <c r="F2786" t="s">
        <v>197</v>
      </c>
      <c r="G2786" t="s">
        <v>73</v>
      </c>
      <c r="H2786" t="s">
        <v>1430</v>
      </c>
      <c r="I2786" t="s">
        <v>1044</v>
      </c>
      <c r="J2786" t="s">
        <v>1394</v>
      </c>
    </row>
    <row r="2787" spans="1:10" x14ac:dyDescent="0.35">
      <c r="A2787" t="s">
        <v>10</v>
      </c>
      <c r="B2787" t="s">
        <v>1717</v>
      </c>
      <c r="C2787" s="227" t="s">
        <v>981</v>
      </c>
      <c r="D2787" s="227">
        <v>88.45</v>
      </c>
      <c r="E2787" s="227" t="s">
        <v>196</v>
      </c>
      <c r="F2787" t="s">
        <v>197</v>
      </c>
      <c r="G2787" t="s">
        <v>73</v>
      </c>
      <c r="H2787" t="s">
        <v>1430</v>
      </c>
      <c r="I2787" t="s">
        <v>1044</v>
      </c>
      <c r="J2787" t="s">
        <v>1394</v>
      </c>
    </row>
    <row r="2788" spans="1:10" x14ac:dyDescent="0.35">
      <c r="A2788" t="s">
        <v>10</v>
      </c>
      <c r="B2788" t="s">
        <v>1717</v>
      </c>
      <c r="C2788" s="227" t="s">
        <v>963</v>
      </c>
      <c r="D2788" s="227">
        <v>88.43</v>
      </c>
      <c r="E2788" s="227" t="s">
        <v>196</v>
      </c>
      <c r="F2788" t="s">
        <v>197</v>
      </c>
      <c r="G2788" t="s">
        <v>73</v>
      </c>
      <c r="H2788" t="s">
        <v>1430</v>
      </c>
      <c r="I2788" t="s">
        <v>1044</v>
      </c>
      <c r="J2788" t="s">
        <v>1394</v>
      </c>
    </row>
    <row r="2789" spans="1:10" x14ac:dyDescent="0.35">
      <c r="A2789" t="s">
        <v>10</v>
      </c>
      <c r="B2789" t="s">
        <v>1717</v>
      </c>
      <c r="C2789" s="227" t="s">
        <v>1781</v>
      </c>
      <c r="D2789" s="227">
        <v>72.040000000000006</v>
      </c>
      <c r="E2789" s="227" t="s">
        <v>196</v>
      </c>
      <c r="F2789" t="s">
        <v>197</v>
      </c>
      <c r="G2789" t="s">
        <v>73</v>
      </c>
      <c r="H2789" t="s">
        <v>1430</v>
      </c>
      <c r="I2789" t="s">
        <v>1044</v>
      </c>
      <c r="J2789" t="s">
        <v>1394</v>
      </c>
    </row>
    <row r="2790" spans="1:10" x14ac:dyDescent="0.35">
      <c r="A2790" t="s">
        <v>10</v>
      </c>
      <c r="B2790" t="s">
        <v>1717</v>
      </c>
      <c r="C2790" s="227" t="s">
        <v>524</v>
      </c>
      <c r="D2790" s="227">
        <v>51.54</v>
      </c>
      <c r="E2790" s="227" t="s">
        <v>196</v>
      </c>
      <c r="F2790" t="s">
        <v>197</v>
      </c>
      <c r="G2790" t="s">
        <v>73</v>
      </c>
      <c r="H2790" t="s">
        <v>1430</v>
      </c>
      <c r="I2790" t="s">
        <v>1044</v>
      </c>
      <c r="J2790" t="s">
        <v>1394</v>
      </c>
    </row>
    <row r="2791" spans="1:10" x14ac:dyDescent="0.35">
      <c r="A2791" t="s">
        <v>10</v>
      </c>
      <c r="B2791" t="s">
        <v>1717</v>
      </c>
      <c r="C2791" s="227" t="s">
        <v>582</v>
      </c>
      <c r="D2791" s="227">
        <v>304.76</v>
      </c>
      <c r="E2791" s="227" t="s">
        <v>196</v>
      </c>
      <c r="F2791" t="s">
        <v>197</v>
      </c>
      <c r="G2791" t="s">
        <v>73</v>
      </c>
      <c r="H2791" t="s">
        <v>1430</v>
      </c>
      <c r="I2791" t="s">
        <v>1044</v>
      </c>
      <c r="J2791" t="s">
        <v>1394</v>
      </c>
    </row>
    <row r="2792" spans="1:10" x14ac:dyDescent="0.35">
      <c r="A2792" t="s">
        <v>10</v>
      </c>
      <c r="B2792" t="s">
        <v>1717</v>
      </c>
      <c r="C2792" s="227" t="s">
        <v>1782</v>
      </c>
      <c r="D2792" s="227">
        <v>147.86000000000001</v>
      </c>
      <c r="E2792" s="227" t="s">
        <v>203</v>
      </c>
      <c r="F2792" t="s">
        <v>204</v>
      </c>
      <c r="G2792" t="s">
        <v>73</v>
      </c>
      <c r="H2792" t="s">
        <v>1430</v>
      </c>
      <c r="I2792" t="s">
        <v>1044</v>
      </c>
      <c r="J2792" t="s">
        <v>1394</v>
      </c>
    </row>
    <row r="2793" spans="1:10" x14ac:dyDescent="0.35">
      <c r="A2793" t="s">
        <v>10</v>
      </c>
      <c r="B2793" t="s">
        <v>1717</v>
      </c>
      <c r="C2793" s="227" t="s">
        <v>1783</v>
      </c>
      <c r="D2793" s="227">
        <v>144.05000000000001</v>
      </c>
      <c r="E2793" s="227" t="s">
        <v>203</v>
      </c>
      <c r="F2793" t="s">
        <v>204</v>
      </c>
      <c r="G2793" t="s">
        <v>73</v>
      </c>
      <c r="H2793" t="s">
        <v>1430</v>
      </c>
      <c r="I2793" t="s">
        <v>1044</v>
      </c>
      <c r="J2793" t="s">
        <v>1394</v>
      </c>
    </row>
    <row r="2794" spans="1:10" x14ac:dyDescent="0.35">
      <c r="A2794" t="s">
        <v>10</v>
      </c>
      <c r="B2794" t="s">
        <v>1717</v>
      </c>
      <c r="C2794" s="227" t="s">
        <v>1784</v>
      </c>
      <c r="D2794" s="227">
        <v>46.72</v>
      </c>
      <c r="E2794" s="227" t="s">
        <v>203</v>
      </c>
      <c r="F2794" t="s">
        <v>204</v>
      </c>
      <c r="G2794" t="s">
        <v>73</v>
      </c>
      <c r="H2794" t="s">
        <v>1430</v>
      </c>
      <c r="I2794" t="s">
        <v>1044</v>
      </c>
      <c r="J2794" t="s">
        <v>1394</v>
      </c>
    </row>
    <row r="2795" spans="1:10" x14ac:dyDescent="0.35">
      <c r="A2795" t="s">
        <v>10</v>
      </c>
      <c r="B2795" t="s">
        <v>1717</v>
      </c>
      <c r="C2795" s="227" t="s">
        <v>1248</v>
      </c>
      <c r="D2795" s="227">
        <v>175.54</v>
      </c>
      <c r="E2795" s="227" t="s">
        <v>203</v>
      </c>
      <c r="F2795" t="s">
        <v>204</v>
      </c>
      <c r="G2795" t="s">
        <v>73</v>
      </c>
      <c r="H2795" t="s">
        <v>1430</v>
      </c>
      <c r="I2795" t="s">
        <v>1044</v>
      </c>
      <c r="J2795" t="s">
        <v>1394</v>
      </c>
    </row>
    <row r="2796" spans="1:10" x14ac:dyDescent="0.35">
      <c r="A2796" t="s">
        <v>10</v>
      </c>
      <c r="B2796" t="s">
        <v>1717</v>
      </c>
      <c r="C2796" s="227" t="s">
        <v>966</v>
      </c>
      <c r="D2796" s="227">
        <v>160.46</v>
      </c>
      <c r="E2796" s="227" t="s">
        <v>203</v>
      </c>
      <c r="F2796" t="s">
        <v>204</v>
      </c>
      <c r="G2796" t="s">
        <v>73</v>
      </c>
      <c r="H2796" t="s">
        <v>1430</v>
      </c>
      <c r="I2796" t="s">
        <v>1044</v>
      </c>
      <c r="J2796" t="s">
        <v>1394</v>
      </c>
    </row>
    <row r="2797" spans="1:10" x14ac:dyDescent="0.35">
      <c r="A2797" t="s">
        <v>10</v>
      </c>
      <c r="B2797" t="s">
        <v>1717</v>
      </c>
      <c r="C2797" s="227" t="s">
        <v>479</v>
      </c>
      <c r="D2797" s="227">
        <v>155.94999999999999</v>
      </c>
      <c r="E2797" s="227" t="s">
        <v>203</v>
      </c>
      <c r="F2797" t="s">
        <v>204</v>
      </c>
      <c r="G2797" t="s">
        <v>73</v>
      </c>
      <c r="H2797" t="s">
        <v>1430</v>
      </c>
      <c r="I2797" t="s">
        <v>1044</v>
      </c>
      <c r="J2797" t="s">
        <v>1394</v>
      </c>
    </row>
    <row r="2798" spans="1:10" x14ac:dyDescent="0.35">
      <c r="A2798" t="s">
        <v>10</v>
      </c>
      <c r="B2798" t="s">
        <v>1717</v>
      </c>
      <c r="C2798" s="227" t="s">
        <v>461</v>
      </c>
      <c r="D2798" s="227">
        <v>122.18</v>
      </c>
      <c r="E2798" s="227" t="s">
        <v>203</v>
      </c>
      <c r="F2798" t="s">
        <v>204</v>
      </c>
      <c r="G2798" t="s">
        <v>73</v>
      </c>
      <c r="H2798" t="s">
        <v>1430</v>
      </c>
      <c r="I2798" t="s">
        <v>1044</v>
      </c>
      <c r="J2798" t="s">
        <v>1394</v>
      </c>
    </row>
    <row r="2799" spans="1:10" x14ac:dyDescent="0.35">
      <c r="A2799" t="s">
        <v>10</v>
      </c>
      <c r="B2799" t="s">
        <v>1717</v>
      </c>
      <c r="C2799" s="227" t="s">
        <v>1785</v>
      </c>
      <c r="D2799" s="227">
        <v>156.08000000000001</v>
      </c>
      <c r="E2799" s="227" t="s">
        <v>203</v>
      </c>
      <c r="F2799" t="s">
        <v>204</v>
      </c>
      <c r="G2799" t="s">
        <v>73</v>
      </c>
      <c r="H2799" t="s">
        <v>1430</v>
      </c>
      <c r="I2799" t="s">
        <v>1044</v>
      </c>
      <c r="J2799" t="s">
        <v>1394</v>
      </c>
    </row>
    <row r="2800" spans="1:10" x14ac:dyDescent="0.35">
      <c r="A2800" t="s">
        <v>10</v>
      </c>
      <c r="B2800" t="s">
        <v>1717</v>
      </c>
      <c r="C2800" s="227" t="s">
        <v>1786</v>
      </c>
      <c r="D2800" s="227">
        <v>160.33000000000001</v>
      </c>
      <c r="E2800" s="227" t="s">
        <v>203</v>
      </c>
      <c r="F2800" t="s">
        <v>204</v>
      </c>
      <c r="G2800" t="s">
        <v>73</v>
      </c>
      <c r="H2800" t="s">
        <v>1430</v>
      </c>
      <c r="I2800" t="s">
        <v>1044</v>
      </c>
      <c r="J2800" t="s">
        <v>1394</v>
      </c>
    </row>
    <row r="2801" spans="1:10" x14ac:dyDescent="0.35">
      <c r="A2801" t="s">
        <v>10</v>
      </c>
      <c r="B2801" t="s">
        <v>1717</v>
      </c>
      <c r="C2801" s="227" t="s">
        <v>1787</v>
      </c>
      <c r="D2801" s="227">
        <v>192.7</v>
      </c>
      <c r="E2801" s="227" t="s">
        <v>203</v>
      </c>
      <c r="F2801" t="s">
        <v>204</v>
      </c>
      <c r="G2801" t="s">
        <v>73</v>
      </c>
      <c r="H2801" t="s">
        <v>1430</v>
      </c>
      <c r="I2801" t="s">
        <v>1044</v>
      </c>
      <c r="J2801" t="s">
        <v>1394</v>
      </c>
    </row>
    <row r="2802" spans="1:10" x14ac:dyDescent="0.35">
      <c r="A2802" t="s">
        <v>10</v>
      </c>
      <c r="B2802" t="s">
        <v>1717</v>
      </c>
      <c r="C2802" s="227" t="s">
        <v>1112</v>
      </c>
      <c r="D2802" s="227">
        <v>114.12</v>
      </c>
      <c r="E2802" s="227" t="s">
        <v>203</v>
      </c>
      <c r="F2802" t="s">
        <v>204</v>
      </c>
      <c r="G2802" t="s">
        <v>73</v>
      </c>
      <c r="H2802" t="s">
        <v>1430</v>
      </c>
      <c r="I2802" t="s">
        <v>1044</v>
      </c>
      <c r="J2802" t="s">
        <v>1394</v>
      </c>
    </row>
    <row r="2803" spans="1:10" x14ac:dyDescent="0.35">
      <c r="A2803" t="s">
        <v>10</v>
      </c>
      <c r="B2803" t="s">
        <v>1717</v>
      </c>
      <c r="C2803" s="227" t="s">
        <v>722</v>
      </c>
      <c r="D2803" s="227">
        <v>185.05</v>
      </c>
      <c r="E2803" s="227" t="s">
        <v>203</v>
      </c>
      <c r="F2803" t="s">
        <v>204</v>
      </c>
      <c r="G2803" t="s">
        <v>73</v>
      </c>
      <c r="H2803" t="s">
        <v>1430</v>
      </c>
      <c r="I2803" t="s">
        <v>1044</v>
      </c>
      <c r="J2803" t="s">
        <v>1394</v>
      </c>
    </row>
    <row r="2804" spans="1:10" x14ac:dyDescent="0.35">
      <c r="A2804" t="s">
        <v>10</v>
      </c>
      <c r="B2804" t="s">
        <v>1717</v>
      </c>
      <c r="C2804" s="227" t="s">
        <v>924</v>
      </c>
      <c r="D2804" s="227">
        <v>255.12</v>
      </c>
      <c r="E2804" s="227" t="s">
        <v>203</v>
      </c>
      <c r="F2804" t="s">
        <v>204</v>
      </c>
      <c r="G2804" t="s">
        <v>73</v>
      </c>
      <c r="H2804" t="s">
        <v>1430</v>
      </c>
      <c r="I2804" t="s">
        <v>1044</v>
      </c>
      <c r="J2804" t="s">
        <v>1394</v>
      </c>
    </row>
    <row r="2805" spans="1:10" x14ac:dyDescent="0.35">
      <c r="A2805" t="s">
        <v>10</v>
      </c>
      <c r="B2805" t="s">
        <v>1717</v>
      </c>
      <c r="C2805" s="227" t="s">
        <v>923</v>
      </c>
      <c r="D2805" s="227">
        <v>177.05</v>
      </c>
      <c r="E2805" s="227" t="s">
        <v>203</v>
      </c>
      <c r="F2805" t="s">
        <v>204</v>
      </c>
      <c r="G2805" t="s">
        <v>73</v>
      </c>
      <c r="H2805" t="s">
        <v>1430</v>
      </c>
      <c r="I2805" t="s">
        <v>1044</v>
      </c>
      <c r="J2805" t="s">
        <v>1394</v>
      </c>
    </row>
    <row r="2806" spans="1:10" x14ac:dyDescent="0.35">
      <c r="A2806" t="s">
        <v>10</v>
      </c>
      <c r="B2806" t="s">
        <v>1717</v>
      </c>
      <c r="C2806" s="227" t="s">
        <v>1788</v>
      </c>
      <c r="D2806" s="227">
        <v>145.86000000000001</v>
      </c>
      <c r="E2806" s="227" t="s">
        <v>203</v>
      </c>
      <c r="F2806" t="s">
        <v>204</v>
      </c>
      <c r="G2806" t="s">
        <v>73</v>
      </c>
      <c r="H2806" t="s">
        <v>1430</v>
      </c>
      <c r="I2806" t="s">
        <v>1044</v>
      </c>
      <c r="J2806" t="s">
        <v>1394</v>
      </c>
    </row>
    <row r="2807" spans="1:10" x14ac:dyDescent="0.35">
      <c r="A2807" t="s">
        <v>10</v>
      </c>
      <c r="B2807" t="s">
        <v>1717</v>
      </c>
      <c r="C2807" s="227" t="s">
        <v>472</v>
      </c>
      <c r="D2807" s="227">
        <v>65.33</v>
      </c>
      <c r="E2807" s="227" t="s">
        <v>196</v>
      </c>
      <c r="F2807" t="s">
        <v>197</v>
      </c>
      <c r="G2807" t="s">
        <v>73</v>
      </c>
      <c r="H2807" t="s">
        <v>1430</v>
      </c>
      <c r="I2807" t="s">
        <v>1044</v>
      </c>
      <c r="J2807" t="s">
        <v>1394</v>
      </c>
    </row>
    <row r="2808" spans="1:10" x14ac:dyDescent="0.35">
      <c r="A2808" t="s">
        <v>10</v>
      </c>
      <c r="B2808" t="s">
        <v>1717</v>
      </c>
      <c r="C2808" s="227" t="s">
        <v>705</v>
      </c>
      <c r="D2808" s="227">
        <v>47.92</v>
      </c>
      <c r="E2808" s="227" t="s">
        <v>196</v>
      </c>
      <c r="F2808" t="s">
        <v>197</v>
      </c>
      <c r="G2808" t="s">
        <v>73</v>
      </c>
      <c r="H2808" t="s">
        <v>1430</v>
      </c>
      <c r="I2808" t="s">
        <v>1044</v>
      </c>
      <c r="J2808" t="s">
        <v>1394</v>
      </c>
    </row>
    <row r="2809" spans="1:10" x14ac:dyDescent="0.35">
      <c r="A2809" t="s">
        <v>10</v>
      </c>
      <c r="B2809" t="s">
        <v>1717</v>
      </c>
      <c r="C2809" s="227" t="s">
        <v>490</v>
      </c>
      <c r="D2809" s="227">
        <v>56.25</v>
      </c>
      <c r="E2809" s="227" t="s">
        <v>196</v>
      </c>
      <c r="F2809" t="s">
        <v>197</v>
      </c>
      <c r="G2809" t="s">
        <v>73</v>
      </c>
      <c r="H2809" t="s">
        <v>1430</v>
      </c>
      <c r="I2809" t="s">
        <v>1044</v>
      </c>
      <c r="J2809" t="s">
        <v>1394</v>
      </c>
    </row>
    <row r="2810" spans="1:10" x14ac:dyDescent="0.35">
      <c r="A2810" t="s">
        <v>10</v>
      </c>
      <c r="B2810" t="s">
        <v>1717</v>
      </c>
      <c r="C2810" s="227" t="s">
        <v>369</v>
      </c>
      <c r="D2810" s="227">
        <v>57.67</v>
      </c>
      <c r="E2810" s="227" t="s">
        <v>196</v>
      </c>
      <c r="F2810" t="s">
        <v>197</v>
      </c>
      <c r="G2810" t="s">
        <v>73</v>
      </c>
      <c r="H2810" t="s">
        <v>1430</v>
      </c>
      <c r="I2810" t="s">
        <v>1044</v>
      </c>
      <c r="J2810" t="s">
        <v>1394</v>
      </c>
    </row>
    <row r="2811" spans="1:10" x14ac:dyDescent="0.35">
      <c r="A2811" t="s">
        <v>10</v>
      </c>
      <c r="B2811" t="s">
        <v>1717</v>
      </c>
      <c r="C2811" s="227" t="s">
        <v>491</v>
      </c>
      <c r="D2811" s="227">
        <v>56.25</v>
      </c>
      <c r="E2811" s="227" t="s">
        <v>196</v>
      </c>
      <c r="F2811" t="s">
        <v>197</v>
      </c>
      <c r="G2811" t="s">
        <v>73</v>
      </c>
      <c r="H2811" t="s">
        <v>1430</v>
      </c>
      <c r="I2811" t="s">
        <v>1044</v>
      </c>
      <c r="J2811" t="s">
        <v>1394</v>
      </c>
    </row>
    <row r="2812" spans="1:10" x14ac:dyDescent="0.35">
      <c r="A2812" t="s">
        <v>10</v>
      </c>
      <c r="B2812" t="s">
        <v>1717</v>
      </c>
      <c r="C2812" s="227" t="s">
        <v>354</v>
      </c>
      <c r="D2812" s="227">
        <v>47.92</v>
      </c>
      <c r="E2812" s="227" t="s">
        <v>196</v>
      </c>
      <c r="F2812" t="s">
        <v>197</v>
      </c>
      <c r="G2812" t="s">
        <v>73</v>
      </c>
      <c r="H2812" t="s">
        <v>1430</v>
      </c>
      <c r="I2812" t="s">
        <v>1044</v>
      </c>
      <c r="J2812" t="s">
        <v>1394</v>
      </c>
    </row>
    <row r="2813" spans="1:10" x14ac:dyDescent="0.35">
      <c r="A2813" t="s">
        <v>10</v>
      </c>
      <c r="B2813" t="s">
        <v>1717</v>
      </c>
      <c r="C2813" s="227" t="s">
        <v>492</v>
      </c>
      <c r="D2813" s="227">
        <v>65.33</v>
      </c>
      <c r="E2813" s="227" t="s">
        <v>196</v>
      </c>
      <c r="F2813" t="s">
        <v>197</v>
      </c>
      <c r="G2813" t="s">
        <v>73</v>
      </c>
      <c r="H2813" t="s">
        <v>1430</v>
      </c>
      <c r="I2813" t="s">
        <v>1044</v>
      </c>
      <c r="J2813" t="s">
        <v>1394</v>
      </c>
    </row>
    <row r="2814" spans="1:10" x14ac:dyDescent="0.35">
      <c r="A2814" t="s">
        <v>10</v>
      </c>
      <c r="B2814" t="s">
        <v>1717</v>
      </c>
      <c r="C2814" s="227" t="s">
        <v>104</v>
      </c>
      <c r="D2814" s="227">
        <v>62.33</v>
      </c>
      <c r="E2814" s="227" t="s">
        <v>196</v>
      </c>
      <c r="F2814" t="s">
        <v>197</v>
      </c>
      <c r="G2814" t="s">
        <v>73</v>
      </c>
      <c r="H2814" t="s">
        <v>1430</v>
      </c>
      <c r="I2814" t="s">
        <v>1044</v>
      </c>
      <c r="J2814" t="s">
        <v>1394</v>
      </c>
    </row>
    <row r="2815" spans="1:10" x14ac:dyDescent="0.35">
      <c r="A2815" t="s">
        <v>10</v>
      </c>
      <c r="B2815" t="s">
        <v>1717</v>
      </c>
      <c r="C2815" s="227" t="s">
        <v>1789</v>
      </c>
      <c r="D2815" s="227">
        <v>130.65</v>
      </c>
      <c r="E2815" s="227" t="s">
        <v>65</v>
      </c>
      <c r="F2815" t="s">
        <v>66</v>
      </c>
      <c r="G2815" t="s">
        <v>67</v>
      </c>
      <c r="H2815" t="s">
        <v>1430</v>
      </c>
      <c r="I2815" t="s">
        <v>1044</v>
      </c>
      <c r="J2815" t="s">
        <v>1394</v>
      </c>
    </row>
    <row r="2816" spans="1:10" x14ac:dyDescent="0.35">
      <c r="A2816" t="s">
        <v>10</v>
      </c>
      <c r="B2816" t="s">
        <v>1717</v>
      </c>
      <c r="C2816" s="227" t="s">
        <v>1631</v>
      </c>
      <c r="D2816" s="227">
        <v>47.05</v>
      </c>
      <c r="E2816" s="227" t="s">
        <v>92</v>
      </c>
      <c r="F2816" t="s">
        <v>93</v>
      </c>
      <c r="G2816" t="s">
        <v>67</v>
      </c>
      <c r="H2816" t="s">
        <v>1430</v>
      </c>
      <c r="I2816" t="s">
        <v>1044</v>
      </c>
      <c r="J2816" t="s">
        <v>1394</v>
      </c>
    </row>
    <row r="2817" spans="1:10" x14ac:dyDescent="0.35">
      <c r="A2817" t="s">
        <v>10</v>
      </c>
      <c r="B2817" t="s">
        <v>1717</v>
      </c>
      <c r="C2817" s="227" t="s">
        <v>280</v>
      </c>
      <c r="D2817" s="227">
        <v>203.08</v>
      </c>
      <c r="E2817" s="227" t="s">
        <v>31</v>
      </c>
      <c r="F2817" t="s">
        <v>32</v>
      </c>
      <c r="G2817" t="s">
        <v>13</v>
      </c>
      <c r="H2817" t="s">
        <v>1430</v>
      </c>
      <c r="I2817" t="s">
        <v>1044</v>
      </c>
      <c r="J2817" t="s">
        <v>1394</v>
      </c>
    </row>
    <row r="2818" spans="1:10" x14ac:dyDescent="0.35">
      <c r="A2818" t="s">
        <v>10</v>
      </c>
      <c r="B2818" t="s">
        <v>1717</v>
      </c>
      <c r="C2818" s="227" t="s">
        <v>1790</v>
      </c>
      <c r="D2818" s="227">
        <v>106.32</v>
      </c>
      <c r="E2818" s="227" t="s">
        <v>306</v>
      </c>
      <c r="F2818" t="s">
        <v>307</v>
      </c>
      <c r="G2818" t="s">
        <v>73</v>
      </c>
      <c r="H2818" t="s">
        <v>1430</v>
      </c>
      <c r="I2818" t="s">
        <v>1044</v>
      </c>
      <c r="J2818" t="s">
        <v>1394</v>
      </c>
    </row>
    <row r="2819" spans="1:10" x14ac:dyDescent="0.35">
      <c r="A2819" t="s">
        <v>10</v>
      </c>
      <c r="B2819" t="s">
        <v>1717</v>
      </c>
      <c r="C2819" s="227" t="s">
        <v>124</v>
      </c>
      <c r="D2819" s="227">
        <v>184.14</v>
      </c>
      <c r="E2819" s="227" t="s">
        <v>203</v>
      </c>
      <c r="F2819" t="s">
        <v>204</v>
      </c>
      <c r="G2819" t="s">
        <v>73</v>
      </c>
      <c r="H2819" t="s">
        <v>1430</v>
      </c>
      <c r="I2819" t="s">
        <v>1044</v>
      </c>
      <c r="J2819" t="s">
        <v>1394</v>
      </c>
    </row>
    <row r="2820" spans="1:10" x14ac:dyDescent="0.35">
      <c r="A2820" t="s">
        <v>10</v>
      </c>
      <c r="B2820" t="s">
        <v>1717</v>
      </c>
      <c r="C2820" s="227" t="s">
        <v>676</v>
      </c>
      <c r="D2820" s="227">
        <v>132.53</v>
      </c>
      <c r="E2820" s="227" t="s">
        <v>203</v>
      </c>
      <c r="F2820" t="s">
        <v>204</v>
      </c>
      <c r="G2820" t="s">
        <v>73</v>
      </c>
      <c r="H2820" t="s">
        <v>1430</v>
      </c>
      <c r="I2820" t="s">
        <v>1044</v>
      </c>
      <c r="J2820" t="s">
        <v>1394</v>
      </c>
    </row>
    <row r="2821" spans="1:10" x14ac:dyDescent="0.35">
      <c r="A2821" t="s">
        <v>10</v>
      </c>
      <c r="B2821" t="s">
        <v>1717</v>
      </c>
      <c r="C2821" s="227" t="s">
        <v>126</v>
      </c>
      <c r="D2821" s="227">
        <v>160.83000000000001</v>
      </c>
      <c r="E2821" s="227" t="s">
        <v>203</v>
      </c>
      <c r="F2821" t="s">
        <v>204</v>
      </c>
      <c r="G2821" t="s">
        <v>73</v>
      </c>
      <c r="H2821" t="s">
        <v>1430</v>
      </c>
      <c r="I2821" t="s">
        <v>1044</v>
      </c>
      <c r="J2821" t="s">
        <v>1394</v>
      </c>
    </row>
    <row r="2822" spans="1:10" x14ac:dyDescent="0.35">
      <c r="A2822" t="s">
        <v>10</v>
      </c>
      <c r="B2822" t="s">
        <v>1717</v>
      </c>
      <c r="C2822" s="227" t="s">
        <v>173</v>
      </c>
      <c r="D2822" s="227">
        <v>371.19</v>
      </c>
      <c r="E2822" s="227" t="s">
        <v>203</v>
      </c>
      <c r="F2822" t="s">
        <v>204</v>
      </c>
      <c r="G2822" t="s">
        <v>73</v>
      </c>
      <c r="H2822" t="s">
        <v>1430</v>
      </c>
      <c r="I2822" t="s">
        <v>1044</v>
      </c>
      <c r="J2822" t="s">
        <v>1394</v>
      </c>
    </row>
    <row r="2823" spans="1:10" x14ac:dyDescent="0.35">
      <c r="A2823" t="s">
        <v>10</v>
      </c>
      <c r="B2823" t="s">
        <v>1717</v>
      </c>
      <c r="C2823" s="227" t="s">
        <v>414</v>
      </c>
      <c r="D2823" s="227">
        <v>131.34</v>
      </c>
      <c r="E2823" s="227" t="s">
        <v>75</v>
      </c>
      <c r="F2823" t="s">
        <v>76</v>
      </c>
      <c r="G2823" t="s">
        <v>73</v>
      </c>
      <c r="H2823" t="s">
        <v>1430</v>
      </c>
      <c r="I2823" t="s">
        <v>1044</v>
      </c>
      <c r="J2823" t="s">
        <v>1394</v>
      </c>
    </row>
    <row r="2824" spans="1:10" x14ac:dyDescent="0.35">
      <c r="A2824" t="s">
        <v>10</v>
      </c>
      <c r="B2824" t="s">
        <v>1717</v>
      </c>
      <c r="C2824" s="227" t="s">
        <v>112</v>
      </c>
      <c r="D2824" s="227">
        <v>342.56</v>
      </c>
      <c r="E2824" s="227" t="s">
        <v>75</v>
      </c>
      <c r="F2824" t="s">
        <v>76</v>
      </c>
      <c r="G2824" t="s">
        <v>73</v>
      </c>
      <c r="H2824" t="s">
        <v>1430</v>
      </c>
      <c r="I2824" t="s">
        <v>1044</v>
      </c>
      <c r="J2824" t="s">
        <v>1394</v>
      </c>
    </row>
    <row r="2825" spans="1:10" x14ac:dyDescent="0.35">
      <c r="A2825" t="s">
        <v>10</v>
      </c>
      <c r="B2825" t="s">
        <v>1717</v>
      </c>
      <c r="C2825" s="227" t="s">
        <v>275</v>
      </c>
      <c r="D2825" s="227">
        <v>621.70000000000005</v>
      </c>
      <c r="E2825" s="227" t="s">
        <v>75</v>
      </c>
      <c r="F2825" t="s">
        <v>76</v>
      </c>
      <c r="G2825" t="s">
        <v>73</v>
      </c>
      <c r="H2825" t="s">
        <v>1430</v>
      </c>
      <c r="I2825" t="s">
        <v>1044</v>
      </c>
      <c r="J2825" t="s">
        <v>1394</v>
      </c>
    </row>
    <row r="2826" spans="1:10" x14ac:dyDescent="0.35">
      <c r="A2826" t="s">
        <v>10</v>
      </c>
      <c r="B2826" t="s">
        <v>1717</v>
      </c>
      <c r="C2826" s="227" t="s">
        <v>128</v>
      </c>
      <c r="D2826" s="227">
        <v>741.22</v>
      </c>
      <c r="E2826" s="227" t="s">
        <v>75</v>
      </c>
      <c r="F2826" t="s">
        <v>76</v>
      </c>
      <c r="G2826" t="s">
        <v>73</v>
      </c>
      <c r="H2826" t="s">
        <v>1430</v>
      </c>
      <c r="I2826" t="s">
        <v>1044</v>
      </c>
      <c r="J2826" t="s">
        <v>1394</v>
      </c>
    </row>
    <row r="2827" spans="1:10" x14ac:dyDescent="0.35">
      <c r="A2827" t="s">
        <v>10</v>
      </c>
      <c r="B2827" t="s">
        <v>1717</v>
      </c>
      <c r="C2827" s="227" t="s">
        <v>138</v>
      </c>
      <c r="D2827" s="227">
        <v>621.41</v>
      </c>
      <c r="E2827" s="227" t="s">
        <v>75</v>
      </c>
      <c r="F2827" t="s">
        <v>76</v>
      </c>
      <c r="G2827" t="s">
        <v>73</v>
      </c>
      <c r="H2827" t="s">
        <v>1430</v>
      </c>
      <c r="I2827" t="s">
        <v>1044</v>
      </c>
      <c r="J2827" t="s">
        <v>1394</v>
      </c>
    </row>
    <row r="2828" spans="1:10" x14ac:dyDescent="0.35">
      <c r="A2828" t="s">
        <v>10</v>
      </c>
      <c r="B2828" t="s">
        <v>1717</v>
      </c>
      <c r="C2828" s="227" t="s">
        <v>86</v>
      </c>
      <c r="D2828" s="227">
        <v>317.45999999999998</v>
      </c>
      <c r="E2828" s="227" t="s">
        <v>75</v>
      </c>
      <c r="F2828" t="s">
        <v>76</v>
      </c>
      <c r="G2828" t="s">
        <v>73</v>
      </c>
      <c r="H2828" t="s">
        <v>1430</v>
      </c>
      <c r="I2828" t="s">
        <v>1044</v>
      </c>
      <c r="J2828" t="s">
        <v>1394</v>
      </c>
    </row>
    <row r="2829" spans="1:10" x14ac:dyDescent="0.35">
      <c r="A2829" t="s">
        <v>10</v>
      </c>
      <c r="B2829" t="s">
        <v>1717</v>
      </c>
      <c r="C2829" s="227" t="s">
        <v>159</v>
      </c>
      <c r="D2829" s="227">
        <v>567.28</v>
      </c>
      <c r="E2829" s="227" t="s">
        <v>75</v>
      </c>
      <c r="F2829" t="s">
        <v>76</v>
      </c>
      <c r="G2829" t="s">
        <v>73</v>
      </c>
      <c r="H2829" t="s">
        <v>1430</v>
      </c>
      <c r="I2829" t="s">
        <v>1044</v>
      </c>
      <c r="J2829" t="s">
        <v>1394</v>
      </c>
    </row>
    <row r="2830" spans="1:10" x14ac:dyDescent="0.35">
      <c r="A2830" t="s">
        <v>10</v>
      </c>
      <c r="B2830" t="s">
        <v>1717</v>
      </c>
      <c r="C2830" s="227" t="s">
        <v>141</v>
      </c>
      <c r="D2830" s="227">
        <v>62.33</v>
      </c>
      <c r="E2830" s="227" t="s">
        <v>196</v>
      </c>
      <c r="F2830" t="s">
        <v>197</v>
      </c>
      <c r="G2830" t="s">
        <v>73</v>
      </c>
      <c r="H2830" t="s">
        <v>1430</v>
      </c>
      <c r="I2830" t="s">
        <v>1044</v>
      </c>
      <c r="J2830" t="s">
        <v>1394</v>
      </c>
    </row>
    <row r="2831" spans="1:10" x14ac:dyDescent="0.35">
      <c r="A2831" t="s">
        <v>10</v>
      </c>
      <c r="B2831" t="s">
        <v>1717</v>
      </c>
      <c r="C2831" s="227" t="s">
        <v>250</v>
      </c>
      <c r="D2831" s="227">
        <v>310.91000000000003</v>
      </c>
      <c r="E2831" s="227" t="s">
        <v>18</v>
      </c>
      <c r="F2831" t="s">
        <v>19</v>
      </c>
      <c r="G2831" t="s">
        <v>13</v>
      </c>
      <c r="H2831" t="s">
        <v>14</v>
      </c>
      <c r="I2831" t="s">
        <v>15</v>
      </c>
      <c r="J2831" t="s">
        <v>16</v>
      </c>
    </row>
    <row r="2832" spans="1:10" x14ac:dyDescent="0.35">
      <c r="A2832" t="s">
        <v>10</v>
      </c>
      <c r="B2832" t="s">
        <v>1717</v>
      </c>
      <c r="C2832" s="227" t="s">
        <v>251</v>
      </c>
      <c r="D2832" s="227">
        <v>443.28</v>
      </c>
      <c r="E2832" s="227" t="s">
        <v>18</v>
      </c>
      <c r="F2832" t="s">
        <v>19</v>
      </c>
      <c r="G2832" t="s">
        <v>13</v>
      </c>
      <c r="H2832" t="s">
        <v>14</v>
      </c>
      <c r="I2832" t="s">
        <v>15</v>
      </c>
      <c r="J2832" t="s">
        <v>16</v>
      </c>
    </row>
    <row r="2833" spans="1:10" x14ac:dyDescent="0.35">
      <c r="A2833" t="s">
        <v>10</v>
      </c>
      <c r="B2833" t="s">
        <v>1717</v>
      </c>
      <c r="C2833" s="227" t="s">
        <v>252</v>
      </c>
      <c r="D2833" s="227">
        <v>136.29</v>
      </c>
      <c r="E2833" s="227" t="s">
        <v>18</v>
      </c>
      <c r="F2833" t="s">
        <v>19</v>
      </c>
      <c r="G2833" t="s">
        <v>13</v>
      </c>
      <c r="H2833" t="s">
        <v>14</v>
      </c>
      <c r="I2833" t="s">
        <v>15</v>
      </c>
      <c r="J2833" t="s">
        <v>16</v>
      </c>
    </row>
    <row r="2834" spans="1:10" x14ac:dyDescent="0.35">
      <c r="A2834" t="s">
        <v>10</v>
      </c>
      <c r="B2834" t="s">
        <v>1717</v>
      </c>
      <c r="C2834" s="227" t="s">
        <v>253</v>
      </c>
      <c r="D2834" s="227">
        <v>290.83999999999997</v>
      </c>
      <c r="E2834" s="227" t="s">
        <v>18</v>
      </c>
      <c r="F2834" t="s">
        <v>19</v>
      </c>
      <c r="G2834" t="s">
        <v>13</v>
      </c>
      <c r="H2834" t="s">
        <v>14</v>
      </c>
      <c r="I2834" t="s">
        <v>15</v>
      </c>
      <c r="J2834" t="s">
        <v>16</v>
      </c>
    </row>
    <row r="2835" spans="1:10" x14ac:dyDescent="0.35">
      <c r="A2835" t="s">
        <v>10</v>
      </c>
      <c r="B2835" t="s">
        <v>1717</v>
      </c>
      <c r="C2835" s="227" t="s">
        <v>339</v>
      </c>
      <c r="D2835" s="227">
        <v>443.18</v>
      </c>
      <c r="E2835" s="227" t="s">
        <v>18</v>
      </c>
      <c r="F2835" t="s">
        <v>19</v>
      </c>
      <c r="G2835" t="s">
        <v>13</v>
      </c>
      <c r="H2835" t="s">
        <v>14</v>
      </c>
      <c r="I2835" t="s">
        <v>15</v>
      </c>
      <c r="J2835" t="s">
        <v>16</v>
      </c>
    </row>
    <row r="2836" spans="1:10" x14ac:dyDescent="0.35">
      <c r="A2836" t="s">
        <v>10</v>
      </c>
      <c r="B2836" t="s">
        <v>1717</v>
      </c>
      <c r="C2836" s="227" t="s">
        <v>340</v>
      </c>
      <c r="D2836" s="227">
        <v>175.39</v>
      </c>
      <c r="E2836" s="227" t="s">
        <v>18</v>
      </c>
      <c r="F2836" t="s">
        <v>19</v>
      </c>
      <c r="G2836" t="s">
        <v>13</v>
      </c>
      <c r="H2836" t="s">
        <v>14</v>
      </c>
      <c r="I2836" t="s">
        <v>15</v>
      </c>
      <c r="J2836" t="s">
        <v>16</v>
      </c>
    </row>
    <row r="2837" spans="1:10" x14ac:dyDescent="0.35">
      <c r="A2837" t="s">
        <v>10</v>
      </c>
      <c r="B2837" t="s">
        <v>1717</v>
      </c>
      <c r="C2837" s="227" t="s">
        <v>341</v>
      </c>
      <c r="D2837" s="227">
        <v>509.3</v>
      </c>
      <c r="E2837" s="227" t="s">
        <v>18</v>
      </c>
      <c r="F2837" t="s">
        <v>19</v>
      </c>
      <c r="G2837" t="s">
        <v>13</v>
      </c>
      <c r="H2837" t="s">
        <v>14</v>
      </c>
      <c r="I2837" t="s">
        <v>15</v>
      </c>
      <c r="J2837" t="s">
        <v>16</v>
      </c>
    </row>
    <row r="2838" spans="1:10" x14ac:dyDescent="0.35">
      <c r="A2838" t="s">
        <v>10</v>
      </c>
      <c r="B2838" t="s">
        <v>1717</v>
      </c>
      <c r="C2838" s="227" t="s">
        <v>342</v>
      </c>
      <c r="D2838" s="227">
        <v>246.52</v>
      </c>
      <c r="E2838" s="227" t="s">
        <v>18</v>
      </c>
      <c r="F2838" t="s">
        <v>19</v>
      </c>
      <c r="G2838" t="s">
        <v>13</v>
      </c>
      <c r="H2838" t="s">
        <v>14</v>
      </c>
      <c r="I2838" t="s">
        <v>15</v>
      </c>
      <c r="J2838" t="s">
        <v>16</v>
      </c>
    </row>
    <row r="2839" spans="1:10" x14ac:dyDescent="0.35">
      <c r="A2839" t="s">
        <v>10</v>
      </c>
      <c r="B2839" t="s">
        <v>1717</v>
      </c>
      <c r="C2839" s="227" t="s">
        <v>337</v>
      </c>
      <c r="D2839" s="227">
        <v>443.75</v>
      </c>
      <c r="E2839" s="227" t="s">
        <v>18</v>
      </c>
      <c r="F2839" t="s">
        <v>19</v>
      </c>
      <c r="G2839" t="s">
        <v>13</v>
      </c>
      <c r="H2839" t="s">
        <v>14</v>
      </c>
      <c r="I2839" t="s">
        <v>15</v>
      </c>
      <c r="J2839" t="s">
        <v>16</v>
      </c>
    </row>
    <row r="2840" spans="1:10" x14ac:dyDescent="0.35">
      <c r="A2840" t="s">
        <v>10</v>
      </c>
      <c r="B2840" t="s">
        <v>1717</v>
      </c>
      <c r="C2840" s="227" t="s">
        <v>338</v>
      </c>
      <c r="D2840" s="227">
        <v>168.2</v>
      </c>
      <c r="E2840" s="227" t="s">
        <v>18</v>
      </c>
      <c r="F2840" t="s">
        <v>19</v>
      </c>
      <c r="G2840" t="s">
        <v>13</v>
      </c>
      <c r="H2840" t="s">
        <v>14</v>
      </c>
      <c r="I2840" t="s">
        <v>15</v>
      </c>
      <c r="J2840" t="s">
        <v>16</v>
      </c>
    </row>
    <row r="2841" spans="1:10" x14ac:dyDescent="0.35">
      <c r="A2841" t="s">
        <v>10</v>
      </c>
      <c r="B2841" t="s">
        <v>1717</v>
      </c>
      <c r="C2841" s="227" t="s">
        <v>660</v>
      </c>
      <c r="D2841" s="227">
        <v>502.32</v>
      </c>
      <c r="E2841" s="227" t="s">
        <v>18</v>
      </c>
      <c r="F2841" t="s">
        <v>19</v>
      </c>
      <c r="G2841" t="s">
        <v>13</v>
      </c>
      <c r="H2841" t="s">
        <v>14</v>
      </c>
      <c r="I2841" t="s">
        <v>15</v>
      </c>
      <c r="J2841" t="s">
        <v>16</v>
      </c>
    </row>
    <row r="2842" spans="1:10" x14ac:dyDescent="0.35">
      <c r="A2842" t="s">
        <v>10</v>
      </c>
      <c r="B2842" t="s">
        <v>1717</v>
      </c>
      <c r="C2842" s="227" t="s">
        <v>661</v>
      </c>
      <c r="D2842" s="227">
        <v>238.77</v>
      </c>
      <c r="E2842" s="227" t="s">
        <v>18</v>
      </c>
      <c r="F2842" t="s">
        <v>19</v>
      </c>
      <c r="G2842" t="s">
        <v>13</v>
      </c>
      <c r="H2842" t="s">
        <v>14</v>
      </c>
      <c r="I2842" t="s">
        <v>15</v>
      </c>
      <c r="J2842" t="s">
        <v>16</v>
      </c>
    </row>
    <row r="2843" spans="1:10" x14ac:dyDescent="0.35">
      <c r="A2843" t="s">
        <v>10</v>
      </c>
      <c r="B2843" t="s">
        <v>1717</v>
      </c>
      <c r="C2843" s="227" t="s">
        <v>996</v>
      </c>
      <c r="D2843" s="227">
        <v>442.95</v>
      </c>
      <c r="E2843" s="227" t="s">
        <v>18</v>
      </c>
      <c r="F2843" t="s">
        <v>19</v>
      </c>
      <c r="G2843" t="s">
        <v>13</v>
      </c>
      <c r="H2843" t="s">
        <v>14</v>
      </c>
      <c r="I2843" t="s">
        <v>15</v>
      </c>
      <c r="J2843" t="s">
        <v>16</v>
      </c>
    </row>
    <row r="2844" spans="1:10" x14ac:dyDescent="0.35">
      <c r="A2844" t="s">
        <v>10</v>
      </c>
      <c r="B2844" t="s">
        <v>1717</v>
      </c>
      <c r="C2844" s="227" t="s">
        <v>994</v>
      </c>
      <c r="D2844" s="227">
        <v>161.76</v>
      </c>
      <c r="E2844" s="227" t="s">
        <v>18</v>
      </c>
      <c r="F2844" t="s">
        <v>19</v>
      </c>
      <c r="G2844" t="s">
        <v>13</v>
      </c>
      <c r="H2844" t="s">
        <v>14</v>
      </c>
      <c r="I2844" t="s">
        <v>15</v>
      </c>
      <c r="J2844" t="s">
        <v>16</v>
      </c>
    </row>
    <row r="2845" spans="1:10" x14ac:dyDescent="0.35">
      <c r="A2845" t="s">
        <v>10</v>
      </c>
      <c r="B2845" t="s">
        <v>1717</v>
      </c>
      <c r="C2845" s="227" t="s">
        <v>995</v>
      </c>
      <c r="D2845" s="227">
        <v>503.59</v>
      </c>
      <c r="E2845" s="227" t="s">
        <v>18</v>
      </c>
      <c r="F2845" t="s">
        <v>19</v>
      </c>
      <c r="G2845" t="s">
        <v>13</v>
      </c>
      <c r="H2845" t="s">
        <v>14</v>
      </c>
      <c r="I2845" t="s">
        <v>15</v>
      </c>
      <c r="J2845" t="s">
        <v>16</v>
      </c>
    </row>
    <row r="2846" spans="1:10" x14ac:dyDescent="0.35">
      <c r="A2846" t="s">
        <v>10</v>
      </c>
      <c r="B2846" t="s">
        <v>1717</v>
      </c>
      <c r="C2846" s="227" t="s">
        <v>1628</v>
      </c>
      <c r="D2846" s="227">
        <v>238.85</v>
      </c>
      <c r="E2846" s="227" t="s">
        <v>18</v>
      </c>
      <c r="F2846" t="s">
        <v>19</v>
      </c>
      <c r="G2846" t="s">
        <v>13</v>
      </c>
      <c r="H2846" t="s">
        <v>14</v>
      </c>
      <c r="I2846" t="s">
        <v>15</v>
      </c>
      <c r="J2846" t="s">
        <v>16</v>
      </c>
    </row>
    <row r="2847" spans="1:10" x14ac:dyDescent="0.35">
      <c r="A2847" t="s">
        <v>10</v>
      </c>
      <c r="B2847" t="s">
        <v>1717</v>
      </c>
      <c r="C2847" s="227" t="s">
        <v>1791</v>
      </c>
      <c r="D2847" s="227">
        <v>626.48</v>
      </c>
      <c r="E2847" s="227" t="s">
        <v>18</v>
      </c>
      <c r="F2847" t="s">
        <v>19</v>
      </c>
      <c r="G2847" t="s">
        <v>13</v>
      </c>
      <c r="H2847" t="s">
        <v>14</v>
      </c>
      <c r="I2847" t="s">
        <v>15</v>
      </c>
      <c r="J2847" t="s">
        <v>16</v>
      </c>
    </row>
    <row r="2848" spans="1:10" x14ac:dyDescent="0.35">
      <c r="A2848" t="s">
        <v>10</v>
      </c>
      <c r="B2848" t="s">
        <v>1717</v>
      </c>
      <c r="C2848" s="227" t="s">
        <v>1792</v>
      </c>
      <c r="D2848" s="227">
        <v>137.46</v>
      </c>
      <c r="E2848" s="227" t="s">
        <v>18</v>
      </c>
      <c r="F2848" t="s">
        <v>19</v>
      </c>
      <c r="G2848" t="s">
        <v>13</v>
      </c>
      <c r="H2848" t="s">
        <v>14</v>
      </c>
      <c r="I2848" t="s">
        <v>15</v>
      </c>
      <c r="J2848" t="s">
        <v>16</v>
      </c>
    </row>
    <row r="2849" spans="1:10" x14ac:dyDescent="0.35">
      <c r="A2849" t="s">
        <v>10</v>
      </c>
      <c r="B2849" t="s">
        <v>1717</v>
      </c>
      <c r="C2849" s="227" t="s">
        <v>1793</v>
      </c>
      <c r="D2849" s="227">
        <v>737.69</v>
      </c>
      <c r="E2849" s="227" t="s">
        <v>18</v>
      </c>
      <c r="F2849" t="s">
        <v>19</v>
      </c>
      <c r="G2849" t="s">
        <v>13</v>
      </c>
      <c r="H2849" t="s">
        <v>14</v>
      </c>
      <c r="I2849" t="s">
        <v>15</v>
      </c>
      <c r="J2849" t="s">
        <v>16</v>
      </c>
    </row>
    <row r="2850" spans="1:10" x14ac:dyDescent="0.35">
      <c r="A2850" t="s">
        <v>10</v>
      </c>
      <c r="B2850" t="s">
        <v>1717</v>
      </c>
      <c r="C2850" s="227" t="s">
        <v>17</v>
      </c>
      <c r="D2850" s="227">
        <v>233.06</v>
      </c>
      <c r="E2850" s="227" t="s">
        <v>18</v>
      </c>
      <c r="F2850" t="s">
        <v>19</v>
      </c>
      <c r="G2850" t="s">
        <v>13</v>
      </c>
      <c r="H2850" t="s">
        <v>14</v>
      </c>
      <c r="I2850" t="s">
        <v>15</v>
      </c>
      <c r="J2850" t="s">
        <v>16</v>
      </c>
    </row>
    <row r="2851" spans="1:10" x14ac:dyDescent="0.35">
      <c r="A2851" t="s">
        <v>10</v>
      </c>
      <c r="B2851" t="s">
        <v>1717</v>
      </c>
      <c r="C2851" s="227" t="s">
        <v>20</v>
      </c>
      <c r="D2851" s="227">
        <v>207.78</v>
      </c>
      <c r="E2851" s="227" t="s">
        <v>18</v>
      </c>
      <c r="F2851" t="s">
        <v>19</v>
      </c>
      <c r="G2851" t="s">
        <v>13</v>
      </c>
      <c r="H2851" t="s">
        <v>14</v>
      </c>
      <c r="I2851" t="s">
        <v>15</v>
      </c>
      <c r="J2851" t="s">
        <v>16</v>
      </c>
    </row>
    <row r="2852" spans="1:10" x14ac:dyDescent="0.35">
      <c r="A2852" t="s">
        <v>10</v>
      </c>
      <c r="B2852" t="s">
        <v>1717</v>
      </c>
      <c r="C2852" s="227" t="s">
        <v>21</v>
      </c>
      <c r="D2852" s="227">
        <v>704.17</v>
      </c>
      <c r="E2852" s="227" t="s">
        <v>18</v>
      </c>
      <c r="F2852" t="s">
        <v>19</v>
      </c>
      <c r="G2852" t="s">
        <v>13</v>
      </c>
      <c r="H2852" t="s">
        <v>14</v>
      </c>
      <c r="I2852" t="s">
        <v>15</v>
      </c>
      <c r="J2852" t="s">
        <v>16</v>
      </c>
    </row>
    <row r="2853" spans="1:10" x14ac:dyDescent="0.35">
      <c r="A2853" t="s">
        <v>10</v>
      </c>
      <c r="B2853" t="s">
        <v>1717</v>
      </c>
      <c r="C2853" s="227" t="s">
        <v>22</v>
      </c>
      <c r="D2853" s="227">
        <v>251.24</v>
      </c>
      <c r="E2853" s="227" t="s">
        <v>18</v>
      </c>
      <c r="F2853" t="s">
        <v>19</v>
      </c>
      <c r="G2853" t="s">
        <v>13</v>
      </c>
      <c r="H2853" t="s">
        <v>14</v>
      </c>
      <c r="I2853" t="s">
        <v>15</v>
      </c>
      <c r="J2853" t="s">
        <v>16</v>
      </c>
    </row>
    <row r="2854" spans="1:10" x14ac:dyDescent="0.35">
      <c r="A2854" t="s">
        <v>10</v>
      </c>
      <c r="B2854" t="s">
        <v>1717</v>
      </c>
      <c r="C2854" s="227" t="s">
        <v>24</v>
      </c>
      <c r="D2854" s="227">
        <v>458.07</v>
      </c>
      <c r="E2854" s="227" t="s">
        <v>18</v>
      </c>
      <c r="F2854" t="s">
        <v>19</v>
      </c>
      <c r="G2854" t="s">
        <v>13</v>
      </c>
      <c r="H2854" t="s">
        <v>14</v>
      </c>
      <c r="I2854" t="s">
        <v>15</v>
      </c>
      <c r="J2854" t="s">
        <v>16</v>
      </c>
    </row>
    <row r="2855" spans="1:10" x14ac:dyDescent="0.35">
      <c r="A2855" t="s">
        <v>10</v>
      </c>
      <c r="B2855" t="s">
        <v>1717</v>
      </c>
      <c r="C2855" s="227" t="s">
        <v>25</v>
      </c>
      <c r="D2855" s="227">
        <v>163.93</v>
      </c>
      <c r="E2855" s="227" t="s">
        <v>18</v>
      </c>
      <c r="F2855" t="s">
        <v>19</v>
      </c>
      <c r="G2855" t="s">
        <v>13</v>
      </c>
      <c r="H2855" t="s">
        <v>14</v>
      </c>
      <c r="I2855" t="s">
        <v>15</v>
      </c>
      <c r="J2855" t="s">
        <v>16</v>
      </c>
    </row>
    <row r="2856" spans="1:10" x14ac:dyDescent="0.35">
      <c r="A2856" t="s">
        <v>10</v>
      </c>
      <c r="B2856" t="s">
        <v>1717</v>
      </c>
      <c r="C2856" s="227" t="s">
        <v>26</v>
      </c>
      <c r="D2856" s="227">
        <v>502.49</v>
      </c>
      <c r="E2856" s="227" t="s">
        <v>18</v>
      </c>
      <c r="F2856" t="s">
        <v>19</v>
      </c>
      <c r="G2856" t="s">
        <v>13</v>
      </c>
      <c r="H2856" t="s">
        <v>14</v>
      </c>
      <c r="I2856" t="s">
        <v>15</v>
      </c>
      <c r="J2856" t="s">
        <v>16</v>
      </c>
    </row>
    <row r="2857" spans="1:10" x14ac:dyDescent="0.35">
      <c r="A2857" t="s">
        <v>10</v>
      </c>
      <c r="B2857" t="s">
        <v>1717</v>
      </c>
      <c r="C2857" s="227" t="s">
        <v>27</v>
      </c>
      <c r="D2857" s="227">
        <v>238.77</v>
      </c>
      <c r="E2857" s="227" t="s">
        <v>18</v>
      </c>
      <c r="F2857" t="s">
        <v>19</v>
      </c>
      <c r="G2857" t="s">
        <v>13</v>
      </c>
      <c r="H2857" t="s">
        <v>14</v>
      </c>
      <c r="I2857" t="s">
        <v>15</v>
      </c>
      <c r="J2857" t="s">
        <v>16</v>
      </c>
    </row>
    <row r="2858" spans="1:10" x14ac:dyDescent="0.35">
      <c r="A2858" t="s">
        <v>10</v>
      </c>
      <c r="B2858" t="s">
        <v>1717</v>
      </c>
      <c r="C2858" s="227" t="s">
        <v>1794</v>
      </c>
      <c r="D2858" s="227">
        <v>1073.76</v>
      </c>
      <c r="E2858" s="227" t="s">
        <v>11</v>
      </c>
      <c r="F2858" t="s">
        <v>12</v>
      </c>
      <c r="G2858" t="s">
        <v>13</v>
      </c>
      <c r="H2858" t="s">
        <v>14</v>
      </c>
      <c r="I2858" t="s">
        <v>15</v>
      </c>
      <c r="J2858" t="s">
        <v>16</v>
      </c>
    </row>
    <row r="2859" spans="1:10" x14ac:dyDescent="0.35">
      <c r="A2859" t="s">
        <v>10</v>
      </c>
      <c r="B2859" t="s">
        <v>1717</v>
      </c>
      <c r="C2859" s="227" t="s">
        <v>922</v>
      </c>
      <c r="D2859" s="227">
        <v>162.84</v>
      </c>
      <c r="E2859" s="227" t="s">
        <v>11</v>
      </c>
      <c r="F2859" t="s">
        <v>12</v>
      </c>
      <c r="G2859" t="s">
        <v>13</v>
      </c>
      <c r="H2859" t="s">
        <v>14</v>
      </c>
      <c r="I2859" t="s">
        <v>15</v>
      </c>
      <c r="J2859" t="s">
        <v>16</v>
      </c>
    </row>
    <row r="2860" spans="1:10" x14ac:dyDescent="0.35">
      <c r="A2860" t="s">
        <v>10</v>
      </c>
      <c r="B2860" t="s">
        <v>1717</v>
      </c>
      <c r="C2860" s="227" t="s">
        <v>1334</v>
      </c>
      <c r="D2860" s="227">
        <v>159.99</v>
      </c>
      <c r="E2860" s="227" t="s">
        <v>11</v>
      </c>
      <c r="F2860" t="s">
        <v>12</v>
      </c>
      <c r="G2860" t="s">
        <v>13</v>
      </c>
      <c r="H2860" t="s">
        <v>14</v>
      </c>
      <c r="I2860" t="s">
        <v>15</v>
      </c>
      <c r="J2860" t="s">
        <v>16</v>
      </c>
    </row>
    <row r="2861" spans="1:10" x14ac:dyDescent="0.35">
      <c r="A2861" t="s">
        <v>10</v>
      </c>
      <c r="B2861" t="s">
        <v>1717</v>
      </c>
      <c r="C2861" s="227" t="s">
        <v>1152</v>
      </c>
      <c r="D2861" s="227">
        <v>160.51</v>
      </c>
      <c r="E2861" s="227" t="s">
        <v>11</v>
      </c>
      <c r="F2861" t="s">
        <v>12</v>
      </c>
      <c r="G2861" t="s">
        <v>13</v>
      </c>
      <c r="H2861" t="s">
        <v>14</v>
      </c>
      <c r="I2861" t="s">
        <v>15</v>
      </c>
      <c r="J2861" t="s">
        <v>16</v>
      </c>
    </row>
    <row r="2862" spans="1:10" x14ac:dyDescent="0.35">
      <c r="A2862" t="s">
        <v>10</v>
      </c>
      <c r="B2862" t="s">
        <v>1717</v>
      </c>
      <c r="C2862" s="227" t="s">
        <v>286</v>
      </c>
      <c r="D2862" s="227">
        <v>160.01</v>
      </c>
      <c r="E2862" s="227" t="s">
        <v>11</v>
      </c>
      <c r="F2862" t="s">
        <v>12</v>
      </c>
      <c r="G2862" t="s">
        <v>13</v>
      </c>
      <c r="H2862" t="s">
        <v>14</v>
      </c>
      <c r="I2862" t="s">
        <v>15</v>
      </c>
      <c r="J2862" t="s">
        <v>16</v>
      </c>
    </row>
    <row r="2863" spans="1:10" x14ac:dyDescent="0.35">
      <c r="A2863" t="s">
        <v>10</v>
      </c>
      <c r="B2863" t="s">
        <v>1717</v>
      </c>
      <c r="C2863" s="227" t="s">
        <v>747</v>
      </c>
      <c r="D2863" s="227">
        <v>162.56</v>
      </c>
      <c r="E2863" s="227" t="s">
        <v>11</v>
      </c>
      <c r="F2863" t="s">
        <v>12</v>
      </c>
      <c r="G2863" t="s">
        <v>13</v>
      </c>
      <c r="H2863" t="s">
        <v>14</v>
      </c>
      <c r="I2863" t="s">
        <v>15</v>
      </c>
      <c r="J2863" t="s">
        <v>16</v>
      </c>
    </row>
    <row r="2864" spans="1:10" x14ac:dyDescent="0.35">
      <c r="A2864" t="s">
        <v>10</v>
      </c>
      <c r="B2864" t="s">
        <v>1717</v>
      </c>
      <c r="C2864" s="227" t="s">
        <v>288</v>
      </c>
      <c r="D2864" s="227">
        <v>139.26</v>
      </c>
      <c r="E2864" s="227" t="s">
        <v>11</v>
      </c>
      <c r="F2864" t="s">
        <v>12</v>
      </c>
      <c r="G2864" t="s">
        <v>13</v>
      </c>
      <c r="H2864" t="s">
        <v>14</v>
      </c>
      <c r="I2864" t="s">
        <v>15</v>
      </c>
      <c r="J2864" t="s">
        <v>16</v>
      </c>
    </row>
    <row r="2865" spans="1:10" x14ac:dyDescent="0.35">
      <c r="A2865" t="s">
        <v>10</v>
      </c>
      <c r="B2865" t="s">
        <v>1717</v>
      </c>
      <c r="C2865" s="227" t="s">
        <v>1599</v>
      </c>
      <c r="D2865" s="227">
        <v>84.68</v>
      </c>
      <c r="E2865" s="227" t="s">
        <v>11</v>
      </c>
      <c r="F2865" t="s">
        <v>12</v>
      </c>
      <c r="G2865" t="s">
        <v>13</v>
      </c>
      <c r="H2865" t="s">
        <v>14</v>
      </c>
      <c r="I2865" t="s">
        <v>15</v>
      </c>
      <c r="J2865" t="s">
        <v>16</v>
      </c>
    </row>
    <row r="2866" spans="1:10" x14ac:dyDescent="0.35">
      <c r="A2866" t="s">
        <v>10</v>
      </c>
      <c r="B2866" t="s">
        <v>1717</v>
      </c>
      <c r="C2866" s="227" t="s">
        <v>1552</v>
      </c>
      <c r="D2866" s="227">
        <v>1734.11</v>
      </c>
      <c r="E2866" s="227" t="s">
        <v>11</v>
      </c>
      <c r="F2866" t="s">
        <v>12</v>
      </c>
      <c r="G2866" t="s">
        <v>13</v>
      </c>
      <c r="H2866" t="s">
        <v>14</v>
      </c>
      <c r="I2866" t="s">
        <v>15</v>
      </c>
      <c r="J2866" t="s">
        <v>16</v>
      </c>
    </row>
    <row r="2867" spans="1:10" x14ac:dyDescent="0.35">
      <c r="A2867" t="s">
        <v>10</v>
      </c>
      <c r="B2867" t="s">
        <v>1717</v>
      </c>
      <c r="C2867" s="227" t="s">
        <v>242</v>
      </c>
      <c r="D2867" s="227">
        <v>291.13</v>
      </c>
      <c r="E2867" s="227" t="s">
        <v>31</v>
      </c>
      <c r="F2867" t="s">
        <v>32</v>
      </c>
      <c r="G2867" t="s">
        <v>13</v>
      </c>
      <c r="H2867" t="s">
        <v>14</v>
      </c>
      <c r="I2867" t="s">
        <v>15</v>
      </c>
      <c r="J2867" t="s">
        <v>16</v>
      </c>
    </row>
    <row r="2868" spans="1:10" x14ac:dyDescent="0.35">
      <c r="A2868" t="s">
        <v>10</v>
      </c>
      <c r="B2868" t="s">
        <v>1717</v>
      </c>
      <c r="C2868" s="227" t="s">
        <v>629</v>
      </c>
      <c r="D2868" s="227">
        <v>664.99</v>
      </c>
      <c r="E2868" s="227" t="s">
        <v>31</v>
      </c>
      <c r="F2868" t="s">
        <v>32</v>
      </c>
      <c r="G2868" t="s">
        <v>13</v>
      </c>
      <c r="H2868" t="s">
        <v>14</v>
      </c>
      <c r="I2868" t="s">
        <v>15</v>
      </c>
      <c r="J2868" t="s">
        <v>16</v>
      </c>
    </row>
    <row r="2869" spans="1:10" x14ac:dyDescent="0.35">
      <c r="A2869" t="s">
        <v>10</v>
      </c>
      <c r="B2869" t="s">
        <v>1717</v>
      </c>
      <c r="C2869" s="227" t="s">
        <v>630</v>
      </c>
      <c r="D2869" s="227">
        <v>129.62</v>
      </c>
      <c r="E2869" s="227" t="s">
        <v>31</v>
      </c>
      <c r="F2869" t="s">
        <v>32</v>
      </c>
      <c r="G2869" t="s">
        <v>13</v>
      </c>
      <c r="H2869" t="s">
        <v>14</v>
      </c>
      <c r="I2869" t="s">
        <v>15</v>
      </c>
      <c r="J2869" t="s">
        <v>16</v>
      </c>
    </row>
    <row r="2870" spans="1:10" x14ac:dyDescent="0.35">
      <c r="A2870" t="s">
        <v>10</v>
      </c>
      <c r="B2870" t="s">
        <v>1717</v>
      </c>
      <c r="C2870" s="227" t="s">
        <v>39</v>
      </c>
      <c r="D2870" s="227">
        <v>126.52</v>
      </c>
      <c r="E2870" s="227" t="s">
        <v>31</v>
      </c>
      <c r="F2870" t="s">
        <v>32</v>
      </c>
      <c r="G2870" t="s">
        <v>13</v>
      </c>
      <c r="H2870" t="s">
        <v>14</v>
      </c>
      <c r="I2870" t="s">
        <v>15</v>
      </c>
      <c r="J2870" t="s">
        <v>16</v>
      </c>
    </row>
    <row r="2871" spans="1:10" x14ac:dyDescent="0.35">
      <c r="A2871" t="s">
        <v>10</v>
      </c>
      <c r="B2871" t="s">
        <v>1717</v>
      </c>
      <c r="C2871" s="227" t="s">
        <v>243</v>
      </c>
      <c r="D2871" s="227">
        <v>225.36</v>
      </c>
      <c r="E2871" s="227" t="s">
        <v>31</v>
      </c>
      <c r="F2871" t="s">
        <v>32</v>
      </c>
      <c r="G2871" t="s">
        <v>13</v>
      </c>
      <c r="H2871" t="s">
        <v>14</v>
      </c>
      <c r="I2871" t="s">
        <v>15</v>
      </c>
      <c r="J2871" t="s">
        <v>16</v>
      </c>
    </row>
    <row r="2872" spans="1:10" x14ac:dyDescent="0.35">
      <c r="A2872" t="s">
        <v>10</v>
      </c>
      <c r="B2872" t="s">
        <v>1717</v>
      </c>
      <c r="C2872" s="227" t="s">
        <v>244</v>
      </c>
      <c r="D2872" s="227">
        <v>211.81</v>
      </c>
      <c r="E2872" s="227" t="s">
        <v>31</v>
      </c>
      <c r="F2872" t="s">
        <v>32</v>
      </c>
      <c r="G2872" t="s">
        <v>13</v>
      </c>
      <c r="H2872" t="s">
        <v>14</v>
      </c>
      <c r="I2872" t="s">
        <v>15</v>
      </c>
      <c r="J2872" t="s">
        <v>16</v>
      </c>
    </row>
    <row r="2873" spans="1:10" x14ac:dyDescent="0.35">
      <c r="A2873" t="s">
        <v>10</v>
      </c>
      <c r="B2873" t="s">
        <v>1795</v>
      </c>
      <c r="C2873" s="227" t="s">
        <v>1796</v>
      </c>
      <c r="D2873" s="227">
        <v>659.91</v>
      </c>
      <c r="E2873" s="227" t="s">
        <v>11</v>
      </c>
      <c r="F2873" t="s">
        <v>12</v>
      </c>
      <c r="G2873" t="s">
        <v>13</v>
      </c>
      <c r="H2873" t="s">
        <v>14</v>
      </c>
      <c r="I2873" t="s">
        <v>15</v>
      </c>
      <c r="J2873" t="s">
        <v>16</v>
      </c>
    </row>
    <row r="2874" spans="1:10" x14ac:dyDescent="0.35">
      <c r="A2874" t="s">
        <v>10</v>
      </c>
      <c r="B2874" t="s">
        <v>1795</v>
      </c>
      <c r="C2874" s="227" t="s">
        <v>39</v>
      </c>
      <c r="D2874" s="227">
        <v>1217.26</v>
      </c>
      <c r="E2874" s="227" t="s">
        <v>31</v>
      </c>
      <c r="F2874" t="s">
        <v>32</v>
      </c>
      <c r="G2874" t="s">
        <v>13</v>
      </c>
      <c r="H2874" t="s">
        <v>14</v>
      </c>
      <c r="I2874" t="s">
        <v>15</v>
      </c>
      <c r="J2874" t="s">
        <v>16</v>
      </c>
    </row>
    <row r="2875" spans="1:10" x14ac:dyDescent="0.35">
      <c r="A2875" t="s">
        <v>10</v>
      </c>
      <c r="B2875" t="s">
        <v>1795</v>
      </c>
      <c r="C2875" s="227" t="s">
        <v>243</v>
      </c>
      <c r="D2875" s="227">
        <v>325.91000000000003</v>
      </c>
      <c r="E2875" s="227" t="s">
        <v>31</v>
      </c>
      <c r="F2875" t="s">
        <v>32</v>
      </c>
      <c r="G2875" t="s">
        <v>13</v>
      </c>
      <c r="H2875" t="s">
        <v>14</v>
      </c>
      <c r="I2875" t="s">
        <v>15</v>
      </c>
      <c r="J2875" t="s">
        <v>16</v>
      </c>
    </row>
    <row r="2876" spans="1:10" x14ac:dyDescent="0.35">
      <c r="A2876" t="s">
        <v>10</v>
      </c>
      <c r="B2876" t="s">
        <v>1795</v>
      </c>
      <c r="C2876" s="227" t="s">
        <v>244</v>
      </c>
      <c r="D2876" s="227">
        <v>95.96</v>
      </c>
      <c r="E2876" s="227" t="s">
        <v>31</v>
      </c>
      <c r="F2876" t="s">
        <v>32</v>
      </c>
      <c r="G2876" t="s">
        <v>13</v>
      </c>
      <c r="H2876" t="s">
        <v>14</v>
      </c>
      <c r="I2876" t="s">
        <v>15</v>
      </c>
      <c r="J2876" t="s">
        <v>16</v>
      </c>
    </row>
    <row r="2877" spans="1:10" x14ac:dyDescent="0.35">
      <c r="A2877" t="s">
        <v>10</v>
      </c>
      <c r="B2877" t="s">
        <v>1795</v>
      </c>
      <c r="C2877" s="227" t="s">
        <v>349</v>
      </c>
      <c r="D2877" s="227">
        <v>221.63</v>
      </c>
      <c r="E2877" s="227" t="s">
        <v>31</v>
      </c>
      <c r="F2877" t="s">
        <v>32</v>
      </c>
      <c r="G2877" t="s">
        <v>13</v>
      </c>
      <c r="H2877" t="s">
        <v>14</v>
      </c>
      <c r="I2877" t="s">
        <v>15</v>
      </c>
      <c r="J2877" t="s">
        <v>16</v>
      </c>
    </row>
    <row r="2878" spans="1:10" x14ac:dyDescent="0.35">
      <c r="A2878" t="s">
        <v>10</v>
      </c>
      <c r="B2878" t="s">
        <v>1795</v>
      </c>
      <c r="C2878" s="227" t="s">
        <v>1797</v>
      </c>
      <c r="D2878" s="227">
        <v>31.79</v>
      </c>
      <c r="E2878" s="227" t="s">
        <v>28</v>
      </c>
      <c r="F2878" t="s">
        <v>29</v>
      </c>
      <c r="G2878" t="s">
        <v>13</v>
      </c>
      <c r="H2878" t="s">
        <v>14</v>
      </c>
      <c r="I2878" t="s">
        <v>15</v>
      </c>
      <c r="J2878" t="s">
        <v>16</v>
      </c>
    </row>
    <row r="2879" spans="1:10" x14ac:dyDescent="0.35">
      <c r="A2879" t="s">
        <v>10</v>
      </c>
      <c r="B2879" t="s">
        <v>1795</v>
      </c>
      <c r="C2879" s="227" t="s">
        <v>1798</v>
      </c>
      <c r="D2879" s="227">
        <v>30.87</v>
      </c>
      <c r="E2879" s="227" t="s">
        <v>28</v>
      </c>
      <c r="F2879" t="s">
        <v>29</v>
      </c>
      <c r="G2879" t="s">
        <v>13</v>
      </c>
      <c r="H2879" t="s">
        <v>14</v>
      </c>
      <c r="I2879" t="s">
        <v>15</v>
      </c>
      <c r="J2879" t="s">
        <v>16</v>
      </c>
    </row>
    <row r="2880" spans="1:10" x14ac:dyDescent="0.35">
      <c r="A2880" t="s">
        <v>10</v>
      </c>
      <c r="B2880" t="s">
        <v>1795</v>
      </c>
      <c r="C2880" s="227" t="s">
        <v>786</v>
      </c>
      <c r="D2880" s="227">
        <v>30</v>
      </c>
      <c r="E2880" s="227" t="s">
        <v>28</v>
      </c>
      <c r="F2880" t="s">
        <v>29</v>
      </c>
      <c r="G2880" t="s">
        <v>13</v>
      </c>
      <c r="H2880" t="s">
        <v>14</v>
      </c>
      <c r="I2880" t="s">
        <v>15</v>
      </c>
      <c r="J2880" t="s">
        <v>16</v>
      </c>
    </row>
    <row r="2881" spans="1:10" x14ac:dyDescent="0.35">
      <c r="A2881" t="s">
        <v>10</v>
      </c>
      <c r="B2881" t="s">
        <v>1795</v>
      </c>
      <c r="C2881" s="227" t="s">
        <v>1799</v>
      </c>
      <c r="D2881" s="227">
        <v>30</v>
      </c>
      <c r="E2881" s="227" t="s">
        <v>28</v>
      </c>
      <c r="F2881" t="s">
        <v>29</v>
      </c>
      <c r="G2881" t="s">
        <v>13</v>
      </c>
      <c r="H2881" t="s">
        <v>14</v>
      </c>
      <c r="I2881" t="s">
        <v>15</v>
      </c>
      <c r="J2881" t="s">
        <v>16</v>
      </c>
    </row>
    <row r="2882" spans="1:10" x14ac:dyDescent="0.35">
      <c r="A2882" t="s">
        <v>10</v>
      </c>
      <c r="B2882" t="s">
        <v>1795</v>
      </c>
      <c r="C2882" s="227" t="s">
        <v>788</v>
      </c>
      <c r="D2882" s="227">
        <v>25.94</v>
      </c>
      <c r="E2882" s="227" t="s">
        <v>28</v>
      </c>
      <c r="F2882" t="s">
        <v>29</v>
      </c>
      <c r="G2882" t="s">
        <v>13</v>
      </c>
      <c r="H2882" t="s">
        <v>14</v>
      </c>
      <c r="I2882" t="s">
        <v>15</v>
      </c>
      <c r="J2882" t="s">
        <v>16</v>
      </c>
    </row>
    <row r="2883" spans="1:10" x14ac:dyDescent="0.35">
      <c r="A2883" t="s">
        <v>10</v>
      </c>
      <c r="B2883" t="s">
        <v>1795</v>
      </c>
      <c r="C2883" s="227" t="s">
        <v>484</v>
      </c>
      <c r="D2883" s="227">
        <v>76.72</v>
      </c>
      <c r="E2883" s="227" t="s">
        <v>196</v>
      </c>
      <c r="F2883" t="s">
        <v>197</v>
      </c>
      <c r="G2883" t="s">
        <v>73</v>
      </c>
      <c r="H2883" t="s">
        <v>1430</v>
      </c>
      <c r="I2883" t="s">
        <v>1044</v>
      </c>
      <c r="J2883" t="s">
        <v>1394</v>
      </c>
    </row>
    <row r="2884" spans="1:10" x14ac:dyDescent="0.35">
      <c r="A2884" t="s">
        <v>10</v>
      </c>
      <c r="B2884" t="s">
        <v>1795</v>
      </c>
      <c r="C2884" s="227" t="s">
        <v>472</v>
      </c>
      <c r="D2884" s="227">
        <v>136.76</v>
      </c>
      <c r="E2884" s="227" t="s">
        <v>203</v>
      </c>
      <c r="F2884" t="s">
        <v>204</v>
      </c>
      <c r="G2884" t="s">
        <v>73</v>
      </c>
      <c r="H2884" t="s">
        <v>1430</v>
      </c>
      <c r="I2884" t="s">
        <v>1044</v>
      </c>
      <c r="J2884" t="s">
        <v>1394</v>
      </c>
    </row>
    <row r="2885" spans="1:10" x14ac:dyDescent="0.35">
      <c r="A2885" t="s">
        <v>10</v>
      </c>
      <c r="B2885" t="s">
        <v>1795</v>
      </c>
      <c r="C2885" s="227" t="s">
        <v>1005</v>
      </c>
      <c r="D2885" s="227">
        <v>109.29</v>
      </c>
      <c r="E2885" s="227" t="s">
        <v>1769</v>
      </c>
      <c r="F2885" t="s">
        <v>1770</v>
      </c>
      <c r="G2885" t="s">
        <v>73</v>
      </c>
      <c r="H2885" t="s">
        <v>1749</v>
      </c>
      <c r="I2885" t="s">
        <v>82</v>
      </c>
      <c r="J2885" t="s">
        <v>1750</v>
      </c>
    </row>
    <row r="2886" spans="1:10" x14ac:dyDescent="0.35">
      <c r="A2886" t="s">
        <v>10</v>
      </c>
      <c r="B2886" t="s">
        <v>1795</v>
      </c>
      <c r="C2886" s="227" t="s">
        <v>1006</v>
      </c>
      <c r="D2886" s="227">
        <v>152.28</v>
      </c>
      <c r="E2886" s="227" t="s">
        <v>1769</v>
      </c>
      <c r="F2886" t="s">
        <v>1770</v>
      </c>
      <c r="G2886" t="s">
        <v>73</v>
      </c>
      <c r="H2886" t="s">
        <v>1749</v>
      </c>
      <c r="I2886" t="s">
        <v>82</v>
      </c>
      <c r="J2886" t="s">
        <v>1750</v>
      </c>
    </row>
    <row r="2887" spans="1:10" x14ac:dyDescent="0.35">
      <c r="A2887" t="s">
        <v>10</v>
      </c>
      <c r="B2887" t="s">
        <v>1795</v>
      </c>
      <c r="C2887" s="227" t="s">
        <v>725</v>
      </c>
      <c r="D2887" s="227">
        <v>122.49</v>
      </c>
      <c r="E2887" s="227" t="s">
        <v>1769</v>
      </c>
      <c r="F2887" t="s">
        <v>1770</v>
      </c>
      <c r="G2887" t="s">
        <v>73</v>
      </c>
      <c r="H2887" t="s">
        <v>1749</v>
      </c>
      <c r="I2887" t="s">
        <v>82</v>
      </c>
      <c r="J2887" t="s">
        <v>1750</v>
      </c>
    </row>
    <row r="2888" spans="1:10" x14ac:dyDescent="0.35">
      <c r="A2888" t="s">
        <v>10</v>
      </c>
      <c r="B2888" t="s">
        <v>1795</v>
      </c>
      <c r="C2888" s="227" t="s">
        <v>596</v>
      </c>
      <c r="D2888" s="227">
        <v>125.26</v>
      </c>
      <c r="E2888" s="227" t="s">
        <v>1769</v>
      </c>
      <c r="F2888" t="s">
        <v>1770</v>
      </c>
      <c r="G2888" t="s">
        <v>73</v>
      </c>
      <c r="H2888" t="s">
        <v>1749</v>
      </c>
      <c r="I2888" t="s">
        <v>82</v>
      </c>
      <c r="J2888" t="s">
        <v>1750</v>
      </c>
    </row>
    <row r="2889" spans="1:10" x14ac:dyDescent="0.35">
      <c r="A2889" t="s">
        <v>10</v>
      </c>
      <c r="B2889" t="s">
        <v>1795</v>
      </c>
      <c r="C2889" s="227" t="s">
        <v>719</v>
      </c>
      <c r="D2889" s="227">
        <v>122.46</v>
      </c>
      <c r="E2889" s="227" t="s">
        <v>1769</v>
      </c>
      <c r="F2889" t="s">
        <v>1770</v>
      </c>
      <c r="G2889" t="s">
        <v>73</v>
      </c>
      <c r="H2889" t="s">
        <v>1749</v>
      </c>
      <c r="I2889" t="s">
        <v>82</v>
      </c>
      <c r="J2889" t="s">
        <v>1750</v>
      </c>
    </row>
    <row r="2890" spans="1:10" x14ac:dyDescent="0.35">
      <c r="A2890" t="s">
        <v>10</v>
      </c>
      <c r="B2890" t="s">
        <v>1795</v>
      </c>
      <c r="C2890" s="227" t="s">
        <v>592</v>
      </c>
      <c r="D2890" s="227">
        <v>121.94</v>
      </c>
      <c r="E2890" s="227" t="s">
        <v>1769</v>
      </c>
      <c r="F2890" t="s">
        <v>1770</v>
      </c>
      <c r="G2890" t="s">
        <v>73</v>
      </c>
      <c r="H2890" t="s">
        <v>1749</v>
      </c>
      <c r="I2890" t="s">
        <v>82</v>
      </c>
      <c r="J2890" t="s">
        <v>1750</v>
      </c>
    </row>
    <row r="2891" spans="1:10" x14ac:dyDescent="0.35">
      <c r="A2891" t="s">
        <v>10</v>
      </c>
      <c r="B2891" t="s">
        <v>1795</v>
      </c>
      <c r="C2891" s="227" t="s">
        <v>1800</v>
      </c>
      <c r="D2891" s="227">
        <v>109.87</v>
      </c>
      <c r="E2891" s="227" t="s">
        <v>1769</v>
      </c>
      <c r="F2891" t="s">
        <v>1770</v>
      </c>
      <c r="G2891" t="s">
        <v>73</v>
      </c>
      <c r="H2891" t="s">
        <v>1749</v>
      </c>
      <c r="I2891" t="s">
        <v>82</v>
      </c>
      <c r="J2891" t="s">
        <v>1750</v>
      </c>
    </row>
    <row r="2892" spans="1:10" x14ac:dyDescent="0.35">
      <c r="A2892" t="s">
        <v>10</v>
      </c>
      <c r="B2892" t="s">
        <v>1795</v>
      </c>
      <c r="C2892" s="227" t="s">
        <v>1801</v>
      </c>
      <c r="D2892" s="227">
        <v>221.39</v>
      </c>
      <c r="E2892" s="227" t="s">
        <v>1769</v>
      </c>
      <c r="F2892" t="s">
        <v>1770</v>
      </c>
      <c r="G2892" t="s">
        <v>73</v>
      </c>
      <c r="H2892" t="s">
        <v>1749</v>
      </c>
      <c r="I2892" t="s">
        <v>82</v>
      </c>
      <c r="J2892" t="s">
        <v>1750</v>
      </c>
    </row>
    <row r="2893" spans="1:10" x14ac:dyDescent="0.35">
      <c r="A2893" t="s">
        <v>10</v>
      </c>
      <c r="B2893" t="s">
        <v>1795</v>
      </c>
      <c r="C2893" s="227" t="s">
        <v>272</v>
      </c>
      <c r="D2893" s="227">
        <v>222.52</v>
      </c>
      <c r="E2893" s="227" t="s">
        <v>1769</v>
      </c>
      <c r="F2893" t="s">
        <v>1770</v>
      </c>
      <c r="G2893" t="s">
        <v>73</v>
      </c>
      <c r="H2893" t="s">
        <v>1749</v>
      </c>
      <c r="I2893" t="s">
        <v>82</v>
      </c>
      <c r="J2893" t="s">
        <v>1750</v>
      </c>
    </row>
    <row r="2894" spans="1:10" x14ac:dyDescent="0.35">
      <c r="A2894" t="s">
        <v>10</v>
      </c>
      <c r="B2894" t="s">
        <v>1795</v>
      </c>
      <c r="C2894" s="227" t="s">
        <v>273</v>
      </c>
      <c r="D2894" s="227">
        <v>221.6</v>
      </c>
      <c r="E2894" s="227" t="s">
        <v>1769</v>
      </c>
      <c r="F2894" t="s">
        <v>1770</v>
      </c>
      <c r="G2894" t="s">
        <v>73</v>
      </c>
      <c r="H2894" t="s">
        <v>1749</v>
      </c>
      <c r="I2894" t="s">
        <v>82</v>
      </c>
      <c r="J2894" t="s">
        <v>1750</v>
      </c>
    </row>
    <row r="2895" spans="1:10" x14ac:dyDescent="0.35">
      <c r="A2895" t="s">
        <v>10</v>
      </c>
      <c r="B2895" t="s">
        <v>1795</v>
      </c>
      <c r="C2895" s="227" t="s">
        <v>280</v>
      </c>
      <c r="D2895" s="227">
        <v>222.52</v>
      </c>
      <c r="E2895" s="227" t="s">
        <v>1769</v>
      </c>
      <c r="F2895" t="s">
        <v>1770</v>
      </c>
      <c r="G2895" t="s">
        <v>73</v>
      </c>
      <c r="H2895" t="s">
        <v>1749</v>
      </c>
      <c r="I2895" t="s">
        <v>82</v>
      </c>
      <c r="J2895" t="s">
        <v>1750</v>
      </c>
    </row>
    <row r="2896" spans="1:10" x14ac:dyDescent="0.35">
      <c r="A2896" t="s">
        <v>10</v>
      </c>
      <c r="B2896" t="s">
        <v>1795</v>
      </c>
      <c r="C2896" s="227" t="s">
        <v>267</v>
      </c>
      <c r="D2896" s="227">
        <v>221.6</v>
      </c>
      <c r="E2896" s="227" t="s">
        <v>1769</v>
      </c>
      <c r="F2896" t="s">
        <v>1770</v>
      </c>
      <c r="G2896" t="s">
        <v>73</v>
      </c>
      <c r="H2896" t="s">
        <v>1749</v>
      </c>
      <c r="I2896" t="s">
        <v>82</v>
      </c>
      <c r="J2896" t="s">
        <v>1750</v>
      </c>
    </row>
    <row r="2897" spans="1:10" x14ac:dyDescent="0.35">
      <c r="A2897" t="s">
        <v>10</v>
      </c>
      <c r="B2897" t="s">
        <v>1795</v>
      </c>
      <c r="C2897" s="227" t="s">
        <v>281</v>
      </c>
      <c r="D2897" s="227">
        <v>222.52</v>
      </c>
      <c r="E2897" s="227" t="s">
        <v>1769</v>
      </c>
      <c r="F2897" t="s">
        <v>1770</v>
      </c>
      <c r="G2897" t="s">
        <v>73</v>
      </c>
      <c r="H2897" t="s">
        <v>1749</v>
      </c>
      <c r="I2897" t="s">
        <v>82</v>
      </c>
      <c r="J2897" t="s">
        <v>1750</v>
      </c>
    </row>
    <row r="2898" spans="1:10" x14ac:dyDescent="0.35">
      <c r="A2898" t="s">
        <v>10</v>
      </c>
      <c r="B2898" t="s">
        <v>1795</v>
      </c>
      <c r="C2898" s="227" t="s">
        <v>722</v>
      </c>
      <c r="D2898" s="227">
        <v>117.32</v>
      </c>
      <c r="E2898" s="227" t="s">
        <v>1769</v>
      </c>
      <c r="F2898" t="s">
        <v>1770</v>
      </c>
      <c r="G2898" t="s">
        <v>73</v>
      </c>
      <c r="H2898" t="s">
        <v>1749</v>
      </c>
      <c r="I2898" t="s">
        <v>82</v>
      </c>
      <c r="J2898" t="s">
        <v>1750</v>
      </c>
    </row>
    <row r="2899" spans="1:10" x14ac:dyDescent="0.35">
      <c r="A2899" t="s">
        <v>10</v>
      </c>
      <c r="B2899" t="s">
        <v>1795</v>
      </c>
      <c r="C2899" s="227" t="s">
        <v>710</v>
      </c>
      <c r="D2899" s="227">
        <v>117.31</v>
      </c>
      <c r="E2899" s="227" t="s">
        <v>1769</v>
      </c>
      <c r="F2899" t="s">
        <v>1770</v>
      </c>
      <c r="G2899" t="s">
        <v>73</v>
      </c>
      <c r="H2899" t="s">
        <v>1749</v>
      </c>
      <c r="I2899" t="s">
        <v>82</v>
      </c>
      <c r="J2899" t="s">
        <v>1750</v>
      </c>
    </row>
    <row r="2900" spans="1:10" x14ac:dyDescent="0.35">
      <c r="A2900" t="s">
        <v>10</v>
      </c>
      <c r="B2900" t="s">
        <v>1795</v>
      </c>
      <c r="C2900" s="227" t="s">
        <v>261</v>
      </c>
      <c r="D2900" s="227">
        <v>169.19</v>
      </c>
      <c r="E2900" s="227" t="s">
        <v>1769</v>
      </c>
      <c r="F2900" t="s">
        <v>1770</v>
      </c>
      <c r="G2900" t="s">
        <v>73</v>
      </c>
      <c r="H2900" t="s">
        <v>1749</v>
      </c>
      <c r="I2900" t="s">
        <v>82</v>
      </c>
      <c r="J2900" t="s">
        <v>1750</v>
      </c>
    </row>
    <row r="2901" spans="1:10" x14ac:dyDescent="0.35">
      <c r="A2901" t="s">
        <v>10</v>
      </c>
      <c r="B2901" t="s">
        <v>1795</v>
      </c>
      <c r="C2901" s="227" t="s">
        <v>674</v>
      </c>
      <c r="D2901" s="227">
        <v>93.83</v>
      </c>
      <c r="E2901" s="227" t="s">
        <v>1766</v>
      </c>
      <c r="F2901" t="s">
        <v>1767</v>
      </c>
      <c r="G2901" t="s">
        <v>73</v>
      </c>
      <c r="H2901" t="s">
        <v>1749</v>
      </c>
      <c r="I2901" t="s">
        <v>82</v>
      </c>
      <c r="J2901" t="s">
        <v>1750</v>
      </c>
    </row>
    <row r="2902" spans="1:10" x14ac:dyDescent="0.35">
      <c r="A2902" t="s">
        <v>10</v>
      </c>
      <c r="B2902" t="s">
        <v>1795</v>
      </c>
      <c r="C2902" s="227" t="s">
        <v>282</v>
      </c>
      <c r="D2902" s="227">
        <v>109.49</v>
      </c>
      <c r="E2902" s="227" t="s">
        <v>1766</v>
      </c>
      <c r="F2902" t="s">
        <v>1767</v>
      </c>
      <c r="G2902" t="s">
        <v>73</v>
      </c>
      <c r="H2902" t="s">
        <v>1749</v>
      </c>
      <c r="I2902" t="s">
        <v>82</v>
      </c>
      <c r="J2902" t="s">
        <v>1750</v>
      </c>
    </row>
    <row r="2903" spans="1:10" x14ac:dyDescent="0.35">
      <c r="A2903" t="s">
        <v>10</v>
      </c>
      <c r="B2903" t="s">
        <v>1795</v>
      </c>
      <c r="C2903" s="227" t="s">
        <v>283</v>
      </c>
      <c r="D2903" s="227">
        <v>114.81</v>
      </c>
      <c r="E2903" s="227" t="s">
        <v>1766</v>
      </c>
      <c r="F2903" t="s">
        <v>1767</v>
      </c>
      <c r="G2903" t="s">
        <v>73</v>
      </c>
      <c r="H2903" t="s">
        <v>1749</v>
      </c>
      <c r="I2903" t="s">
        <v>82</v>
      </c>
      <c r="J2903" t="s">
        <v>1750</v>
      </c>
    </row>
    <row r="2904" spans="1:10" x14ac:dyDescent="0.35">
      <c r="A2904" t="s">
        <v>10</v>
      </c>
      <c r="B2904" t="s">
        <v>1795</v>
      </c>
      <c r="C2904" s="227" t="s">
        <v>1802</v>
      </c>
      <c r="D2904" s="227">
        <v>30.83</v>
      </c>
      <c r="E2904" s="227" t="s">
        <v>33</v>
      </c>
      <c r="F2904" t="s">
        <v>34</v>
      </c>
      <c r="G2904" t="s">
        <v>13</v>
      </c>
      <c r="H2904" t="s">
        <v>14</v>
      </c>
      <c r="I2904" t="s">
        <v>15</v>
      </c>
      <c r="J2904" t="s">
        <v>16</v>
      </c>
    </row>
    <row r="2905" spans="1:10" x14ac:dyDescent="0.35">
      <c r="A2905" t="s">
        <v>10</v>
      </c>
      <c r="B2905" t="s">
        <v>1795</v>
      </c>
      <c r="C2905" s="227" t="s">
        <v>1803</v>
      </c>
      <c r="D2905" s="227">
        <v>31.21</v>
      </c>
      <c r="E2905" s="227" t="s">
        <v>33</v>
      </c>
      <c r="F2905" t="s">
        <v>34</v>
      </c>
      <c r="G2905" t="s">
        <v>13</v>
      </c>
      <c r="H2905" t="s">
        <v>14</v>
      </c>
      <c r="I2905" t="s">
        <v>15</v>
      </c>
      <c r="J2905" t="s">
        <v>16</v>
      </c>
    </row>
    <row r="2906" spans="1:10" x14ac:dyDescent="0.35">
      <c r="A2906" t="s">
        <v>10</v>
      </c>
      <c r="B2906" t="s">
        <v>1795</v>
      </c>
      <c r="C2906" s="227" t="s">
        <v>1804</v>
      </c>
      <c r="D2906" s="227">
        <v>317.26</v>
      </c>
      <c r="E2906" s="227" t="s">
        <v>33</v>
      </c>
      <c r="F2906" t="s">
        <v>34</v>
      </c>
      <c r="G2906" t="s">
        <v>13</v>
      </c>
      <c r="H2906" t="s">
        <v>14</v>
      </c>
      <c r="I2906" t="s">
        <v>15</v>
      </c>
      <c r="J2906" t="s">
        <v>16</v>
      </c>
    </row>
    <row r="2907" spans="1:10" x14ac:dyDescent="0.35">
      <c r="A2907" t="s">
        <v>10</v>
      </c>
      <c r="B2907" t="s">
        <v>1795</v>
      </c>
      <c r="C2907" s="227" t="s">
        <v>126</v>
      </c>
      <c r="D2907" s="227">
        <v>112.95</v>
      </c>
      <c r="E2907" s="227" t="s">
        <v>203</v>
      </c>
      <c r="F2907" t="s">
        <v>204</v>
      </c>
      <c r="G2907" t="s">
        <v>73</v>
      </c>
      <c r="H2907" t="s">
        <v>1460</v>
      </c>
      <c r="I2907" t="s">
        <v>1044</v>
      </c>
      <c r="J2907" t="s">
        <v>1139</v>
      </c>
    </row>
    <row r="2908" spans="1:10" x14ac:dyDescent="0.35">
      <c r="A2908" t="s">
        <v>10</v>
      </c>
      <c r="B2908" t="s">
        <v>1795</v>
      </c>
      <c r="C2908" s="227" t="s">
        <v>757</v>
      </c>
      <c r="D2908" s="227">
        <v>159.63</v>
      </c>
      <c r="E2908" s="227" t="s">
        <v>203</v>
      </c>
      <c r="F2908" t="s">
        <v>204</v>
      </c>
      <c r="G2908" t="s">
        <v>73</v>
      </c>
      <c r="H2908" t="s">
        <v>1460</v>
      </c>
      <c r="I2908" t="s">
        <v>1044</v>
      </c>
      <c r="J2908" t="s">
        <v>1139</v>
      </c>
    </row>
    <row r="2909" spans="1:10" x14ac:dyDescent="0.35">
      <c r="A2909" t="s">
        <v>10</v>
      </c>
      <c r="B2909" t="s">
        <v>1795</v>
      </c>
      <c r="C2909" s="227" t="s">
        <v>1277</v>
      </c>
      <c r="D2909" s="227">
        <v>69.86</v>
      </c>
      <c r="E2909" s="227" t="s">
        <v>884</v>
      </c>
      <c r="F2909" t="s">
        <v>885</v>
      </c>
      <c r="G2909" t="s">
        <v>73</v>
      </c>
      <c r="H2909" t="s">
        <v>1460</v>
      </c>
      <c r="I2909" t="s">
        <v>1044</v>
      </c>
      <c r="J2909" t="s">
        <v>1139</v>
      </c>
    </row>
    <row r="2910" spans="1:10" x14ac:dyDescent="0.35">
      <c r="A2910" t="s">
        <v>10</v>
      </c>
      <c r="B2910" t="s">
        <v>1795</v>
      </c>
      <c r="C2910" s="227" t="s">
        <v>1381</v>
      </c>
      <c r="D2910" s="227">
        <v>57.67</v>
      </c>
      <c r="E2910" s="227" t="s">
        <v>116</v>
      </c>
      <c r="F2910" t="s">
        <v>117</v>
      </c>
      <c r="G2910" t="s">
        <v>73</v>
      </c>
      <c r="H2910" t="s">
        <v>1460</v>
      </c>
      <c r="I2910" t="s">
        <v>1044</v>
      </c>
      <c r="J2910" t="s">
        <v>1139</v>
      </c>
    </row>
    <row r="2911" spans="1:10" x14ac:dyDescent="0.35">
      <c r="A2911" t="s">
        <v>10</v>
      </c>
      <c r="B2911" t="s">
        <v>1795</v>
      </c>
      <c r="C2911" s="227" t="s">
        <v>451</v>
      </c>
      <c r="D2911" s="227">
        <v>113.17</v>
      </c>
      <c r="E2911" s="227" t="s">
        <v>1270</v>
      </c>
      <c r="F2911" t="s">
        <v>1271</v>
      </c>
      <c r="G2911" t="s">
        <v>73</v>
      </c>
      <c r="H2911" t="s">
        <v>1460</v>
      </c>
      <c r="I2911" t="s">
        <v>1044</v>
      </c>
      <c r="J2911" t="s">
        <v>1139</v>
      </c>
    </row>
    <row r="2912" spans="1:10" x14ac:dyDescent="0.35">
      <c r="A2912" t="s">
        <v>10</v>
      </c>
      <c r="B2912" t="s">
        <v>1795</v>
      </c>
      <c r="C2912" s="227" t="s">
        <v>437</v>
      </c>
      <c r="D2912" s="227">
        <v>162.97</v>
      </c>
      <c r="E2912" s="227" t="s">
        <v>1270</v>
      </c>
      <c r="F2912" t="s">
        <v>1271</v>
      </c>
      <c r="G2912" t="s">
        <v>73</v>
      </c>
      <c r="H2912" t="s">
        <v>1460</v>
      </c>
      <c r="I2912" t="s">
        <v>1044</v>
      </c>
      <c r="J2912" t="s">
        <v>1139</v>
      </c>
    </row>
    <row r="2913" spans="1:10" x14ac:dyDescent="0.35">
      <c r="A2913" t="s">
        <v>10</v>
      </c>
      <c r="B2913" t="s">
        <v>1795</v>
      </c>
      <c r="C2913" s="227" t="s">
        <v>169</v>
      </c>
      <c r="D2913" s="227">
        <v>62.05</v>
      </c>
      <c r="E2913" s="227" t="s">
        <v>116</v>
      </c>
      <c r="F2913" t="s">
        <v>117</v>
      </c>
      <c r="G2913" t="s">
        <v>73</v>
      </c>
      <c r="H2913" t="s">
        <v>1460</v>
      </c>
      <c r="I2913" t="s">
        <v>1044</v>
      </c>
      <c r="J2913" t="s">
        <v>1139</v>
      </c>
    </row>
    <row r="2914" spans="1:10" x14ac:dyDescent="0.35">
      <c r="A2914" t="s">
        <v>10</v>
      </c>
      <c r="B2914" t="s">
        <v>1795</v>
      </c>
      <c r="C2914" s="227" t="s">
        <v>114</v>
      </c>
      <c r="D2914" s="227">
        <v>59.51</v>
      </c>
      <c r="E2914" s="227" t="s">
        <v>116</v>
      </c>
      <c r="F2914" t="s">
        <v>117</v>
      </c>
      <c r="G2914" t="s">
        <v>73</v>
      </c>
      <c r="H2914" t="s">
        <v>1460</v>
      </c>
      <c r="I2914" t="s">
        <v>1044</v>
      </c>
      <c r="J2914" t="s">
        <v>1139</v>
      </c>
    </row>
    <row r="2915" spans="1:10" x14ac:dyDescent="0.35">
      <c r="A2915" t="s">
        <v>10</v>
      </c>
      <c r="B2915" t="s">
        <v>1795</v>
      </c>
      <c r="C2915" s="227" t="s">
        <v>124</v>
      </c>
      <c r="D2915" s="227">
        <v>107.54</v>
      </c>
      <c r="E2915" s="227" t="s">
        <v>65</v>
      </c>
      <c r="F2915" t="s">
        <v>66</v>
      </c>
      <c r="G2915" t="s">
        <v>80</v>
      </c>
      <c r="H2915" t="s">
        <v>1460</v>
      </c>
      <c r="I2915" t="s">
        <v>1044</v>
      </c>
      <c r="J2915" t="s">
        <v>1139</v>
      </c>
    </row>
    <row r="2916" spans="1:10" x14ac:dyDescent="0.35">
      <c r="A2916" t="s">
        <v>10</v>
      </c>
      <c r="B2916" t="s">
        <v>1795</v>
      </c>
      <c r="C2916" s="227" t="s">
        <v>127</v>
      </c>
      <c r="D2916" s="227">
        <v>107.54</v>
      </c>
      <c r="E2916" s="227" t="s">
        <v>61</v>
      </c>
      <c r="F2916" t="s">
        <v>62</v>
      </c>
      <c r="G2916" t="s">
        <v>80</v>
      </c>
      <c r="H2916" t="s">
        <v>1460</v>
      </c>
      <c r="I2916" t="s">
        <v>1044</v>
      </c>
      <c r="J2916" t="s">
        <v>1139</v>
      </c>
    </row>
    <row r="2917" spans="1:10" x14ac:dyDescent="0.35">
      <c r="A2917" t="s">
        <v>10</v>
      </c>
      <c r="B2917" t="s">
        <v>1795</v>
      </c>
      <c r="C2917" s="227" t="s">
        <v>141</v>
      </c>
      <c r="D2917" s="227">
        <v>218.77</v>
      </c>
      <c r="E2917" s="227" t="s">
        <v>61</v>
      </c>
      <c r="F2917" t="s">
        <v>62</v>
      </c>
      <c r="G2917" t="s">
        <v>80</v>
      </c>
      <c r="H2917" t="s">
        <v>1460</v>
      </c>
      <c r="I2917" t="s">
        <v>1044</v>
      </c>
      <c r="J2917" t="s">
        <v>1139</v>
      </c>
    </row>
    <row r="2918" spans="1:10" x14ac:dyDescent="0.35">
      <c r="A2918" t="s">
        <v>10</v>
      </c>
      <c r="B2918" t="s">
        <v>1795</v>
      </c>
      <c r="C2918" s="227" t="s">
        <v>450</v>
      </c>
      <c r="D2918" s="227">
        <v>214.69</v>
      </c>
      <c r="E2918" s="227" t="s">
        <v>61</v>
      </c>
      <c r="F2918" t="s">
        <v>62</v>
      </c>
      <c r="G2918" t="s">
        <v>62</v>
      </c>
      <c r="H2918" t="s">
        <v>1460</v>
      </c>
      <c r="I2918" t="s">
        <v>1044</v>
      </c>
      <c r="J2918" t="s">
        <v>1139</v>
      </c>
    </row>
    <row r="2919" spans="1:10" x14ac:dyDescent="0.35">
      <c r="A2919" t="s">
        <v>10</v>
      </c>
      <c r="B2919" t="s">
        <v>1795</v>
      </c>
      <c r="C2919" s="227" t="s">
        <v>366</v>
      </c>
      <c r="D2919" s="227">
        <v>175.06</v>
      </c>
      <c r="E2919" s="227" t="s">
        <v>61</v>
      </c>
      <c r="F2919" t="s">
        <v>62</v>
      </c>
      <c r="G2919" t="s">
        <v>62</v>
      </c>
      <c r="H2919" t="s">
        <v>1460</v>
      </c>
      <c r="I2919" t="s">
        <v>1044</v>
      </c>
      <c r="J2919" t="s">
        <v>1139</v>
      </c>
    </row>
    <row r="2920" spans="1:10" x14ac:dyDescent="0.35">
      <c r="A2920" t="s">
        <v>10</v>
      </c>
      <c r="B2920" t="s">
        <v>1795</v>
      </c>
      <c r="C2920" s="227" t="s">
        <v>605</v>
      </c>
      <c r="D2920" s="227">
        <v>107.54</v>
      </c>
      <c r="E2920" s="227" t="s">
        <v>61</v>
      </c>
      <c r="F2920" t="s">
        <v>62</v>
      </c>
      <c r="G2920" t="s">
        <v>62</v>
      </c>
      <c r="H2920" t="s">
        <v>1460</v>
      </c>
      <c r="I2920" t="s">
        <v>1044</v>
      </c>
      <c r="J2920" t="s">
        <v>1139</v>
      </c>
    </row>
    <row r="2921" spans="1:10" x14ac:dyDescent="0.35">
      <c r="A2921" t="s">
        <v>10</v>
      </c>
      <c r="B2921" t="s">
        <v>1795</v>
      </c>
      <c r="C2921" s="227" t="s">
        <v>601</v>
      </c>
      <c r="D2921" s="227">
        <v>107.54</v>
      </c>
      <c r="E2921" s="227" t="s">
        <v>61</v>
      </c>
      <c r="F2921" t="s">
        <v>62</v>
      </c>
      <c r="G2921" t="s">
        <v>62</v>
      </c>
      <c r="H2921" t="s">
        <v>1460</v>
      </c>
      <c r="I2921" t="s">
        <v>1044</v>
      </c>
      <c r="J2921" t="s">
        <v>1139</v>
      </c>
    </row>
    <row r="2922" spans="1:10" x14ac:dyDescent="0.35">
      <c r="A2922" t="s">
        <v>10</v>
      </c>
      <c r="B2922" t="s">
        <v>1795</v>
      </c>
      <c r="C2922" s="227" t="s">
        <v>125</v>
      </c>
      <c r="D2922" s="227">
        <v>178.14</v>
      </c>
      <c r="E2922" s="227" t="s">
        <v>61</v>
      </c>
      <c r="F2922" t="s">
        <v>62</v>
      </c>
      <c r="G2922" t="s">
        <v>62</v>
      </c>
      <c r="H2922" t="s">
        <v>1460</v>
      </c>
      <c r="I2922" t="s">
        <v>1044</v>
      </c>
      <c r="J2922" t="s">
        <v>1139</v>
      </c>
    </row>
    <row r="2923" spans="1:10" x14ac:dyDescent="0.35">
      <c r="A2923" t="s">
        <v>10</v>
      </c>
      <c r="B2923" t="s">
        <v>1795</v>
      </c>
      <c r="C2923" s="227" t="s">
        <v>364</v>
      </c>
      <c r="D2923" s="227">
        <v>105.02</v>
      </c>
      <c r="E2923" s="227" t="s">
        <v>196</v>
      </c>
      <c r="F2923" t="s">
        <v>197</v>
      </c>
      <c r="G2923" t="s">
        <v>73</v>
      </c>
      <c r="H2923" t="s">
        <v>1460</v>
      </c>
      <c r="I2923" t="s">
        <v>1044</v>
      </c>
      <c r="J2923" t="s">
        <v>1139</v>
      </c>
    </row>
    <row r="2924" spans="1:10" x14ac:dyDescent="0.35">
      <c r="A2924" t="s">
        <v>10</v>
      </c>
      <c r="B2924" t="s">
        <v>1795</v>
      </c>
      <c r="C2924" s="227" t="s">
        <v>406</v>
      </c>
      <c r="D2924" s="227">
        <v>304.37</v>
      </c>
      <c r="E2924" s="227" t="s">
        <v>196</v>
      </c>
      <c r="F2924" t="s">
        <v>197</v>
      </c>
      <c r="G2924" t="s">
        <v>73</v>
      </c>
      <c r="H2924" t="s">
        <v>1460</v>
      </c>
      <c r="I2924" t="s">
        <v>1044</v>
      </c>
      <c r="J2924" t="s">
        <v>1139</v>
      </c>
    </row>
    <row r="2925" spans="1:10" x14ac:dyDescent="0.35">
      <c r="A2925" t="s">
        <v>10</v>
      </c>
      <c r="B2925" t="s">
        <v>1795</v>
      </c>
      <c r="C2925" s="227" t="s">
        <v>486</v>
      </c>
      <c r="D2925" s="227">
        <v>133.31</v>
      </c>
      <c r="E2925" s="227" t="s">
        <v>203</v>
      </c>
      <c r="F2925" t="s">
        <v>204</v>
      </c>
      <c r="G2925" t="s">
        <v>73</v>
      </c>
      <c r="H2925" t="s">
        <v>1460</v>
      </c>
      <c r="I2925" t="s">
        <v>1044</v>
      </c>
      <c r="J2925" t="s">
        <v>1139</v>
      </c>
    </row>
    <row r="2926" spans="1:10" x14ac:dyDescent="0.35">
      <c r="A2926" t="s">
        <v>10</v>
      </c>
      <c r="B2926" t="s">
        <v>1795</v>
      </c>
      <c r="C2926" s="227" t="s">
        <v>190</v>
      </c>
      <c r="D2926" s="227">
        <v>131.72999999999999</v>
      </c>
      <c r="E2926" s="227" t="s">
        <v>196</v>
      </c>
      <c r="F2926" t="s">
        <v>197</v>
      </c>
      <c r="G2926" t="s">
        <v>73</v>
      </c>
      <c r="H2926" t="s">
        <v>1805</v>
      </c>
      <c r="I2926" t="s">
        <v>1044</v>
      </c>
      <c r="J2926" t="s">
        <v>1139</v>
      </c>
    </row>
    <row r="2927" spans="1:10" x14ac:dyDescent="0.35">
      <c r="A2927" t="s">
        <v>10</v>
      </c>
      <c r="B2927" t="s">
        <v>1795</v>
      </c>
      <c r="C2927" s="227" t="s">
        <v>92</v>
      </c>
      <c r="D2927" s="227">
        <v>472.24</v>
      </c>
      <c r="E2927" s="227" t="s">
        <v>503</v>
      </c>
      <c r="F2927" t="s">
        <v>504</v>
      </c>
      <c r="G2927" t="s">
        <v>73</v>
      </c>
      <c r="H2927" t="s">
        <v>1460</v>
      </c>
      <c r="I2927" t="s">
        <v>1044</v>
      </c>
      <c r="J2927" t="s">
        <v>1139</v>
      </c>
    </row>
    <row r="2928" spans="1:10" x14ac:dyDescent="0.35">
      <c r="A2928" t="s">
        <v>10</v>
      </c>
      <c r="B2928" t="s">
        <v>1795</v>
      </c>
      <c r="C2928" s="227" t="s">
        <v>156</v>
      </c>
      <c r="D2928" s="227">
        <v>345.99</v>
      </c>
      <c r="E2928" s="227" t="s">
        <v>503</v>
      </c>
      <c r="F2928" t="s">
        <v>504</v>
      </c>
      <c r="G2928" t="s">
        <v>73</v>
      </c>
      <c r="H2928" t="s">
        <v>1460</v>
      </c>
      <c r="I2928" t="s">
        <v>1044</v>
      </c>
      <c r="J2928" t="s">
        <v>1139</v>
      </c>
    </row>
    <row r="2929" spans="1:10" x14ac:dyDescent="0.35">
      <c r="A2929" t="s">
        <v>10</v>
      </c>
      <c r="B2929" t="s">
        <v>1795</v>
      </c>
      <c r="C2929" s="227" t="s">
        <v>1806</v>
      </c>
      <c r="D2929" s="227">
        <v>1.67</v>
      </c>
      <c r="E2929" s="227" t="s">
        <v>41</v>
      </c>
      <c r="F2929" t="s">
        <v>42</v>
      </c>
      <c r="G2929" t="s">
        <v>13</v>
      </c>
      <c r="H2929" t="s">
        <v>14</v>
      </c>
      <c r="I2929" t="s">
        <v>15</v>
      </c>
      <c r="J2929" t="s">
        <v>16</v>
      </c>
    </row>
    <row r="2930" spans="1:10" x14ac:dyDescent="0.35">
      <c r="A2930" t="s">
        <v>10</v>
      </c>
      <c r="B2930" t="s">
        <v>1795</v>
      </c>
      <c r="C2930" s="227" t="s">
        <v>1807</v>
      </c>
      <c r="D2930" s="227">
        <v>1</v>
      </c>
      <c r="E2930" s="227" t="s">
        <v>41</v>
      </c>
      <c r="F2930" t="s">
        <v>42</v>
      </c>
      <c r="G2930" t="s">
        <v>13</v>
      </c>
      <c r="H2930" t="s">
        <v>14</v>
      </c>
      <c r="I2930" t="s">
        <v>15</v>
      </c>
      <c r="J2930" t="s">
        <v>16</v>
      </c>
    </row>
    <row r="2931" spans="1:10" x14ac:dyDescent="0.35">
      <c r="A2931" t="s">
        <v>10</v>
      </c>
      <c r="B2931" t="s">
        <v>1795</v>
      </c>
      <c r="C2931" s="227" t="s">
        <v>1808</v>
      </c>
      <c r="D2931" s="227">
        <v>0.61</v>
      </c>
      <c r="E2931" s="227" t="s">
        <v>41</v>
      </c>
      <c r="F2931" t="s">
        <v>42</v>
      </c>
      <c r="G2931" t="s">
        <v>13</v>
      </c>
      <c r="H2931" t="s">
        <v>14</v>
      </c>
      <c r="I2931" t="s">
        <v>15</v>
      </c>
      <c r="J2931" t="s">
        <v>16</v>
      </c>
    </row>
    <row r="2932" spans="1:10" x14ac:dyDescent="0.35">
      <c r="A2932" t="s">
        <v>10</v>
      </c>
      <c r="B2932" t="s">
        <v>1795</v>
      </c>
      <c r="C2932" s="227" t="s">
        <v>1809</v>
      </c>
      <c r="D2932" s="227">
        <v>0.61</v>
      </c>
      <c r="E2932" s="227" t="s">
        <v>41</v>
      </c>
      <c r="F2932" t="s">
        <v>42</v>
      </c>
      <c r="G2932" t="s">
        <v>13</v>
      </c>
      <c r="H2932" t="s">
        <v>14</v>
      </c>
      <c r="I2932" t="s">
        <v>15</v>
      </c>
      <c r="J2932" t="s">
        <v>16</v>
      </c>
    </row>
    <row r="2933" spans="1:10" x14ac:dyDescent="0.35">
      <c r="A2933" t="s">
        <v>10</v>
      </c>
      <c r="B2933" t="s">
        <v>1795</v>
      </c>
      <c r="C2933" s="227" t="s">
        <v>245</v>
      </c>
      <c r="D2933" s="227">
        <v>1.5</v>
      </c>
      <c r="E2933" s="227" t="s">
        <v>41</v>
      </c>
      <c r="F2933" t="s">
        <v>42</v>
      </c>
      <c r="G2933" t="s">
        <v>13</v>
      </c>
      <c r="H2933" t="s">
        <v>14</v>
      </c>
      <c r="I2933" t="s">
        <v>15</v>
      </c>
      <c r="J2933" t="s">
        <v>16</v>
      </c>
    </row>
    <row r="2934" spans="1:10" x14ac:dyDescent="0.35">
      <c r="A2934" t="s">
        <v>10</v>
      </c>
      <c r="B2934" t="s">
        <v>1795</v>
      </c>
      <c r="C2934" s="227" t="s">
        <v>247</v>
      </c>
      <c r="D2934" s="227">
        <v>0.84</v>
      </c>
      <c r="E2934" s="227" t="s">
        <v>41</v>
      </c>
      <c r="F2934" t="s">
        <v>42</v>
      </c>
      <c r="G2934" t="s">
        <v>13</v>
      </c>
      <c r="H2934" t="s">
        <v>14</v>
      </c>
      <c r="I2934" t="s">
        <v>15</v>
      </c>
      <c r="J2934" t="s">
        <v>16</v>
      </c>
    </row>
    <row r="2935" spans="1:10" x14ac:dyDescent="0.35">
      <c r="A2935" t="s">
        <v>10</v>
      </c>
      <c r="B2935" t="s">
        <v>1795</v>
      </c>
      <c r="C2935" s="227" t="s">
        <v>238</v>
      </c>
      <c r="D2935" s="227">
        <v>1.68</v>
      </c>
      <c r="E2935" s="227" t="s">
        <v>41</v>
      </c>
      <c r="F2935" t="s">
        <v>42</v>
      </c>
      <c r="G2935" t="s">
        <v>13</v>
      </c>
      <c r="H2935" t="s">
        <v>14</v>
      </c>
      <c r="I2935" t="s">
        <v>15</v>
      </c>
      <c r="J2935" t="s">
        <v>16</v>
      </c>
    </row>
    <row r="2936" spans="1:10" x14ac:dyDescent="0.35">
      <c r="A2936" t="s">
        <v>10</v>
      </c>
      <c r="B2936" t="s">
        <v>1795</v>
      </c>
      <c r="C2936" s="227" t="s">
        <v>235</v>
      </c>
      <c r="D2936" s="227">
        <v>0.72</v>
      </c>
      <c r="E2936" s="227" t="s">
        <v>41</v>
      </c>
      <c r="F2936" t="s">
        <v>42</v>
      </c>
      <c r="G2936" t="s">
        <v>13</v>
      </c>
      <c r="H2936" t="s">
        <v>14</v>
      </c>
      <c r="I2936" t="s">
        <v>15</v>
      </c>
      <c r="J2936" t="s">
        <v>16</v>
      </c>
    </row>
    <row r="2937" spans="1:10" x14ac:dyDescent="0.35">
      <c r="A2937" t="s">
        <v>10</v>
      </c>
      <c r="B2937" t="s">
        <v>1795</v>
      </c>
      <c r="C2937" s="227" t="s">
        <v>635</v>
      </c>
      <c r="D2937" s="227">
        <v>0.84</v>
      </c>
      <c r="E2937" s="227" t="s">
        <v>41</v>
      </c>
      <c r="F2937" t="s">
        <v>42</v>
      </c>
      <c r="G2937" t="s">
        <v>13</v>
      </c>
      <c r="H2937" t="s">
        <v>14</v>
      </c>
      <c r="I2937" t="s">
        <v>15</v>
      </c>
      <c r="J2937" t="s">
        <v>16</v>
      </c>
    </row>
    <row r="2938" spans="1:10" x14ac:dyDescent="0.35">
      <c r="A2938" t="s">
        <v>10</v>
      </c>
      <c r="B2938" t="s">
        <v>1795</v>
      </c>
      <c r="C2938" s="227" t="s">
        <v>246</v>
      </c>
      <c r="D2938" s="227">
        <v>0.89</v>
      </c>
      <c r="E2938" s="227" t="s">
        <v>41</v>
      </c>
      <c r="F2938" t="s">
        <v>42</v>
      </c>
      <c r="G2938" t="s">
        <v>13</v>
      </c>
      <c r="H2938" t="s">
        <v>14</v>
      </c>
      <c r="I2938" t="s">
        <v>15</v>
      </c>
      <c r="J2938" t="s">
        <v>16</v>
      </c>
    </row>
    <row r="2939" spans="1:10" x14ac:dyDescent="0.35">
      <c r="A2939" t="s">
        <v>10</v>
      </c>
      <c r="B2939" t="s">
        <v>1795</v>
      </c>
      <c r="C2939" s="227" t="s">
        <v>250</v>
      </c>
      <c r="D2939" s="227">
        <v>186.99</v>
      </c>
      <c r="E2939" s="227" t="s">
        <v>18</v>
      </c>
      <c r="F2939" t="s">
        <v>19</v>
      </c>
      <c r="G2939" t="s">
        <v>13</v>
      </c>
      <c r="H2939" t="s">
        <v>14</v>
      </c>
      <c r="I2939" t="s">
        <v>15</v>
      </c>
      <c r="J2939" t="s">
        <v>16</v>
      </c>
    </row>
    <row r="2940" spans="1:10" x14ac:dyDescent="0.35">
      <c r="A2940" t="s">
        <v>10</v>
      </c>
      <c r="B2940" t="s">
        <v>1795</v>
      </c>
      <c r="C2940" s="227" t="s">
        <v>251</v>
      </c>
      <c r="D2940" s="227">
        <v>580.54999999999995</v>
      </c>
      <c r="E2940" s="227" t="s">
        <v>18</v>
      </c>
      <c r="F2940" t="s">
        <v>19</v>
      </c>
      <c r="G2940" t="s">
        <v>13</v>
      </c>
      <c r="H2940" t="s">
        <v>14</v>
      </c>
      <c r="I2940" t="s">
        <v>15</v>
      </c>
      <c r="J2940" t="s">
        <v>16</v>
      </c>
    </row>
    <row r="2941" spans="1:10" x14ac:dyDescent="0.35">
      <c r="A2941" t="s">
        <v>10</v>
      </c>
      <c r="B2941" t="s">
        <v>1795</v>
      </c>
      <c r="C2941" s="227" t="s">
        <v>252</v>
      </c>
      <c r="D2941" s="227">
        <v>716.29</v>
      </c>
      <c r="E2941" s="227" t="s">
        <v>18</v>
      </c>
      <c r="F2941" t="s">
        <v>19</v>
      </c>
      <c r="G2941" t="s">
        <v>13</v>
      </c>
      <c r="H2941" t="s">
        <v>14</v>
      </c>
      <c r="I2941" t="s">
        <v>15</v>
      </c>
      <c r="J2941" t="s">
        <v>16</v>
      </c>
    </row>
    <row r="2942" spans="1:10" x14ac:dyDescent="0.35">
      <c r="A2942" t="s">
        <v>10</v>
      </c>
      <c r="B2942" t="s">
        <v>1795</v>
      </c>
      <c r="C2942" s="227" t="s">
        <v>253</v>
      </c>
      <c r="D2942" s="227">
        <v>285.25</v>
      </c>
      <c r="E2942" s="227" t="s">
        <v>18</v>
      </c>
      <c r="F2942" t="s">
        <v>19</v>
      </c>
      <c r="G2942" t="s">
        <v>13</v>
      </c>
      <c r="H2942" t="s">
        <v>14</v>
      </c>
      <c r="I2942" t="s">
        <v>15</v>
      </c>
      <c r="J2942" t="s">
        <v>16</v>
      </c>
    </row>
    <row r="2943" spans="1:10" x14ac:dyDescent="0.35">
      <c r="A2943" t="s">
        <v>10</v>
      </c>
      <c r="B2943" t="s">
        <v>1795</v>
      </c>
      <c r="C2943" s="227" t="s">
        <v>254</v>
      </c>
      <c r="D2943" s="227">
        <v>293.91000000000003</v>
      </c>
      <c r="E2943" s="227" t="s">
        <v>18</v>
      </c>
      <c r="F2943" t="s">
        <v>19</v>
      </c>
      <c r="G2943" t="s">
        <v>13</v>
      </c>
      <c r="H2943" t="s">
        <v>14</v>
      </c>
      <c r="I2943" t="s">
        <v>15</v>
      </c>
      <c r="J2943" t="s">
        <v>16</v>
      </c>
    </row>
    <row r="2944" spans="1:10" x14ac:dyDescent="0.35">
      <c r="A2944" t="s">
        <v>10</v>
      </c>
      <c r="B2944" t="s">
        <v>1795</v>
      </c>
      <c r="C2944" s="227" t="s">
        <v>597</v>
      </c>
      <c r="D2944" s="227">
        <v>375.14</v>
      </c>
      <c r="E2944" s="227" t="s">
        <v>18</v>
      </c>
      <c r="F2944" t="s">
        <v>19</v>
      </c>
      <c r="G2944" t="s">
        <v>13</v>
      </c>
      <c r="H2944" t="s">
        <v>14</v>
      </c>
      <c r="I2944" t="s">
        <v>15</v>
      </c>
      <c r="J2944" t="s">
        <v>16</v>
      </c>
    </row>
    <row r="2945" spans="1:10" x14ac:dyDescent="0.35">
      <c r="A2945" t="s">
        <v>10</v>
      </c>
      <c r="B2945" t="s">
        <v>1795</v>
      </c>
      <c r="C2945" s="227" t="s">
        <v>24</v>
      </c>
      <c r="D2945" s="227">
        <v>588.59</v>
      </c>
      <c r="E2945" s="227" t="s">
        <v>18</v>
      </c>
      <c r="F2945" t="s">
        <v>19</v>
      </c>
      <c r="G2945" t="s">
        <v>13</v>
      </c>
      <c r="H2945" t="s">
        <v>14</v>
      </c>
      <c r="I2945" t="s">
        <v>15</v>
      </c>
      <c r="J2945" t="s">
        <v>16</v>
      </c>
    </row>
    <row r="2946" spans="1:10" x14ac:dyDescent="0.35">
      <c r="A2946" t="s">
        <v>10</v>
      </c>
      <c r="B2946" t="s">
        <v>1795</v>
      </c>
      <c r="C2946" s="227" t="s">
        <v>25</v>
      </c>
      <c r="D2946" s="227">
        <v>822.04</v>
      </c>
      <c r="E2946" s="227" t="s">
        <v>18</v>
      </c>
      <c r="F2946" t="s">
        <v>19</v>
      </c>
      <c r="G2946" t="s">
        <v>13</v>
      </c>
      <c r="H2946" t="s">
        <v>14</v>
      </c>
      <c r="I2946" t="s">
        <v>15</v>
      </c>
      <c r="J2946" t="s">
        <v>16</v>
      </c>
    </row>
    <row r="2947" spans="1:10" x14ac:dyDescent="0.35">
      <c r="A2947" t="s">
        <v>10</v>
      </c>
      <c r="B2947" t="s">
        <v>1795</v>
      </c>
      <c r="C2947" s="227" t="s">
        <v>26</v>
      </c>
      <c r="D2947" s="227">
        <v>550.57000000000005</v>
      </c>
      <c r="E2947" s="227" t="s">
        <v>18</v>
      </c>
      <c r="F2947" t="s">
        <v>19</v>
      </c>
      <c r="G2947" t="s">
        <v>13</v>
      </c>
      <c r="H2947" t="s">
        <v>14</v>
      </c>
      <c r="I2947" t="s">
        <v>15</v>
      </c>
      <c r="J2947" t="s">
        <v>16</v>
      </c>
    </row>
    <row r="2948" spans="1:10" x14ac:dyDescent="0.35">
      <c r="A2948" t="s">
        <v>10</v>
      </c>
      <c r="B2948" t="s">
        <v>1795</v>
      </c>
      <c r="C2948" s="227" t="s">
        <v>27</v>
      </c>
      <c r="D2948" s="227">
        <v>158.72999999999999</v>
      </c>
      <c r="E2948" s="227" t="s">
        <v>18</v>
      </c>
      <c r="F2948" t="s">
        <v>19</v>
      </c>
      <c r="G2948" t="s">
        <v>13</v>
      </c>
      <c r="H2948" t="s">
        <v>14</v>
      </c>
      <c r="I2948" t="s">
        <v>15</v>
      </c>
      <c r="J2948" t="s">
        <v>16</v>
      </c>
    </row>
    <row r="2949" spans="1:10" x14ac:dyDescent="0.35">
      <c r="A2949" t="s">
        <v>10</v>
      </c>
      <c r="B2949" t="s">
        <v>1795</v>
      </c>
      <c r="C2949" s="227" t="s">
        <v>249</v>
      </c>
      <c r="D2949" s="227">
        <v>335.13</v>
      </c>
      <c r="E2949" s="227" t="s">
        <v>18</v>
      </c>
      <c r="F2949" t="s">
        <v>19</v>
      </c>
      <c r="G2949" t="s">
        <v>13</v>
      </c>
      <c r="H2949" t="s">
        <v>14</v>
      </c>
      <c r="I2949" t="s">
        <v>15</v>
      </c>
      <c r="J2949" t="s">
        <v>16</v>
      </c>
    </row>
    <row r="2950" spans="1:10" x14ac:dyDescent="0.35">
      <c r="A2950" t="s">
        <v>10</v>
      </c>
      <c r="B2950" t="s">
        <v>1795</v>
      </c>
      <c r="C2950" s="227" t="s">
        <v>807</v>
      </c>
      <c r="D2950" s="227">
        <v>218.12</v>
      </c>
      <c r="E2950" s="227" t="s">
        <v>18</v>
      </c>
      <c r="F2950" t="s">
        <v>19</v>
      </c>
      <c r="G2950" t="s">
        <v>13</v>
      </c>
      <c r="H2950" t="s">
        <v>14</v>
      </c>
      <c r="I2950" t="s">
        <v>15</v>
      </c>
      <c r="J2950" t="s">
        <v>16</v>
      </c>
    </row>
    <row r="2951" spans="1:10" x14ac:dyDescent="0.35">
      <c r="A2951" t="s">
        <v>10</v>
      </c>
      <c r="B2951" t="s">
        <v>1795</v>
      </c>
      <c r="C2951" s="227" t="s">
        <v>17</v>
      </c>
      <c r="D2951" s="227">
        <v>444.7</v>
      </c>
      <c r="E2951" s="227" t="s">
        <v>18</v>
      </c>
      <c r="F2951" t="s">
        <v>19</v>
      </c>
      <c r="G2951" t="s">
        <v>13</v>
      </c>
      <c r="H2951" t="s">
        <v>14</v>
      </c>
      <c r="I2951" t="s">
        <v>15</v>
      </c>
      <c r="J2951" t="s">
        <v>16</v>
      </c>
    </row>
    <row r="2952" spans="1:10" x14ac:dyDescent="0.35">
      <c r="A2952" t="s">
        <v>10</v>
      </c>
      <c r="B2952" t="s">
        <v>1795</v>
      </c>
      <c r="C2952" s="227" t="s">
        <v>20</v>
      </c>
      <c r="D2952" s="227">
        <v>758.99</v>
      </c>
      <c r="E2952" s="227" t="s">
        <v>18</v>
      </c>
      <c r="F2952" t="s">
        <v>19</v>
      </c>
      <c r="G2952" t="s">
        <v>13</v>
      </c>
      <c r="H2952" t="s">
        <v>14</v>
      </c>
      <c r="I2952" t="s">
        <v>15</v>
      </c>
      <c r="J2952" t="s">
        <v>16</v>
      </c>
    </row>
    <row r="2953" spans="1:10" x14ac:dyDescent="0.35">
      <c r="A2953" t="s">
        <v>10</v>
      </c>
      <c r="B2953" t="s">
        <v>1795</v>
      </c>
      <c r="C2953" s="227" t="s">
        <v>21</v>
      </c>
      <c r="D2953" s="227">
        <v>856.38</v>
      </c>
      <c r="E2953" s="227" t="s">
        <v>18</v>
      </c>
      <c r="F2953" t="s">
        <v>19</v>
      </c>
      <c r="G2953" t="s">
        <v>13</v>
      </c>
      <c r="H2953" t="s">
        <v>14</v>
      </c>
      <c r="I2953" t="s">
        <v>15</v>
      </c>
      <c r="J2953" t="s">
        <v>16</v>
      </c>
    </row>
    <row r="2954" spans="1:10" x14ac:dyDescent="0.35">
      <c r="A2954" t="s">
        <v>10</v>
      </c>
      <c r="B2954" t="s">
        <v>1795</v>
      </c>
      <c r="C2954" s="227" t="s">
        <v>1076</v>
      </c>
      <c r="D2954" s="227">
        <v>188.41</v>
      </c>
      <c r="E2954" s="227" t="s">
        <v>18</v>
      </c>
      <c r="F2954" t="s">
        <v>19</v>
      </c>
      <c r="G2954" t="s">
        <v>13</v>
      </c>
      <c r="H2954" t="s">
        <v>14</v>
      </c>
      <c r="I2954" t="s">
        <v>15</v>
      </c>
      <c r="J2954" t="s">
        <v>16</v>
      </c>
    </row>
    <row r="2955" spans="1:10" x14ac:dyDescent="0.35">
      <c r="A2955" t="s">
        <v>10</v>
      </c>
      <c r="B2955" t="s">
        <v>1795</v>
      </c>
      <c r="C2955" s="227" t="s">
        <v>337</v>
      </c>
      <c r="D2955" s="227">
        <v>595.44000000000005</v>
      </c>
      <c r="E2955" s="227" t="s">
        <v>18</v>
      </c>
      <c r="F2955" t="s">
        <v>19</v>
      </c>
      <c r="G2955" t="s">
        <v>13</v>
      </c>
      <c r="H2955" t="s">
        <v>14</v>
      </c>
      <c r="I2955" t="s">
        <v>15</v>
      </c>
      <c r="J2955" t="s">
        <v>16</v>
      </c>
    </row>
    <row r="2956" spans="1:10" x14ac:dyDescent="0.35">
      <c r="A2956" t="s">
        <v>10</v>
      </c>
      <c r="B2956" t="s">
        <v>1795</v>
      </c>
      <c r="C2956" s="227" t="s">
        <v>338</v>
      </c>
      <c r="D2956" s="227">
        <v>1007.12</v>
      </c>
      <c r="E2956" s="227" t="s">
        <v>18</v>
      </c>
      <c r="F2956" t="s">
        <v>19</v>
      </c>
      <c r="G2956" t="s">
        <v>13</v>
      </c>
      <c r="H2956" t="s">
        <v>14</v>
      </c>
      <c r="I2956" t="s">
        <v>15</v>
      </c>
      <c r="J2956" t="s">
        <v>16</v>
      </c>
    </row>
    <row r="2957" spans="1:10" x14ac:dyDescent="0.35">
      <c r="A2957" t="s">
        <v>10</v>
      </c>
      <c r="B2957" t="s">
        <v>1795</v>
      </c>
      <c r="C2957" s="227" t="s">
        <v>660</v>
      </c>
      <c r="D2957" s="227">
        <v>493.07</v>
      </c>
      <c r="E2957" s="227" t="s">
        <v>18</v>
      </c>
      <c r="F2957" t="s">
        <v>19</v>
      </c>
      <c r="G2957" t="s">
        <v>13</v>
      </c>
      <c r="H2957" t="s">
        <v>14</v>
      </c>
      <c r="I2957" t="s">
        <v>15</v>
      </c>
      <c r="J2957" t="s">
        <v>16</v>
      </c>
    </row>
    <row r="2958" spans="1:10" x14ac:dyDescent="0.35">
      <c r="A2958" t="s">
        <v>10</v>
      </c>
      <c r="B2958" t="s">
        <v>1795</v>
      </c>
      <c r="C2958" s="227" t="s">
        <v>661</v>
      </c>
      <c r="D2958" s="227">
        <v>896.05</v>
      </c>
      <c r="E2958" s="227" t="s">
        <v>18</v>
      </c>
      <c r="F2958" t="s">
        <v>19</v>
      </c>
      <c r="G2958" t="s">
        <v>13</v>
      </c>
      <c r="H2958" t="s">
        <v>14</v>
      </c>
      <c r="I2958" t="s">
        <v>15</v>
      </c>
      <c r="J2958" t="s">
        <v>16</v>
      </c>
    </row>
    <row r="2959" spans="1:10" x14ac:dyDescent="0.35">
      <c r="A2959" t="s">
        <v>10</v>
      </c>
      <c r="B2959" t="s">
        <v>1795</v>
      </c>
      <c r="C2959" s="227" t="s">
        <v>339</v>
      </c>
      <c r="D2959" s="227">
        <v>590.07000000000005</v>
      </c>
      <c r="E2959" s="227" t="s">
        <v>18</v>
      </c>
      <c r="F2959" t="s">
        <v>19</v>
      </c>
      <c r="G2959" t="s">
        <v>13</v>
      </c>
      <c r="H2959" t="s">
        <v>14</v>
      </c>
      <c r="I2959" t="s">
        <v>15</v>
      </c>
      <c r="J2959" t="s">
        <v>16</v>
      </c>
    </row>
    <row r="2960" spans="1:10" x14ac:dyDescent="0.35">
      <c r="A2960" t="s">
        <v>10</v>
      </c>
      <c r="B2960" t="s">
        <v>1795</v>
      </c>
      <c r="C2960" s="227" t="s">
        <v>340</v>
      </c>
      <c r="D2960" s="227">
        <v>328.13</v>
      </c>
      <c r="E2960" s="227" t="s">
        <v>18</v>
      </c>
      <c r="F2960" t="s">
        <v>19</v>
      </c>
      <c r="G2960" t="s">
        <v>13</v>
      </c>
      <c r="H2960" t="s">
        <v>14</v>
      </c>
      <c r="I2960" t="s">
        <v>15</v>
      </c>
      <c r="J2960" t="s">
        <v>16</v>
      </c>
    </row>
    <row r="2961" spans="1:10" x14ac:dyDescent="0.35">
      <c r="A2961" t="s">
        <v>10</v>
      </c>
      <c r="B2961" t="s">
        <v>1795</v>
      </c>
      <c r="C2961" s="227" t="s">
        <v>341</v>
      </c>
      <c r="D2961" s="227">
        <v>172.32</v>
      </c>
      <c r="E2961" s="227" t="s">
        <v>18</v>
      </c>
      <c r="F2961" t="s">
        <v>19</v>
      </c>
      <c r="G2961" t="s">
        <v>13</v>
      </c>
      <c r="H2961" t="s">
        <v>14</v>
      </c>
      <c r="I2961" t="s">
        <v>15</v>
      </c>
      <c r="J2961" t="s">
        <v>16</v>
      </c>
    </row>
    <row r="2962" spans="1:10" x14ac:dyDescent="0.35">
      <c r="A2962" t="s">
        <v>10</v>
      </c>
      <c r="B2962" t="s">
        <v>1795</v>
      </c>
      <c r="C2962" s="227" t="s">
        <v>342</v>
      </c>
      <c r="D2962" s="227">
        <v>509.45</v>
      </c>
      <c r="E2962" s="227" t="s">
        <v>18</v>
      </c>
      <c r="F2962" t="s">
        <v>19</v>
      </c>
      <c r="G2962" t="s">
        <v>13</v>
      </c>
      <c r="H2962" t="s">
        <v>14</v>
      </c>
      <c r="I2962" t="s">
        <v>15</v>
      </c>
      <c r="J2962" t="s">
        <v>16</v>
      </c>
    </row>
    <row r="2963" spans="1:10" x14ac:dyDescent="0.35">
      <c r="A2963" t="s">
        <v>10</v>
      </c>
      <c r="B2963" t="s">
        <v>1795</v>
      </c>
      <c r="C2963" s="227" t="s">
        <v>343</v>
      </c>
      <c r="D2963" s="227">
        <v>281.54000000000002</v>
      </c>
      <c r="E2963" s="227" t="s">
        <v>18</v>
      </c>
      <c r="F2963" t="s">
        <v>19</v>
      </c>
      <c r="G2963" t="s">
        <v>13</v>
      </c>
      <c r="H2963" t="s">
        <v>14</v>
      </c>
      <c r="I2963" t="s">
        <v>15</v>
      </c>
      <c r="J2963" t="s">
        <v>16</v>
      </c>
    </row>
    <row r="2964" spans="1:10" x14ac:dyDescent="0.35">
      <c r="A2964" t="s">
        <v>10</v>
      </c>
      <c r="B2964" t="s">
        <v>1795</v>
      </c>
      <c r="C2964" s="227" t="s">
        <v>1810</v>
      </c>
      <c r="D2964" s="227">
        <v>39.42</v>
      </c>
      <c r="E2964" s="227" t="s">
        <v>55</v>
      </c>
      <c r="F2964" t="s">
        <v>56</v>
      </c>
      <c r="G2964" t="s">
        <v>13</v>
      </c>
      <c r="H2964" t="s">
        <v>57</v>
      </c>
      <c r="I2964" t="s">
        <v>15</v>
      </c>
      <c r="J2964" t="s">
        <v>58</v>
      </c>
    </row>
    <row r="2965" spans="1:10" x14ac:dyDescent="0.35">
      <c r="A2965" t="s">
        <v>10</v>
      </c>
      <c r="B2965" t="s">
        <v>1795</v>
      </c>
      <c r="C2965" s="227" t="s">
        <v>269</v>
      </c>
      <c r="D2965" s="227">
        <v>356.58</v>
      </c>
      <c r="E2965" s="227" t="s">
        <v>1747</v>
      </c>
      <c r="F2965" t="s">
        <v>1748</v>
      </c>
      <c r="G2965" t="s">
        <v>73</v>
      </c>
      <c r="H2965" t="s">
        <v>1749</v>
      </c>
      <c r="I2965" t="s">
        <v>82</v>
      </c>
      <c r="J2965" t="s">
        <v>1750</v>
      </c>
    </row>
    <row r="2966" spans="1:10" x14ac:dyDescent="0.35">
      <c r="A2966" t="s">
        <v>10</v>
      </c>
      <c r="B2966" t="s">
        <v>1795</v>
      </c>
      <c r="C2966" s="227" t="s">
        <v>271</v>
      </c>
      <c r="D2966" s="227">
        <v>43.75</v>
      </c>
      <c r="E2966" s="227" t="s">
        <v>1747</v>
      </c>
      <c r="F2966" t="s">
        <v>1748</v>
      </c>
      <c r="G2966" t="s">
        <v>73</v>
      </c>
      <c r="H2966" t="s">
        <v>1749</v>
      </c>
      <c r="I2966" t="s">
        <v>82</v>
      </c>
      <c r="J2966" t="s">
        <v>1750</v>
      </c>
    </row>
    <row r="2967" spans="1:10" x14ac:dyDescent="0.35">
      <c r="A2967" t="s">
        <v>10</v>
      </c>
      <c r="B2967" t="s">
        <v>1795</v>
      </c>
      <c r="C2967" s="227" t="s">
        <v>599</v>
      </c>
      <c r="D2967" s="227">
        <v>206.25</v>
      </c>
      <c r="E2967" s="227" t="s">
        <v>1747</v>
      </c>
      <c r="F2967" t="s">
        <v>1748</v>
      </c>
      <c r="G2967" t="s">
        <v>73</v>
      </c>
      <c r="H2967" t="s">
        <v>1749</v>
      </c>
      <c r="I2967" t="s">
        <v>82</v>
      </c>
      <c r="J2967" t="s">
        <v>1750</v>
      </c>
    </row>
    <row r="2968" spans="1:10" x14ac:dyDescent="0.35">
      <c r="A2968" t="s">
        <v>10</v>
      </c>
      <c r="B2968" t="s">
        <v>1795</v>
      </c>
      <c r="C2968" s="227" t="s">
        <v>213</v>
      </c>
      <c r="D2968" s="227">
        <v>354.13</v>
      </c>
      <c r="E2968" s="227" t="s">
        <v>1747</v>
      </c>
      <c r="F2968" t="s">
        <v>1748</v>
      </c>
      <c r="G2968" t="s">
        <v>73</v>
      </c>
      <c r="H2968" t="s">
        <v>1749</v>
      </c>
      <c r="I2968" t="s">
        <v>82</v>
      </c>
      <c r="J2968" t="s">
        <v>1750</v>
      </c>
    </row>
    <row r="2969" spans="1:10" x14ac:dyDescent="0.35">
      <c r="A2969" t="s">
        <v>10</v>
      </c>
      <c r="B2969" t="s">
        <v>1795</v>
      </c>
      <c r="C2969" s="227" t="s">
        <v>721</v>
      </c>
      <c r="D2969" s="227">
        <v>693.78</v>
      </c>
      <c r="E2969" s="227" t="s">
        <v>1747</v>
      </c>
      <c r="F2969" t="s">
        <v>1748</v>
      </c>
      <c r="G2969" t="s">
        <v>73</v>
      </c>
      <c r="H2969" t="s">
        <v>1749</v>
      </c>
      <c r="I2969" t="s">
        <v>82</v>
      </c>
      <c r="J2969" t="s">
        <v>1750</v>
      </c>
    </row>
    <row r="2970" spans="1:10" x14ac:dyDescent="0.35">
      <c r="A2970" t="s">
        <v>10</v>
      </c>
      <c r="B2970" t="s">
        <v>1795</v>
      </c>
      <c r="C2970" s="227" t="s">
        <v>201</v>
      </c>
      <c r="D2970" s="227">
        <v>115.33</v>
      </c>
      <c r="E2970" s="227" t="s">
        <v>1747</v>
      </c>
      <c r="F2970" t="s">
        <v>1748</v>
      </c>
      <c r="G2970" t="s">
        <v>73</v>
      </c>
      <c r="H2970" t="s">
        <v>1749</v>
      </c>
      <c r="I2970" t="s">
        <v>82</v>
      </c>
      <c r="J2970" t="s">
        <v>1750</v>
      </c>
    </row>
    <row r="2971" spans="1:10" x14ac:dyDescent="0.35">
      <c r="A2971" t="s">
        <v>10</v>
      </c>
      <c r="B2971" t="s">
        <v>1795</v>
      </c>
      <c r="C2971" s="227" t="s">
        <v>613</v>
      </c>
      <c r="D2971" s="227">
        <v>543.25</v>
      </c>
      <c r="E2971" s="227" t="s">
        <v>1747</v>
      </c>
      <c r="F2971" t="s">
        <v>1748</v>
      </c>
      <c r="G2971" t="s">
        <v>73</v>
      </c>
      <c r="H2971" t="s">
        <v>1749</v>
      </c>
      <c r="I2971" t="s">
        <v>82</v>
      </c>
      <c r="J2971" t="s">
        <v>1750</v>
      </c>
    </row>
    <row r="2972" spans="1:10" x14ac:dyDescent="0.35">
      <c r="A2972" t="s">
        <v>10</v>
      </c>
      <c r="B2972" t="s">
        <v>1795</v>
      </c>
      <c r="C2972" s="227" t="s">
        <v>612</v>
      </c>
      <c r="D2972" s="227">
        <v>412.43</v>
      </c>
      <c r="E2972" s="227" t="s">
        <v>1747</v>
      </c>
      <c r="F2972" t="s">
        <v>1748</v>
      </c>
      <c r="G2972" t="s">
        <v>73</v>
      </c>
      <c r="H2972" t="s">
        <v>1749</v>
      </c>
      <c r="I2972" t="s">
        <v>82</v>
      </c>
      <c r="J2972" t="s">
        <v>1750</v>
      </c>
    </row>
    <row r="2973" spans="1:10" x14ac:dyDescent="0.35">
      <c r="A2973" t="s">
        <v>10</v>
      </c>
      <c r="B2973" t="s">
        <v>1795</v>
      </c>
      <c r="C2973" s="227" t="s">
        <v>292</v>
      </c>
      <c r="D2973" s="227">
        <v>227.75</v>
      </c>
      <c r="E2973" s="227" t="s">
        <v>50</v>
      </c>
      <c r="F2973" t="s">
        <v>51</v>
      </c>
      <c r="G2973" t="s">
        <v>13</v>
      </c>
      <c r="H2973" t="s">
        <v>14</v>
      </c>
      <c r="I2973" t="s">
        <v>15</v>
      </c>
      <c r="J2973" t="s">
        <v>16</v>
      </c>
    </row>
    <row r="2974" spans="1:10" x14ac:dyDescent="0.35">
      <c r="A2974" t="s">
        <v>10</v>
      </c>
      <c r="B2974" t="s">
        <v>1795</v>
      </c>
      <c r="C2974" s="227" t="s">
        <v>218</v>
      </c>
      <c r="D2974" s="227">
        <v>223.02</v>
      </c>
      <c r="E2974" s="227" t="s">
        <v>50</v>
      </c>
      <c r="F2974" t="s">
        <v>51</v>
      </c>
      <c r="G2974" t="s">
        <v>13</v>
      </c>
      <c r="H2974" t="s">
        <v>14</v>
      </c>
      <c r="I2974" t="s">
        <v>15</v>
      </c>
      <c r="J2974" t="s">
        <v>16</v>
      </c>
    </row>
    <row r="2975" spans="1:10" x14ac:dyDescent="0.35">
      <c r="A2975" t="s">
        <v>10</v>
      </c>
      <c r="B2975" t="s">
        <v>1795</v>
      </c>
      <c r="C2975" s="227" t="s">
        <v>219</v>
      </c>
      <c r="D2975" s="227">
        <v>325</v>
      </c>
      <c r="E2975" s="227" t="s">
        <v>50</v>
      </c>
      <c r="F2975" t="s">
        <v>51</v>
      </c>
      <c r="G2975" t="s">
        <v>13</v>
      </c>
      <c r="H2975" t="s">
        <v>14</v>
      </c>
      <c r="I2975" t="s">
        <v>15</v>
      </c>
      <c r="J2975" t="s">
        <v>16</v>
      </c>
    </row>
    <row r="2976" spans="1:10" x14ac:dyDescent="0.35">
      <c r="A2976" t="s">
        <v>10</v>
      </c>
      <c r="B2976" t="s">
        <v>1795</v>
      </c>
      <c r="C2976" s="227" t="s">
        <v>620</v>
      </c>
      <c r="D2976" s="227">
        <v>217.58</v>
      </c>
      <c r="E2976" s="227" t="s">
        <v>50</v>
      </c>
      <c r="F2976" t="s">
        <v>51</v>
      </c>
      <c r="G2976" t="s">
        <v>13</v>
      </c>
      <c r="H2976" t="s">
        <v>14</v>
      </c>
      <c r="I2976" t="s">
        <v>15</v>
      </c>
      <c r="J2976" t="s">
        <v>16</v>
      </c>
    </row>
    <row r="2977" spans="1:10" x14ac:dyDescent="0.35">
      <c r="A2977" t="s">
        <v>10</v>
      </c>
      <c r="B2977" t="s">
        <v>1795</v>
      </c>
      <c r="C2977" s="227" t="s">
        <v>1811</v>
      </c>
      <c r="D2977" s="227">
        <v>132.85</v>
      </c>
      <c r="E2977" s="227" t="s">
        <v>50</v>
      </c>
      <c r="F2977" t="s">
        <v>51</v>
      </c>
      <c r="G2977" t="s">
        <v>13</v>
      </c>
      <c r="H2977" t="s">
        <v>14</v>
      </c>
      <c r="I2977" t="s">
        <v>15</v>
      </c>
      <c r="J2977" t="s">
        <v>16</v>
      </c>
    </row>
    <row r="2978" spans="1:10" x14ac:dyDescent="0.35">
      <c r="A2978" t="s">
        <v>10</v>
      </c>
      <c r="B2978" t="s">
        <v>1795</v>
      </c>
      <c r="C2978" s="227" t="s">
        <v>397</v>
      </c>
      <c r="D2978" s="227">
        <v>245.25</v>
      </c>
      <c r="E2978" s="227" t="s">
        <v>50</v>
      </c>
      <c r="F2978" t="s">
        <v>51</v>
      </c>
      <c r="G2978" t="s">
        <v>13</v>
      </c>
      <c r="H2978" t="s">
        <v>14</v>
      </c>
      <c r="I2978" t="s">
        <v>15</v>
      </c>
      <c r="J2978" t="s">
        <v>16</v>
      </c>
    </row>
    <row r="2979" spans="1:10" x14ac:dyDescent="0.35">
      <c r="A2979" t="s">
        <v>10</v>
      </c>
      <c r="B2979" t="s">
        <v>1795</v>
      </c>
      <c r="C2979" s="227" t="s">
        <v>220</v>
      </c>
      <c r="D2979" s="227">
        <v>231.27</v>
      </c>
      <c r="E2979" s="227" t="s">
        <v>50</v>
      </c>
      <c r="F2979" t="s">
        <v>51</v>
      </c>
      <c r="G2979" t="s">
        <v>13</v>
      </c>
      <c r="H2979" t="s">
        <v>14</v>
      </c>
      <c r="I2979" t="s">
        <v>15</v>
      </c>
      <c r="J2979" t="s">
        <v>16</v>
      </c>
    </row>
    <row r="2980" spans="1:10" x14ac:dyDescent="0.35">
      <c r="A2980" t="s">
        <v>10</v>
      </c>
      <c r="B2980" t="s">
        <v>1795</v>
      </c>
      <c r="C2980" s="227" t="s">
        <v>398</v>
      </c>
      <c r="D2980" s="227">
        <v>231.27</v>
      </c>
      <c r="E2980" s="227" t="s">
        <v>50</v>
      </c>
      <c r="F2980" t="s">
        <v>51</v>
      </c>
      <c r="G2980" t="s">
        <v>13</v>
      </c>
      <c r="H2980" t="s">
        <v>14</v>
      </c>
      <c r="I2980" t="s">
        <v>15</v>
      </c>
      <c r="J2980" t="s">
        <v>16</v>
      </c>
    </row>
    <row r="2981" spans="1:10" x14ac:dyDescent="0.35">
      <c r="A2981" t="s">
        <v>10</v>
      </c>
      <c r="B2981" t="s">
        <v>1795</v>
      </c>
      <c r="C2981" s="227" t="s">
        <v>394</v>
      </c>
      <c r="D2981" s="227">
        <v>245.44</v>
      </c>
      <c r="E2981" s="227" t="s">
        <v>50</v>
      </c>
      <c r="F2981" t="s">
        <v>51</v>
      </c>
      <c r="G2981" t="s">
        <v>13</v>
      </c>
      <c r="H2981" t="s">
        <v>14</v>
      </c>
      <c r="I2981" t="s">
        <v>15</v>
      </c>
      <c r="J2981" t="s">
        <v>16</v>
      </c>
    </row>
    <row r="2982" spans="1:10" x14ac:dyDescent="0.35">
      <c r="A2982" t="s">
        <v>10</v>
      </c>
      <c r="B2982" t="s">
        <v>1795</v>
      </c>
      <c r="C2982" s="227" t="s">
        <v>395</v>
      </c>
      <c r="D2982" s="227">
        <v>231.29</v>
      </c>
      <c r="E2982" s="227" t="s">
        <v>50</v>
      </c>
      <c r="F2982" t="s">
        <v>51</v>
      </c>
      <c r="G2982" t="s">
        <v>13</v>
      </c>
      <c r="H2982" t="s">
        <v>14</v>
      </c>
      <c r="I2982" t="s">
        <v>15</v>
      </c>
      <c r="J2982" t="s">
        <v>16</v>
      </c>
    </row>
    <row r="2983" spans="1:10" x14ac:dyDescent="0.35">
      <c r="A2983" t="s">
        <v>10</v>
      </c>
      <c r="B2983" t="s">
        <v>1795</v>
      </c>
      <c r="C2983" s="227" t="s">
        <v>396</v>
      </c>
      <c r="D2983" s="227">
        <v>231.27</v>
      </c>
      <c r="E2983" s="227" t="s">
        <v>50</v>
      </c>
      <c r="F2983" t="s">
        <v>51</v>
      </c>
      <c r="G2983" t="s">
        <v>13</v>
      </c>
      <c r="H2983" t="s">
        <v>14</v>
      </c>
      <c r="I2983" t="s">
        <v>15</v>
      </c>
      <c r="J2983" t="s">
        <v>16</v>
      </c>
    </row>
    <row r="2984" spans="1:10" x14ac:dyDescent="0.35">
      <c r="A2984" t="s">
        <v>10</v>
      </c>
      <c r="B2984" t="s">
        <v>1795</v>
      </c>
      <c r="C2984" s="227" t="s">
        <v>1812</v>
      </c>
      <c r="D2984" s="227">
        <v>44.2</v>
      </c>
      <c r="E2984" s="227" t="s">
        <v>50</v>
      </c>
      <c r="F2984" t="s">
        <v>51</v>
      </c>
      <c r="G2984" t="s">
        <v>13</v>
      </c>
      <c r="H2984" t="s">
        <v>14</v>
      </c>
      <c r="I2984" t="s">
        <v>15</v>
      </c>
      <c r="J2984" t="s">
        <v>16</v>
      </c>
    </row>
    <row r="2985" spans="1:10" x14ac:dyDescent="0.35">
      <c r="A2985" t="s">
        <v>10</v>
      </c>
      <c r="B2985" t="s">
        <v>1795</v>
      </c>
      <c r="C2985" s="227" t="s">
        <v>1358</v>
      </c>
      <c r="D2985" s="227">
        <v>78.69</v>
      </c>
      <c r="E2985" s="227" t="s">
        <v>792</v>
      </c>
      <c r="F2985" t="s">
        <v>793</v>
      </c>
      <c r="G2985" t="s">
        <v>13</v>
      </c>
      <c r="H2985" t="s">
        <v>14</v>
      </c>
      <c r="I2985" t="s">
        <v>15</v>
      </c>
      <c r="J2985" t="s">
        <v>16</v>
      </c>
    </row>
    <row r="2986" spans="1:10" x14ac:dyDescent="0.35">
      <c r="A2986" t="s">
        <v>10</v>
      </c>
      <c r="B2986" t="s">
        <v>1795</v>
      </c>
      <c r="C2986" s="227" t="s">
        <v>257</v>
      </c>
      <c r="D2986" s="227">
        <v>364</v>
      </c>
      <c r="E2986" s="227" t="s">
        <v>647</v>
      </c>
      <c r="F2986" t="s">
        <v>648</v>
      </c>
      <c r="G2986" t="s">
        <v>13</v>
      </c>
      <c r="H2986" t="s">
        <v>14</v>
      </c>
      <c r="I2986" t="s">
        <v>15</v>
      </c>
      <c r="J2986" t="s">
        <v>16</v>
      </c>
    </row>
    <row r="2987" spans="1:10" x14ac:dyDescent="0.35">
      <c r="A2987" t="s">
        <v>10</v>
      </c>
      <c r="B2987" t="s">
        <v>1795</v>
      </c>
      <c r="C2987" s="227" t="s">
        <v>330</v>
      </c>
      <c r="D2987" s="227">
        <v>385.6</v>
      </c>
      <c r="E2987" s="227" t="s">
        <v>647</v>
      </c>
      <c r="F2987" t="s">
        <v>648</v>
      </c>
      <c r="G2987" t="s">
        <v>13</v>
      </c>
      <c r="H2987" t="s">
        <v>14</v>
      </c>
      <c r="I2987" t="s">
        <v>15</v>
      </c>
      <c r="J2987" t="s">
        <v>16</v>
      </c>
    </row>
    <row r="2988" spans="1:10" x14ac:dyDescent="0.35">
      <c r="A2988" t="s">
        <v>10</v>
      </c>
      <c r="B2988" t="s">
        <v>1795</v>
      </c>
      <c r="C2988" s="227" t="s">
        <v>49</v>
      </c>
      <c r="D2988" s="227">
        <v>165</v>
      </c>
      <c r="E2988" s="227" t="s">
        <v>50</v>
      </c>
      <c r="F2988" t="s">
        <v>51</v>
      </c>
      <c r="G2988" t="s">
        <v>13</v>
      </c>
      <c r="H2988" t="s">
        <v>14</v>
      </c>
      <c r="I2988" t="s">
        <v>15</v>
      </c>
      <c r="J2988" t="s">
        <v>16</v>
      </c>
    </row>
    <row r="2989" spans="1:10" x14ac:dyDescent="0.35">
      <c r="A2989" t="s">
        <v>10</v>
      </c>
      <c r="B2989" t="s">
        <v>1795</v>
      </c>
      <c r="C2989" s="227" t="s">
        <v>52</v>
      </c>
      <c r="D2989" s="227">
        <v>228.5</v>
      </c>
      <c r="E2989" s="227" t="s">
        <v>50</v>
      </c>
      <c r="F2989" t="s">
        <v>51</v>
      </c>
      <c r="G2989" t="s">
        <v>13</v>
      </c>
      <c r="H2989" t="s">
        <v>14</v>
      </c>
      <c r="I2989" t="s">
        <v>15</v>
      </c>
      <c r="J2989" t="s">
        <v>16</v>
      </c>
    </row>
    <row r="2990" spans="1:10" x14ac:dyDescent="0.35">
      <c r="A2990" t="s">
        <v>10</v>
      </c>
      <c r="B2990" t="s">
        <v>1795</v>
      </c>
      <c r="C2990" s="227" t="s">
        <v>222</v>
      </c>
      <c r="D2990" s="227">
        <v>228.1</v>
      </c>
      <c r="E2990" s="227" t="s">
        <v>50</v>
      </c>
      <c r="F2990" t="s">
        <v>51</v>
      </c>
      <c r="G2990" t="s">
        <v>13</v>
      </c>
      <c r="H2990" t="s">
        <v>14</v>
      </c>
      <c r="I2990" t="s">
        <v>15</v>
      </c>
      <c r="J2990" t="s">
        <v>16</v>
      </c>
    </row>
    <row r="2991" spans="1:10" x14ac:dyDescent="0.35">
      <c r="A2991" t="s">
        <v>10</v>
      </c>
      <c r="B2991" t="s">
        <v>1795</v>
      </c>
      <c r="C2991" s="227" t="s">
        <v>53</v>
      </c>
      <c r="D2991" s="227">
        <v>245.43</v>
      </c>
      <c r="E2991" s="227" t="s">
        <v>50</v>
      </c>
      <c r="F2991" t="s">
        <v>51</v>
      </c>
      <c r="G2991" t="s">
        <v>13</v>
      </c>
      <c r="H2991" t="s">
        <v>14</v>
      </c>
      <c r="I2991" t="s">
        <v>15</v>
      </c>
      <c r="J2991" t="s">
        <v>16</v>
      </c>
    </row>
    <row r="2992" spans="1:10" x14ac:dyDescent="0.35">
      <c r="A2992" t="s">
        <v>10</v>
      </c>
      <c r="B2992" t="s">
        <v>1795</v>
      </c>
      <c r="C2992" s="227" t="s">
        <v>54</v>
      </c>
      <c r="D2992" s="227">
        <v>228.1</v>
      </c>
      <c r="E2992" s="227" t="s">
        <v>50</v>
      </c>
      <c r="F2992" t="s">
        <v>51</v>
      </c>
      <c r="G2992" t="s">
        <v>13</v>
      </c>
      <c r="H2992" t="s">
        <v>14</v>
      </c>
      <c r="I2992" t="s">
        <v>15</v>
      </c>
      <c r="J2992" t="s">
        <v>16</v>
      </c>
    </row>
    <row r="2993" spans="1:10" x14ac:dyDescent="0.35">
      <c r="A2993" t="s">
        <v>10</v>
      </c>
      <c r="B2993" t="s">
        <v>1795</v>
      </c>
      <c r="C2993" s="227" t="s">
        <v>223</v>
      </c>
      <c r="D2993" s="227">
        <v>228.1</v>
      </c>
      <c r="E2993" s="227" t="s">
        <v>50</v>
      </c>
      <c r="F2993" t="s">
        <v>51</v>
      </c>
      <c r="G2993" t="s">
        <v>13</v>
      </c>
      <c r="H2993" t="s">
        <v>14</v>
      </c>
      <c r="I2993" t="s">
        <v>15</v>
      </c>
      <c r="J2993" t="s">
        <v>16</v>
      </c>
    </row>
    <row r="2994" spans="1:10" x14ac:dyDescent="0.35">
      <c r="A2994" t="s">
        <v>10</v>
      </c>
      <c r="B2994" t="s">
        <v>1795</v>
      </c>
      <c r="C2994" s="227" t="s">
        <v>1813</v>
      </c>
      <c r="D2994" s="227">
        <v>8.4600000000000009</v>
      </c>
      <c r="E2994" s="227" t="s">
        <v>28</v>
      </c>
      <c r="F2994" t="s">
        <v>29</v>
      </c>
      <c r="G2994" t="s">
        <v>13</v>
      </c>
      <c r="H2994" t="s">
        <v>14</v>
      </c>
      <c r="I2994" t="s">
        <v>15</v>
      </c>
      <c r="J2994" t="s">
        <v>16</v>
      </c>
    </row>
    <row r="2995" spans="1:10" x14ac:dyDescent="0.35">
      <c r="A2995" t="s">
        <v>10</v>
      </c>
      <c r="B2995" t="s">
        <v>1795</v>
      </c>
      <c r="C2995" s="227" t="s">
        <v>35</v>
      </c>
      <c r="D2995" s="227">
        <v>73.209999999999994</v>
      </c>
      <c r="E2995" s="227" t="s">
        <v>36</v>
      </c>
      <c r="F2995" t="s">
        <v>37</v>
      </c>
      <c r="G2995" t="s">
        <v>13</v>
      </c>
      <c r="H2995" t="s">
        <v>14</v>
      </c>
      <c r="I2995" t="s">
        <v>15</v>
      </c>
      <c r="J2995" t="s">
        <v>16</v>
      </c>
    </row>
    <row r="2996" spans="1:10" x14ac:dyDescent="0.35">
      <c r="A2996" t="s">
        <v>10</v>
      </c>
      <c r="B2996" t="s">
        <v>1795</v>
      </c>
      <c r="C2996" s="227" t="s">
        <v>336</v>
      </c>
      <c r="D2996" s="227">
        <v>79.650000000000006</v>
      </c>
      <c r="E2996" s="227" t="s">
        <v>36</v>
      </c>
      <c r="F2996" t="s">
        <v>37</v>
      </c>
      <c r="G2996" t="s">
        <v>13</v>
      </c>
      <c r="H2996" t="s">
        <v>14</v>
      </c>
      <c r="I2996" t="s">
        <v>15</v>
      </c>
      <c r="J2996" t="s">
        <v>16</v>
      </c>
    </row>
    <row r="2997" spans="1:10" x14ac:dyDescent="0.35">
      <c r="A2997" t="s">
        <v>10</v>
      </c>
      <c r="B2997" t="s">
        <v>1795</v>
      </c>
      <c r="C2997" s="227" t="s">
        <v>38</v>
      </c>
      <c r="D2997" s="227">
        <v>72.77</v>
      </c>
      <c r="E2997" s="227" t="s">
        <v>36</v>
      </c>
      <c r="F2997" t="s">
        <v>37</v>
      </c>
      <c r="G2997" t="s">
        <v>13</v>
      </c>
      <c r="H2997" t="s">
        <v>14</v>
      </c>
      <c r="I2997" t="s">
        <v>15</v>
      </c>
      <c r="J2997" t="s">
        <v>16</v>
      </c>
    </row>
    <row r="2998" spans="1:10" x14ac:dyDescent="0.35">
      <c r="A2998" t="s">
        <v>10</v>
      </c>
      <c r="B2998" t="s">
        <v>1795</v>
      </c>
      <c r="C2998" s="227" t="s">
        <v>351</v>
      </c>
      <c r="D2998" s="227">
        <v>79.650000000000006</v>
      </c>
      <c r="E2998" s="227" t="s">
        <v>36</v>
      </c>
      <c r="F2998" t="s">
        <v>37</v>
      </c>
      <c r="G2998" t="s">
        <v>13</v>
      </c>
      <c r="H2998" t="s">
        <v>14</v>
      </c>
      <c r="I2998" t="s">
        <v>15</v>
      </c>
      <c r="J2998" t="s">
        <v>16</v>
      </c>
    </row>
    <row r="2999" spans="1:10" x14ac:dyDescent="0.35">
      <c r="A2999" t="s">
        <v>10</v>
      </c>
      <c r="B2999" t="s">
        <v>1795</v>
      </c>
      <c r="C2999" s="227" t="s">
        <v>94</v>
      </c>
      <c r="D2999" s="227">
        <v>102.31</v>
      </c>
      <c r="E2999" s="227" t="s">
        <v>345</v>
      </c>
      <c r="F2999" t="s">
        <v>346</v>
      </c>
      <c r="G2999" t="s">
        <v>13</v>
      </c>
      <c r="H2999" t="s">
        <v>14</v>
      </c>
      <c r="I2999" t="s">
        <v>15</v>
      </c>
      <c r="J2999" t="s">
        <v>16</v>
      </c>
    </row>
    <row r="3000" spans="1:10" x14ac:dyDescent="0.35">
      <c r="A3000" t="s">
        <v>10</v>
      </c>
      <c r="B3000" t="s">
        <v>1795</v>
      </c>
      <c r="C3000" s="227" t="s">
        <v>1814</v>
      </c>
      <c r="D3000" s="227">
        <v>11.46</v>
      </c>
      <c r="E3000" s="227" t="s">
        <v>345</v>
      </c>
      <c r="F3000" t="s">
        <v>346</v>
      </c>
      <c r="G3000" t="s">
        <v>13</v>
      </c>
      <c r="H3000" t="s">
        <v>14</v>
      </c>
      <c r="I3000" t="s">
        <v>15</v>
      </c>
      <c r="J3000" t="s">
        <v>16</v>
      </c>
    </row>
    <row r="3001" spans="1:10" x14ac:dyDescent="0.35">
      <c r="A3001" t="s">
        <v>10</v>
      </c>
      <c r="B3001" t="s">
        <v>1795</v>
      </c>
      <c r="C3001" s="227" t="s">
        <v>1651</v>
      </c>
      <c r="D3001" s="227">
        <v>88.44</v>
      </c>
      <c r="E3001" s="227" t="s">
        <v>55</v>
      </c>
      <c r="F3001" t="s">
        <v>56</v>
      </c>
      <c r="G3001" t="s">
        <v>13</v>
      </c>
      <c r="H3001" t="s">
        <v>57</v>
      </c>
      <c r="I3001" t="s">
        <v>15</v>
      </c>
      <c r="J3001" t="s">
        <v>58</v>
      </c>
    </row>
    <row r="3002" spans="1:10" x14ac:dyDescent="0.35">
      <c r="A3002" t="s">
        <v>10</v>
      </c>
      <c r="B3002" t="s">
        <v>1795</v>
      </c>
      <c r="C3002" s="227" t="s">
        <v>1342</v>
      </c>
      <c r="D3002" s="227">
        <v>28.11</v>
      </c>
      <c r="E3002" s="227" t="s">
        <v>55</v>
      </c>
      <c r="F3002" t="s">
        <v>56</v>
      </c>
      <c r="G3002" t="s">
        <v>13</v>
      </c>
      <c r="H3002" t="s">
        <v>57</v>
      </c>
      <c r="I3002" t="s">
        <v>15</v>
      </c>
      <c r="J3002" t="s">
        <v>58</v>
      </c>
    </row>
    <row r="3003" spans="1:10" x14ac:dyDescent="0.35">
      <c r="A3003" t="s">
        <v>10</v>
      </c>
      <c r="B3003" t="s">
        <v>1795</v>
      </c>
      <c r="C3003" s="227" t="s">
        <v>1815</v>
      </c>
      <c r="D3003" s="227">
        <v>28.11</v>
      </c>
      <c r="E3003" s="227" t="s">
        <v>55</v>
      </c>
      <c r="F3003" t="s">
        <v>56</v>
      </c>
      <c r="G3003" t="s">
        <v>13</v>
      </c>
      <c r="H3003" t="s">
        <v>57</v>
      </c>
      <c r="I3003" t="s">
        <v>15</v>
      </c>
      <c r="J3003" t="s">
        <v>58</v>
      </c>
    </row>
    <row r="3004" spans="1:10" x14ac:dyDescent="0.35">
      <c r="A3004" t="s">
        <v>10</v>
      </c>
      <c r="B3004" t="s">
        <v>1795</v>
      </c>
      <c r="C3004" s="227" t="s">
        <v>1816</v>
      </c>
      <c r="D3004" s="227">
        <v>31.21</v>
      </c>
      <c r="E3004" s="227" t="s">
        <v>33</v>
      </c>
      <c r="F3004" t="s">
        <v>34</v>
      </c>
      <c r="G3004" t="s">
        <v>13</v>
      </c>
      <c r="H3004" t="s">
        <v>14</v>
      </c>
      <c r="I3004" t="s">
        <v>15</v>
      </c>
      <c r="J3004" t="s">
        <v>16</v>
      </c>
    </row>
    <row r="3005" spans="1:10" x14ac:dyDescent="0.35">
      <c r="A3005" t="s">
        <v>10</v>
      </c>
      <c r="B3005" t="s">
        <v>1795</v>
      </c>
      <c r="C3005" s="227" t="s">
        <v>1208</v>
      </c>
      <c r="D3005" s="227">
        <v>31.17</v>
      </c>
      <c r="E3005" s="227" t="s">
        <v>33</v>
      </c>
      <c r="F3005" t="s">
        <v>34</v>
      </c>
      <c r="G3005" t="s">
        <v>13</v>
      </c>
      <c r="H3005" t="s">
        <v>14</v>
      </c>
      <c r="I3005" t="s">
        <v>15</v>
      </c>
      <c r="J3005" t="s">
        <v>16</v>
      </c>
    </row>
    <row r="3006" spans="1:10" x14ac:dyDescent="0.35">
      <c r="A3006" t="s">
        <v>10</v>
      </c>
      <c r="B3006" t="s">
        <v>1795</v>
      </c>
      <c r="C3006" s="227" t="s">
        <v>1817</v>
      </c>
      <c r="D3006" s="227">
        <v>79.349999999999994</v>
      </c>
      <c r="E3006" s="227" t="s">
        <v>11</v>
      </c>
      <c r="F3006" t="s">
        <v>12</v>
      </c>
      <c r="G3006" t="s">
        <v>13</v>
      </c>
      <c r="H3006" t="s">
        <v>14</v>
      </c>
      <c r="I3006" t="s">
        <v>15</v>
      </c>
      <c r="J3006" t="s">
        <v>16</v>
      </c>
    </row>
    <row r="3007" spans="1:10" x14ac:dyDescent="0.35">
      <c r="A3007" t="s">
        <v>10</v>
      </c>
      <c r="B3007" t="s">
        <v>1795</v>
      </c>
      <c r="C3007" s="227" t="s">
        <v>240</v>
      </c>
      <c r="D3007" s="227">
        <v>72.760000000000005</v>
      </c>
      <c r="E3007" s="227" t="s">
        <v>36</v>
      </c>
      <c r="F3007" t="s">
        <v>37</v>
      </c>
      <c r="G3007" t="s">
        <v>13</v>
      </c>
      <c r="H3007" t="s">
        <v>14</v>
      </c>
      <c r="I3007" t="s">
        <v>15</v>
      </c>
      <c r="J3007" t="s">
        <v>16</v>
      </c>
    </row>
    <row r="3008" spans="1:10" x14ac:dyDescent="0.35">
      <c r="A3008" t="s">
        <v>10</v>
      </c>
      <c r="B3008" t="s">
        <v>1795</v>
      </c>
      <c r="C3008" s="227" t="s">
        <v>350</v>
      </c>
      <c r="D3008" s="227">
        <v>79.650000000000006</v>
      </c>
      <c r="E3008" s="227" t="s">
        <v>36</v>
      </c>
      <c r="F3008" t="s">
        <v>37</v>
      </c>
      <c r="G3008" t="s">
        <v>13</v>
      </c>
      <c r="H3008" t="s">
        <v>14</v>
      </c>
      <c r="I3008" t="s">
        <v>15</v>
      </c>
      <c r="J3008" t="s">
        <v>16</v>
      </c>
    </row>
    <row r="3009" spans="1:10" x14ac:dyDescent="0.35">
      <c r="A3009" t="s">
        <v>10</v>
      </c>
      <c r="B3009" t="s">
        <v>1795</v>
      </c>
      <c r="C3009" s="227" t="s">
        <v>377</v>
      </c>
      <c r="D3009" s="227">
        <v>72.760000000000005</v>
      </c>
      <c r="E3009" s="227" t="s">
        <v>36</v>
      </c>
      <c r="F3009" t="s">
        <v>37</v>
      </c>
      <c r="G3009" t="s">
        <v>13</v>
      </c>
      <c r="H3009" t="s">
        <v>14</v>
      </c>
      <c r="I3009" t="s">
        <v>15</v>
      </c>
      <c r="J3009" t="s">
        <v>16</v>
      </c>
    </row>
    <row r="3010" spans="1:10" x14ac:dyDescent="0.35">
      <c r="A3010" t="s">
        <v>10</v>
      </c>
      <c r="B3010" t="s">
        <v>1795</v>
      </c>
      <c r="C3010" s="227" t="s">
        <v>378</v>
      </c>
      <c r="D3010" s="227">
        <v>79.650000000000006</v>
      </c>
      <c r="E3010" s="227" t="s">
        <v>36</v>
      </c>
      <c r="F3010" t="s">
        <v>37</v>
      </c>
      <c r="G3010" t="s">
        <v>13</v>
      </c>
      <c r="H3010" t="s">
        <v>14</v>
      </c>
      <c r="I3010" t="s">
        <v>15</v>
      </c>
      <c r="J3010" t="s">
        <v>16</v>
      </c>
    </row>
    <row r="3011" spans="1:10" x14ac:dyDescent="0.35">
      <c r="A3011" t="s">
        <v>10</v>
      </c>
      <c r="B3011" t="s">
        <v>1795</v>
      </c>
      <c r="C3011" s="227" t="s">
        <v>239</v>
      </c>
      <c r="D3011" s="227">
        <v>67.38</v>
      </c>
      <c r="E3011" s="227" t="s">
        <v>36</v>
      </c>
      <c r="F3011" t="s">
        <v>37</v>
      </c>
      <c r="G3011" t="s">
        <v>13</v>
      </c>
      <c r="H3011" t="s">
        <v>14</v>
      </c>
      <c r="I3011" t="s">
        <v>15</v>
      </c>
      <c r="J3011" t="s">
        <v>16</v>
      </c>
    </row>
    <row r="3012" spans="1:10" x14ac:dyDescent="0.35">
      <c r="A3012" t="s">
        <v>10</v>
      </c>
      <c r="B3012" t="s">
        <v>1795</v>
      </c>
      <c r="C3012" s="227" t="s">
        <v>806</v>
      </c>
      <c r="D3012" s="227">
        <v>80.09</v>
      </c>
      <c r="E3012" s="227" t="s">
        <v>36</v>
      </c>
      <c r="F3012" t="s">
        <v>37</v>
      </c>
      <c r="G3012" t="s">
        <v>13</v>
      </c>
      <c r="H3012" t="s">
        <v>14</v>
      </c>
      <c r="I3012" t="s">
        <v>15</v>
      </c>
      <c r="J3012" t="s">
        <v>16</v>
      </c>
    </row>
    <row r="3013" spans="1:10" x14ac:dyDescent="0.35">
      <c r="A3013" t="s">
        <v>10</v>
      </c>
      <c r="B3013" t="s">
        <v>1795</v>
      </c>
      <c r="C3013" s="227" t="s">
        <v>854</v>
      </c>
      <c r="D3013" s="227">
        <v>2791.09</v>
      </c>
      <c r="E3013" s="227" t="s">
        <v>11</v>
      </c>
      <c r="F3013" t="s">
        <v>12</v>
      </c>
      <c r="G3013" t="s">
        <v>13</v>
      </c>
      <c r="H3013" t="s">
        <v>14</v>
      </c>
      <c r="I3013" t="s">
        <v>15</v>
      </c>
      <c r="J3013" t="s">
        <v>16</v>
      </c>
    </row>
    <row r="3014" spans="1:10" x14ac:dyDescent="0.35">
      <c r="A3014" t="s">
        <v>10</v>
      </c>
      <c r="B3014" t="s">
        <v>1795</v>
      </c>
      <c r="C3014" s="227" t="s">
        <v>1152</v>
      </c>
      <c r="D3014" s="227">
        <v>1017.62</v>
      </c>
      <c r="E3014" s="227" t="s">
        <v>11</v>
      </c>
      <c r="F3014" t="s">
        <v>12</v>
      </c>
      <c r="G3014" t="s">
        <v>13</v>
      </c>
      <c r="H3014" t="s">
        <v>14</v>
      </c>
      <c r="I3014" t="s">
        <v>15</v>
      </c>
      <c r="J3014" t="s">
        <v>16</v>
      </c>
    </row>
    <row r="3015" spans="1:10" x14ac:dyDescent="0.35">
      <c r="A3015" t="s">
        <v>10</v>
      </c>
      <c r="B3015" t="s">
        <v>1795</v>
      </c>
      <c r="C3015" s="227" t="s">
        <v>1818</v>
      </c>
      <c r="D3015" s="227">
        <v>549.25</v>
      </c>
      <c r="E3015" s="227" t="s">
        <v>11</v>
      </c>
      <c r="F3015" t="s">
        <v>12</v>
      </c>
      <c r="G3015" t="s">
        <v>13</v>
      </c>
      <c r="H3015" t="s">
        <v>14</v>
      </c>
      <c r="I3015" t="s">
        <v>15</v>
      </c>
      <c r="J3015" t="s">
        <v>16</v>
      </c>
    </row>
    <row r="3016" spans="1:10" x14ac:dyDescent="0.35">
      <c r="A3016" t="s">
        <v>10</v>
      </c>
      <c r="B3016" t="s">
        <v>1795</v>
      </c>
      <c r="C3016" s="227" t="s">
        <v>290</v>
      </c>
      <c r="D3016" s="227">
        <v>215.78</v>
      </c>
      <c r="E3016" s="227" t="s">
        <v>28</v>
      </c>
      <c r="F3016" t="s">
        <v>29</v>
      </c>
      <c r="G3016" t="s">
        <v>13</v>
      </c>
      <c r="H3016" t="s">
        <v>14</v>
      </c>
      <c r="I3016" t="s">
        <v>15</v>
      </c>
      <c r="J3016" t="s">
        <v>16</v>
      </c>
    </row>
    <row r="3017" spans="1:10" x14ac:dyDescent="0.35">
      <c r="A3017" t="s">
        <v>10</v>
      </c>
      <c r="B3017" t="s">
        <v>1795</v>
      </c>
      <c r="C3017" s="227" t="s">
        <v>805</v>
      </c>
      <c r="D3017" s="227">
        <v>168.33</v>
      </c>
      <c r="E3017" s="227" t="s">
        <v>28</v>
      </c>
      <c r="F3017" t="s">
        <v>29</v>
      </c>
      <c r="G3017" t="s">
        <v>13</v>
      </c>
      <c r="H3017" t="s">
        <v>14</v>
      </c>
      <c r="I3017" t="s">
        <v>15</v>
      </c>
      <c r="J3017" t="s">
        <v>16</v>
      </c>
    </row>
    <row r="3018" spans="1:10" x14ac:dyDescent="0.35">
      <c r="A3018" t="s">
        <v>10</v>
      </c>
      <c r="B3018" t="s">
        <v>1795</v>
      </c>
      <c r="C3018" s="227" t="s">
        <v>1668</v>
      </c>
      <c r="D3018" s="227">
        <v>215.69</v>
      </c>
      <c r="E3018" s="227" t="s">
        <v>28</v>
      </c>
      <c r="F3018" t="s">
        <v>29</v>
      </c>
      <c r="G3018" t="s">
        <v>13</v>
      </c>
      <c r="H3018" t="s">
        <v>14</v>
      </c>
      <c r="I3018" t="s">
        <v>15</v>
      </c>
      <c r="J3018" t="s">
        <v>16</v>
      </c>
    </row>
    <row r="3019" spans="1:10" x14ac:dyDescent="0.35">
      <c r="A3019" t="s">
        <v>10</v>
      </c>
      <c r="B3019" t="s">
        <v>1795</v>
      </c>
      <c r="C3019" s="227" t="s">
        <v>997</v>
      </c>
      <c r="D3019" s="227">
        <v>181.33</v>
      </c>
      <c r="E3019" s="227" t="s">
        <v>28</v>
      </c>
      <c r="F3019" t="s">
        <v>29</v>
      </c>
      <c r="G3019" t="s">
        <v>13</v>
      </c>
      <c r="H3019" t="s">
        <v>14</v>
      </c>
      <c r="I3019" t="s">
        <v>15</v>
      </c>
      <c r="J3019" t="s">
        <v>16</v>
      </c>
    </row>
    <row r="3020" spans="1:10" x14ac:dyDescent="0.35">
      <c r="A3020" t="s">
        <v>10</v>
      </c>
      <c r="B3020" t="s">
        <v>1795</v>
      </c>
      <c r="C3020" s="227" t="s">
        <v>1819</v>
      </c>
      <c r="D3020" s="227">
        <v>215.61</v>
      </c>
      <c r="E3020" s="227" t="s">
        <v>28</v>
      </c>
      <c r="F3020" t="s">
        <v>29</v>
      </c>
      <c r="G3020" t="s">
        <v>13</v>
      </c>
      <c r="H3020" t="s">
        <v>14</v>
      </c>
      <c r="I3020" t="s">
        <v>15</v>
      </c>
      <c r="J3020" t="s">
        <v>16</v>
      </c>
    </row>
    <row r="3021" spans="1:10" x14ac:dyDescent="0.35">
      <c r="A3021" t="s">
        <v>10</v>
      </c>
      <c r="B3021" t="s">
        <v>1795</v>
      </c>
      <c r="C3021" s="227" t="s">
        <v>1820</v>
      </c>
      <c r="D3021" s="227">
        <v>181.33</v>
      </c>
      <c r="E3021" s="227" t="s">
        <v>28</v>
      </c>
      <c r="F3021" t="s">
        <v>29</v>
      </c>
      <c r="G3021" t="s">
        <v>13</v>
      </c>
      <c r="H3021" t="s">
        <v>14</v>
      </c>
      <c r="I3021" t="s">
        <v>15</v>
      </c>
      <c r="J3021" t="s">
        <v>16</v>
      </c>
    </row>
    <row r="3022" spans="1:10" x14ac:dyDescent="0.35">
      <c r="A3022" t="s">
        <v>10</v>
      </c>
      <c r="B3022" t="s">
        <v>1795</v>
      </c>
      <c r="C3022" s="227" t="s">
        <v>737</v>
      </c>
      <c r="D3022" s="227">
        <v>212.19</v>
      </c>
      <c r="E3022" s="227" t="s">
        <v>28</v>
      </c>
      <c r="F3022" t="s">
        <v>29</v>
      </c>
      <c r="G3022" t="s">
        <v>13</v>
      </c>
      <c r="H3022" t="s">
        <v>14</v>
      </c>
      <c r="I3022" t="s">
        <v>15</v>
      </c>
      <c r="J3022" t="s">
        <v>16</v>
      </c>
    </row>
    <row r="3023" spans="1:10" x14ac:dyDescent="0.35">
      <c r="A3023" t="s">
        <v>10</v>
      </c>
      <c r="B3023" t="s">
        <v>1795</v>
      </c>
      <c r="C3023" s="227" t="s">
        <v>1025</v>
      </c>
      <c r="D3023" s="227">
        <v>169.99</v>
      </c>
      <c r="E3023" s="227" t="s">
        <v>28</v>
      </c>
      <c r="F3023" t="s">
        <v>29</v>
      </c>
      <c r="G3023" t="s">
        <v>13</v>
      </c>
      <c r="H3023" t="s">
        <v>14</v>
      </c>
      <c r="I3023" t="s">
        <v>15</v>
      </c>
      <c r="J3023" t="s">
        <v>16</v>
      </c>
    </row>
    <row r="3024" spans="1:10" x14ac:dyDescent="0.35">
      <c r="A3024" t="s">
        <v>10</v>
      </c>
      <c r="B3024" t="s">
        <v>1795</v>
      </c>
      <c r="C3024" s="227" t="s">
        <v>1821</v>
      </c>
      <c r="D3024" s="227">
        <v>65.77</v>
      </c>
      <c r="E3024" s="227" t="s">
        <v>511</v>
      </c>
      <c r="F3024" t="s">
        <v>512</v>
      </c>
      <c r="G3024" t="s">
        <v>13</v>
      </c>
      <c r="H3024" t="s">
        <v>14</v>
      </c>
      <c r="I3024" t="s">
        <v>15</v>
      </c>
      <c r="J3024" t="s">
        <v>16</v>
      </c>
    </row>
    <row r="3025" spans="1:10" x14ac:dyDescent="0.35">
      <c r="A3025" t="s">
        <v>10</v>
      </c>
      <c r="B3025" t="s">
        <v>1795</v>
      </c>
      <c r="C3025" s="227" t="s">
        <v>772</v>
      </c>
      <c r="D3025" s="227">
        <v>65.77</v>
      </c>
      <c r="E3025" s="227" t="s">
        <v>511</v>
      </c>
      <c r="F3025" t="s">
        <v>512</v>
      </c>
      <c r="G3025" t="s">
        <v>13</v>
      </c>
      <c r="H3025" t="s">
        <v>14</v>
      </c>
      <c r="I3025" t="s">
        <v>15</v>
      </c>
      <c r="J3025" t="s">
        <v>16</v>
      </c>
    </row>
    <row r="3026" spans="1:10" x14ac:dyDescent="0.35">
      <c r="A3026" t="s">
        <v>10</v>
      </c>
      <c r="B3026" t="s">
        <v>1795</v>
      </c>
      <c r="C3026" s="227" t="s">
        <v>381</v>
      </c>
      <c r="D3026" s="227">
        <v>1.02</v>
      </c>
      <c r="E3026" s="227" t="s">
        <v>41</v>
      </c>
      <c r="F3026" t="s">
        <v>42</v>
      </c>
      <c r="G3026" t="s">
        <v>13</v>
      </c>
      <c r="H3026" t="s">
        <v>14</v>
      </c>
      <c r="I3026" t="s">
        <v>15</v>
      </c>
      <c r="J3026" t="s">
        <v>16</v>
      </c>
    </row>
    <row r="3027" spans="1:10" x14ac:dyDescent="0.35">
      <c r="A3027" t="s">
        <v>10</v>
      </c>
      <c r="B3027" t="s">
        <v>1795</v>
      </c>
      <c r="C3027" s="227" t="s">
        <v>382</v>
      </c>
      <c r="D3027" s="227">
        <v>1.87</v>
      </c>
      <c r="E3027" s="227" t="s">
        <v>41</v>
      </c>
      <c r="F3027" t="s">
        <v>42</v>
      </c>
      <c r="G3027" t="s">
        <v>13</v>
      </c>
      <c r="H3027" t="s">
        <v>14</v>
      </c>
      <c r="I3027" t="s">
        <v>15</v>
      </c>
      <c r="J3027" t="s">
        <v>16</v>
      </c>
    </row>
    <row r="3028" spans="1:10" x14ac:dyDescent="0.35">
      <c r="A3028" t="s">
        <v>10</v>
      </c>
      <c r="B3028" t="s">
        <v>1795</v>
      </c>
      <c r="C3028" s="227" t="s">
        <v>383</v>
      </c>
      <c r="D3028" s="227">
        <v>1.87</v>
      </c>
      <c r="E3028" s="227" t="s">
        <v>41</v>
      </c>
      <c r="F3028" t="s">
        <v>42</v>
      </c>
      <c r="G3028" t="s">
        <v>13</v>
      </c>
      <c r="H3028" t="s">
        <v>14</v>
      </c>
      <c r="I3028" t="s">
        <v>15</v>
      </c>
      <c r="J3028" t="s">
        <v>16</v>
      </c>
    </row>
    <row r="3029" spans="1:10" x14ac:dyDescent="0.35">
      <c r="A3029" t="s">
        <v>10</v>
      </c>
      <c r="B3029" t="s">
        <v>1795</v>
      </c>
      <c r="C3029" s="227" t="s">
        <v>43</v>
      </c>
      <c r="D3029" s="227">
        <v>0.94</v>
      </c>
      <c r="E3029" s="227" t="s">
        <v>41</v>
      </c>
      <c r="F3029" t="s">
        <v>42</v>
      </c>
      <c r="G3029" t="s">
        <v>13</v>
      </c>
      <c r="H3029" t="s">
        <v>14</v>
      </c>
      <c r="I3029" t="s">
        <v>15</v>
      </c>
      <c r="J3029" t="s">
        <v>16</v>
      </c>
    </row>
    <row r="3030" spans="1:10" x14ac:dyDescent="0.35">
      <c r="A3030" t="s">
        <v>10</v>
      </c>
      <c r="B3030" t="s">
        <v>1795</v>
      </c>
      <c r="C3030" s="227" t="s">
        <v>40</v>
      </c>
      <c r="D3030" s="227">
        <v>0.94</v>
      </c>
      <c r="E3030" s="227" t="s">
        <v>41</v>
      </c>
      <c r="F3030" t="s">
        <v>42</v>
      </c>
      <c r="G3030" t="s">
        <v>13</v>
      </c>
      <c r="H3030" t="s">
        <v>14</v>
      </c>
      <c r="I3030" t="s">
        <v>15</v>
      </c>
      <c r="J3030" t="s">
        <v>16</v>
      </c>
    </row>
    <row r="3031" spans="1:10" x14ac:dyDescent="0.35">
      <c r="A3031" t="s">
        <v>10</v>
      </c>
      <c r="B3031" t="s">
        <v>1795</v>
      </c>
      <c r="C3031" s="227" t="s">
        <v>909</v>
      </c>
      <c r="D3031" s="227">
        <v>171.95</v>
      </c>
      <c r="E3031" s="227" t="s">
        <v>45</v>
      </c>
      <c r="F3031" t="s">
        <v>46</v>
      </c>
      <c r="G3031" t="s">
        <v>13</v>
      </c>
      <c r="H3031" t="s">
        <v>14</v>
      </c>
      <c r="I3031" t="s">
        <v>15</v>
      </c>
      <c r="J3031" t="s">
        <v>16</v>
      </c>
    </row>
    <row r="3032" spans="1:10" x14ac:dyDescent="0.35">
      <c r="A3032" t="s">
        <v>10</v>
      </c>
      <c r="B3032" t="s">
        <v>1795</v>
      </c>
      <c r="C3032" s="227" t="s">
        <v>944</v>
      </c>
      <c r="D3032" s="227">
        <v>171.72</v>
      </c>
      <c r="E3032" s="227" t="s">
        <v>45</v>
      </c>
      <c r="F3032" t="s">
        <v>46</v>
      </c>
      <c r="G3032" t="s">
        <v>13</v>
      </c>
      <c r="H3032" t="s">
        <v>14</v>
      </c>
      <c r="I3032" t="s">
        <v>15</v>
      </c>
      <c r="J3032" t="s">
        <v>16</v>
      </c>
    </row>
    <row r="3033" spans="1:10" x14ac:dyDescent="0.35">
      <c r="A3033" t="s">
        <v>10</v>
      </c>
      <c r="B3033" t="s">
        <v>1795</v>
      </c>
      <c r="C3033" s="227" t="s">
        <v>1822</v>
      </c>
      <c r="D3033" s="227">
        <v>139</v>
      </c>
      <c r="E3033" s="227" t="s">
        <v>45</v>
      </c>
      <c r="F3033" t="s">
        <v>46</v>
      </c>
      <c r="G3033" t="s">
        <v>13</v>
      </c>
      <c r="H3033" t="s">
        <v>14</v>
      </c>
      <c r="I3033" t="s">
        <v>15</v>
      </c>
      <c r="J3033" t="s">
        <v>16</v>
      </c>
    </row>
    <row r="3034" spans="1:10" x14ac:dyDescent="0.35">
      <c r="A3034" t="s">
        <v>10</v>
      </c>
      <c r="B3034" t="s">
        <v>1795</v>
      </c>
      <c r="C3034" s="227" t="s">
        <v>1823</v>
      </c>
      <c r="D3034" s="227">
        <v>168.52</v>
      </c>
      <c r="E3034" s="227" t="s">
        <v>45</v>
      </c>
      <c r="F3034" t="s">
        <v>46</v>
      </c>
      <c r="G3034" t="s">
        <v>13</v>
      </c>
      <c r="H3034" t="s">
        <v>14</v>
      </c>
      <c r="I3034" t="s">
        <v>15</v>
      </c>
      <c r="J3034" t="s">
        <v>16</v>
      </c>
    </row>
    <row r="3035" spans="1:10" x14ac:dyDescent="0.35">
      <c r="A3035" t="s">
        <v>10</v>
      </c>
      <c r="B3035" t="s">
        <v>1795</v>
      </c>
      <c r="C3035" s="227" t="s">
        <v>908</v>
      </c>
      <c r="D3035" s="227">
        <v>139</v>
      </c>
      <c r="E3035" s="227" t="s">
        <v>45</v>
      </c>
      <c r="F3035" t="s">
        <v>46</v>
      </c>
      <c r="G3035" t="s">
        <v>13</v>
      </c>
      <c r="H3035" t="s">
        <v>14</v>
      </c>
      <c r="I3035" t="s">
        <v>15</v>
      </c>
      <c r="J3035" t="s">
        <v>16</v>
      </c>
    </row>
    <row r="3036" spans="1:10" x14ac:dyDescent="0.35">
      <c r="A3036" t="s">
        <v>10</v>
      </c>
      <c r="B3036" t="s">
        <v>1795</v>
      </c>
      <c r="C3036" s="227" t="s">
        <v>738</v>
      </c>
      <c r="D3036" s="227">
        <v>138.94999999999999</v>
      </c>
      <c r="E3036" s="227" t="s">
        <v>47</v>
      </c>
      <c r="F3036" t="s">
        <v>48</v>
      </c>
      <c r="G3036" t="s">
        <v>13</v>
      </c>
      <c r="H3036" t="s">
        <v>14</v>
      </c>
      <c r="I3036" t="s">
        <v>15</v>
      </c>
      <c r="J3036" t="s">
        <v>16</v>
      </c>
    </row>
    <row r="3037" spans="1:10" x14ac:dyDescent="0.35">
      <c r="A3037" t="s">
        <v>10</v>
      </c>
      <c r="B3037" t="s">
        <v>1795</v>
      </c>
      <c r="C3037" s="227" t="s">
        <v>1824</v>
      </c>
      <c r="D3037" s="227">
        <v>138.94999999999999</v>
      </c>
      <c r="E3037" s="227" t="s">
        <v>47</v>
      </c>
      <c r="F3037" t="s">
        <v>48</v>
      </c>
      <c r="G3037" t="s">
        <v>13</v>
      </c>
      <c r="H3037" t="s">
        <v>14</v>
      </c>
      <c r="I3037" t="s">
        <v>15</v>
      </c>
      <c r="J3037" t="s">
        <v>16</v>
      </c>
    </row>
    <row r="3038" spans="1:10" x14ac:dyDescent="0.35">
      <c r="A3038" t="s">
        <v>10</v>
      </c>
      <c r="B3038" t="s">
        <v>1795</v>
      </c>
      <c r="C3038" s="227" t="s">
        <v>1825</v>
      </c>
      <c r="D3038" s="227">
        <v>168.36</v>
      </c>
      <c r="E3038" s="227" t="s">
        <v>47</v>
      </c>
      <c r="F3038" t="s">
        <v>48</v>
      </c>
      <c r="G3038" t="s">
        <v>13</v>
      </c>
      <c r="H3038" t="s">
        <v>14</v>
      </c>
      <c r="I3038" t="s">
        <v>15</v>
      </c>
      <c r="J3038" t="s">
        <v>16</v>
      </c>
    </row>
    <row r="3039" spans="1:10" x14ac:dyDescent="0.35">
      <c r="A3039" t="s">
        <v>10</v>
      </c>
      <c r="B3039" t="s">
        <v>1795</v>
      </c>
      <c r="C3039" s="227" t="s">
        <v>1826</v>
      </c>
      <c r="D3039" s="227">
        <v>28.11</v>
      </c>
      <c r="E3039" s="227" t="s">
        <v>55</v>
      </c>
      <c r="F3039" t="s">
        <v>56</v>
      </c>
      <c r="G3039" t="s">
        <v>13</v>
      </c>
      <c r="H3039" t="s">
        <v>57</v>
      </c>
      <c r="I3039" t="s">
        <v>15</v>
      </c>
      <c r="J3039" t="s">
        <v>58</v>
      </c>
    </row>
    <row r="3040" spans="1:10" x14ac:dyDescent="0.35">
      <c r="A3040" t="s">
        <v>10</v>
      </c>
      <c r="B3040" t="s">
        <v>1795</v>
      </c>
      <c r="C3040" s="227" t="s">
        <v>1827</v>
      </c>
      <c r="D3040" s="227">
        <v>28.11</v>
      </c>
      <c r="E3040" s="227" t="s">
        <v>55</v>
      </c>
      <c r="F3040" t="s">
        <v>56</v>
      </c>
      <c r="G3040" t="s">
        <v>13</v>
      </c>
      <c r="H3040" t="s">
        <v>57</v>
      </c>
      <c r="I3040" t="s">
        <v>15</v>
      </c>
      <c r="J3040" t="s">
        <v>58</v>
      </c>
    </row>
    <row r="3041" spans="1:10" x14ac:dyDescent="0.35">
      <c r="A3041" t="s">
        <v>10</v>
      </c>
      <c r="B3041" t="s">
        <v>1795</v>
      </c>
      <c r="C3041" s="227" t="s">
        <v>1828</v>
      </c>
      <c r="D3041" s="227">
        <v>116.35</v>
      </c>
      <c r="E3041" s="227" t="s">
        <v>194</v>
      </c>
      <c r="F3041" t="s">
        <v>195</v>
      </c>
      <c r="G3041" t="s">
        <v>13</v>
      </c>
      <c r="H3041" t="s">
        <v>192</v>
      </c>
      <c r="I3041" t="s">
        <v>180</v>
      </c>
      <c r="J3041" t="s">
        <v>193</v>
      </c>
    </row>
    <row r="3042" spans="1:10" x14ac:dyDescent="0.35">
      <c r="A3042" t="s">
        <v>10</v>
      </c>
      <c r="B3042" t="s">
        <v>1795</v>
      </c>
      <c r="C3042" s="227" t="s">
        <v>1829</v>
      </c>
      <c r="D3042" s="227">
        <v>31.06</v>
      </c>
      <c r="E3042" s="227" t="s">
        <v>159</v>
      </c>
      <c r="F3042" t="s">
        <v>160</v>
      </c>
      <c r="G3042" t="s">
        <v>80</v>
      </c>
      <c r="H3042" t="s">
        <v>1460</v>
      </c>
      <c r="I3042" t="s">
        <v>1044</v>
      </c>
      <c r="J3042" t="s">
        <v>1139</v>
      </c>
    </row>
    <row r="3043" spans="1:10" x14ac:dyDescent="0.35">
      <c r="A3043" t="s">
        <v>10</v>
      </c>
      <c r="B3043" t="s">
        <v>1795</v>
      </c>
      <c r="C3043" s="227" t="s">
        <v>524</v>
      </c>
      <c r="D3043" s="227">
        <v>172.24</v>
      </c>
      <c r="E3043" s="227" t="s">
        <v>112</v>
      </c>
      <c r="F3043" t="s">
        <v>113</v>
      </c>
      <c r="G3043" t="s">
        <v>80</v>
      </c>
      <c r="H3043" t="s">
        <v>1460</v>
      </c>
      <c r="I3043" t="s">
        <v>1044</v>
      </c>
      <c r="J3043" t="s">
        <v>1139</v>
      </c>
    </row>
    <row r="3044" spans="1:10" x14ac:dyDescent="0.35">
      <c r="A3044" t="s">
        <v>10</v>
      </c>
      <c r="B3044" t="s">
        <v>1795</v>
      </c>
      <c r="C3044" s="227" t="s">
        <v>1830</v>
      </c>
      <c r="D3044" s="227">
        <v>71.41</v>
      </c>
      <c r="E3044" s="227" t="s">
        <v>55</v>
      </c>
      <c r="F3044" t="s">
        <v>56</v>
      </c>
      <c r="G3044" t="s">
        <v>13</v>
      </c>
      <c r="H3044" t="s">
        <v>180</v>
      </c>
      <c r="I3044" t="s">
        <v>180</v>
      </c>
      <c r="J3044" t="s">
        <v>180</v>
      </c>
    </row>
    <row r="3045" spans="1:10" x14ac:dyDescent="0.35">
      <c r="A3045" t="s">
        <v>10</v>
      </c>
      <c r="B3045" t="s">
        <v>1795</v>
      </c>
      <c r="C3045" s="227" t="s">
        <v>1831</v>
      </c>
      <c r="D3045" s="227">
        <v>3.55</v>
      </c>
      <c r="E3045" s="227" t="s">
        <v>345</v>
      </c>
      <c r="F3045" t="s">
        <v>346</v>
      </c>
      <c r="G3045" t="s">
        <v>13</v>
      </c>
      <c r="H3045" t="s">
        <v>180</v>
      </c>
      <c r="I3045" t="s">
        <v>180</v>
      </c>
      <c r="J3045" t="s">
        <v>180</v>
      </c>
    </row>
    <row r="3046" spans="1:10" x14ac:dyDescent="0.35">
      <c r="A3046" t="s">
        <v>10</v>
      </c>
      <c r="B3046" t="s">
        <v>1795</v>
      </c>
      <c r="C3046" s="227" t="s">
        <v>1832</v>
      </c>
      <c r="D3046" s="227">
        <v>3.78</v>
      </c>
      <c r="E3046" s="227" t="s">
        <v>345</v>
      </c>
      <c r="F3046" t="s">
        <v>346</v>
      </c>
      <c r="G3046" t="s">
        <v>13</v>
      </c>
      <c r="H3046" t="s">
        <v>180</v>
      </c>
      <c r="I3046" t="s">
        <v>180</v>
      </c>
      <c r="J3046" t="s">
        <v>180</v>
      </c>
    </row>
    <row r="3047" spans="1:10" x14ac:dyDescent="0.35">
      <c r="A3047" t="s">
        <v>10</v>
      </c>
      <c r="B3047" t="s">
        <v>1795</v>
      </c>
      <c r="C3047" s="227" t="s">
        <v>412</v>
      </c>
      <c r="D3047" s="227">
        <v>158.13</v>
      </c>
      <c r="E3047" s="227" t="s">
        <v>306</v>
      </c>
      <c r="F3047" t="s">
        <v>307</v>
      </c>
      <c r="G3047" t="s">
        <v>73</v>
      </c>
      <c r="H3047" t="s">
        <v>1460</v>
      </c>
      <c r="I3047" t="s">
        <v>1044</v>
      </c>
      <c r="J3047" t="s">
        <v>1139</v>
      </c>
    </row>
    <row r="3048" spans="1:10" x14ac:dyDescent="0.35">
      <c r="A3048" t="s">
        <v>10</v>
      </c>
      <c r="B3048" t="s">
        <v>1795</v>
      </c>
      <c r="C3048" s="227" t="s">
        <v>105</v>
      </c>
      <c r="D3048" s="227">
        <v>223.56</v>
      </c>
      <c r="E3048" s="227" t="s">
        <v>95</v>
      </c>
      <c r="F3048" t="s">
        <v>96</v>
      </c>
      <c r="G3048" t="s">
        <v>80</v>
      </c>
      <c r="H3048" t="s">
        <v>1460</v>
      </c>
      <c r="I3048" t="s">
        <v>1044</v>
      </c>
      <c r="J3048" t="s">
        <v>1139</v>
      </c>
    </row>
    <row r="3049" spans="1:10" x14ac:dyDescent="0.35">
      <c r="A3049" t="s">
        <v>10</v>
      </c>
      <c r="B3049" t="s">
        <v>1795</v>
      </c>
      <c r="C3049" s="227" t="s">
        <v>440</v>
      </c>
      <c r="D3049" s="227">
        <v>324.08</v>
      </c>
      <c r="E3049" s="227" t="s">
        <v>95</v>
      </c>
      <c r="F3049" t="s">
        <v>96</v>
      </c>
      <c r="G3049" t="s">
        <v>80</v>
      </c>
      <c r="H3049" t="s">
        <v>1460</v>
      </c>
      <c r="I3049" t="s">
        <v>1044</v>
      </c>
      <c r="J3049" t="s">
        <v>1139</v>
      </c>
    </row>
    <row r="3050" spans="1:10" x14ac:dyDescent="0.35">
      <c r="A3050" t="s">
        <v>10</v>
      </c>
      <c r="B3050" t="s">
        <v>1795</v>
      </c>
      <c r="C3050" s="227" t="s">
        <v>602</v>
      </c>
      <c r="D3050" s="227">
        <v>107.54</v>
      </c>
      <c r="E3050" s="227" t="s">
        <v>65</v>
      </c>
      <c r="F3050" t="s">
        <v>66</v>
      </c>
      <c r="G3050" t="s">
        <v>67</v>
      </c>
      <c r="H3050" t="s">
        <v>1460</v>
      </c>
      <c r="I3050" t="s">
        <v>1044</v>
      </c>
      <c r="J3050" t="s">
        <v>1139</v>
      </c>
    </row>
    <row r="3051" spans="1:10" x14ac:dyDescent="0.35">
      <c r="A3051" t="s">
        <v>10</v>
      </c>
      <c r="B3051" t="s">
        <v>1795</v>
      </c>
      <c r="C3051" s="227" t="s">
        <v>369</v>
      </c>
      <c r="D3051" s="227">
        <v>103</v>
      </c>
      <c r="E3051" s="227" t="s">
        <v>65</v>
      </c>
      <c r="F3051" t="s">
        <v>66</v>
      </c>
      <c r="G3051" t="s">
        <v>67</v>
      </c>
      <c r="H3051" t="s">
        <v>1460</v>
      </c>
      <c r="I3051" t="s">
        <v>1044</v>
      </c>
      <c r="J3051" t="s">
        <v>1139</v>
      </c>
    </row>
    <row r="3052" spans="1:10" x14ac:dyDescent="0.35">
      <c r="A3052" t="s">
        <v>10</v>
      </c>
      <c r="B3052" t="s">
        <v>1795</v>
      </c>
      <c r="C3052" s="227" t="s">
        <v>358</v>
      </c>
      <c r="D3052" s="227">
        <v>114.15</v>
      </c>
      <c r="E3052" s="227" t="s">
        <v>65</v>
      </c>
      <c r="F3052" t="s">
        <v>66</v>
      </c>
      <c r="G3052" t="s">
        <v>67</v>
      </c>
      <c r="H3052" t="s">
        <v>1460</v>
      </c>
      <c r="I3052" t="s">
        <v>1044</v>
      </c>
      <c r="J3052" t="s">
        <v>1139</v>
      </c>
    </row>
    <row r="3053" spans="1:10" x14ac:dyDescent="0.35">
      <c r="A3053" t="s">
        <v>10</v>
      </c>
      <c r="B3053" t="s">
        <v>1795</v>
      </c>
      <c r="C3053" s="227" t="s">
        <v>705</v>
      </c>
      <c r="D3053" s="227">
        <v>130</v>
      </c>
      <c r="E3053" s="227" t="s">
        <v>89</v>
      </c>
      <c r="F3053" t="s">
        <v>90</v>
      </c>
      <c r="G3053" t="s">
        <v>67</v>
      </c>
      <c r="H3053" t="s">
        <v>1460</v>
      </c>
      <c r="I3053" t="s">
        <v>1044</v>
      </c>
      <c r="J3053" t="s">
        <v>1139</v>
      </c>
    </row>
    <row r="3054" spans="1:10" x14ac:dyDescent="0.35">
      <c r="A3054" t="s">
        <v>10</v>
      </c>
      <c r="B3054" t="s">
        <v>1795</v>
      </c>
      <c r="C3054" s="227" t="s">
        <v>653</v>
      </c>
      <c r="D3054" s="227">
        <v>244.58</v>
      </c>
      <c r="E3054" s="227" t="s">
        <v>215</v>
      </c>
      <c r="F3054" t="s">
        <v>216</v>
      </c>
      <c r="G3054" t="s">
        <v>62</v>
      </c>
      <c r="H3054" t="s">
        <v>1460</v>
      </c>
      <c r="I3054" t="s">
        <v>1044</v>
      </c>
      <c r="J3054" t="s">
        <v>1139</v>
      </c>
    </row>
    <row r="3055" spans="1:10" x14ac:dyDescent="0.35">
      <c r="A3055" t="s">
        <v>10</v>
      </c>
      <c r="B3055" t="s">
        <v>1795</v>
      </c>
      <c r="C3055" s="227" t="s">
        <v>120</v>
      </c>
      <c r="D3055" s="227">
        <v>107.95</v>
      </c>
      <c r="E3055" s="227" t="s">
        <v>147</v>
      </c>
      <c r="F3055" t="s">
        <v>148</v>
      </c>
      <c r="G3055" t="s">
        <v>80</v>
      </c>
      <c r="H3055" t="s">
        <v>1460</v>
      </c>
      <c r="I3055" t="s">
        <v>1044</v>
      </c>
      <c r="J3055" t="s">
        <v>1139</v>
      </c>
    </row>
    <row r="3056" spans="1:10" x14ac:dyDescent="0.35">
      <c r="A3056" t="s">
        <v>10</v>
      </c>
      <c r="B3056" t="s">
        <v>1795</v>
      </c>
      <c r="C3056" s="227" t="s">
        <v>122</v>
      </c>
      <c r="D3056" s="227">
        <v>107.95</v>
      </c>
      <c r="E3056" s="227" t="s">
        <v>147</v>
      </c>
      <c r="F3056" t="s">
        <v>148</v>
      </c>
      <c r="G3056" t="s">
        <v>80</v>
      </c>
      <c r="H3056" t="s">
        <v>1460</v>
      </c>
      <c r="I3056" t="s">
        <v>1044</v>
      </c>
      <c r="J3056" t="s">
        <v>1139</v>
      </c>
    </row>
    <row r="3057" spans="1:10" x14ac:dyDescent="0.35">
      <c r="A3057" t="s">
        <v>10</v>
      </c>
      <c r="B3057" t="s">
        <v>1795</v>
      </c>
      <c r="C3057" s="227" t="s">
        <v>500</v>
      </c>
      <c r="D3057" s="227">
        <v>574.58000000000004</v>
      </c>
      <c r="E3057" s="227" t="s">
        <v>75</v>
      </c>
      <c r="F3057" t="s">
        <v>76</v>
      </c>
      <c r="G3057" t="s">
        <v>73</v>
      </c>
      <c r="H3057" t="s">
        <v>1460</v>
      </c>
      <c r="I3057" t="s">
        <v>1044</v>
      </c>
      <c r="J3057" t="s">
        <v>1139</v>
      </c>
    </row>
    <row r="3058" spans="1:10" x14ac:dyDescent="0.35">
      <c r="A3058" t="s">
        <v>10</v>
      </c>
      <c r="B3058" t="s">
        <v>1795</v>
      </c>
      <c r="C3058" s="227" t="s">
        <v>499</v>
      </c>
      <c r="D3058" s="227">
        <v>475.67</v>
      </c>
      <c r="E3058" s="227" t="s">
        <v>75</v>
      </c>
      <c r="F3058" t="s">
        <v>76</v>
      </c>
      <c r="G3058" t="s">
        <v>73</v>
      </c>
      <c r="H3058" t="s">
        <v>1460</v>
      </c>
      <c r="I3058" t="s">
        <v>1044</v>
      </c>
      <c r="J3058" t="s">
        <v>1139</v>
      </c>
    </row>
    <row r="3059" spans="1:10" x14ac:dyDescent="0.35">
      <c r="A3059" t="s">
        <v>10</v>
      </c>
      <c r="B3059" t="s">
        <v>1795</v>
      </c>
      <c r="C3059" s="227" t="s">
        <v>579</v>
      </c>
      <c r="D3059" s="227">
        <v>742.33</v>
      </c>
      <c r="E3059" s="227" t="s">
        <v>75</v>
      </c>
      <c r="F3059" t="s">
        <v>76</v>
      </c>
      <c r="G3059" t="s">
        <v>73</v>
      </c>
      <c r="H3059" t="s">
        <v>1460</v>
      </c>
      <c r="I3059" t="s">
        <v>1044</v>
      </c>
      <c r="J3059" t="s">
        <v>1139</v>
      </c>
    </row>
    <row r="3060" spans="1:10" x14ac:dyDescent="0.35">
      <c r="A3060" t="s">
        <v>10</v>
      </c>
      <c r="B3060" t="s">
        <v>1795</v>
      </c>
      <c r="C3060" s="227" t="s">
        <v>433</v>
      </c>
      <c r="D3060" s="227">
        <v>308.92</v>
      </c>
      <c r="E3060" s="227" t="s">
        <v>75</v>
      </c>
      <c r="F3060" t="s">
        <v>76</v>
      </c>
      <c r="G3060" t="s">
        <v>73</v>
      </c>
      <c r="H3060" t="s">
        <v>1460</v>
      </c>
      <c r="I3060" t="s">
        <v>1044</v>
      </c>
      <c r="J3060" t="s">
        <v>1139</v>
      </c>
    </row>
    <row r="3061" spans="1:10" x14ac:dyDescent="0.35">
      <c r="A3061" t="s">
        <v>10</v>
      </c>
      <c r="B3061" t="s">
        <v>1795</v>
      </c>
      <c r="C3061" s="227" t="s">
        <v>441</v>
      </c>
      <c r="D3061" s="227">
        <v>2097.88</v>
      </c>
      <c r="E3061" s="227" t="s">
        <v>75</v>
      </c>
      <c r="F3061" t="s">
        <v>76</v>
      </c>
      <c r="G3061" t="s">
        <v>73</v>
      </c>
      <c r="H3061" t="s">
        <v>1460</v>
      </c>
      <c r="I3061" t="s">
        <v>1044</v>
      </c>
      <c r="J3061" t="s">
        <v>1139</v>
      </c>
    </row>
    <row r="3062" spans="1:10" x14ac:dyDescent="0.35">
      <c r="A3062" t="s">
        <v>10</v>
      </c>
      <c r="B3062" t="s">
        <v>1795</v>
      </c>
      <c r="C3062" s="227" t="s">
        <v>442</v>
      </c>
      <c r="D3062" s="227">
        <v>179.41</v>
      </c>
      <c r="E3062" s="227" t="s">
        <v>75</v>
      </c>
      <c r="F3062" t="s">
        <v>76</v>
      </c>
      <c r="G3062" t="s">
        <v>73</v>
      </c>
      <c r="H3062" t="s">
        <v>1460</v>
      </c>
      <c r="I3062" t="s">
        <v>1044</v>
      </c>
      <c r="J3062" t="s">
        <v>1139</v>
      </c>
    </row>
    <row r="3063" spans="1:10" x14ac:dyDescent="0.35">
      <c r="A3063" t="s">
        <v>10</v>
      </c>
      <c r="B3063" t="s">
        <v>1795</v>
      </c>
      <c r="C3063" s="227" t="s">
        <v>401</v>
      </c>
      <c r="D3063" s="227">
        <v>278.04000000000002</v>
      </c>
      <c r="E3063" s="227" t="s">
        <v>75</v>
      </c>
      <c r="F3063" t="s">
        <v>76</v>
      </c>
      <c r="G3063" t="s">
        <v>73</v>
      </c>
      <c r="H3063" t="s">
        <v>1460</v>
      </c>
      <c r="I3063" t="s">
        <v>1044</v>
      </c>
      <c r="J3063" t="s">
        <v>1139</v>
      </c>
    </row>
    <row r="3064" spans="1:10" x14ac:dyDescent="0.35">
      <c r="A3064" t="s">
        <v>10</v>
      </c>
      <c r="B3064" t="s">
        <v>1795</v>
      </c>
      <c r="C3064" s="227" t="s">
        <v>413</v>
      </c>
      <c r="D3064" s="227">
        <v>559.70000000000005</v>
      </c>
      <c r="E3064" s="227" t="s">
        <v>75</v>
      </c>
      <c r="F3064" t="s">
        <v>76</v>
      </c>
      <c r="G3064" t="s">
        <v>73</v>
      </c>
      <c r="H3064" t="s">
        <v>1460</v>
      </c>
      <c r="I3064" t="s">
        <v>1044</v>
      </c>
      <c r="J3064" t="s">
        <v>1139</v>
      </c>
    </row>
    <row r="3065" spans="1:10" x14ac:dyDescent="0.35">
      <c r="A3065" t="s">
        <v>10</v>
      </c>
      <c r="B3065" t="s">
        <v>1795</v>
      </c>
      <c r="C3065" s="227" t="s">
        <v>439</v>
      </c>
      <c r="D3065" s="227">
        <v>808.6</v>
      </c>
      <c r="E3065" s="227" t="s">
        <v>75</v>
      </c>
      <c r="F3065" t="s">
        <v>76</v>
      </c>
      <c r="G3065" t="s">
        <v>73</v>
      </c>
      <c r="H3065" t="s">
        <v>1460</v>
      </c>
      <c r="I3065" t="s">
        <v>1044</v>
      </c>
      <c r="J3065" t="s">
        <v>1139</v>
      </c>
    </row>
    <row r="3066" spans="1:10" x14ac:dyDescent="0.35">
      <c r="A3066" t="s">
        <v>10</v>
      </c>
      <c r="B3066" t="s">
        <v>1795</v>
      </c>
      <c r="C3066" s="227" t="s">
        <v>404</v>
      </c>
      <c r="D3066" s="227">
        <v>484.66</v>
      </c>
      <c r="E3066" s="227" t="s">
        <v>75</v>
      </c>
      <c r="F3066" t="s">
        <v>76</v>
      </c>
      <c r="G3066" t="s">
        <v>73</v>
      </c>
      <c r="H3066" t="s">
        <v>1460</v>
      </c>
      <c r="I3066" t="s">
        <v>1044</v>
      </c>
      <c r="J3066" t="s">
        <v>1139</v>
      </c>
    </row>
    <row r="3067" spans="1:10" x14ac:dyDescent="0.35">
      <c r="A3067" t="s">
        <v>10</v>
      </c>
      <c r="B3067" t="s">
        <v>1795</v>
      </c>
      <c r="C3067" s="227" t="s">
        <v>496</v>
      </c>
      <c r="D3067" s="227">
        <v>795.14</v>
      </c>
      <c r="E3067" s="227" t="s">
        <v>75</v>
      </c>
      <c r="F3067" t="s">
        <v>76</v>
      </c>
      <c r="G3067" t="s">
        <v>73</v>
      </c>
      <c r="H3067" t="s">
        <v>1460</v>
      </c>
      <c r="I3067" t="s">
        <v>1044</v>
      </c>
      <c r="J3067" t="s">
        <v>1139</v>
      </c>
    </row>
    <row r="3068" spans="1:10" x14ac:dyDescent="0.35">
      <c r="A3068" t="s">
        <v>10</v>
      </c>
      <c r="B3068" t="s">
        <v>1795</v>
      </c>
      <c r="C3068" s="227" t="s">
        <v>410</v>
      </c>
      <c r="D3068" s="227">
        <v>220.99</v>
      </c>
      <c r="E3068" s="227" t="s">
        <v>75</v>
      </c>
      <c r="F3068" t="s">
        <v>76</v>
      </c>
      <c r="G3068" t="s">
        <v>73</v>
      </c>
      <c r="H3068" t="s">
        <v>1460</v>
      </c>
      <c r="I3068" t="s">
        <v>1044</v>
      </c>
      <c r="J3068" t="s">
        <v>1139</v>
      </c>
    </row>
    <row r="3069" spans="1:10" x14ac:dyDescent="0.35">
      <c r="A3069" t="s">
        <v>10</v>
      </c>
      <c r="B3069" t="s">
        <v>1795</v>
      </c>
      <c r="C3069" s="227" t="s">
        <v>344</v>
      </c>
      <c r="D3069" s="227">
        <v>1732.28</v>
      </c>
      <c r="E3069" s="227" t="s">
        <v>75</v>
      </c>
      <c r="F3069" t="s">
        <v>76</v>
      </c>
      <c r="G3069" t="s">
        <v>73</v>
      </c>
      <c r="H3069" t="s">
        <v>1460</v>
      </c>
      <c r="I3069" t="s">
        <v>1044</v>
      </c>
      <c r="J3069" t="s">
        <v>1139</v>
      </c>
    </row>
    <row r="3070" spans="1:10" x14ac:dyDescent="0.35">
      <c r="A3070" t="s">
        <v>10</v>
      </c>
      <c r="B3070" t="s">
        <v>1795</v>
      </c>
      <c r="C3070" s="227" t="s">
        <v>452</v>
      </c>
      <c r="D3070" s="227">
        <v>176.37</v>
      </c>
      <c r="E3070" s="227" t="s">
        <v>75</v>
      </c>
      <c r="F3070" t="s">
        <v>76</v>
      </c>
      <c r="G3070" t="s">
        <v>73</v>
      </c>
      <c r="H3070" t="s">
        <v>1460</v>
      </c>
      <c r="I3070" t="s">
        <v>1044</v>
      </c>
      <c r="J3070" t="s">
        <v>1139</v>
      </c>
    </row>
    <row r="3071" spans="1:10" x14ac:dyDescent="0.35">
      <c r="A3071" t="s">
        <v>10</v>
      </c>
      <c r="B3071" t="s">
        <v>1795</v>
      </c>
      <c r="C3071" s="227" t="s">
        <v>407</v>
      </c>
      <c r="D3071" s="227">
        <v>270.04000000000002</v>
      </c>
      <c r="E3071" s="227" t="s">
        <v>75</v>
      </c>
      <c r="F3071" t="s">
        <v>76</v>
      </c>
      <c r="G3071" t="s">
        <v>73</v>
      </c>
      <c r="H3071" t="s">
        <v>1460</v>
      </c>
      <c r="I3071" t="s">
        <v>1044</v>
      </c>
      <c r="J3071" t="s">
        <v>1139</v>
      </c>
    </row>
    <row r="3072" spans="1:10" x14ac:dyDescent="0.35">
      <c r="A3072" t="s">
        <v>10</v>
      </c>
      <c r="B3072" t="s">
        <v>1795</v>
      </c>
      <c r="C3072" s="227" t="s">
        <v>411</v>
      </c>
      <c r="D3072" s="227">
        <v>57.36</v>
      </c>
      <c r="E3072" s="227" t="s">
        <v>75</v>
      </c>
      <c r="F3072" t="s">
        <v>76</v>
      </c>
      <c r="G3072" t="s">
        <v>73</v>
      </c>
      <c r="H3072" t="s">
        <v>1460</v>
      </c>
      <c r="I3072" t="s">
        <v>1044</v>
      </c>
      <c r="J3072" t="s">
        <v>1139</v>
      </c>
    </row>
    <row r="3073" spans="1:10" x14ac:dyDescent="0.35">
      <c r="A3073" t="s">
        <v>10</v>
      </c>
      <c r="B3073" t="s">
        <v>1795</v>
      </c>
      <c r="C3073" s="227" t="s">
        <v>987</v>
      </c>
      <c r="D3073" s="227">
        <v>57.45</v>
      </c>
      <c r="E3073" s="227" t="s">
        <v>75</v>
      </c>
      <c r="F3073" t="s">
        <v>76</v>
      </c>
      <c r="G3073" t="s">
        <v>73</v>
      </c>
      <c r="H3073" t="s">
        <v>1460</v>
      </c>
      <c r="I3073" t="s">
        <v>1044</v>
      </c>
      <c r="J3073" t="s">
        <v>1139</v>
      </c>
    </row>
    <row r="3074" spans="1:10" x14ac:dyDescent="0.35">
      <c r="A3074" t="s">
        <v>10</v>
      </c>
      <c r="B3074" t="s">
        <v>1795</v>
      </c>
      <c r="C3074" s="227" t="s">
        <v>989</v>
      </c>
      <c r="D3074" s="227">
        <v>90.7</v>
      </c>
      <c r="E3074" s="227" t="s">
        <v>75</v>
      </c>
      <c r="F3074" t="s">
        <v>76</v>
      </c>
      <c r="G3074" t="s">
        <v>73</v>
      </c>
      <c r="H3074" t="s">
        <v>1460</v>
      </c>
      <c r="I3074" t="s">
        <v>1044</v>
      </c>
      <c r="J3074" t="s">
        <v>1139</v>
      </c>
    </row>
    <row r="3075" spans="1:10" x14ac:dyDescent="0.35">
      <c r="A3075" t="s">
        <v>10</v>
      </c>
      <c r="B3075" t="s">
        <v>1795</v>
      </c>
      <c r="C3075" s="227" t="s">
        <v>408</v>
      </c>
      <c r="D3075" s="227">
        <v>805.87</v>
      </c>
      <c r="E3075" s="227" t="s">
        <v>75</v>
      </c>
      <c r="F3075" t="s">
        <v>76</v>
      </c>
      <c r="G3075" t="s">
        <v>73</v>
      </c>
      <c r="H3075" t="s">
        <v>1460</v>
      </c>
      <c r="I3075" t="s">
        <v>1044</v>
      </c>
      <c r="J3075" t="s">
        <v>1139</v>
      </c>
    </row>
    <row r="3076" spans="1:10" x14ac:dyDescent="0.35">
      <c r="A3076" t="s">
        <v>10</v>
      </c>
      <c r="B3076" t="s">
        <v>1795</v>
      </c>
      <c r="C3076" s="227" t="s">
        <v>170</v>
      </c>
      <c r="D3076" s="227">
        <v>294.2</v>
      </c>
      <c r="E3076" s="227" t="s">
        <v>75</v>
      </c>
      <c r="F3076" t="s">
        <v>76</v>
      </c>
      <c r="G3076" t="s">
        <v>73</v>
      </c>
      <c r="H3076" t="s">
        <v>1460</v>
      </c>
      <c r="I3076" t="s">
        <v>1044</v>
      </c>
      <c r="J3076" t="s">
        <v>1139</v>
      </c>
    </row>
    <row r="3077" spans="1:10" x14ac:dyDescent="0.35">
      <c r="A3077" t="s">
        <v>10</v>
      </c>
      <c r="B3077" t="s">
        <v>1795</v>
      </c>
      <c r="C3077" s="227" t="s">
        <v>168</v>
      </c>
      <c r="D3077" s="227">
        <v>257.05</v>
      </c>
      <c r="E3077" s="227" t="s">
        <v>75</v>
      </c>
      <c r="F3077" t="s">
        <v>76</v>
      </c>
      <c r="G3077" t="s">
        <v>73</v>
      </c>
      <c r="H3077" t="s">
        <v>1460</v>
      </c>
      <c r="I3077" t="s">
        <v>1044</v>
      </c>
      <c r="J3077" t="s">
        <v>1139</v>
      </c>
    </row>
    <row r="3078" spans="1:10" x14ac:dyDescent="0.35">
      <c r="A3078" t="s">
        <v>10</v>
      </c>
      <c r="B3078" t="s">
        <v>1795</v>
      </c>
      <c r="C3078" s="227" t="s">
        <v>128</v>
      </c>
      <c r="D3078" s="227">
        <v>1530.09</v>
      </c>
      <c r="E3078" s="227" t="s">
        <v>75</v>
      </c>
      <c r="F3078" t="s">
        <v>76</v>
      </c>
      <c r="G3078" t="s">
        <v>73</v>
      </c>
      <c r="H3078" t="s">
        <v>1460</v>
      </c>
      <c r="I3078" t="s">
        <v>1044</v>
      </c>
      <c r="J3078" t="s">
        <v>1139</v>
      </c>
    </row>
    <row r="3079" spans="1:10" x14ac:dyDescent="0.35">
      <c r="A3079" t="s">
        <v>10</v>
      </c>
      <c r="B3079" t="s">
        <v>1795</v>
      </c>
      <c r="C3079" s="227" t="s">
        <v>279</v>
      </c>
      <c r="D3079" s="227">
        <v>139.41</v>
      </c>
      <c r="E3079" s="227" t="s">
        <v>75</v>
      </c>
      <c r="F3079" t="s">
        <v>76</v>
      </c>
      <c r="G3079" t="s">
        <v>73</v>
      </c>
      <c r="H3079" t="s">
        <v>1460</v>
      </c>
      <c r="I3079" t="s">
        <v>1044</v>
      </c>
      <c r="J3079" t="s">
        <v>1139</v>
      </c>
    </row>
    <row r="3080" spans="1:10" x14ac:dyDescent="0.35">
      <c r="A3080" t="s">
        <v>10</v>
      </c>
      <c r="B3080" t="s">
        <v>1795</v>
      </c>
      <c r="C3080" s="227" t="s">
        <v>268</v>
      </c>
      <c r="D3080" s="227">
        <v>160.99</v>
      </c>
      <c r="E3080" s="227" t="s">
        <v>75</v>
      </c>
      <c r="F3080" t="s">
        <v>76</v>
      </c>
      <c r="G3080" t="s">
        <v>73</v>
      </c>
      <c r="H3080" t="s">
        <v>1460</v>
      </c>
      <c r="I3080" t="s">
        <v>1044</v>
      </c>
      <c r="J3080" t="s">
        <v>1139</v>
      </c>
    </row>
    <row r="3081" spans="1:10" x14ac:dyDescent="0.35">
      <c r="A3081" t="s">
        <v>10</v>
      </c>
      <c r="B3081" t="s">
        <v>1795</v>
      </c>
      <c r="C3081" s="227" t="s">
        <v>137</v>
      </c>
      <c r="D3081" s="227">
        <v>505.77</v>
      </c>
      <c r="E3081" s="227" t="s">
        <v>75</v>
      </c>
      <c r="F3081" t="s">
        <v>76</v>
      </c>
      <c r="G3081" t="s">
        <v>73</v>
      </c>
      <c r="H3081" t="s">
        <v>1460</v>
      </c>
      <c r="I3081" t="s">
        <v>1044</v>
      </c>
      <c r="J3081" t="s">
        <v>1139</v>
      </c>
    </row>
    <row r="3082" spans="1:10" x14ac:dyDescent="0.35">
      <c r="A3082" t="s">
        <v>10</v>
      </c>
      <c r="B3082" t="s">
        <v>1795</v>
      </c>
      <c r="C3082" s="227" t="s">
        <v>138</v>
      </c>
      <c r="D3082" s="227">
        <v>435.1</v>
      </c>
      <c r="E3082" s="227" t="s">
        <v>75</v>
      </c>
      <c r="F3082" t="s">
        <v>76</v>
      </c>
      <c r="G3082" t="s">
        <v>73</v>
      </c>
      <c r="H3082" t="s">
        <v>1460</v>
      </c>
      <c r="I3082" t="s">
        <v>1044</v>
      </c>
      <c r="J3082" t="s">
        <v>1139</v>
      </c>
    </row>
    <row r="3083" spans="1:10" x14ac:dyDescent="0.35">
      <c r="A3083" t="s">
        <v>10</v>
      </c>
      <c r="B3083" t="s">
        <v>1795</v>
      </c>
      <c r="C3083" s="227" t="s">
        <v>199</v>
      </c>
      <c r="D3083" s="227">
        <v>115.12</v>
      </c>
      <c r="E3083" s="227" t="s">
        <v>75</v>
      </c>
      <c r="F3083" t="s">
        <v>76</v>
      </c>
      <c r="G3083" t="s">
        <v>73</v>
      </c>
      <c r="H3083" t="s">
        <v>1460</v>
      </c>
      <c r="I3083" t="s">
        <v>1044</v>
      </c>
      <c r="J3083" t="s">
        <v>1139</v>
      </c>
    </row>
    <row r="3084" spans="1:10" x14ac:dyDescent="0.35">
      <c r="A3084" t="s">
        <v>10</v>
      </c>
      <c r="B3084" t="s">
        <v>1795</v>
      </c>
      <c r="C3084" s="227" t="s">
        <v>139</v>
      </c>
      <c r="D3084" s="227">
        <v>171.22</v>
      </c>
      <c r="E3084" s="227" t="s">
        <v>75</v>
      </c>
      <c r="F3084" t="s">
        <v>76</v>
      </c>
      <c r="G3084" t="s">
        <v>73</v>
      </c>
      <c r="H3084" t="s">
        <v>1460</v>
      </c>
      <c r="I3084" t="s">
        <v>1044</v>
      </c>
      <c r="J3084" t="s">
        <v>1139</v>
      </c>
    </row>
    <row r="3085" spans="1:10" x14ac:dyDescent="0.35">
      <c r="A3085" t="s">
        <v>10</v>
      </c>
      <c r="B3085" t="s">
        <v>1795</v>
      </c>
      <c r="C3085" s="227" t="s">
        <v>129</v>
      </c>
      <c r="D3085" s="227">
        <v>3932.91</v>
      </c>
      <c r="E3085" s="227" t="s">
        <v>75</v>
      </c>
      <c r="F3085" t="s">
        <v>76</v>
      </c>
      <c r="G3085" t="s">
        <v>73</v>
      </c>
      <c r="H3085" t="s">
        <v>1460</v>
      </c>
      <c r="I3085" t="s">
        <v>1044</v>
      </c>
      <c r="J3085" t="s">
        <v>1139</v>
      </c>
    </row>
    <row r="3086" spans="1:10" x14ac:dyDescent="0.35">
      <c r="A3086" t="s">
        <v>10</v>
      </c>
      <c r="B3086" t="s">
        <v>1795</v>
      </c>
      <c r="C3086" s="227" t="s">
        <v>182</v>
      </c>
      <c r="D3086" s="227">
        <v>149.97999999999999</v>
      </c>
      <c r="E3086" s="227" t="s">
        <v>75</v>
      </c>
      <c r="F3086" t="s">
        <v>76</v>
      </c>
      <c r="G3086" t="s">
        <v>73</v>
      </c>
      <c r="H3086" t="s">
        <v>1460</v>
      </c>
      <c r="I3086" t="s">
        <v>1044</v>
      </c>
      <c r="J3086" t="s">
        <v>1139</v>
      </c>
    </row>
    <row r="3087" spans="1:10" x14ac:dyDescent="0.35">
      <c r="A3087" t="s">
        <v>10</v>
      </c>
      <c r="B3087" t="s">
        <v>1795</v>
      </c>
      <c r="C3087" s="227" t="s">
        <v>155</v>
      </c>
      <c r="D3087" s="227">
        <v>231.23</v>
      </c>
      <c r="E3087" s="227" t="s">
        <v>75</v>
      </c>
      <c r="F3087" t="s">
        <v>76</v>
      </c>
      <c r="G3087" t="s">
        <v>73</v>
      </c>
      <c r="H3087" t="s">
        <v>1460</v>
      </c>
      <c r="I3087" t="s">
        <v>1044</v>
      </c>
      <c r="J3087" t="s">
        <v>1139</v>
      </c>
    </row>
    <row r="3088" spans="1:10" x14ac:dyDescent="0.35">
      <c r="A3088" t="s">
        <v>10</v>
      </c>
      <c r="B3088" t="s">
        <v>1795</v>
      </c>
      <c r="C3088" s="227" t="s">
        <v>163</v>
      </c>
      <c r="D3088" s="227">
        <v>120.37</v>
      </c>
      <c r="E3088" s="227" t="s">
        <v>75</v>
      </c>
      <c r="F3088" t="s">
        <v>76</v>
      </c>
      <c r="G3088" t="s">
        <v>73</v>
      </c>
      <c r="H3088" t="s">
        <v>1460</v>
      </c>
      <c r="I3088" t="s">
        <v>1044</v>
      </c>
      <c r="J3088" t="s">
        <v>1139</v>
      </c>
    </row>
    <row r="3089" spans="1:10" x14ac:dyDescent="0.35">
      <c r="A3089" t="s">
        <v>10</v>
      </c>
      <c r="B3089" t="s">
        <v>1795</v>
      </c>
      <c r="C3089" s="227" t="s">
        <v>149</v>
      </c>
      <c r="D3089" s="227">
        <v>171.41</v>
      </c>
      <c r="E3089" s="227" t="s">
        <v>75</v>
      </c>
      <c r="F3089" t="s">
        <v>76</v>
      </c>
      <c r="G3089" t="s">
        <v>73</v>
      </c>
      <c r="H3089" t="s">
        <v>1460</v>
      </c>
      <c r="I3089" t="s">
        <v>1044</v>
      </c>
      <c r="J3089" t="s">
        <v>1139</v>
      </c>
    </row>
    <row r="3090" spans="1:10" x14ac:dyDescent="0.35">
      <c r="A3090" t="s">
        <v>10</v>
      </c>
      <c r="B3090" t="s">
        <v>1795</v>
      </c>
      <c r="C3090" s="227" t="s">
        <v>158</v>
      </c>
      <c r="D3090" s="227">
        <v>174.21</v>
      </c>
      <c r="E3090" s="227" t="s">
        <v>75</v>
      </c>
      <c r="F3090" t="s">
        <v>76</v>
      </c>
      <c r="G3090" t="s">
        <v>73</v>
      </c>
      <c r="H3090" t="s">
        <v>1460</v>
      </c>
      <c r="I3090" t="s">
        <v>1044</v>
      </c>
      <c r="J3090" t="s">
        <v>1139</v>
      </c>
    </row>
    <row r="3091" spans="1:10" x14ac:dyDescent="0.35">
      <c r="A3091" t="s">
        <v>10</v>
      </c>
      <c r="B3091" t="s">
        <v>1795</v>
      </c>
      <c r="C3091" s="227" t="s">
        <v>146</v>
      </c>
      <c r="D3091" s="227">
        <v>198.17</v>
      </c>
      <c r="E3091" s="227" t="s">
        <v>75</v>
      </c>
      <c r="F3091" t="s">
        <v>76</v>
      </c>
      <c r="G3091" t="s">
        <v>73</v>
      </c>
      <c r="H3091" t="s">
        <v>1460</v>
      </c>
      <c r="I3091" t="s">
        <v>1044</v>
      </c>
      <c r="J3091" t="s">
        <v>1139</v>
      </c>
    </row>
    <row r="3092" spans="1:10" x14ac:dyDescent="0.35">
      <c r="A3092" t="s">
        <v>10</v>
      </c>
      <c r="B3092" t="s">
        <v>1795</v>
      </c>
      <c r="C3092" s="227" t="s">
        <v>164</v>
      </c>
      <c r="D3092" s="227">
        <v>155.88999999999999</v>
      </c>
      <c r="E3092" s="227" t="s">
        <v>75</v>
      </c>
      <c r="F3092" t="s">
        <v>76</v>
      </c>
      <c r="G3092" t="s">
        <v>73</v>
      </c>
      <c r="H3092" t="s">
        <v>1460</v>
      </c>
      <c r="I3092" t="s">
        <v>1044</v>
      </c>
      <c r="J3092" t="s">
        <v>1139</v>
      </c>
    </row>
    <row r="3093" spans="1:10" x14ac:dyDescent="0.35">
      <c r="A3093" t="s">
        <v>10</v>
      </c>
      <c r="B3093" t="s">
        <v>1795</v>
      </c>
      <c r="C3093" s="227" t="s">
        <v>491</v>
      </c>
      <c r="D3093" s="227">
        <v>115.96</v>
      </c>
      <c r="E3093" s="227" t="s">
        <v>75</v>
      </c>
      <c r="F3093" t="s">
        <v>76</v>
      </c>
      <c r="G3093" t="s">
        <v>73</v>
      </c>
      <c r="H3093" t="s">
        <v>1460</v>
      </c>
      <c r="I3093" t="s">
        <v>1044</v>
      </c>
      <c r="J3093" t="s">
        <v>1139</v>
      </c>
    </row>
    <row r="3094" spans="1:10" x14ac:dyDescent="0.35">
      <c r="A3094" t="s">
        <v>10</v>
      </c>
      <c r="B3094" t="s">
        <v>1795</v>
      </c>
      <c r="C3094" s="227" t="s">
        <v>354</v>
      </c>
      <c r="D3094" s="227">
        <v>115.5</v>
      </c>
      <c r="E3094" s="227" t="s">
        <v>75</v>
      </c>
      <c r="F3094" t="s">
        <v>76</v>
      </c>
      <c r="G3094" t="s">
        <v>73</v>
      </c>
      <c r="H3094" t="s">
        <v>1460</v>
      </c>
      <c r="I3094" t="s">
        <v>1044</v>
      </c>
      <c r="J3094" t="s">
        <v>1139</v>
      </c>
    </row>
    <row r="3095" spans="1:10" x14ac:dyDescent="0.35">
      <c r="A3095" t="s">
        <v>10</v>
      </c>
      <c r="B3095" t="s">
        <v>1795</v>
      </c>
      <c r="C3095" s="227" t="s">
        <v>492</v>
      </c>
      <c r="D3095" s="227">
        <v>115.5</v>
      </c>
      <c r="E3095" s="227" t="s">
        <v>75</v>
      </c>
      <c r="F3095" t="s">
        <v>76</v>
      </c>
      <c r="G3095" t="s">
        <v>73</v>
      </c>
      <c r="H3095" t="s">
        <v>1460</v>
      </c>
      <c r="I3095" t="s">
        <v>1044</v>
      </c>
      <c r="J3095" t="s">
        <v>1139</v>
      </c>
    </row>
    <row r="3096" spans="1:10" x14ac:dyDescent="0.35">
      <c r="A3096" t="s">
        <v>10</v>
      </c>
      <c r="B3096" t="s">
        <v>1795</v>
      </c>
      <c r="C3096" s="227" t="s">
        <v>485</v>
      </c>
      <c r="D3096" s="227">
        <v>115.5</v>
      </c>
      <c r="E3096" s="227" t="s">
        <v>75</v>
      </c>
      <c r="F3096" t="s">
        <v>76</v>
      </c>
      <c r="G3096" t="s">
        <v>73</v>
      </c>
      <c r="H3096" t="s">
        <v>1460</v>
      </c>
      <c r="I3096" t="s">
        <v>1044</v>
      </c>
      <c r="J3096" t="s">
        <v>1139</v>
      </c>
    </row>
    <row r="3097" spans="1:10" x14ac:dyDescent="0.35">
      <c r="A3097" t="s">
        <v>10</v>
      </c>
      <c r="B3097" t="s">
        <v>1795</v>
      </c>
      <c r="C3097" s="227" t="s">
        <v>470</v>
      </c>
      <c r="D3097" s="227">
        <v>115.5</v>
      </c>
      <c r="E3097" s="227" t="s">
        <v>75</v>
      </c>
      <c r="F3097" t="s">
        <v>76</v>
      </c>
      <c r="G3097" t="s">
        <v>73</v>
      </c>
      <c r="H3097" t="s">
        <v>1460</v>
      </c>
      <c r="I3097" t="s">
        <v>1044</v>
      </c>
      <c r="J3097" t="s">
        <v>1139</v>
      </c>
    </row>
    <row r="3098" spans="1:10" x14ac:dyDescent="0.35">
      <c r="A3098" t="s">
        <v>10</v>
      </c>
      <c r="B3098" t="s">
        <v>1795</v>
      </c>
      <c r="C3098" s="227" t="s">
        <v>471</v>
      </c>
      <c r="D3098" s="227">
        <v>74.48</v>
      </c>
      <c r="E3098" s="227" t="s">
        <v>75</v>
      </c>
      <c r="F3098" t="s">
        <v>76</v>
      </c>
      <c r="G3098" t="s">
        <v>73</v>
      </c>
      <c r="H3098" t="s">
        <v>1460</v>
      </c>
      <c r="I3098" t="s">
        <v>1044</v>
      </c>
      <c r="J3098" t="s">
        <v>1139</v>
      </c>
    </row>
    <row r="3099" spans="1:10" x14ac:dyDescent="0.35">
      <c r="A3099" t="s">
        <v>10</v>
      </c>
      <c r="B3099" t="s">
        <v>1795</v>
      </c>
      <c r="C3099" s="227" t="s">
        <v>65</v>
      </c>
      <c r="D3099" s="227">
        <v>621.02</v>
      </c>
      <c r="E3099" s="227" t="s">
        <v>75</v>
      </c>
      <c r="F3099" t="s">
        <v>76</v>
      </c>
      <c r="G3099" t="s">
        <v>73</v>
      </c>
      <c r="H3099" t="s">
        <v>1460</v>
      </c>
      <c r="I3099" t="s">
        <v>1044</v>
      </c>
      <c r="J3099" t="s">
        <v>1139</v>
      </c>
    </row>
    <row r="3100" spans="1:10" x14ac:dyDescent="0.35">
      <c r="A3100" t="s">
        <v>10</v>
      </c>
      <c r="B3100" t="s">
        <v>1795</v>
      </c>
      <c r="C3100" s="227" t="s">
        <v>86</v>
      </c>
      <c r="D3100" s="227">
        <v>484.46</v>
      </c>
      <c r="E3100" s="227" t="s">
        <v>75</v>
      </c>
      <c r="F3100" t="s">
        <v>76</v>
      </c>
      <c r="G3100" t="s">
        <v>73</v>
      </c>
      <c r="H3100" t="s">
        <v>1460</v>
      </c>
      <c r="I3100" t="s">
        <v>1044</v>
      </c>
      <c r="J3100" t="s">
        <v>1139</v>
      </c>
    </row>
    <row r="3101" spans="1:10" x14ac:dyDescent="0.35">
      <c r="A3101" t="s">
        <v>10</v>
      </c>
      <c r="B3101" t="s">
        <v>1795</v>
      </c>
      <c r="C3101" s="227" t="s">
        <v>497</v>
      </c>
      <c r="D3101" s="227">
        <v>654.02</v>
      </c>
      <c r="E3101" s="227" t="s">
        <v>75</v>
      </c>
      <c r="F3101" t="s">
        <v>76</v>
      </c>
      <c r="G3101" t="s">
        <v>73</v>
      </c>
      <c r="H3101" t="s">
        <v>1460</v>
      </c>
      <c r="I3101" t="s">
        <v>1044</v>
      </c>
      <c r="J3101" t="s">
        <v>1139</v>
      </c>
    </row>
    <row r="3102" spans="1:10" x14ac:dyDescent="0.35">
      <c r="A3102" t="s">
        <v>10</v>
      </c>
      <c r="B3102" t="s">
        <v>1795</v>
      </c>
      <c r="C3102" s="227" t="s">
        <v>147</v>
      </c>
      <c r="D3102" s="227">
        <v>623.22</v>
      </c>
      <c r="E3102" s="227" t="s">
        <v>75</v>
      </c>
      <c r="F3102" t="s">
        <v>76</v>
      </c>
      <c r="G3102" t="s">
        <v>73</v>
      </c>
      <c r="H3102" t="s">
        <v>1460</v>
      </c>
      <c r="I3102" t="s">
        <v>1044</v>
      </c>
      <c r="J3102" t="s">
        <v>1139</v>
      </c>
    </row>
    <row r="3103" spans="1:10" x14ac:dyDescent="0.35">
      <c r="A3103" t="s">
        <v>10</v>
      </c>
      <c r="B3103" t="s">
        <v>1795</v>
      </c>
      <c r="C3103" s="227" t="s">
        <v>432</v>
      </c>
      <c r="D3103" s="227">
        <v>549.82000000000005</v>
      </c>
      <c r="E3103" s="227" t="s">
        <v>75</v>
      </c>
      <c r="F3103" t="s">
        <v>76</v>
      </c>
      <c r="G3103" t="s">
        <v>73</v>
      </c>
      <c r="H3103" t="s">
        <v>1460</v>
      </c>
      <c r="I3103" t="s">
        <v>1044</v>
      </c>
      <c r="J3103" t="s">
        <v>1139</v>
      </c>
    </row>
    <row r="3104" spans="1:10" x14ac:dyDescent="0.35">
      <c r="A3104" t="s">
        <v>10</v>
      </c>
      <c r="B3104" t="s">
        <v>1795</v>
      </c>
      <c r="C3104" s="227" t="s">
        <v>215</v>
      </c>
      <c r="D3104" s="227">
        <v>511.04</v>
      </c>
      <c r="E3104" s="227" t="s">
        <v>75</v>
      </c>
      <c r="F3104" t="s">
        <v>76</v>
      </c>
      <c r="G3104" t="s">
        <v>73</v>
      </c>
      <c r="H3104" t="s">
        <v>1460</v>
      </c>
      <c r="I3104" t="s">
        <v>1044</v>
      </c>
      <c r="J3104" t="s">
        <v>1139</v>
      </c>
    </row>
    <row r="3105" spans="1:10" x14ac:dyDescent="0.35">
      <c r="A3105" t="s">
        <v>10</v>
      </c>
      <c r="B3105" t="s">
        <v>1795</v>
      </c>
      <c r="C3105" s="227" t="s">
        <v>427</v>
      </c>
      <c r="D3105" s="227">
        <v>230.73</v>
      </c>
      <c r="E3105" s="227" t="s">
        <v>75</v>
      </c>
      <c r="F3105" t="s">
        <v>76</v>
      </c>
      <c r="G3105" t="s">
        <v>73</v>
      </c>
      <c r="H3105" t="s">
        <v>1460</v>
      </c>
      <c r="I3105" t="s">
        <v>1044</v>
      </c>
      <c r="J3105" t="s">
        <v>1139</v>
      </c>
    </row>
    <row r="3106" spans="1:10" x14ac:dyDescent="0.35">
      <c r="A3106" t="s">
        <v>10</v>
      </c>
      <c r="B3106" t="s">
        <v>1795</v>
      </c>
      <c r="C3106" s="227" t="s">
        <v>89</v>
      </c>
      <c r="D3106" s="227">
        <v>626.76</v>
      </c>
      <c r="E3106" s="227" t="s">
        <v>75</v>
      </c>
      <c r="F3106" t="s">
        <v>76</v>
      </c>
      <c r="G3106" t="s">
        <v>73</v>
      </c>
      <c r="H3106" t="s">
        <v>1460</v>
      </c>
      <c r="I3106" t="s">
        <v>1044</v>
      </c>
      <c r="J3106" t="s">
        <v>1139</v>
      </c>
    </row>
    <row r="3107" spans="1:10" x14ac:dyDescent="0.35">
      <c r="A3107" t="s">
        <v>10</v>
      </c>
      <c r="B3107" t="s">
        <v>1795</v>
      </c>
      <c r="C3107" s="227" t="s">
        <v>112</v>
      </c>
      <c r="D3107" s="227">
        <v>661.96</v>
      </c>
      <c r="E3107" s="227" t="s">
        <v>75</v>
      </c>
      <c r="F3107" t="s">
        <v>76</v>
      </c>
      <c r="G3107" t="s">
        <v>73</v>
      </c>
      <c r="H3107" t="s">
        <v>1460</v>
      </c>
      <c r="I3107" t="s">
        <v>1044</v>
      </c>
      <c r="J3107" t="s">
        <v>1139</v>
      </c>
    </row>
    <row r="3108" spans="1:10" x14ac:dyDescent="0.35">
      <c r="A3108" t="s">
        <v>10</v>
      </c>
      <c r="B3108" t="s">
        <v>1795</v>
      </c>
      <c r="C3108" s="227" t="s">
        <v>275</v>
      </c>
      <c r="D3108" s="227">
        <v>243.43</v>
      </c>
      <c r="E3108" s="227" t="s">
        <v>75</v>
      </c>
      <c r="F3108" t="s">
        <v>76</v>
      </c>
      <c r="G3108" t="s">
        <v>73</v>
      </c>
      <c r="H3108" t="s">
        <v>1460</v>
      </c>
      <c r="I3108" t="s">
        <v>1044</v>
      </c>
      <c r="J3108" t="s">
        <v>1139</v>
      </c>
    </row>
    <row r="3109" spans="1:10" x14ac:dyDescent="0.35">
      <c r="A3109" t="s">
        <v>10</v>
      </c>
      <c r="B3109" t="s">
        <v>1795</v>
      </c>
      <c r="C3109" s="227" t="s">
        <v>165</v>
      </c>
      <c r="D3109" s="227">
        <v>238.17</v>
      </c>
      <c r="E3109" s="227" t="s">
        <v>75</v>
      </c>
      <c r="F3109" t="s">
        <v>76</v>
      </c>
      <c r="G3109" t="s">
        <v>73</v>
      </c>
      <c r="H3109" t="s">
        <v>1460</v>
      </c>
      <c r="I3109" t="s">
        <v>1044</v>
      </c>
      <c r="J3109" t="s">
        <v>1139</v>
      </c>
    </row>
    <row r="3110" spans="1:10" x14ac:dyDescent="0.35">
      <c r="A3110" t="s">
        <v>10</v>
      </c>
      <c r="B3110" t="s">
        <v>1795</v>
      </c>
      <c r="C3110" s="227" t="s">
        <v>209</v>
      </c>
      <c r="D3110" s="227">
        <v>619.38</v>
      </c>
      <c r="E3110" s="227" t="s">
        <v>75</v>
      </c>
      <c r="F3110" t="s">
        <v>76</v>
      </c>
      <c r="G3110" t="s">
        <v>73</v>
      </c>
      <c r="H3110" t="s">
        <v>1460</v>
      </c>
      <c r="I3110" t="s">
        <v>1044</v>
      </c>
      <c r="J3110" t="s">
        <v>1139</v>
      </c>
    </row>
    <row r="3111" spans="1:10" x14ac:dyDescent="0.35">
      <c r="A3111" t="s">
        <v>10</v>
      </c>
      <c r="B3111" t="s">
        <v>1795</v>
      </c>
      <c r="C3111" s="227" t="s">
        <v>758</v>
      </c>
      <c r="D3111" s="227">
        <v>110.92</v>
      </c>
      <c r="E3111" s="227" t="s">
        <v>75</v>
      </c>
      <c r="F3111" t="s">
        <v>76</v>
      </c>
      <c r="G3111" t="s">
        <v>73</v>
      </c>
      <c r="H3111" t="s">
        <v>1460</v>
      </c>
      <c r="I3111" t="s">
        <v>1044</v>
      </c>
      <c r="J3111" t="s">
        <v>1139</v>
      </c>
    </row>
    <row r="3112" spans="1:10" x14ac:dyDescent="0.35">
      <c r="A3112" t="s">
        <v>10</v>
      </c>
      <c r="B3112" t="s">
        <v>1795</v>
      </c>
      <c r="C3112" s="227" t="s">
        <v>654</v>
      </c>
      <c r="D3112" s="227">
        <v>115.5</v>
      </c>
      <c r="E3112" s="227" t="s">
        <v>75</v>
      </c>
      <c r="F3112" t="s">
        <v>76</v>
      </c>
      <c r="G3112" t="s">
        <v>73</v>
      </c>
      <c r="H3112" t="s">
        <v>1460</v>
      </c>
      <c r="I3112" t="s">
        <v>1044</v>
      </c>
      <c r="J3112" t="s">
        <v>1139</v>
      </c>
    </row>
    <row r="3113" spans="1:10" x14ac:dyDescent="0.35">
      <c r="A3113" t="s">
        <v>10</v>
      </c>
      <c r="B3113" t="s">
        <v>1795</v>
      </c>
      <c r="C3113" s="227" t="s">
        <v>656</v>
      </c>
      <c r="D3113" s="227">
        <v>116.41</v>
      </c>
      <c r="E3113" s="227" t="s">
        <v>75</v>
      </c>
      <c r="F3113" t="s">
        <v>76</v>
      </c>
      <c r="G3113" t="s">
        <v>73</v>
      </c>
      <c r="H3113" t="s">
        <v>1460</v>
      </c>
      <c r="I3113" t="s">
        <v>1044</v>
      </c>
      <c r="J3113" t="s">
        <v>1139</v>
      </c>
    </row>
    <row r="3114" spans="1:10" x14ac:dyDescent="0.35">
      <c r="A3114" t="s">
        <v>10</v>
      </c>
      <c r="B3114" t="s">
        <v>1795</v>
      </c>
      <c r="C3114" s="227" t="s">
        <v>425</v>
      </c>
      <c r="D3114" s="227">
        <v>792.35</v>
      </c>
      <c r="E3114" s="227" t="s">
        <v>75</v>
      </c>
      <c r="F3114" t="s">
        <v>76</v>
      </c>
      <c r="G3114" t="s">
        <v>73</v>
      </c>
      <c r="H3114" t="s">
        <v>1460</v>
      </c>
      <c r="I3114" t="s">
        <v>1044</v>
      </c>
      <c r="J3114" t="s">
        <v>1139</v>
      </c>
    </row>
    <row r="3115" spans="1:10" x14ac:dyDescent="0.35">
      <c r="A3115" t="s">
        <v>10</v>
      </c>
      <c r="B3115" t="s">
        <v>1795</v>
      </c>
      <c r="C3115" s="227" t="s">
        <v>741</v>
      </c>
      <c r="D3115" s="227">
        <v>213.64</v>
      </c>
      <c r="E3115" s="227" t="s">
        <v>75</v>
      </c>
      <c r="F3115" t="s">
        <v>76</v>
      </c>
      <c r="G3115" t="s">
        <v>73</v>
      </c>
      <c r="H3115" t="s">
        <v>1460</v>
      </c>
      <c r="I3115" t="s">
        <v>1044</v>
      </c>
      <c r="J3115" t="s">
        <v>1139</v>
      </c>
    </row>
    <row r="3116" spans="1:10" x14ac:dyDescent="0.35">
      <c r="A3116" t="s">
        <v>10</v>
      </c>
      <c r="B3116" t="s">
        <v>1795</v>
      </c>
      <c r="C3116" s="227" t="s">
        <v>115</v>
      </c>
      <c r="D3116" s="227">
        <v>233.33</v>
      </c>
      <c r="E3116" s="227" t="s">
        <v>95</v>
      </c>
      <c r="F3116" t="s">
        <v>96</v>
      </c>
      <c r="G3116" t="s">
        <v>67</v>
      </c>
      <c r="H3116" t="s">
        <v>1512</v>
      </c>
      <c r="I3116" t="s">
        <v>1044</v>
      </c>
      <c r="J3116" t="s">
        <v>1139</v>
      </c>
    </row>
    <row r="3117" spans="1:10" x14ac:dyDescent="0.35">
      <c r="A3117" t="s">
        <v>10</v>
      </c>
      <c r="B3117" t="s">
        <v>1795</v>
      </c>
      <c r="C3117" s="227" t="s">
        <v>101</v>
      </c>
      <c r="D3117" s="227">
        <v>107.84</v>
      </c>
      <c r="E3117" s="227" t="s">
        <v>89</v>
      </c>
      <c r="F3117" t="s">
        <v>90</v>
      </c>
      <c r="G3117" t="s">
        <v>67</v>
      </c>
      <c r="H3117" t="s">
        <v>1512</v>
      </c>
      <c r="I3117" t="s">
        <v>1044</v>
      </c>
      <c r="J3117" t="s">
        <v>1139</v>
      </c>
    </row>
    <row r="3118" spans="1:10" x14ac:dyDescent="0.35">
      <c r="A3118" t="s">
        <v>10</v>
      </c>
      <c r="B3118" t="s">
        <v>1795</v>
      </c>
      <c r="C3118" s="227" t="s">
        <v>802</v>
      </c>
      <c r="D3118" s="227">
        <v>61.43</v>
      </c>
      <c r="E3118" s="227" t="s">
        <v>98</v>
      </c>
      <c r="F3118" t="s">
        <v>99</v>
      </c>
      <c r="G3118" t="s">
        <v>62</v>
      </c>
      <c r="H3118" t="s">
        <v>1512</v>
      </c>
      <c r="I3118" t="s">
        <v>1044</v>
      </c>
      <c r="J3118" t="s">
        <v>1139</v>
      </c>
    </row>
    <row r="3119" spans="1:10" x14ac:dyDescent="0.35">
      <c r="A3119" t="s">
        <v>10</v>
      </c>
      <c r="B3119" t="s">
        <v>1795</v>
      </c>
      <c r="C3119" s="227" t="s">
        <v>488</v>
      </c>
      <c r="D3119" s="227">
        <v>110</v>
      </c>
      <c r="E3119" s="227" t="s">
        <v>156</v>
      </c>
      <c r="F3119" t="s">
        <v>157</v>
      </c>
      <c r="G3119" t="s">
        <v>62</v>
      </c>
      <c r="H3119" t="s">
        <v>1512</v>
      </c>
      <c r="I3119" t="s">
        <v>1044</v>
      </c>
      <c r="J3119" t="s">
        <v>1139</v>
      </c>
    </row>
    <row r="3120" spans="1:10" x14ac:dyDescent="0.35">
      <c r="A3120" t="s">
        <v>10</v>
      </c>
      <c r="B3120" t="s">
        <v>1795</v>
      </c>
      <c r="C3120" s="227" t="s">
        <v>151</v>
      </c>
      <c r="D3120" s="227">
        <v>462.55</v>
      </c>
      <c r="E3120" s="227" t="s">
        <v>182</v>
      </c>
      <c r="F3120" t="s">
        <v>517</v>
      </c>
      <c r="G3120" t="s">
        <v>186</v>
      </c>
      <c r="H3120" t="s">
        <v>1512</v>
      </c>
      <c r="I3120" t="s">
        <v>1044</v>
      </c>
      <c r="J3120" t="s">
        <v>1139</v>
      </c>
    </row>
    <row r="3121" spans="1:10" x14ac:dyDescent="0.35">
      <c r="A3121" t="s">
        <v>10</v>
      </c>
      <c r="B3121" t="s">
        <v>1795</v>
      </c>
      <c r="C3121" s="227" t="s">
        <v>443</v>
      </c>
      <c r="D3121" s="227">
        <v>174.1</v>
      </c>
      <c r="E3121" s="227" t="s">
        <v>61</v>
      </c>
      <c r="F3121" t="s">
        <v>62</v>
      </c>
      <c r="G3121" t="s">
        <v>62</v>
      </c>
      <c r="H3121" t="s">
        <v>1512</v>
      </c>
      <c r="I3121" t="s">
        <v>1044</v>
      </c>
      <c r="J3121" t="s">
        <v>1139</v>
      </c>
    </row>
    <row r="3122" spans="1:10" x14ac:dyDescent="0.35">
      <c r="A3122" t="s">
        <v>10</v>
      </c>
      <c r="B3122" t="s">
        <v>1795</v>
      </c>
      <c r="C3122" s="227" t="s">
        <v>363</v>
      </c>
      <c r="D3122" s="227">
        <v>213.59</v>
      </c>
      <c r="E3122" s="227" t="s">
        <v>61</v>
      </c>
      <c r="F3122" t="s">
        <v>62</v>
      </c>
      <c r="G3122" t="s">
        <v>62</v>
      </c>
      <c r="H3122" t="s">
        <v>1512</v>
      </c>
      <c r="I3122" t="s">
        <v>1044</v>
      </c>
      <c r="J3122" t="s">
        <v>1139</v>
      </c>
    </row>
    <row r="3123" spans="1:10" x14ac:dyDescent="0.35">
      <c r="A3123" t="s">
        <v>10</v>
      </c>
      <c r="B3123" t="s">
        <v>1795</v>
      </c>
      <c r="C3123" s="227" t="s">
        <v>480</v>
      </c>
      <c r="D3123" s="227">
        <v>222.35</v>
      </c>
      <c r="E3123" s="227" t="s">
        <v>61</v>
      </c>
      <c r="F3123" t="s">
        <v>62</v>
      </c>
      <c r="G3123" t="s">
        <v>62</v>
      </c>
      <c r="H3123" t="s">
        <v>1512</v>
      </c>
      <c r="I3123" t="s">
        <v>1044</v>
      </c>
      <c r="J3123" t="s">
        <v>1139</v>
      </c>
    </row>
    <row r="3124" spans="1:10" x14ac:dyDescent="0.35">
      <c r="A3124" t="s">
        <v>10</v>
      </c>
      <c r="B3124" t="s">
        <v>1795</v>
      </c>
      <c r="C3124" s="227" t="s">
        <v>106</v>
      </c>
      <c r="D3124" s="227">
        <v>95.48</v>
      </c>
      <c r="E3124" s="227" t="s">
        <v>61</v>
      </c>
      <c r="F3124" t="s">
        <v>62</v>
      </c>
      <c r="G3124" t="s">
        <v>62</v>
      </c>
      <c r="H3124" t="s">
        <v>1512</v>
      </c>
      <c r="I3124" t="s">
        <v>1044</v>
      </c>
      <c r="J3124" t="s">
        <v>1139</v>
      </c>
    </row>
    <row r="3125" spans="1:10" x14ac:dyDescent="0.35">
      <c r="A3125" t="s">
        <v>10</v>
      </c>
      <c r="B3125" t="s">
        <v>1795</v>
      </c>
      <c r="C3125" s="227" t="s">
        <v>68</v>
      </c>
      <c r="D3125" s="227">
        <v>107.54</v>
      </c>
      <c r="E3125" s="227" t="s">
        <v>61</v>
      </c>
      <c r="F3125" t="s">
        <v>62</v>
      </c>
      <c r="G3125" t="s">
        <v>62</v>
      </c>
      <c r="H3125" t="s">
        <v>1512</v>
      </c>
      <c r="I3125" t="s">
        <v>1044</v>
      </c>
      <c r="J3125" t="s">
        <v>1139</v>
      </c>
    </row>
    <row r="3126" spans="1:10" x14ac:dyDescent="0.35">
      <c r="A3126" t="s">
        <v>10</v>
      </c>
      <c r="B3126" t="s">
        <v>1795</v>
      </c>
      <c r="C3126" s="227" t="s">
        <v>608</v>
      </c>
      <c r="D3126" s="227">
        <v>107.54</v>
      </c>
      <c r="E3126" s="227" t="s">
        <v>61</v>
      </c>
      <c r="F3126" t="s">
        <v>62</v>
      </c>
      <c r="G3126" t="s">
        <v>62</v>
      </c>
      <c r="H3126" t="s">
        <v>1512</v>
      </c>
      <c r="I3126" t="s">
        <v>1044</v>
      </c>
      <c r="J3126" t="s">
        <v>1139</v>
      </c>
    </row>
    <row r="3127" spans="1:10" x14ac:dyDescent="0.35">
      <c r="A3127" t="s">
        <v>10</v>
      </c>
      <c r="B3127" t="s">
        <v>1795</v>
      </c>
      <c r="C3127" s="227" t="s">
        <v>71</v>
      </c>
      <c r="D3127" s="227">
        <v>107.54</v>
      </c>
      <c r="E3127" s="227" t="s">
        <v>61</v>
      </c>
      <c r="F3127" t="s">
        <v>62</v>
      </c>
      <c r="G3127" t="s">
        <v>62</v>
      </c>
      <c r="H3127" t="s">
        <v>1512</v>
      </c>
      <c r="I3127" t="s">
        <v>1044</v>
      </c>
      <c r="J3127" t="s">
        <v>1139</v>
      </c>
    </row>
    <row r="3128" spans="1:10" x14ac:dyDescent="0.35">
      <c r="A3128" t="s">
        <v>10</v>
      </c>
      <c r="B3128" t="s">
        <v>1795</v>
      </c>
      <c r="C3128" s="227" t="s">
        <v>606</v>
      </c>
      <c r="D3128" s="227">
        <v>107.54</v>
      </c>
      <c r="E3128" s="227" t="s">
        <v>61</v>
      </c>
      <c r="F3128" t="s">
        <v>62</v>
      </c>
      <c r="G3128" t="s">
        <v>62</v>
      </c>
      <c r="H3128" t="s">
        <v>1512</v>
      </c>
      <c r="I3128" t="s">
        <v>1044</v>
      </c>
      <c r="J3128" t="s">
        <v>1139</v>
      </c>
    </row>
    <row r="3129" spans="1:10" x14ac:dyDescent="0.35">
      <c r="A3129" t="s">
        <v>10</v>
      </c>
      <c r="B3129" t="s">
        <v>1795</v>
      </c>
      <c r="C3129" s="227" t="s">
        <v>1035</v>
      </c>
      <c r="D3129" s="227">
        <v>114.02</v>
      </c>
      <c r="E3129" s="227" t="s">
        <v>61</v>
      </c>
      <c r="F3129" t="s">
        <v>62</v>
      </c>
      <c r="G3129" t="s">
        <v>62</v>
      </c>
      <c r="H3129" t="s">
        <v>1512</v>
      </c>
      <c r="I3129" t="s">
        <v>1044</v>
      </c>
      <c r="J3129" t="s">
        <v>1139</v>
      </c>
    </row>
    <row r="3130" spans="1:10" x14ac:dyDescent="0.35">
      <c r="A3130" t="s">
        <v>10</v>
      </c>
      <c r="B3130" t="s">
        <v>1795</v>
      </c>
      <c r="C3130" s="227" t="s">
        <v>104</v>
      </c>
      <c r="D3130" s="227">
        <v>132.07</v>
      </c>
      <c r="E3130" s="227" t="s">
        <v>61</v>
      </c>
      <c r="F3130" t="s">
        <v>62</v>
      </c>
      <c r="G3130" t="s">
        <v>62</v>
      </c>
      <c r="H3130" t="s">
        <v>1512</v>
      </c>
      <c r="I3130" t="s">
        <v>1044</v>
      </c>
      <c r="J3130" t="s">
        <v>1139</v>
      </c>
    </row>
    <row r="3131" spans="1:10" x14ac:dyDescent="0.35">
      <c r="A3131" t="s">
        <v>10</v>
      </c>
      <c r="B3131" t="s">
        <v>1795</v>
      </c>
      <c r="C3131" s="227" t="s">
        <v>657</v>
      </c>
      <c r="D3131" s="227">
        <v>103.71</v>
      </c>
      <c r="E3131" s="227" t="s">
        <v>61</v>
      </c>
      <c r="F3131" t="s">
        <v>62</v>
      </c>
      <c r="G3131" t="s">
        <v>62</v>
      </c>
      <c r="H3131" t="s">
        <v>1512</v>
      </c>
      <c r="I3131" t="s">
        <v>1044</v>
      </c>
      <c r="J3131" t="s">
        <v>1139</v>
      </c>
    </row>
    <row r="3132" spans="1:10" x14ac:dyDescent="0.35">
      <c r="A3132" t="s">
        <v>10</v>
      </c>
      <c r="B3132" t="s">
        <v>1795</v>
      </c>
      <c r="C3132" s="227" t="s">
        <v>658</v>
      </c>
      <c r="D3132" s="227">
        <v>219.22</v>
      </c>
      <c r="E3132" s="227" t="s">
        <v>61</v>
      </c>
      <c r="F3132" t="s">
        <v>62</v>
      </c>
      <c r="G3132" t="s">
        <v>62</v>
      </c>
      <c r="H3132" t="s">
        <v>1512</v>
      </c>
      <c r="I3132" t="s">
        <v>1044</v>
      </c>
      <c r="J3132" t="s">
        <v>1139</v>
      </c>
    </row>
    <row r="3133" spans="1:10" x14ac:dyDescent="0.35">
      <c r="A3133" t="s">
        <v>10</v>
      </c>
      <c r="B3133" t="s">
        <v>1795</v>
      </c>
      <c r="C3133" s="227" t="s">
        <v>490</v>
      </c>
      <c r="D3133" s="227">
        <v>218.72</v>
      </c>
      <c r="E3133" s="227" t="s">
        <v>61</v>
      </c>
      <c r="F3133" t="s">
        <v>62</v>
      </c>
      <c r="G3133" t="s">
        <v>62</v>
      </c>
      <c r="H3133" t="s">
        <v>1512</v>
      </c>
      <c r="I3133" t="s">
        <v>1044</v>
      </c>
      <c r="J3133" t="s">
        <v>1139</v>
      </c>
    </row>
    <row r="3134" spans="1:10" x14ac:dyDescent="0.35">
      <c r="A3134" t="s">
        <v>10</v>
      </c>
      <c r="B3134" t="s">
        <v>1795</v>
      </c>
      <c r="C3134" s="227" t="s">
        <v>121</v>
      </c>
      <c r="D3134" s="227">
        <v>107.95</v>
      </c>
      <c r="E3134" s="227" t="s">
        <v>147</v>
      </c>
      <c r="F3134" t="s">
        <v>148</v>
      </c>
      <c r="G3134" t="s">
        <v>80</v>
      </c>
      <c r="H3134" t="s">
        <v>1512</v>
      </c>
      <c r="I3134" t="s">
        <v>1044</v>
      </c>
      <c r="J3134" t="s">
        <v>1139</v>
      </c>
    </row>
    <row r="3135" spans="1:10" x14ac:dyDescent="0.35">
      <c r="A3135" t="s">
        <v>10</v>
      </c>
      <c r="B3135" t="s">
        <v>1795</v>
      </c>
      <c r="C3135" s="227" t="s">
        <v>123</v>
      </c>
      <c r="D3135" s="227">
        <v>107.95</v>
      </c>
      <c r="E3135" s="227" t="s">
        <v>147</v>
      </c>
      <c r="F3135" t="s">
        <v>148</v>
      </c>
      <c r="G3135" t="s">
        <v>80</v>
      </c>
      <c r="H3135" t="s">
        <v>1512</v>
      </c>
      <c r="I3135" t="s">
        <v>1044</v>
      </c>
      <c r="J3135" t="s">
        <v>1139</v>
      </c>
    </row>
    <row r="3136" spans="1:10" x14ac:dyDescent="0.35">
      <c r="A3136" t="s">
        <v>10</v>
      </c>
      <c r="B3136" t="s">
        <v>1795</v>
      </c>
      <c r="C3136" s="227" t="s">
        <v>212</v>
      </c>
      <c r="D3136" s="227">
        <v>66.94</v>
      </c>
      <c r="E3136" s="227" t="s">
        <v>147</v>
      </c>
      <c r="F3136" t="s">
        <v>148</v>
      </c>
      <c r="G3136" t="s">
        <v>80</v>
      </c>
      <c r="H3136" t="s">
        <v>1512</v>
      </c>
      <c r="I3136" t="s">
        <v>1044</v>
      </c>
      <c r="J3136" t="s">
        <v>1139</v>
      </c>
    </row>
    <row r="3137" spans="1:10" x14ac:dyDescent="0.35">
      <c r="A3137" t="s">
        <v>10</v>
      </c>
      <c r="B3137" t="s">
        <v>1795</v>
      </c>
      <c r="C3137" s="227" t="s">
        <v>264</v>
      </c>
      <c r="D3137" s="227">
        <v>107.95</v>
      </c>
      <c r="E3137" s="227" t="s">
        <v>147</v>
      </c>
      <c r="F3137" t="s">
        <v>148</v>
      </c>
      <c r="G3137" t="s">
        <v>80</v>
      </c>
      <c r="H3137" t="s">
        <v>1512</v>
      </c>
      <c r="I3137" t="s">
        <v>1044</v>
      </c>
      <c r="J3137" t="s">
        <v>1139</v>
      </c>
    </row>
    <row r="3138" spans="1:10" x14ac:dyDescent="0.35">
      <c r="A3138" t="s">
        <v>10</v>
      </c>
      <c r="B3138" t="s">
        <v>1795</v>
      </c>
      <c r="C3138" s="227" t="s">
        <v>98</v>
      </c>
      <c r="D3138" s="227">
        <v>106.33</v>
      </c>
      <c r="E3138" s="227" t="s">
        <v>215</v>
      </c>
      <c r="F3138" t="s">
        <v>216</v>
      </c>
      <c r="G3138" t="s">
        <v>80</v>
      </c>
      <c r="H3138" t="s">
        <v>1512</v>
      </c>
      <c r="I3138" t="s">
        <v>1044</v>
      </c>
      <c r="J3138" t="s">
        <v>1139</v>
      </c>
    </row>
    <row r="3139" spans="1:10" x14ac:dyDescent="0.35">
      <c r="A3139" t="s">
        <v>10</v>
      </c>
      <c r="B3139" t="s">
        <v>1795</v>
      </c>
      <c r="C3139" s="227" t="s">
        <v>367</v>
      </c>
      <c r="D3139" s="227">
        <v>347.86</v>
      </c>
      <c r="E3139" s="227" t="s">
        <v>215</v>
      </c>
      <c r="F3139" t="s">
        <v>216</v>
      </c>
      <c r="G3139" t="s">
        <v>80</v>
      </c>
      <c r="H3139" t="s">
        <v>1512</v>
      </c>
      <c r="I3139" t="s">
        <v>1044</v>
      </c>
      <c r="J3139" t="s">
        <v>1139</v>
      </c>
    </row>
    <row r="3140" spans="1:10" x14ac:dyDescent="0.35">
      <c r="A3140" t="s">
        <v>10</v>
      </c>
      <c r="B3140" t="s">
        <v>1795</v>
      </c>
      <c r="C3140" s="227" t="s">
        <v>140</v>
      </c>
      <c r="D3140" s="227">
        <v>329.19</v>
      </c>
      <c r="E3140" s="227" t="s">
        <v>95</v>
      </c>
      <c r="F3140" t="s">
        <v>96</v>
      </c>
      <c r="G3140" t="s">
        <v>80</v>
      </c>
      <c r="H3140" t="s">
        <v>1512</v>
      </c>
      <c r="I3140" t="s">
        <v>1044</v>
      </c>
      <c r="J3140" t="s">
        <v>1139</v>
      </c>
    </row>
    <row r="3141" spans="1:10" x14ac:dyDescent="0.35">
      <c r="A3141" t="s">
        <v>10</v>
      </c>
      <c r="B3141" t="s">
        <v>1795</v>
      </c>
      <c r="C3141" s="227" t="s">
        <v>810</v>
      </c>
      <c r="D3141" s="227">
        <v>108.76</v>
      </c>
      <c r="E3141" s="227" t="s">
        <v>65</v>
      </c>
      <c r="F3141" t="s">
        <v>66</v>
      </c>
      <c r="G3141" t="s">
        <v>67</v>
      </c>
      <c r="H3141" t="s">
        <v>1512</v>
      </c>
      <c r="I3141" t="s">
        <v>1044</v>
      </c>
      <c r="J3141" t="s">
        <v>1139</v>
      </c>
    </row>
    <row r="3142" spans="1:10" x14ac:dyDescent="0.35">
      <c r="A3142" t="s">
        <v>10</v>
      </c>
      <c r="B3142" t="s">
        <v>1795</v>
      </c>
      <c r="C3142" s="227" t="s">
        <v>111</v>
      </c>
      <c r="D3142" s="227">
        <v>123.92</v>
      </c>
      <c r="E3142" s="227" t="s">
        <v>65</v>
      </c>
      <c r="F3142" t="s">
        <v>66</v>
      </c>
      <c r="G3142" t="s">
        <v>80</v>
      </c>
      <c r="H3142" t="s">
        <v>1512</v>
      </c>
      <c r="I3142" t="s">
        <v>1044</v>
      </c>
      <c r="J3142" t="s">
        <v>1139</v>
      </c>
    </row>
    <row r="3143" spans="1:10" x14ac:dyDescent="0.35">
      <c r="A3143" t="s">
        <v>10</v>
      </c>
      <c r="B3143" t="s">
        <v>1795</v>
      </c>
      <c r="C3143" s="227" t="s">
        <v>683</v>
      </c>
      <c r="D3143" s="227">
        <v>196.52</v>
      </c>
      <c r="E3143" s="227" t="s">
        <v>61</v>
      </c>
      <c r="F3143" t="s">
        <v>62</v>
      </c>
      <c r="G3143" t="s">
        <v>62</v>
      </c>
      <c r="H3143" t="s">
        <v>1512</v>
      </c>
      <c r="I3143" t="s">
        <v>1044</v>
      </c>
      <c r="J3143" t="s">
        <v>1139</v>
      </c>
    </row>
    <row r="3144" spans="1:10" x14ac:dyDescent="0.35">
      <c r="A3144" t="s">
        <v>10</v>
      </c>
      <c r="B3144" t="s">
        <v>1795</v>
      </c>
      <c r="C3144" s="227" t="s">
        <v>60</v>
      </c>
      <c r="D3144" s="227">
        <v>1551.17</v>
      </c>
      <c r="E3144" s="227" t="s">
        <v>123</v>
      </c>
      <c r="F3144" t="s">
        <v>456</v>
      </c>
      <c r="G3144" t="s">
        <v>457</v>
      </c>
      <c r="H3144" t="s">
        <v>1512</v>
      </c>
      <c r="I3144" t="s">
        <v>1044</v>
      </c>
      <c r="J3144" t="s">
        <v>1139</v>
      </c>
    </row>
    <row r="3145" spans="1:10" x14ac:dyDescent="0.35">
      <c r="A3145" t="s">
        <v>10</v>
      </c>
      <c r="B3145" t="s">
        <v>1795</v>
      </c>
      <c r="C3145" s="227" t="s">
        <v>79</v>
      </c>
      <c r="D3145" s="227">
        <v>1153.03</v>
      </c>
      <c r="E3145" s="227" t="s">
        <v>100</v>
      </c>
      <c r="F3145" t="s">
        <v>314</v>
      </c>
      <c r="G3145" t="s">
        <v>312</v>
      </c>
      <c r="H3145" t="s">
        <v>1512</v>
      </c>
      <c r="I3145" t="s">
        <v>1044</v>
      </c>
      <c r="J3145" t="s">
        <v>1139</v>
      </c>
    </row>
    <row r="3146" spans="1:10" x14ac:dyDescent="0.35">
      <c r="A3146" t="s">
        <v>10</v>
      </c>
      <c r="B3146" t="s">
        <v>1795</v>
      </c>
      <c r="C3146" s="227" t="s">
        <v>150</v>
      </c>
      <c r="D3146" s="227">
        <v>1103.25</v>
      </c>
      <c r="E3146" s="227" t="s">
        <v>123</v>
      </c>
      <c r="F3146" t="s">
        <v>456</v>
      </c>
      <c r="G3146" t="s">
        <v>457</v>
      </c>
      <c r="H3146" t="s">
        <v>1512</v>
      </c>
      <c r="I3146" t="s">
        <v>1044</v>
      </c>
      <c r="J3146" t="s">
        <v>1139</v>
      </c>
    </row>
    <row r="3147" spans="1:10" x14ac:dyDescent="0.35">
      <c r="A3147" t="s">
        <v>10</v>
      </c>
      <c r="B3147" t="s">
        <v>1795</v>
      </c>
      <c r="C3147" s="227" t="s">
        <v>181</v>
      </c>
      <c r="D3147" s="227">
        <v>1410.37</v>
      </c>
      <c r="E3147" s="227" t="s">
        <v>123</v>
      </c>
      <c r="F3147" t="s">
        <v>456</v>
      </c>
      <c r="G3147" t="s">
        <v>457</v>
      </c>
      <c r="H3147" t="s">
        <v>1512</v>
      </c>
      <c r="I3147" t="s">
        <v>1044</v>
      </c>
      <c r="J3147" t="s">
        <v>1139</v>
      </c>
    </row>
    <row r="3148" spans="1:10" x14ac:dyDescent="0.35">
      <c r="A3148" t="s">
        <v>10</v>
      </c>
      <c r="B3148" t="s">
        <v>1795</v>
      </c>
      <c r="C3148" s="227" t="s">
        <v>134</v>
      </c>
      <c r="D3148" s="227">
        <v>1403.47</v>
      </c>
      <c r="E3148" s="227" t="s">
        <v>123</v>
      </c>
      <c r="F3148" t="s">
        <v>456</v>
      </c>
      <c r="G3148" t="s">
        <v>457</v>
      </c>
      <c r="H3148" t="s">
        <v>1512</v>
      </c>
      <c r="I3148" t="s">
        <v>1044</v>
      </c>
      <c r="J3148" t="s">
        <v>1139</v>
      </c>
    </row>
    <row r="3149" spans="1:10" x14ac:dyDescent="0.35">
      <c r="A3149" t="s">
        <v>10</v>
      </c>
      <c r="B3149" t="s">
        <v>1795</v>
      </c>
      <c r="C3149" s="227" t="s">
        <v>135</v>
      </c>
      <c r="D3149" s="227">
        <v>1196.9000000000001</v>
      </c>
      <c r="E3149" s="227" t="s">
        <v>123</v>
      </c>
      <c r="F3149" t="s">
        <v>456</v>
      </c>
      <c r="G3149" t="s">
        <v>457</v>
      </c>
      <c r="H3149" t="s">
        <v>1512</v>
      </c>
      <c r="I3149" t="s">
        <v>1044</v>
      </c>
      <c r="J3149" t="s">
        <v>1139</v>
      </c>
    </row>
    <row r="3150" spans="1:10" x14ac:dyDescent="0.35">
      <c r="A3150" t="s">
        <v>10</v>
      </c>
      <c r="B3150" t="s">
        <v>1795</v>
      </c>
      <c r="C3150" s="227" t="s">
        <v>64</v>
      </c>
      <c r="D3150" s="227">
        <v>107.84</v>
      </c>
      <c r="E3150" s="227" t="s">
        <v>136</v>
      </c>
      <c r="F3150" t="s">
        <v>652</v>
      </c>
      <c r="G3150" t="s">
        <v>457</v>
      </c>
      <c r="H3150" t="s">
        <v>1512</v>
      </c>
      <c r="I3150" t="s">
        <v>1044</v>
      </c>
      <c r="J3150" t="s">
        <v>1139</v>
      </c>
    </row>
    <row r="3151" spans="1:10" x14ac:dyDescent="0.35">
      <c r="A3151" t="s">
        <v>10</v>
      </c>
      <c r="B3151" t="s">
        <v>1795</v>
      </c>
      <c r="C3151" s="227" t="s">
        <v>143</v>
      </c>
      <c r="D3151" s="227">
        <v>231.99</v>
      </c>
      <c r="E3151" s="227" t="s">
        <v>136</v>
      </c>
      <c r="F3151" t="s">
        <v>652</v>
      </c>
      <c r="G3151" t="s">
        <v>457</v>
      </c>
      <c r="H3151" t="s">
        <v>1512</v>
      </c>
      <c r="I3151" t="s">
        <v>1044</v>
      </c>
      <c r="J3151" t="s">
        <v>1139</v>
      </c>
    </row>
    <row r="3152" spans="1:10" x14ac:dyDescent="0.35">
      <c r="A3152" t="s">
        <v>10</v>
      </c>
      <c r="B3152" t="s">
        <v>1795</v>
      </c>
      <c r="C3152" s="227" t="s">
        <v>144</v>
      </c>
      <c r="D3152" s="227">
        <v>160.97999999999999</v>
      </c>
      <c r="E3152" s="227" t="s">
        <v>136</v>
      </c>
      <c r="F3152" t="s">
        <v>652</v>
      </c>
      <c r="G3152" t="s">
        <v>457</v>
      </c>
      <c r="H3152" t="s">
        <v>1512</v>
      </c>
      <c r="I3152" t="s">
        <v>1044</v>
      </c>
      <c r="J3152" t="s">
        <v>1139</v>
      </c>
    </row>
    <row r="3153" spans="1:10" x14ac:dyDescent="0.35">
      <c r="A3153" t="s">
        <v>10</v>
      </c>
      <c r="B3153" t="s">
        <v>1795</v>
      </c>
      <c r="C3153" s="227" t="s">
        <v>299</v>
      </c>
      <c r="D3153" s="227">
        <v>203.87</v>
      </c>
      <c r="E3153" s="227" t="s">
        <v>136</v>
      </c>
      <c r="F3153" t="s">
        <v>652</v>
      </c>
      <c r="G3153" t="s">
        <v>457</v>
      </c>
      <c r="H3153" t="s">
        <v>1512</v>
      </c>
      <c r="I3153" t="s">
        <v>1044</v>
      </c>
      <c r="J3153" t="s">
        <v>1139</v>
      </c>
    </row>
    <row r="3154" spans="1:10" x14ac:dyDescent="0.35">
      <c r="A3154" t="s">
        <v>10</v>
      </c>
      <c r="B3154" t="s">
        <v>1795</v>
      </c>
      <c r="C3154" s="227" t="s">
        <v>319</v>
      </c>
      <c r="D3154" s="227">
        <v>124.63</v>
      </c>
      <c r="E3154" s="227" t="s">
        <v>136</v>
      </c>
      <c r="F3154" t="s">
        <v>652</v>
      </c>
      <c r="G3154" t="s">
        <v>457</v>
      </c>
      <c r="H3154" t="s">
        <v>1512</v>
      </c>
      <c r="I3154" t="s">
        <v>1044</v>
      </c>
      <c r="J3154" t="s">
        <v>1139</v>
      </c>
    </row>
    <row r="3155" spans="1:10" x14ac:dyDescent="0.35">
      <c r="A3155" t="s">
        <v>10</v>
      </c>
      <c r="B3155" t="s">
        <v>1795</v>
      </c>
      <c r="C3155" s="227" t="s">
        <v>359</v>
      </c>
      <c r="D3155" s="227">
        <v>119.73</v>
      </c>
      <c r="E3155" s="227" t="s">
        <v>1270</v>
      </c>
      <c r="F3155" t="s">
        <v>1271</v>
      </c>
      <c r="G3155" t="s">
        <v>73</v>
      </c>
      <c r="H3155" t="s">
        <v>1430</v>
      </c>
      <c r="I3155" t="s">
        <v>1044</v>
      </c>
      <c r="J3155" t="s">
        <v>1394</v>
      </c>
    </row>
    <row r="3156" spans="1:10" x14ac:dyDescent="0.35">
      <c r="A3156" t="s">
        <v>10</v>
      </c>
      <c r="B3156" t="s">
        <v>1795</v>
      </c>
      <c r="C3156" s="227" t="s">
        <v>1253</v>
      </c>
      <c r="D3156" s="227">
        <v>160.74</v>
      </c>
      <c r="E3156" s="227" t="s">
        <v>55</v>
      </c>
      <c r="F3156" t="s">
        <v>56</v>
      </c>
      <c r="G3156" t="s">
        <v>13</v>
      </c>
      <c r="H3156" t="s">
        <v>57</v>
      </c>
      <c r="I3156" t="s">
        <v>15</v>
      </c>
      <c r="J3156" t="s">
        <v>58</v>
      </c>
    </row>
    <row r="3157" spans="1:10" x14ac:dyDescent="0.35">
      <c r="A3157" t="s">
        <v>10</v>
      </c>
      <c r="B3157" t="s">
        <v>1795</v>
      </c>
      <c r="C3157" s="227" t="s">
        <v>481</v>
      </c>
      <c r="D3157" s="227">
        <v>115.5</v>
      </c>
      <c r="E3157" s="227" t="s">
        <v>147</v>
      </c>
      <c r="F3157" t="s">
        <v>148</v>
      </c>
      <c r="G3157" t="s">
        <v>62</v>
      </c>
      <c r="H3157" t="s">
        <v>335</v>
      </c>
      <c r="I3157" t="s">
        <v>1044</v>
      </c>
      <c r="J3157" t="s">
        <v>335</v>
      </c>
    </row>
    <row r="3158" spans="1:10" x14ac:dyDescent="0.35">
      <c r="A3158" t="s">
        <v>10</v>
      </c>
      <c r="B3158" t="s">
        <v>1833</v>
      </c>
      <c r="C3158" s="227" t="s">
        <v>579</v>
      </c>
      <c r="D3158" s="227">
        <v>1315.85</v>
      </c>
      <c r="E3158" s="227" t="s">
        <v>203</v>
      </c>
      <c r="F3158" t="s">
        <v>204</v>
      </c>
      <c r="G3158" t="s">
        <v>73</v>
      </c>
      <c r="H3158" t="s">
        <v>1652</v>
      </c>
      <c r="I3158" t="s">
        <v>82</v>
      </c>
      <c r="J3158" t="s">
        <v>1633</v>
      </c>
    </row>
    <row r="3159" spans="1:10" x14ac:dyDescent="0.35">
      <c r="A3159" t="s">
        <v>10</v>
      </c>
      <c r="B3159" t="s">
        <v>1833</v>
      </c>
      <c r="C3159" s="227" t="s">
        <v>599</v>
      </c>
      <c r="D3159" s="227">
        <v>74.27</v>
      </c>
      <c r="E3159" s="227" t="s">
        <v>203</v>
      </c>
      <c r="F3159" t="s">
        <v>204</v>
      </c>
      <c r="G3159" t="s">
        <v>73</v>
      </c>
      <c r="H3159" t="s">
        <v>1652</v>
      </c>
      <c r="I3159" t="s">
        <v>82</v>
      </c>
      <c r="J3159" t="s">
        <v>1633</v>
      </c>
    </row>
    <row r="3160" spans="1:10" x14ac:dyDescent="0.35">
      <c r="A3160" t="s">
        <v>10</v>
      </c>
      <c r="B3160" t="s">
        <v>1833</v>
      </c>
      <c r="C3160" s="227" t="s">
        <v>213</v>
      </c>
      <c r="D3160" s="227">
        <v>1116.6300000000001</v>
      </c>
      <c r="E3160" s="227" t="s">
        <v>75</v>
      </c>
      <c r="F3160" t="s">
        <v>76</v>
      </c>
      <c r="G3160" t="s">
        <v>73</v>
      </c>
      <c r="H3160" t="s">
        <v>1652</v>
      </c>
      <c r="I3160" t="s">
        <v>82</v>
      </c>
      <c r="J3160" t="s">
        <v>1633</v>
      </c>
    </row>
    <row r="3161" spans="1:10" x14ac:dyDescent="0.35">
      <c r="A3161" t="s">
        <v>10</v>
      </c>
      <c r="B3161" t="s">
        <v>1833</v>
      </c>
      <c r="C3161" s="227" t="s">
        <v>695</v>
      </c>
      <c r="D3161" s="227">
        <v>110.88</v>
      </c>
      <c r="E3161" s="227" t="s">
        <v>61</v>
      </c>
      <c r="F3161" t="s">
        <v>62</v>
      </c>
      <c r="G3161" t="s">
        <v>80</v>
      </c>
      <c r="H3161" t="s">
        <v>1652</v>
      </c>
      <c r="I3161" t="s">
        <v>82</v>
      </c>
      <c r="J3161" t="s">
        <v>1633</v>
      </c>
    </row>
    <row r="3162" spans="1:10" x14ac:dyDescent="0.35">
      <c r="A3162" t="s">
        <v>10</v>
      </c>
      <c r="B3162" t="s">
        <v>1833</v>
      </c>
      <c r="C3162" s="227" t="s">
        <v>698</v>
      </c>
      <c r="D3162" s="227">
        <v>99.79</v>
      </c>
      <c r="E3162" s="227" t="s">
        <v>65</v>
      </c>
      <c r="F3162" t="s">
        <v>66</v>
      </c>
      <c r="G3162" t="s">
        <v>80</v>
      </c>
      <c r="H3162" t="s">
        <v>1652</v>
      </c>
      <c r="I3162" t="s">
        <v>82</v>
      </c>
      <c r="J3162" t="s">
        <v>1633</v>
      </c>
    </row>
    <row r="3163" spans="1:10" x14ac:dyDescent="0.35">
      <c r="A3163" t="s">
        <v>10</v>
      </c>
      <c r="B3163" t="s">
        <v>1833</v>
      </c>
      <c r="C3163" s="227" t="s">
        <v>1088</v>
      </c>
      <c r="D3163" s="227">
        <v>79.36</v>
      </c>
      <c r="E3163" s="227" t="s">
        <v>196</v>
      </c>
      <c r="F3163" t="s">
        <v>197</v>
      </c>
      <c r="G3163" t="s">
        <v>73</v>
      </c>
      <c r="H3163" t="s">
        <v>1138</v>
      </c>
      <c r="I3163" t="s">
        <v>1044</v>
      </c>
      <c r="J3163" t="s">
        <v>1139</v>
      </c>
    </row>
    <row r="3164" spans="1:10" x14ac:dyDescent="0.35">
      <c r="A3164" t="s">
        <v>10</v>
      </c>
      <c r="B3164" t="s">
        <v>1833</v>
      </c>
      <c r="C3164" s="227" t="s">
        <v>1087</v>
      </c>
      <c r="D3164" s="227">
        <v>125.2</v>
      </c>
      <c r="E3164" s="227" t="s">
        <v>75</v>
      </c>
      <c r="F3164" t="s">
        <v>76</v>
      </c>
      <c r="G3164" t="s">
        <v>73</v>
      </c>
      <c r="H3164" t="s">
        <v>1138</v>
      </c>
      <c r="I3164" t="s">
        <v>1044</v>
      </c>
      <c r="J3164" t="s">
        <v>1139</v>
      </c>
    </row>
    <row r="3165" spans="1:10" x14ac:dyDescent="0.35">
      <c r="A3165" t="s">
        <v>10</v>
      </c>
      <c r="B3165" t="s">
        <v>1833</v>
      </c>
      <c r="C3165" s="227" t="s">
        <v>1834</v>
      </c>
      <c r="D3165" s="227">
        <v>159.71</v>
      </c>
      <c r="E3165" s="227" t="s">
        <v>75</v>
      </c>
      <c r="F3165" t="s">
        <v>76</v>
      </c>
      <c r="G3165" t="s">
        <v>73</v>
      </c>
      <c r="H3165" t="s">
        <v>1138</v>
      </c>
      <c r="I3165" t="s">
        <v>1044</v>
      </c>
      <c r="J3165" t="s">
        <v>1139</v>
      </c>
    </row>
    <row r="3166" spans="1:10" x14ac:dyDescent="0.35">
      <c r="A3166" t="s">
        <v>10</v>
      </c>
      <c r="B3166" t="s">
        <v>1833</v>
      </c>
      <c r="C3166" s="227" t="s">
        <v>1313</v>
      </c>
      <c r="D3166" s="227">
        <v>141.59</v>
      </c>
      <c r="E3166" s="227" t="s">
        <v>61</v>
      </c>
      <c r="F3166" t="s">
        <v>62</v>
      </c>
      <c r="G3166" t="s">
        <v>62</v>
      </c>
      <c r="H3166" t="s">
        <v>1512</v>
      </c>
      <c r="I3166" t="s">
        <v>1044</v>
      </c>
      <c r="J3166" t="s">
        <v>1139</v>
      </c>
    </row>
    <row r="3167" spans="1:10" x14ac:dyDescent="0.35">
      <c r="A3167" t="s">
        <v>10</v>
      </c>
      <c r="B3167" t="s">
        <v>1833</v>
      </c>
      <c r="C3167" s="227" t="s">
        <v>1835</v>
      </c>
      <c r="D3167" s="227">
        <v>142.08000000000001</v>
      </c>
      <c r="E3167" s="227" t="s">
        <v>61</v>
      </c>
      <c r="F3167" t="s">
        <v>62</v>
      </c>
      <c r="G3167" t="s">
        <v>62</v>
      </c>
      <c r="H3167" t="s">
        <v>1512</v>
      </c>
      <c r="I3167" t="s">
        <v>1044</v>
      </c>
      <c r="J3167" t="s">
        <v>1139</v>
      </c>
    </row>
    <row r="3168" spans="1:10" x14ac:dyDescent="0.35">
      <c r="A3168" t="s">
        <v>10</v>
      </c>
      <c r="B3168" t="s">
        <v>1833</v>
      </c>
      <c r="C3168" s="227" t="s">
        <v>1836</v>
      </c>
      <c r="D3168" s="227">
        <v>54.12</v>
      </c>
      <c r="E3168" s="227" t="s">
        <v>55</v>
      </c>
      <c r="F3168" t="s">
        <v>56</v>
      </c>
      <c r="G3168" t="s">
        <v>13</v>
      </c>
      <c r="H3168" t="s">
        <v>57</v>
      </c>
      <c r="I3168" t="s">
        <v>15</v>
      </c>
      <c r="J3168" t="s">
        <v>58</v>
      </c>
    </row>
    <row r="3169" spans="1:10" x14ac:dyDescent="0.35">
      <c r="A3169" t="s">
        <v>10</v>
      </c>
      <c r="B3169" t="s">
        <v>1833</v>
      </c>
      <c r="C3169" s="227" t="s">
        <v>304</v>
      </c>
      <c r="D3169" s="227">
        <v>139.82</v>
      </c>
      <c r="E3169" s="227" t="s">
        <v>61</v>
      </c>
      <c r="F3169" t="s">
        <v>62</v>
      </c>
      <c r="G3169" t="s">
        <v>62</v>
      </c>
      <c r="H3169" t="s">
        <v>1512</v>
      </c>
      <c r="I3169" t="s">
        <v>1044</v>
      </c>
      <c r="J3169" t="s">
        <v>1139</v>
      </c>
    </row>
    <row r="3170" spans="1:10" x14ac:dyDescent="0.35">
      <c r="A3170" t="s">
        <v>10</v>
      </c>
      <c r="B3170" t="s">
        <v>1833</v>
      </c>
      <c r="C3170" s="227" t="s">
        <v>460</v>
      </c>
      <c r="D3170" s="227">
        <v>233.6</v>
      </c>
      <c r="E3170" s="227" t="s">
        <v>61</v>
      </c>
      <c r="F3170" t="s">
        <v>62</v>
      </c>
      <c r="G3170" t="s">
        <v>80</v>
      </c>
      <c r="H3170" t="s">
        <v>1512</v>
      </c>
      <c r="I3170" t="s">
        <v>1044</v>
      </c>
      <c r="J3170" t="s">
        <v>1139</v>
      </c>
    </row>
    <row r="3171" spans="1:10" x14ac:dyDescent="0.35">
      <c r="A3171" t="s">
        <v>10</v>
      </c>
      <c r="B3171" t="s">
        <v>1833</v>
      </c>
      <c r="C3171" s="227" t="s">
        <v>294</v>
      </c>
      <c r="D3171" s="227">
        <v>139.82</v>
      </c>
      <c r="E3171" s="227" t="s">
        <v>61</v>
      </c>
      <c r="F3171" t="s">
        <v>62</v>
      </c>
      <c r="G3171" t="s">
        <v>80</v>
      </c>
      <c r="H3171" t="s">
        <v>1512</v>
      </c>
      <c r="I3171" t="s">
        <v>1044</v>
      </c>
      <c r="J3171" t="s">
        <v>1139</v>
      </c>
    </row>
    <row r="3172" spans="1:10" x14ac:dyDescent="0.35">
      <c r="A3172" t="s">
        <v>10</v>
      </c>
      <c r="B3172" t="s">
        <v>1833</v>
      </c>
      <c r="C3172" s="227" t="s">
        <v>482</v>
      </c>
      <c r="D3172" s="227">
        <v>139.82</v>
      </c>
      <c r="E3172" s="227" t="s">
        <v>61</v>
      </c>
      <c r="F3172" t="s">
        <v>62</v>
      </c>
      <c r="G3172" t="s">
        <v>62</v>
      </c>
      <c r="H3172" t="s">
        <v>1512</v>
      </c>
      <c r="I3172" t="s">
        <v>1044</v>
      </c>
      <c r="J3172" t="s">
        <v>1139</v>
      </c>
    </row>
    <row r="3173" spans="1:10" x14ac:dyDescent="0.35">
      <c r="A3173" t="s">
        <v>10</v>
      </c>
      <c r="B3173" t="s">
        <v>1833</v>
      </c>
      <c r="C3173" s="227" t="s">
        <v>103</v>
      </c>
      <c r="D3173" s="227">
        <v>141.59</v>
      </c>
      <c r="E3173" s="227" t="s">
        <v>61</v>
      </c>
      <c r="F3173" t="s">
        <v>62</v>
      </c>
      <c r="G3173" t="s">
        <v>62</v>
      </c>
      <c r="H3173" t="s">
        <v>1512</v>
      </c>
      <c r="I3173" t="s">
        <v>1044</v>
      </c>
      <c r="J3173" t="s">
        <v>1139</v>
      </c>
    </row>
    <row r="3174" spans="1:10" x14ac:dyDescent="0.35">
      <c r="A3174" t="s">
        <v>10</v>
      </c>
      <c r="B3174" t="s">
        <v>1833</v>
      </c>
      <c r="C3174" s="227" t="s">
        <v>837</v>
      </c>
      <c r="D3174" s="227">
        <v>141.58000000000001</v>
      </c>
      <c r="E3174" s="227" t="s">
        <v>61</v>
      </c>
      <c r="F3174" t="s">
        <v>62</v>
      </c>
      <c r="G3174" t="s">
        <v>62</v>
      </c>
      <c r="H3174" t="s">
        <v>1512</v>
      </c>
      <c r="I3174" t="s">
        <v>1044</v>
      </c>
      <c r="J3174" t="s">
        <v>1139</v>
      </c>
    </row>
    <row r="3175" spans="1:10" x14ac:dyDescent="0.35">
      <c r="A3175" t="s">
        <v>10</v>
      </c>
      <c r="B3175" t="s">
        <v>1833</v>
      </c>
      <c r="C3175" s="227" t="s">
        <v>1837</v>
      </c>
      <c r="D3175" s="227">
        <v>141.58000000000001</v>
      </c>
      <c r="E3175" s="227" t="s">
        <v>61</v>
      </c>
      <c r="F3175" t="s">
        <v>62</v>
      </c>
      <c r="G3175" t="s">
        <v>62</v>
      </c>
      <c r="H3175" t="s">
        <v>1512</v>
      </c>
      <c r="I3175" t="s">
        <v>1044</v>
      </c>
      <c r="J3175" t="s">
        <v>1139</v>
      </c>
    </row>
    <row r="3176" spans="1:10" x14ac:dyDescent="0.35">
      <c r="A3176" t="s">
        <v>10</v>
      </c>
      <c r="B3176" t="s">
        <v>1833</v>
      </c>
      <c r="C3176" s="227" t="s">
        <v>1838</v>
      </c>
      <c r="D3176" s="227">
        <v>135.13</v>
      </c>
      <c r="E3176" s="227" t="s">
        <v>61</v>
      </c>
      <c r="F3176" t="s">
        <v>62</v>
      </c>
      <c r="G3176" t="s">
        <v>62</v>
      </c>
      <c r="H3176" t="s">
        <v>1839</v>
      </c>
      <c r="I3176" t="s">
        <v>1044</v>
      </c>
      <c r="J3176" t="s">
        <v>1139</v>
      </c>
    </row>
    <row r="3177" spans="1:10" x14ac:dyDescent="0.35">
      <c r="A3177" t="s">
        <v>10</v>
      </c>
      <c r="B3177" t="s">
        <v>1833</v>
      </c>
      <c r="C3177" s="227" t="s">
        <v>644</v>
      </c>
      <c r="D3177" s="227">
        <v>139.09</v>
      </c>
      <c r="E3177" s="227" t="s">
        <v>61</v>
      </c>
      <c r="F3177" t="s">
        <v>62</v>
      </c>
      <c r="G3177" t="s">
        <v>62</v>
      </c>
      <c r="H3177" t="s">
        <v>1512</v>
      </c>
      <c r="I3177" t="s">
        <v>1044</v>
      </c>
      <c r="J3177" t="s">
        <v>1139</v>
      </c>
    </row>
    <row r="3178" spans="1:10" x14ac:dyDescent="0.35">
      <c r="A3178" t="s">
        <v>10</v>
      </c>
      <c r="B3178" t="s">
        <v>1833</v>
      </c>
      <c r="C3178" s="227" t="s">
        <v>791</v>
      </c>
      <c r="D3178" s="227">
        <v>86.75</v>
      </c>
      <c r="E3178" s="227" t="s">
        <v>65</v>
      </c>
      <c r="F3178" t="s">
        <v>66</v>
      </c>
      <c r="G3178" t="s">
        <v>67</v>
      </c>
      <c r="H3178" t="s">
        <v>1512</v>
      </c>
      <c r="I3178" t="s">
        <v>1044</v>
      </c>
      <c r="J3178" t="s">
        <v>1139</v>
      </c>
    </row>
    <row r="3179" spans="1:10" x14ac:dyDescent="0.35">
      <c r="A3179" t="s">
        <v>10</v>
      </c>
      <c r="B3179" t="s">
        <v>1833</v>
      </c>
      <c r="C3179" s="227" t="s">
        <v>313</v>
      </c>
      <c r="D3179" s="227">
        <v>166.06</v>
      </c>
      <c r="E3179" s="227" t="s">
        <v>65</v>
      </c>
      <c r="F3179" t="s">
        <v>66</v>
      </c>
      <c r="G3179" t="s">
        <v>67</v>
      </c>
      <c r="H3179" t="s">
        <v>1512</v>
      </c>
      <c r="I3179" t="s">
        <v>1044</v>
      </c>
      <c r="J3179" t="s">
        <v>1139</v>
      </c>
    </row>
    <row r="3180" spans="1:10" x14ac:dyDescent="0.35">
      <c r="A3180" t="s">
        <v>10</v>
      </c>
      <c r="B3180" t="s">
        <v>1833</v>
      </c>
      <c r="C3180" s="227" t="s">
        <v>301</v>
      </c>
      <c r="D3180" s="227">
        <v>104.15</v>
      </c>
      <c r="E3180" s="227" t="s">
        <v>65</v>
      </c>
      <c r="F3180" t="s">
        <v>66</v>
      </c>
      <c r="G3180" t="s">
        <v>67</v>
      </c>
      <c r="H3180" t="s">
        <v>1512</v>
      </c>
      <c r="I3180" t="s">
        <v>1044</v>
      </c>
      <c r="J3180" t="s">
        <v>1139</v>
      </c>
    </row>
    <row r="3181" spans="1:10" x14ac:dyDescent="0.35">
      <c r="A3181" t="s">
        <v>10</v>
      </c>
      <c r="B3181" t="s">
        <v>1833</v>
      </c>
      <c r="C3181" s="227" t="s">
        <v>324</v>
      </c>
      <c r="D3181" s="227">
        <v>117.85</v>
      </c>
      <c r="E3181" s="227" t="s">
        <v>65</v>
      </c>
      <c r="F3181" t="s">
        <v>66</v>
      </c>
      <c r="G3181" t="s">
        <v>67</v>
      </c>
      <c r="H3181" t="s">
        <v>1512</v>
      </c>
      <c r="I3181" t="s">
        <v>1044</v>
      </c>
      <c r="J3181" t="s">
        <v>1139</v>
      </c>
    </row>
    <row r="3182" spans="1:10" x14ac:dyDescent="0.35">
      <c r="A3182" t="s">
        <v>10</v>
      </c>
      <c r="B3182" t="s">
        <v>1833</v>
      </c>
      <c r="C3182" s="227" t="s">
        <v>1124</v>
      </c>
      <c r="D3182" s="227">
        <v>86.67</v>
      </c>
      <c r="E3182" s="227" t="s">
        <v>65</v>
      </c>
      <c r="F3182" t="s">
        <v>66</v>
      </c>
      <c r="G3182" t="s">
        <v>67</v>
      </c>
      <c r="H3182" t="s">
        <v>1512</v>
      </c>
      <c r="I3182" t="s">
        <v>1044</v>
      </c>
      <c r="J3182" t="s">
        <v>1139</v>
      </c>
    </row>
    <row r="3183" spans="1:10" x14ac:dyDescent="0.35">
      <c r="A3183" t="s">
        <v>10</v>
      </c>
      <c r="B3183" t="s">
        <v>1833</v>
      </c>
      <c r="C3183" s="227" t="s">
        <v>1116</v>
      </c>
      <c r="D3183" s="227">
        <v>98.74</v>
      </c>
      <c r="E3183" s="227" t="s">
        <v>65</v>
      </c>
      <c r="F3183" t="s">
        <v>66</v>
      </c>
      <c r="G3183" t="s">
        <v>67</v>
      </c>
      <c r="H3183" t="s">
        <v>1512</v>
      </c>
      <c r="I3183" t="s">
        <v>1044</v>
      </c>
      <c r="J3183" t="s">
        <v>1139</v>
      </c>
    </row>
    <row r="3184" spans="1:10" x14ac:dyDescent="0.35">
      <c r="A3184" t="s">
        <v>10</v>
      </c>
      <c r="B3184" t="s">
        <v>1833</v>
      </c>
      <c r="C3184" s="227" t="s">
        <v>1117</v>
      </c>
      <c r="D3184" s="227">
        <v>85.37</v>
      </c>
      <c r="E3184" s="227" t="s">
        <v>65</v>
      </c>
      <c r="F3184" t="s">
        <v>66</v>
      </c>
      <c r="G3184" t="s">
        <v>67</v>
      </c>
      <c r="H3184" t="s">
        <v>1512</v>
      </c>
      <c r="I3184" t="s">
        <v>1044</v>
      </c>
      <c r="J3184" t="s">
        <v>1139</v>
      </c>
    </row>
    <row r="3185" spans="1:10" x14ac:dyDescent="0.35">
      <c r="A3185" t="s">
        <v>10</v>
      </c>
      <c r="B3185" t="s">
        <v>1833</v>
      </c>
      <c r="C3185" s="227" t="s">
        <v>1118</v>
      </c>
      <c r="D3185" s="227">
        <v>149.65</v>
      </c>
      <c r="E3185" s="227" t="s">
        <v>65</v>
      </c>
      <c r="F3185" t="s">
        <v>66</v>
      </c>
      <c r="G3185" t="s">
        <v>67</v>
      </c>
      <c r="H3185" t="s">
        <v>1512</v>
      </c>
      <c r="I3185" t="s">
        <v>1044</v>
      </c>
      <c r="J3185" t="s">
        <v>1139</v>
      </c>
    </row>
    <row r="3186" spans="1:10" x14ac:dyDescent="0.35">
      <c r="A3186" t="s">
        <v>10</v>
      </c>
      <c r="B3186" t="s">
        <v>1833</v>
      </c>
      <c r="C3186" s="227" t="s">
        <v>1125</v>
      </c>
      <c r="D3186" s="227">
        <v>103.46</v>
      </c>
      <c r="E3186" s="227" t="s">
        <v>65</v>
      </c>
      <c r="F3186" t="s">
        <v>66</v>
      </c>
      <c r="G3186" t="s">
        <v>67</v>
      </c>
      <c r="H3186" t="s">
        <v>1512</v>
      </c>
      <c r="I3186" t="s">
        <v>1044</v>
      </c>
      <c r="J3186" t="s">
        <v>1139</v>
      </c>
    </row>
    <row r="3187" spans="1:10" x14ac:dyDescent="0.35">
      <c r="A3187" t="s">
        <v>10</v>
      </c>
      <c r="B3187" t="s">
        <v>1833</v>
      </c>
      <c r="C3187" s="227" t="s">
        <v>1126</v>
      </c>
      <c r="D3187" s="227">
        <v>93.32</v>
      </c>
      <c r="E3187" s="227" t="s">
        <v>65</v>
      </c>
      <c r="F3187" t="s">
        <v>66</v>
      </c>
      <c r="G3187" t="s">
        <v>67</v>
      </c>
      <c r="H3187" t="s">
        <v>1512</v>
      </c>
      <c r="I3187" t="s">
        <v>1044</v>
      </c>
      <c r="J3187" t="s">
        <v>1139</v>
      </c>
    </row>
    <row r="3188" spans="1:10" x14ac:dyDescent="0.35">
      <c r="A3188" t="s">
        <v>10</v>
      </c>
      <c r="B3188" t="s">
        <v>1833</v>
      </c>
      <c r="C3188" s="227" t="s">
        <v>705</v>
      </c>
      <c r="D3188" s="227">
        <v>45.72</v>
      </c>
      <c r="E3188" s="227" t="s">
        <v>98</v>
      </c>
      <c r="F3188" t="s">
        <v>99</v>
      </c>
      <c r="G3188" t="s">
        <v>80</v>
      </c>
      <c r="H3188" t="s">
        <v>1512</v>
      </c>
      <c r="I3188" t="s">
        <v>1044</v>
      </c>
      <c r="J3188" t="s">
        <v>1139</v>
      </c>
    </row>
    <row r="3189" spans="1:10" x14ac:dyDescent="0.35">
      <c r="A3189" t="s">
        <v>10</v>
      </c>
      <c r="B3189" t="s">
        <v>1833</v>
      </c>
      <c r="C3189" s="227" t="s">
        <v>150</v>
      </c>
      <c r="D3189" s="227">
        <v>419.78</v>
      </c>
      <c r="E3189" s="227" t="s">
        <v>86</v>
      </c>
      <c r="F3189" t="s">
        <v>87</v>
      </c>
      <c r="G3189" t="s">
        <v>67</v>
      </c>
      <c r="H3189" t="s">
        <v>1512</v>
      </c>
      <c r="I3189" t="s">
        <v>1044</v>
      </c>
      <c r="J3189" t="s">
        <v>1139</v>
      </c>
    </row>
    <row r="3190" spans="1:10" x14ac:dyDescent="0.35">
      <c r="A3190" t="s">
        <v>10</v>
      </c>
      <c r="B3190" t="s">
        <v>1833</v>
      </c>
      <c r="C3190" s="227" t="s">
        <v>472</v>
      </c>
      <c r="D3190" s="227">
        <v>1246.4100000000001</v>
      </c>
      <c r="E3190" s="227" t="s">
        <v>75</v>
      </c>
      <c r="F3190" t="s">
        <v>76</v>
      </c>
      <c r="G3190" t="s">
        <v>73</v>
      </c>
      <c r="H3190" t="s">
        <v>1839</v>
      </c>
      <c r="I3190" t="s">
        <v>1044</v>
      </c>
      <c r="J3190" t="s">
        <v>1139</v>
      </c>
    </row>
    <row r="3191" spans="1:10" x14ac:dyDescent="0.35">
      <c r="A3191" t="s">
        <v>10</v>
      </c>
      <c r="B3191" t="s">
        <v>1833</v>
      </c>
      <c r="C3191" s="227" t="s">
        <v>369</v>
      </c>
      <c r="D3191" s="227">
        <v>1220.6600000000001</v>
      </c>
      <c r="E3191" s="227" t="s">
        <v>75</v>
      </c>
      <c r="F3191" t="s">
        <v>76</v>
      </c>
      <c r="G3191" t="s">
        <v>73</v>
      </c>
      <c r="H3191" t="s">
        <v>1839</v>
      </c>
      <c r="I3191" t="s">
        <v>1044</v>
      </c>
      <c r="J3191" t="s">
        <v>1139</v>
      </c>
    </row>
    <row r="3192" spans="1:10" x14ac:dyDescent="0.35">
      <c r="A3192" t="s">
        <v>10</v>
      </c>
      <c r="B3192" t="s">
        <v>1833</v>
      </c>
      <c r="C3192" s="227" t="s">
        <v>326</v>
      </c>
      <c r="D3192" s="227">
        <v>135.08000000000001</v>
      </c>
      <c r="E3192" s="227" t="s">
        <v>75</v>
      </c>
      <c r="F3192" t="s">
        <v>76</v>
      </c>
      <c r="G3192" t="s">
        <v>73</v>
      </c>
      <c r="H3192" t="s">
        <v>1512</v>
      </c>
      <c r="I3192" t="s">
        <v>1044</v>
      </c>
      <c r="J3192" t="s">
        <v>1139</v>
      </c>
    </row>
    <row r="3193" spans="1:10" x14ac:dyDescent="0.35">
      <c r="A3193" t="s">
        <v>10</v>
      </c>
      <c r="B3193" t="s">
        <v>1833</v>
      </c>
      <c r="C3193" s="227" t="s">
        <v>302</v>
      </c>
      <c r="D3193" s="227">
        <v>47.64</v>
      </c>
      <c r="E3193" s="227" t="s">
        <v>196</v>
      </c>
      <c r="F3193" t="s">
        <v>197</v>
      </c>
      <c r="G3193" t="s">
        <v>73</v>
      </c>
      <c r="H3193" t="s">
        <v>1512</v>
      </c>
      <c r="I3193" t="s">
        <v>1044</v>
      </c>
      <c r="J3193" t="s">
        <v>1139</v>
      </c>
    </row>
    <row r="3194" spans="1:10" x14ac:dyDescent="0.35">
      <c r="A3194" t="s">
        <v>10</v>
      </c>
      <c r="B3194" t="s">
        <v>1833</v>
      </c>
      <c r="C3194" s="227" t="s">
        <v>181</v>
      </c>
      <c r="D3194" s="227">
        <v>89.14</v>
      </c>
      <c r="E3194" s="227" t="s">
        <v>112</v>
      </c>
      <c r="F3194" t="s">
        <v>113</v>
      </c>
      <c r="G3194" t="s">
        <v>67</v>
      </c>
      <c r="H3194" t="s">
        <v>1512</v>
      </c>
      <c r="I3194" t="s">
        <v>1044</v>
      </c>
      <c r="J3194" t="s">
        <v>1139</v>
      </c>
    </row>
    <row r="3195" spans="1:10" x14ac:dyDescent="0.35">
      <c r="A3195" t="s">
        <v>10</v>
      </c>
      <c r="B3195" t="s">
        <v>1833</v>
      </c>
      <c r="C3195" s="227" t="s">
        <v>300</v>
      </c>
      <c r="D3195" s="227">
        <v>60.13</v>
      </c>
      <c r="E3195" s="227" t="s">
        <v>98</v>
      </c>
      <c r="F3195" t="s">
        <v>99</v>
      </c>
      <c r="G3195" t="s">
        <v>67</v>
      </c>
      <c r="H3195" t="s">
        <v>1512</v>
      </c>
      <c r="I3195" t="s">
        <v>1044</v>
      </c>
      <c r="J3195" t="s">
        <v>1139</v>
      </c>
    </row>
    <row r="3196" spans="1:10" x14ac:dyDescent="0.35">
      <c r="A3196" t="s">
        <v>10</v>
      </c>
      <c r="B3196" t="s">
        <v>1833</v>
      </c>
      <c r="C3196" s="227" t="s">
        <v>1120</v>
      </c>
      <c r="D3196" s="227">
        <v>134.47999999999999</v>
      </c>
      <c r="E3196" s="227" t="s">
        <v>95</v>
      </c>
      <c r="F3196" t="s">
        <v>96</v>
      </c>
      <c r="G3196" t="s">
        <v>67</v>
      </c>
      <c r="H3196" t="s">
        <v>1512</v>
      </c>
      <c r="I3196" t="s">
        <v>1044</v>
      </c>
      <c r="J3196" t="s">
        <v>1139</v>
      </c>
    </row>
    <row r="3197" spans="1:10" x14ac:dyDescent="0.35">
      <c r="A3197" t="s">
        <v>10</v>
      </c>
      <c r="B3197" t="s">
        <v>1833</v>
      </c>
      <c r="C3197" s="227" t="s">
        <v>636</v>
      </c>
      <c r="D3197" s="227">
        <v>1.83</v>
      </c>
      <c r="E3197" s="227" t="s">
        <v>41</v>
      </c>
      <c r="F3197" t="s">
        <v>42</v>
      </c>
      <c r="G3197" t="s">
        <v>13</v>
      </c>
      <c r="H3197" t="s">
        <v>14</v>
      </c>
      <c r="I3197" t="s">
        <v>15</v>
      </c>
      <c r="J3197" t="s">
        <v>16</v>
      </c>
    </row>
    <row r="3198" spans="1:10" x14ac:dyDescent="0.35">
      <c r="A3198" t="s">
        <v>10</v>
      </c>
      <c r="B3198" t="s">
        <v>1833</v>
      </c>
      <c r="C3198" s="227" t="s">
        <v>694</v>
      </c>
      <c r="D3198" s="227">
        <v>661.77</v>
      </c>
      <c r="E3198" s="227" t="s">
        <v>147</v>
      </c>
      <c r="F3198" t="s">
        <v>148</v>
      </c>
      <c r="G3198" t="s">
        <v>80</v>
      </c>
      <c r="H3198" t="s">
        <v>1460</v>
      </c>
      <c r="I3198" t="s">
        <v>1044</v>
      </c>
      <c r="J3198" t="s">
        <v>1139</v>
      </c>
    </row>
    <row r="3199" spans="1:10" x14ac:dyDescent="0.35">
      <c r="A3199" t="s">
        <v>10</v>
      </c>
      <c r="B3199" t="s">
        <v>1833</v>
      </c>
      <c r="C3199" s="227" t="s">
        <v>706</v>
      </c>
      <c r="D3199" s="227">
        <v>135.08000000000001</v>
      </c>
      <c r="E3199" s="227" t="s">
        <v>89</v>
      </c>
      <c r="F3199" t="s">
        <v>90</v>
      </c>
      <c r="G3199" t="s">
        <v>80</v>
      </c>
      <c r="H3199" t="s">
        <v>1460</v>
      </c>
      <c r="I3199" t="s">
        <v>1044</v>
      </c>
      <c r="J3199" t="s">
        <v>1139</v>
      </c>
    </row>
    <row r="3200" spans="1:10" x14ac:dyDescent="0.35">
      <c r="A3200" t="s">
        <v>10</v>
      </c>
      <c r="B3200" t="s">
        <v>1833</v>
      </c>
      <c r="C3200" s="227" t="s">
        <v>1069</v>
      </c>
      <c r="D3200" s="227">
        <v>170.98</v>
      </c>
      <c r="E3200" s="227" t="s">
        <v>215</v>
      </c>
      <c r="F3200" t="s">
        <v>216</v>
      </c>
      <c r="G3200" t="s">
        <v>80</v>
      </c>
      <c r="H3200" t="s">
        <v>1460</v>
      </c>
      <c r="I3200" t="s">
        <v>1044</v>
      </c>
      <c r="J3200" t="s">
        <v>1139</v>
      </c>
    </row>
    <row r="3201" spans="1:10" x14ac:dyDescent="0.35">
      <c r="A3201" t="s">
        <v>10</v>
      </c>
      <c r="B3201" t="s">
        <v>1833</v>
      </c>
      <c r="C3201" s="227" t="s">
        <v>111</v>
      </c>
      <c r="D3201" s="227">
        <v>178.53</v>
      </c>
      <c r="E3201" s="227" t="s">
        <v>215</v>
      </c>
      <c r="F3201" t="s">
        <v>216</v>
      </c>
      <c r="G3201" t="s">
        <v>80</v>
      </c>
      <c r="H3201" t="s">
        <v>1460</v>
      </c>
      <c r="I3201" t="s">
        <v>1044</v>
      </c>
      <c r="J3201" t="s">
        <v>1139</v>
      </c>
    </row>
    <row r="3202" spans="1:10" x14ac:dyDescent="0.35">
      <c r="A3202" t="s">
        <v>10</v>
      </c>
      <c r="B3202" t="s">
        <v>1833</v>
      </c>
      <c r="C3202" s="227" t="s">
        <v>365</v>
      </c>
      <c r="D3202" s="227">
        <v>1482.16</v>
      </c>
      <c r="E3202" s="227" t="s">
        <v>75</v>
      </c>
      <c r="F3202" t="s">
        <v>76</v>
      </c>
      <c r="G3202" t="s">
        <v>73</v>
      </c>
      <c r="H3202" t="s">
        <v>1460</v>
      </c>
      <c r="I3202" t="s">
        <v>1044</v>
      </c>
      <c r="J3202" t="s">
        <v>1139</v>
      </c>
    </row>
    <row r="3203" spans="1:10" x14ac:dyDescent="0.35">
      <c r="A3203" t="s">
        <v>10</v>
      </c>
      <c r="B3203" t="s">
        <v>1833</v>
      </c>
      <c r="C3203" s="227" t="s">
        <v>674</v>
      </c>
      <c r="D3203" s="227">
        <v>1441</v>
      </c>
      <c r="E3203" s="227" t="s">
        <v>75</v>
      </c>
      <c r="F3203" t="s">
        <v>76</v>
      </c>
      <c r="G3203" t="s">
        <v>73</v>
      </c>
      <c r="H3203" t="s">
        <v>1460</v>
      </c>
      <c r="I3203" t="s">
        <v>1044</v>
      </c>
      <c r="J3203" t="s">
        <v>1139</v>
      </c>
    </row>
    <row r="3204" spans="1:10" x14ac:dyDescent="0.35">
      <c r="A3204" t="s">
        <v>10</v>
      </c>
      <c r="B3204" t="s">
        <v>1833</v>
      </c>
      <c r="C3204" s="227" t="s">
        <v>802</v>
      </c>
      <c r="D3204" s="227">
        <v>135.08000000000001</v>
      </c>
      <c r="E3204" s="227" t="s">
        <v>147</v>
      </c>
      <c r="F3204" t="s">
        <v>148</v>
      </c>
      <c r="G3204" t="s">
        <v>80</v>
      </c>
      <c r="H3204" t="s">
        <v>1460</v>
      </c>
      <c r="I3204" t="s">
        <v>1044</v>
      </c>
      <c r="J3204" t="s">
        <v>1139</v>
      </c>
    </row>
    <row r="3205" spans="1:10" x14ac:dyDescent="0.35">
      <c r="A3205" t="s">
        <v>10</v>
      </c>
      <c r="B3205" t="s">
        <v>1833</v>
      </c>
      <c r="C3205" s="227" t="s">
        <v>317</v>
      </c>
      <c r="D3205" s="227">
        <v>135.08000000000001</v>
      </c>
      <c r="E3205" s="227" t="s">
        <v>591</v>
      </c>
      <c r="F3205" t="s">
        <v>898</v>
      </c>
      <c r="G3205" t="s">
        <v>595</v>
      </c>
      <c r="H3205" t="s">
        <v>1460</v>
      </c>
      <c r="I3205" t="s">
        <v>1044</v>
      </c>
      <c r="J3205" t="s">
        <v>1139</v>
      </c>
    </row>
    <row r="3206" spans="1:10" x14ac:dyDescent="0.35">
      <c r="A3206" t="s">
        <v>10</v>
      </c>
      <c r="B3206" t="s">
        <v>1833</v>
      </c>
      <c r="C3206" s="227" t="s">
        <v>106</v>
      </c>
      <c r="D3206" s="227">
        <v>1481.48</v>
      </c>
      <c r="E3206" s="227" t="s">
        <v>591</v>
      </c>
      <c r="F3206" t="s">
        <v>898</v>
      </c>
      <c r="G3206" t="s">
        <v>595</v>
      </c>
      <c r="H3206" t="s">
        <v>1460</v>
      </c>
      <c r="I3206" t="s">
        <v>1044</v>
      </c>
      <c r="J3206" t="s">
        <v>1139</v>
      </c>
    </row>
    <row r="3207" spans="1:10" x14ac:dyDescent="0.35">
      <c r="A3207" t="s">
        <v>10</v>
      </c>
      <c r="B3207" t="s">
        <v>1833</v>
      </c>
      <c r="C3207" s="227" t="s">
        <v>493</v>
      </c>
      <c r="D3207" s="227">
        <v>983.81</v>
      </c>
      <c r="E3207" s="227" t="s">
        <v>75</v>
      </c>
      <c r="F3207" t="s">
        <v>76</v>
      </c>
      <c r="G3207" t="s">
        <v>73</v>
      </c>
      <c r="H3207" t="s">
        <v>1460</v>
      </c>
      <c r="I3207" t="s">
        <v>1044</v>
      </c>
      <c r="J3207" t="s">
        <v>1139</v>
      </c>
    </row>
    <row r="3208" spans="1:10" x14ac:dyDescent="0.35">
      <c r="A3208" t="s">
        <v>10</v>
      </c>
      <c r="B3208" t="s">
        <v>1833</v>
      </c>
      <c r="C3208" s="227" t="s">
        <v>354</v>
      </c>
      <c r="D3208" s="227">
        <v>1583.59</v>
      </c>
      <c r="E3208" s="227" t="s">
        <v>75</v>
      </c>
      <c r="F3208" t="s">
        <v>76</v>
      </c>
      <c r="G3208" t="s">
        <v>73</v>
      </c>
      <c r="H3208" t="s">
        <v>1460</v>
      </c>
      <c r="I3208" t="s">
        <v>1044</v>
      </c>
      <c r="J3208" t="s">
        <v>1139</v>
      </c>
    </row>
    <row r="3209" spans="1:10" x14ac:dyDescent="0.35">
      <c r="A3209" t="s">
        <v>10</v>
      </c>
      <c r="B3209" t="s">
        <v>1833</v>
      </c>
      <c r="C3209" s="227" t="s">
        <v>1840</v>
      </c>
      <c r="D3209" s="227">
        <v>135.08000000000001</v>
      </c>
      <c r="E3209" s="227" t="s">
        <v>75</v>
      </c>
      <c r="F3209" t="s">
        <v>76</v>
      </c>
      <c r="G3209" t="s">
        <v>73</v>
      </c>
      <c r="H3209" t="s">
        <v>1460</v>
      </c>
      <c r="I3209" t="s">
        <v>1044</v>
      </c>
      <c r="J3209" t="s">
        <v>1139</v>
      </c>
    </row>
    <row r="3210" spans="1:10" x14ac:dyDescent="0.35">
      <c r="A3210" t="s">
        <v>10</v>
      </c>
      <c r="B3210" t="s">
        <v>1833</v>
      </c>
      <c r="C3210" s="227" t="s">
        <v>367</v>
      </c>
      <c r="D3210" s="227">
        <v>1569.29</v>
      </c>
      <c r="E3210" s="227" t="s">
        <v>75</v>
      </c>
      <c r="F3210" t="s">
        <v>76</v>
      </c>
      <c r="G3210" t="s">
        <v>73</v>
      </c>
      <c r="H3210" t="s">
        <v>1460</v>
      </c>
      <c r="I3210" t="s">
        <v>1044</v>
      </c>
      <c r="J3210" t="s">
        <v>1139</v>
      </c>
    </row>
    <row r="3211" spans="1:10" x14ac:dyDescent="0.35">
      <c r="A3211" t="s">
        <v>10</v>
      </c>
      <c r="B3211" t="s">
        <v>1833</v>
      </c>
      <c r="C3211" s="227" t="s">
        <v>717</v>
      </c>
      <c r="D3211" s="227">
        <v>135.11000000000001</v>
      </c>
      <c r="E3211" s="227" t="s">
        <v>265</v>
      </c>
      <c r="F3211" t="s">
        <v>266</v>
      </c>
      <c r="G3211" t="s">
        <v>73</v>
      </c>
      <c r="H3211" t="s">
        <v>1460</v>
      </c>
      <c r="I3211" t="s">
        <v>1044</v>
      </c>
      <c r="J3211" t="s">
        <v>1139</v>
      </c>
    </row>
    <row r="3212" spans="1:10" x14ac:dyDescent="0.35">
      <c r="A3212" t="s">
        <v>10</v>
      </c>
      <c r="B3212" t="s">
        <v>1833</v>
      </c>
      <c r="C3212" s="227" t="s">
        <v>1841</v>
      </c>
      <c r="D3212" s="227">
        <v>135.08000000000001</v>
      </c>
      <c r="E3212" s="227" t="s">
        <v>265</v>
      </c>
      <c r="F3212" t="s">
        <v>266</v>
      </c>
      <c r="G3212" t="s">
        <v>73</v>
      </c>
      <c r="H3212" t="s">
        <v>1460</v>
      </c>
      <c r="I3212" t="s">
        <v>1044</v>
      </c>
      <c r="J3212" t="s">
        <v>1139</v>
      </c>
    </row>
    <row r="3213" spans="1:10" x14ac:dyDescent="0.35">
      <c r="A3213" t="s">
        <v>10</v>
      </c>
      <c r="B3213" t="s">
        <v>1833</v>
      </c>
      <c r="C3213" s="227" t="s">
        <v>152</v>
      </c>
      <c r="D3213" s="227">
        <v>1479.72</v>
      </c>
      <c r="E3213" s="227" t="s">
        <v>75</v>
      </c>
      <c r="F3213" t="s">
        <v>76</v>
      </c>
      <c r="G3213" t="s">
        <v>73</v>
      </c>
      <c r="H3213" t="s">
        <v>1460</v>
      </c>
      <c r="I3213" t="s">
        <v>1044</v>
      </c>
      <c r="J3213" t="s">
        <v>1139</v>
      </c>
    </row>
    <row r="3214" spans="1:10" x14ac:dyDescent="0.35">
      <c r="A3214" t="s">
        <v>10</v>
      </c>
      <c r="B3214" t="s">
        <v>1833</v>
      </c>
      <c r="C3214" s="227" t="s">
        <v>145</v>
      </c>
      <c r="D3214" s="227">
        <v>1462.47</v>
      </c>
      <c r="E3214" s="227" t="s">
        <v>75</v>
      </c>
      <c r="F3214" t="s">
        <v>76</v>
      </c>
      <c r="G3214" t="s">
        <v>73</v>
      </c>
      <c r="H3214" t="s">
        <v>1460</v>
      </c>
      <c r="I3214" t="s">
        <v>1044</v>
      </c>
      <c r="J3214" t="s">
        <v>1139</v>
      </c>
    </row>
    <row r="3215" spans="1:10" x14ac:dyDescent="0.35">
      <c r="A3215" t="s">
        <v>10</v>
      </c>
      <c r="B3215" t="s">
        <v>1833</v>
      </c>
      <c r="C3215" s="227" t="s">
        <v>104</v>
      </c>
      <c r="D3215" s="227">
        <v>1480.22</v>
      </c>
      <c r="E3215" s="227" t="s">
        <v>75</v>
      </c>
      <c r="F3215" t="s">
        <v>76</v>
      </c>
      <c r="G3215" t="s">
        <v>73</v>
      </c>
      <c r="H3215" t="s">
        <v>1460</v>
      </c>
      <c r="I3215" t="s">
        <v>1044</v>
      </c>
      <c r="J3215" t="s">
        <v>1139</v>
      </c>
    </row>
    <row r="3216" spans="1:10" x14ac:dyDescent="0.35">
      <c r="A3216" t="s">
        <v>10</v>
      </c>
      <c r="B3216" t="s">
        <v>1833</v>
      </c>
      <c r="C3216" s="227" t="s">
        <v>538</v>
      </c>
      <c r="D3216" s="227">
        <v>135.08000000000001</v>
      </c>
      <c r="E3216" s="227" t="s">
        <v>75</v>
      </c>
      <c r="F3216" t="s">
        <v>76</v>
      </c>
      <c r="G3216" t="s">
        <v>73</v>
      </c>
      <c r="H3216" t="s">
        <v>1460</v>
      </c>
      <c r="I3216" t="s">
        <v>1044</v>
      </c>
      <c r="J3216" t="s">
        <v>1139</v>
      </c>
    </row>
    <row r="3217" spans="1:10" x14ac:dyDescent="0.35">
      <c r="A3217" t="s">
        <v>10</v>
      </c>
      <c r="B3217" t="s">
        <v>1833</v>
      </c>
      <c r="C3217" s="227" t="s">
        <v>121</v>
      </c>
      <c r="D3217" s="227">
        <v>1495.63</v>
      </c>
      <c r="E3217" s="227" t="s">
        <v>75</v>
      </c>
      <c r="F3217" t="s">
        <v>76</v>
      </c>
      <c r="G3217" t="s">
        <v>73</v>
      </c>
      <c r="H3217" t="s">
        <v>1460</v>
      </c>
      <c r="I3217" t="s">
        <v>1044</v>
      </c>
      <c r="J3217" t="s">
        <v>1139</v>
      </c>
    </row>
    <row r="3218" spans="1:10" x14ac:dyDescent="0.35">
      <c r="A3218" t="s">
        <v>10</v>
      </c>
      <c r="B3218" t="s">
        <v>1833</v>
      </c>
      <c r="C3218" s="227" t="s">
        <v>669</v>
      </c>
      <c r="D3218" s="227">
        <v>123</v>
      </c>
      <c r="E3218" s="227" t="s">
        <v>75</v>
      </c>
      <c r="F3218" t="s">
        <v>76</v>
      </c>
      <c r="G3218" t="s">
        <v>73</v>
      </c>
      <c r="H3218" t="s">
        <v>1460</v>
      </c>
      <c r="I3218" t="s">
        <v>1044</v>
      </c>
      <c r="J3218" t="s">
        <v>1139</v>
      </c>
    </row>
    <row r="3219" spans="1:10" x14ac:dyDescent="0.35">
      <c r="A3219" t="s">
        <v>10</v>
      </c>
      <c r="B3219" t="s">
        <v>1833</v>
      </c>
      <c r="C3219" s="227" t="s">
        <v>141</v>
      </c>
      <c r="D3219" s="227">
        <v>1458.86</v>
      </c>
      <c r="E3219" s="227" t="s">
        <v>75</v>
      </c>
      <c r="F3219" t="s">
        <v>76</v>
      </c>
      <c r="G3219" t="s">
        <v>73</v>
      </c>
      <c r="H3219" t="s">
        <v>1460</v>
      </c>
      <c r="I3219" t="s">
        <v>1044</v>
      </c>
      <c r="J3219" t="s">
        <v>1139</v>
      </c>
    </row>
    <row r="3220" spans="1:10" x14ac:dyDescent="0.35">
      <c r="A3220" t="s">
        <v>10</v>
      </c>
      <c r="B3220" t="s">
        <v>1833</v>
      </c>
      <c r="C3220" s="227" t="s">
        <v>484</v>
      </c>
      <c r="D3220" s="227">
        <v>179.83</v>
      </c>
      <c r="E3220" s="227" t="s">
        <v>75</v>
      </c>
      <c r="F3220" t="s">
        <v>76</v>
      </c>
      <c r="G3220" t="s">
        <v>73</v>
      </c>
      <c r="H3220" t="s">
        <v>1460</v>
      </c>
      <c r="I3220" t="s">
        <v>1044</v>
      </c>
      <c r="J3220" t="s">
        <v>1139</v>
      </c>
    </row>
    <row r="3221" spans="1:10" x14ac:dyDescent="0.35">
      <c r="A3221" t="s">
        <v>10</v>
      </c>
      <c r="B3221" t="s">
        <v>1833</v>
      </c>
      <c r="C3221" s="227" t="s">
        <v>359</v>
      </c>
      <c r="D3221" s="227">
        <v>1483.2</v>
      </c>
      <c r="E3221" s="227" t="s">
        <v>75</v>
      </c>
      <c r="F3221" t="s">
        <v>76</v>
      </c>
      <c r="G3221" t="s">
        <v>73</v>
      </c>
      <c r="H3221" t="s">
        <v>1460</v>
      </c>
      <c r="I3221" t="s">
        <v>1044</v>
      </c>
      <c r="J3221" t="s">
        <v>1139</v>
      </c>
    </row>
    <row r="3222" spans="1:10" x14ac:dyDescent="0.35">
      <c r="A3222" t="s">
        <v>10</v>
      </c>
      <c r="B3222" t="s">
        <v>1833</v>
      </c>
      <c r="C3222" s="227" t="s">
        <v>1085</v>
      </c>
      <c r="D3222" s="227">
        <v>294.77999999999997</v>
      </c>
      <c r="E3222" s="227" t="s">
        <v>75</v>
      </c>
      <c r="F3222" t="s">
        <v>76</v>
      </c>
      <c r="G3222" t="s">
        <v>73</v>
      </c>
      <c r="H3222" t="s">
        <v>1460</v>
      </c>
      <c r="I3222" t="s">
        <v>1044</v>
      </c>
      <c r="J3222" t="s">
        <v>1139</v>
      </c>
    </row>
    <row r="3223" spans="1:10" x14ac:dyDescent="0.35">
      <c r="A3223" t="s">
        <v>10</v>
      </c>
      <c r="B3223" t="s">
        <v>1833</v>
      </c>
      <c r="C3223" s="227" t="s">
        <v>363</v>
      </c>
      <c r="D3223" s="227">
        <v>1371.28</v>
      </c>
      <c r="E3223" s="227" t="s">
        <v>75</v>
      </c>
      <c r="F3223" t="s">
        <v>76</v>
      </c>
      <c r="G3223" t="s">
        <v>73</v>
      </c>
      <c r="H3223" t="s">
        <v>1460</v>
      </c>
      <c r="I3223" t="s">
        <v>1044</v>
      </c>
      <c r="J3223" t="s">
        <v>1139</v>
      </c>
    </row>
    <row r="3224" spans="1:10" x14ac:dyDescent="0.35">
      <c r="A3224" t="s">
        <v>10</v>
      </c>
      <c r="B3224" t="s">
        <v>1833</v>
      </c>
      <c r="C3224" s="227" t="s">
        <v>397</v>
      </c>
      <c r="D3224" s="227">
        <v>250.11</v>
      </c>
      <c r="E3224" s="227" t="s">
        <v>50</v>
      </c>
      <c r="F3224" t="s">
        <v>51</v>
      </c>
      <c r="G3224" t="s">
        <v>13</v>
      </c>
      <c r="H3224" t="s">
        <v>14</v>
      </c>
      <c r="I3224" t="s">
        <v>15</v>
      </c>
      <c r="J3224" t="s">
        <v>16</v>
      </c>
    </row>
    <row r="3225" spans="1:10" x14ac:dyDescent="0.35">
      <c r="A3225" t="s">
        <v>10</v>
      </c>
      <c r="B3225" t="s">
        <v>1833</v>
      </c>
      <c r="C3225" s="227" t="s">
        <v>368</v>
      </c>
      <c r="D3225" s="227">
        <v>120.39</v>
      </c>
      <c r="E3225" s="227" t="s">
        <v>203</v>
      </c>
      <c r="F3225" t="s">
        <v>204</v>
      </c>
      <c r="G3225" t="s">
        <v>73</v>
      </c>
      <c r="H3225" t="s">
        <v>1460</v>
      </c>
      <c r="I3225" t="s">
        <v>1044</v>
      </c>
      <c r="J3225" t="s">
        <v>1139</v>
      </c>
    </row>
    <row r="3226" spans="1:10" x14ac:dyDescent="0.35">
      <c r="A3226" t="s">
        <v>10</v>
      </c>
      <c r="B3226" t="s">
        <v>1833</v>
      </c>
      <c r="C3226" s="227" t="s">
        <v>1546</v>
      </c>
      <c r="D3226" s="227">
        <v>98.57</v>
      </c>
      <c r="E3226" s="227" t="s">
        <v>194</v>
      </c>
      <c r="F3226" t="s">
        <v>195</v>
      </c>
      <c r="G3226" t="s">
        <v>13</v>
      </c>
      <c r="H3226" t="s">
        <v>192</v>
      </c>
      <c r="I3226" t="s">
        <v>180</v>
      </c>
      <c r="J3226" t="s">
        <v>193</v>
      </c>
    </row>
    <row r="3227" spans="1:10" x14ac:dyDescent="0.35">
      <c r="A3227" t="s">
        <v>10</v>
      </c>
      <c r="B3227" t="s">
        <v>1833</v>
      </c>
      <c r="C3227" s="227" t="s">
        <v>945</v>
      </c>
      <c r="D3227" s="227">
        <v>121.13</v>
      </c>
      <c r="E3227" s="227" t="s">
        <v>47</v>
      </c>
      <c r="F3227" t="s">
        <v>48</v>
      </c>
      <c r="G3227" t="s">
        <v>13</v>
      </c>
      <c r="H3227" t="s">
        <v>14</v>
      </c>
      <c r="I3227" t="s">
        <v>15</v>
      </c>
      <c r="J3227" t="s">
        <v>16</v>
      </c>
    </row>
    <row r="3228" spans="1:10" x14ac:dyDescent="0.35">
      <c r="A3228" t="s">
        <v>10</v>
      </c>
      <c r="B3228" t="s">
        <v>1833</v>
      </c>
      <c r="C3228" s="227" t="s">
        <v>1566</v>
      </c>
      <c r="D3228" s="227">
        <v>120.41</v>
      </c>
      <c r="E3228" s="227" t="s">
        <v>47</v>
      </c>
      <c r="F3228" t="s">
        <v>48</v>
      </c>
      <c r="G3228" t="s">
        <v>13</v>
      </c>
      <c r="H3228" t="s">
        <v>14</v>
      </c>
      <c r="I3228" t="s">
        <v>15</v>
      </c>
      <c r="J3228" t="s">
        <v>16</v>
      </c>
    </row>
    <row r="3229" spans="1:10" x14ac:dyDescent="0.35">
      <c r="A3229" t="s">
        <v>10</v>
      </c>
      <c r="B3229" t="s">
        <v>1833</v>
      </c>
      <c r="C3229" s="227" t="s">
        <v>1842</v>
      </c>
      <c r="D3229" s="227">
        <v>121.13</v>
      </c>
      <c r="E3229" s="227" t="s">
        <v>47</v>
      </c>
      <c r="F3229" t="s">
        <v>48</v>
      </c>
      <c r="G3229" t="s">
        <v>13</v>
      </c>
      <c r="H3229" t="s">
        <v>14</v>
      </c>
      <c r="I3229" t="s">
        <v>15</v>
      </c>
      <c r="J3229" t="s">
        <v>16</v>
      </c>
    </row>
    <row r="3230" spans="1:10" x14ac:dyDescent="0.35">
      <c r="A3230" t="s">
        <v>10</v>
      </c>
      <c r="B3230" t="s">
        <v>1833</v>
      </c>
      <c r="C3230" s="227" t="s">
        <v>1690</v>
      </c>
      <c r="D3230" s="227">
        <v>74.81</v>
      </c>
      <c r="E3230" s="227" t="s">
        <v>47</v>
      </c>
      <c r="F3230" t="s">
        <v>48</v>
      </c>
      <c r="G3230" t="s">
        <v>13</v>
      </c>
      <c r="H3230" t="s">
        <v>14</v>
      </c>
      <c r="I3230" t="s">
        <v>15</v>
      </c>
      <c r="J3230" t="s">
        <v>16</v>
      </c>
    </row>
    <row r="3231" spans="1:10" x14ac:dyDescent="0.35">
      <c r="A3231" t="s">
        <v>10</v>
      </c>
      <c r="B3231" t="s">
        <v>1833</v>
      </c>
      <c r="C3231" s="227" t="s">
        <v>43</v>
      </c>
      <c r="D3231" s="227">
        <v>1.5</v>
      </c>
      <c r="E3231" s="227" t="s">
        <v>41</v>
      </c>
      <c r="F3231" t="s">
        <v>42</v>
      </c>
      <c r="G3231" t="s">
        <v>13</v>
      </c>
      <c r="H3231" t="s">
        <v>14</v>
      </c>
      <c r="I3231" t="s">
        <v>15</v>
      </c>
      <c r="J3231" t="s">
        <v>16</v>
      </c>
    </row>
    <row r="3232" spans="1:10" x14ac:dyDescent="0.35">
      <c r="A3232" t="s">
        <v>10</v>
      </c>
      <c r="B3232" t="s">
        <v>1833</v>
      </c>
      <c r="C3232" s="227" t="s">
        <v>391</v>
      </c>
      <c r="D3232" s="227">
        <v>194.17</v>
      </c>
      <c r="E3232" s="227" t="s">
        <v>45</v>
      </c>
      <c r="F3232" t="s">
        <v>46</v>
      </c>
      <c r="G3232" t="s">
        <v>13</v>
      </c>
      <c r="H3232" t="s">
        <v>14</v>
      </c>
      <c r="I3232" t="s">
        <v>15</v>
      </c>
      <c r="J3232" t="s">
        <v>16</v>
      </c>
    </row>
    <row r="3233" spans="1:10" x14ac:dyDescent="0.35">
      <c r="A3233" t="s">
        <v>10</v>
      </c>
      <c r="B3233" t="s">
        <v>1833</v>
      </c>
      <c r="C3233" s="227" t="s">
        <v>231</v>
      </c>
      <c r="D3233" s="227">
        <v>52.25</v>
      </c>
      <c r="E3233" s="227" t="s">
        <v>28</v>
      </c>
      <c r="F3233" t="s">
        <v>29</v>
      </c>
      <c r="G3233" t="s">
        <v>13</v>
      </c>
      <c r="H3233" t="s">
        <v>14</v>
      </c>
      <c r="I3233" t="s">
        <v>15</v>
      </c>
      <c r="J3233" t="s">
        <v>16</v>
      </c>
    </row>
    <row r="3234" spans="1:10" x14ac:dyDescent="0.35">
      <c r="A3234" t="s">
        <v>10</v>
      </c>
      <c r="B3234" t="s">
        <v>1833</v>
      </c>
      <c r="C3234" s="227" t="s">
        <v>787</v>
      </c>
      <c r="D3234" s="227">
        <v>136.82</v>
      </c>
      <c r="E3234" s="227" t="s">
        <v>28</v>
      </c>
      <c r="F3234" t="s">
        <v>29</v>
      </c>
      <c r="G3234" t="s">
        <v>13</v>
      </c>
      <c r="H3234" t="s">
        <v>14</v>
      </c>
      <c r="I3234" t="s">
        <v>15</v>
      </c>
      <c r="J3234" t="s">
        <v>16</v>
      </c>
    </row>
    <row r="3235" spans="1:10" x14ac:dyDescent="0.35">
      <c r="A3235" t="s">
        <v>10</v>
      </c>
      <c r="B3235" t="s">
        <v>1833</v>
      </c>
      <c r="C3235" s="227" t="s">
        <v>1843</v>
      </c>
      <c r="D3235" s="227">
        <v>43.03</v>
      </c>
      <c r="E3235" s="227" t="s">
        <v>28</v>
      </c>
      <c r="F3235" t="s">
        <v>29</v>
      </c>
      <c r="G3235" t="s">
        <v>13</v>
      </c>
      <c r="H3235" t="s">
        <v>14</v>
      </c>
      <c r="I3235" t="s">
        <v>15</v>
      </c>
      <c r="J3235" t="s">
        <v>16</v>
      </c>
    </row>
    <row r="3236" spans="1:10" x14ac:dyDescent="0.35">
      <c r="A3236" t="s">
        <v>10</v>
      </c>
      <c r="B3236" t="s">
        <v>1833</v>
      </c>
      <c r="C3236" s="227" t="s">
        <v>289</v>
      </c>
      <c r="D3236" s="227">
        <v>79.599999999999994</v>
      </c>
      <c r="E3236" s="227" t="s">
        <v>28</v>
      </c>
      <c r="F3236" t="s">
        <v>29</v>
      </c>
      <c r="G3236" t="s">
        <v>13</v>
      </c>
      <c r="H3236" t="s">
        <v>14</v>
      </c>
      <c r="I3236" t="s">
        <v>15</v>
      </c>
      <c r="J3236" t="s">
        <v>16</v>
      </c>
    </row>
    <row r="3237" spans="1:10" x14ac:dyDescent="0.35">
      <c r="A3237" t="s">
        <v>10</v>
      </c>
      <c r="B3237" t="s">
        <v>1833</v>
      </c>
      <c r="C3237" s="227" t="s">
        <v>290</v>
      </c>
      <c r="D3237" s="227">
        <v>79.73</v>
      </c>
      <c r="E3237" s="227" t="s">
        <v>28</v>
      </c>
      <c r="F3237" t="s">
        <v>29</v>
      </c>
      <c r="G3237" t="s">
        <v>13</v>
      </c>
      <c r="H3237" t="s">
        <v>14</v>
      </c>
      <c r="I3237" t="s">
        <v>15</v>
      </c>
      <c r="J3237" t="s">
        <v>16</v>
      </c>
    </row>
    <row r="3238" spans="1:10" x14ac:dyDescent="0.35">
      <c r="A3238" t="s">
        <v>10</v>
      </c>
      <c r="B3238" t="s">
        <v>1833</v>
      </c>
      <c r="C3238" s="227" t="s">
        <v>463</v>
      </c>
      <c r="D3238" s="227">
        <v>68.06</v>
      </c>
      <c r="E3238" s="227" t="s">
        <v>28</v>
      </c>
      <c r="F3238" t="s">
        <v>29</v>
      </c>
      <c r="G3238" t="s">
        <v>13</v>
      </c>
      <c r="H3238" t="s">
        <v>14</v>
      </c>
      <c r="I3238" t="s">
        <v>15</v>
      </c>
      <c r="J3238" t="s">
        <v>16</v>
      </c>
    </row>
    <row r="3239" spans="1:10" x14ac:dyDescent="0.35">
      <c r="A3239" t="s">
        <v>10</v>
      </c>
      <c r="B3239" t="s">
        <v>1833</v>
      </c>
      <c r="C3239" s="227" t="s">
        <v>477</v>
      </c>
      <c r="D3239" s="227">
        <v>87.62</v>
      </c>
      <c r="E3239" s="227" t="s">
        <v>28</v>
      </c>
      <c r="F3239" t="s">
        <v>29</v>
      </c>
      <c r="G3239" t="s">
        <v>13</v>
      </c>
      <c r="H3239" t="s">
        <v>14</v>
      </c>
      <c r="I3239" t="s">
        <v>15</v>
      </c>
      <c r="J3239" t="s">
        <v>16</v>
      </c>
    </row>
    <row r="3240" spans="1:10" x14ac:dyDescent="0.35">
      <c r="A3240" t="s">
        <v>10</v>
      </c>
      <c r="B3240" t="s">
        <v>1833</v>
      </c>
      <c r="C3240" s="227" t="s">
        <v>374</v>
      </c>
      <c r="D3240" s="227">
        <v>64.680000000000007</v>
      </c>
      <c r="E3240" s="227" t="s">
        <v>28</v>
      </c>
      <c r="F3240" t="s">
        <v>29</v>
      </c>
      <c r="G3240" t="s">
        <v>13</v>
      </c>
      <c r="H3240" t="s">
        <v>14</v>
      </c>
      <c r="I3240" t="s">
        <v>15</v>
      </c>
      <c r="J3240" t="s">
        <v>16</v>
      </c>
    </row>
    <row r="3241" spans="1:10" x14ac:dyDescent="0.35">
      <c r="A3241" t="s">
        <v>10</v>
      </c>
      <c r="B3241" t="s">
        <v>1833</v>
      </c>
      <c r="C3241" s="227" t="s">
        <v>357</v>
      </c>
      <c r="D3241" s="227">
        <v>65.98</v>
      </c>
      <c r="E3241" s="227" t="s">
        <v>28</v>
      </c>
      <c r="F3241" t="s">
        <v>29</v>
      </c>
      <c r="G3241" t="s">
        <v>13</v>
      </c>
      <c r="H3241" t="s">
        <v>14</v>
      </c>
      <c r="I3241" t="s">
        <v>15</v>
      </c>
      <c r="J3241" t="s">
        <v>16</v>
      </c>
    </row>
    <row r="3242" spans="1:10" x14ac:dyDescent="0.35">
      <c r="A3242" t="s">
        <v>10</v>
      </c>
      <c r="B3242" t="s">
        <v>1833</v>
      </c>
      <c r="C3242" s="227" t="s">
        <v>707</v>
      </c>
      <c r="D3242" s="227">
        <v>57.59</v>
      </c>
      <c r="E3242" s="227" t="s">
        <v>11</v>
      </c>
      <c r="F3242" t="s">
        <v>12</v>
      </c>
      <c r="G3242" t="s">
        <v>13</v>
      </c>
      <c r="H3242" t="s">
        <v>14</v>
      </c>
      <c r="I3242" t="s">
        <v>15</v>
      </c>
      <c r="J3242" t="s">
        <v>16</v>
      </c>
    </row>
    <row r="3243" spans="1:10" x14ac:dyDescent="0.35">
      <c r="A3243" t="s">
        <v>10</v>
      </c>
      <c r="B3243" t="s">
        <v>1833</v>
      </c>
      <c r="C3243" s="227" t="s">
        <v>501</v>
      </c>
      <c r="D3243" s="227">
        <v>88.74</v>
      </c>
      <c r="E3243" s="227" t="s">
        <v>11</v>
      </c>
      <c r="F3243" t="s">
        <v>12</v>
      </c>
      <c r="G3243" t="s">
        <v>13</v>
      </c>
      <c r="H3243" t="s">
        <v>14</v>
      </c>
      <c r="I3243" t="s">
        <v>15</v>
      </c>
      <c r="J3243" t="s">
        <v>16</v>
      </c>
    </row>
    <row r="3244" spans="1:10" x14ac:dyDescent="0.35">
      <c r="A3244" t="s">
        <v>10</v>
      </c>
      <c r="B3244" t="s">
        <v>1833</v>
      </c>
      <c r="C3244" s="227" t="s">
        <v>361</v>
      </c>
      <c r="D3244" s="227">
        <v>66.53</v>
      </c>
      <c r="E3244" s="227" t="s">
        <v>11</v>
      </c>
      <c r="F3244" t="s">
        <v>12</v>
      </c>
      <c r="G3244" t="s">
        <v>13</v>
      </c>
      <c r="H3244" t="s">
        <v>14</v>
      </c>
      <c r="I3244" t="s">
        <v>15</v>
      </c>
      <c r="J3244" t="s">
        <v>16</v>
      </c>
    </row>
    <row r="3245" spans="1:10" x14ac:dyDescent="0.35">
      <c r="A3245" t="s">
        <v>10</v>
      </c>
      <c r="B3245" t="s">
        <v>1833</v>
      </c>
      <c r="C3245" s="227" t="s">
        <v>829</v>
      </c>
      <c r="D3245" s="227">
        <v>88.74</v>
      </c>
      <c r="E3245" s="227" t="s">
        <v>11</v>
      </c>
      <c r="F3245" t="s">
        <v>12</v>
      </c>
      <c r="G3245" t="s">
        <v>13</v>
      </c>
      <c r="H3245" t="s">
        <v>14</v>
      </c>
      <c r="I3245" t="s">
        <v>15</v>
      </c>
      <c r="J3245" t="s">
        <v>16</v>
      </c>
    </row>
    <row r="3246" spans="1:10" x14ac:dyDescent="0.35">
      <c r="A3246" t="s">
        <v>10</v>
      </c>
      <c r="B3246" t="s">
        <v>1833</v>
      </c>
      <c r="C3246" s="227" t="s">
        <v>1664</v>
      </c>
      <c r="D3246" s="227">
        <v>187.44</v>
      </c>
      <c r="E3246" s="227" t="s">
        <v>11</v>
      </c>
      <c r="F3246" t="s">
        <v>12</v>
      </c>
      <c r="G3246" t="s">
        <v>13</v>
      </c>
      <c r="H3246" t="s">
        <v>14</v>
      </c>
      <c r="I3246" t="s">
        <v>15</v>
      </c>
      <c r="J3246" t="s">
        <v>16</v>
      </c>
    </row>
    <row r="3247" spans="1:10" x14ac:dyDescent="0.35">
      <c r="A3247" t="s">
        <v>10</v>
      </c>
      <c r="B3247" t="s">
        <v>1833</v>
      </c>
      <c r="C3247" s="227" t="s">
        <v>1599</v>
      </c>
      <c r="D3247" s="227">
        <v>1143.68</v>
      </c>
      <c r="E3247" s="227" t="s">
        <v>11</v>
      </c>
      <c r="F3247" t="s">
        <v>12</v>
      </c>
      <c r="G3247" t="s">
        <v>13</v>
      </c>
      <c r="H3247" t="s">
        <v>14</v>
      </c>
      <c r="I3247" t="s">
        <v>15</v>
      </c>
      <c r="J3247" t="s">
        <v>16</v>
      </c>
    </row>
    <row r="3248" spans="1:10" x14ac:dyDescent="0.35">
      <c r="A3248" t="s">
        <v>10</v>
      </c>
      <c r="B3248" t="s">
        <v>1833</v>
      </c>
      <c r="C3248" s="227" t="s">
        <v>663</v>
      </c>
      <c r="D3248" s="227">
        <v>153.79</v>
      </c>
      <c r="E3248" s="227" t="s">
        <v>11</v>
      </c>
      <c r="F3248" t="s">
        <v>12</v>
      </c>
      <c r="G3248" t="s">
        <v>13</v>
      </c>
      <c r="H3248" t="s">
        <v>14</v>
      </c>
      <c r="I3248" t="s">
        <v>15</v>
      </c>
      <c r="J3248" t="s">
        <v>16</v>
      </c>
    </row>
    <row r="3249" spans="1:10" x14ac:dyDescent="0.35">
      <c r="A3249" t="s">
        <v>10</v>
      </c>
      <c r="B3249" t="s">
        <v>1833</v>
      </c>
      <c r="C3249" s="227" t="s">
        <v>958</v>
      </c>
      <c r="D3249" s="227">
        <v>499.43</v>
      </c>
      <c r="E3249" s="227" t="s">
        <v>11</v>
      </c>
      <c r="F3249" t="s">
        <v>12</v>
      </c>
      <c r="G3249" t="s">
        <v>13</v>
      </c>
      <c r="H3249" t="s">
        <v>14</v>
      </c>
      <c r="I3249" t="s">
        <v>15</v>
      </c>
      <c r="J3249" t="s">
        <v>16</v>
      </c>
    </row>
    <row r="3250" spans="1:10" x14ac:dyDescent="0.35">
      <c r="A3250" t="s">
        <v>10</v>
      </c>
      <c r="B3250" t="s">
        <v>1833</v>
      </c>
      <c r="C3250" s="227" t="s">
        <v>1796</v>
      </c>
      <c r="D3250" s="227">
        <v>207.55</v>
      </c>
      <c r="E3250" s="227" t="s">
        <v>11</v>
      </c>
      <c r="F3250" t="s">
        <v>12</v>
      </c>
      <c r="G3250" t="s">
        <v>13</v>
      </c>
      <c r="H3250" t="s">
        <v>14</v>
      </c>
      <c r="I3250" t="s">
        <v>15</v>
      </c>
      <c r="J3250" t="s">
        <v>16</v>
      </c>
    </row>
    <row r="3251" spans="1:10" x14ac:dyDescent="0.35">
      <c r="A3251" t="s">
        <v>10</v>
      </c>
      <c r="B3251" t="s">
        <v>1833</v>
      </c>
      <c r="C3251" s="227" t="s">
        <v>1818</v>
      </c>
      <c r="D3251" s="227">
        <v>764.39</v>
      </c>
      <c r="E3251" s="227" t="s">
        <v>11</v>
      </c>
      <c r="F3251" t="s">
        <v>12</v>
      </c>
      <c r="G3251" t="s">
        <v>13</v>
      </c>
      <c r="H3251" t="s">
        <v>14</v>
      </c>
      <c r="I3251" t="s">
        <v>15</v>
      </c>
      <c r="J3251" t="s">
        <v>16</v>
      </c>
    </row>
    <row r="3252" spans="1:10" x14ac:dyDescent="0.35">
      <c r="A3252" t="s">
        <v>10</v>
      </c>
      <c r="B3252" t="s">
        <v>1833</v>
      </c>
      <c r="C3252" s="227" t="s">
        <v>1844</v>
      </c>
      <c r="D3252" s="227">
        <v>813.91</v>
      </c>
      <c r="E3252" s="227" t="s">
        <v>11</v>
      </c>
      <c r="F3252" t="s">
        <v>12</v>
      </c>
      <c r="G3252" t="s">
        <v>13</v>
      </c>
      <c r="H3252" t="s">
        <v>14</v>
      </c>
      <c r="I3252" t="s">
        <v>15</v>
      </c>
      <c r="J3252" t="s">
        <v>16</v>
      </c>
    </row>
    <row r="3253" spans="1:10" x14ac:dyDescent="0.35">
      <c r="A3253" t="s">
        <v>10</v>
      </c>
      <c r="B3253" t="s">
        <v>1833</v>
      </c>
      <c r="C3253" s="227" t="s">
        <v>38</v>
      </c>
      <c r="D3253" s="227">
        <v>94.83</v>
      </c>
      <c r="E3253" s="227" t="s">
        <v>36</v>
      </c>
      <c r="F3253" t="s">
        <v>37</v>
      </c>
      <c r="G3253" t="s">
        <v>13</v>
      </c>
      <c r="H3253" t="s">
        <v>14</v>
      </c>
      <c r="I3253" t="s">
        <v>15</v>
      </c>
      <c r="J3253" t="s">
        <v>16</v>
      </c>
    </row>
    <row r="3254" spans="1:10" x14ac:dyDescent="0.35">
      <c r="A3254" t="s">
        <v>10</v>
      </c>
      <c r="B3254" t="s">
        <v>1833</v>
      </c>
      <c r="C3254" s="227" t="s">
        <v>35</v>
      </c>
      <c r="D3254" s="227">
        <v>94.83</v>
      </c>
      <c r="E3254" s="227" t="s">
        <v>36</v>
      </c>
      <c r="F3254" t="s">
        <v>37</v>
      </c>
      <c r="G3254" t="s">
        <v>13</v>
      </c>
      <c r="H3254" t="s">
        <v>14</v>
      </c>
      <c r="I3254" t="s">
        <v>15</v>
      </c>
      <c r="J3254" t="s">
        <v>16</v>
      </c>
    </row>
    <row r="3255" spans="1:10" x14ac:dyDescent="0.35">
      <c r="A3255" t="s">
        <v>10</v>
      </c>
      <c r="B3255" t="s">
        <v>1833</v>
      </c>
      <c r="C3255" s="227" t="s">
        <v>377</v>
      </c>
      <c r="D3255" s="227">
        <v>94.83</v>
      </c>
      <c r="E3255" s="227" t="s">
        <v>36</v>
      </c>
      <c r="F3255" t="s">
        <v>37</v>
      </c>
      <c r="G3255" t="s">
        <v>13</v>
      </c>
      <c r="H3255" t="s">
        <v>14</v>
      </c>
      <c r="I3255" t="s">
        <v>15</v>
      </c>
      <c r="J3255" t="s">
        <v>16</v>
      </c>
    </row>
    <row r="3256" spans="1:10" x14ac:dyDescent="0.35">
      <c r="A3256" t="s">
        <v>10</v>
      </c>
      <c r="B3256" t="s">
        <v>1833</v>
      </c>
      <c r="C3256" s="227" t="s">
        <v>239</v>
      </c>
      <c r="D3256" s="227">
        <v>95</v>
      </c>
      <c r="E3256" s="227" t="s">
        <v>36</v>
      </c>
      <c r="F3256" t="s">
        <v>37</v>
      </c>
      <c r="G3256" t="s">
        <v>13</v>
      </c>
      <c r="H3256" t="s">
        <v>14</v>
      </c>
      <c r="I3256" t="s">
        <v>15</v>
      </c>
      <c r="J3256" t="s">
        <v>16</v>
      </c>
    </row>
    <row r="3257" spans="1:10" x14ac:dyDescent="0.35">
      <c r="A3257" t="s">
        <v>10</v>
      </c>
      <c r="B3257" t="s">
        <v>1833</v>
      </c>
      <c r="C3257" s="227" t="s">
        <v>750</v>
      </c>
      <c r="D3257" s="227">
        <v>107.69</v>
      </c>
      <c r="E3257" s="227" t="s">
        <v>11</v>
      </c>
      <c r="F3257" t="s">
        <v>12</v>
      </c>
      <c r="G3257" t="s">
        <v>13</v>
      </c>
      <c r="H3257" t="s">
        <v>14</v>
      </c>
      <c r="I3257" t="s">
        <v>15</v>
      </c>
      <c r="J3257" t="s">
        <v>16</v>
      </c>
    </row>
    <row r="3258" spans="1:10" x14ac:dyDescent="0.35">
      <c r="A3258" t="s">
        <v>10</v>
      </c>
      <c r="B3258" t="s">
        <v>1833</v>
      </c>
      <c r="C3258" s="227" t="s">
        <v>866</v>
      </c>
      <c r="D3258" s="227">
        <v>11.65</v>
      </c>
      <c r="E3258" s="227" t="s">
        <v>345</v>
      </c>
      <c r="F3258" t="s">
        <v>346</v>
      </c>
      <c r="G3258" t="s">
        <v>13</v>
      </c>
      <c r="H3258" t="s">
        <v>14</v>
      </c>
      <c r="I3258" t="s">
        <v>15</v>
      </c>
      <c r="J3258" t="s">
        <v>16</v>
      </c>
    </row>
    <row r="3259" spans="1:10" x14ac:dyDescent="0.35">
      <c r="A3259" t="s">
        <v>10</v>
      </c>
      <c r="B3259" t="s">
        <v>1833</v>
      </c>
      <c r="C3259" s="227" t="s">
        <v>131</v>
      </c>
      <c r="D3259" s="227">
        <v>18.77</v>
      </c>
      <c r="E3259" s="227" t="s">
        <v>345</v>
      </c>
      <c r="F3259" t="s">
        <v>346</v>
      </c>
      <c r="G3259" t="s">
        <v>13</v>
      </c>
      <c r="H3259" t="s">
        <v>14</v>
      </c>
      <c r="I3259" t="s">
        <v>15</v>
      </c>
      <c r="J3259" t="s">
        <v>16</v>
      </c>
    </row>
    <row r="3260" spans="1:10" x14ac:dyDescent="0.35">
      <c r="A3260" t="s">
        <v>10</v>
      </c>
      <c r="B3260" t="s">
        <v>1833</v>
      </c>
      <c r="C3260" s="227" t="s">
        <v>755</v>
      </c>
      <c r="D3260" s="227">
        <v>18.37</v>
      </c>
      <c r="E3260" s="227" t="s">
        <v>345</v>
      </c>
      <c r="F3260" t="s">
        <v>346</v>
      </c>
      <c r="G3260" t="s">
        <v>13</v>
      </c>
      <c r="H3260" t="s">
        <v>14</v>
      </c>
      <c r="I3260" t="s">
        <v>15</v>
      </c>
      <c r="J3260" t="s">
        <v>16</v>
      </c>
    </row>
    <row r="3261" spans="1:10" x14ac:dyDescent="0.35">
      <c r="A3261" t="s">
        <v>10</v>
      </c>
      <c r="B3261" t="s">
        <v>1833</v>
      </c>
      <c r="C3261" s="227" t="s">
        <v>464</v>
      </c>
      <c r="D3261" s="227">
        <v>65.98</v>
      </c>
      <c r="E3261" s="227" t="s">
        <v>345</v>
      </c>
      <c r="F3261" t="s">
        <v>346</v>
      </c>
      <c r="G3261" t="s">
        <v>13</v>
      </c>
      <c r="H3261" t="s">
        <v>14</v>
      </c>
      <c r="I3261" t="s">
        <v>15</v>
      </c>
      <c r="J3261" t="s">
        <v>16</v>
      </c>
    </row>
    <row r="3262" spans="1:10" x14ac:dyDescent="0.35">
      <c r="A3262" t="s">
        <v>10</v>
      </c>
      <c r="B3262" t="s">
        <v>1833</v>
      </c>
      <c r="C3262" s="227" t="s">
        <v>465</v>
      </c>
      <c r="D3262" s="227">
        <v>54.31</v>
      </c>
      <c r="E3262" s="227" t="s">
        <v>345</v>
      </c>
      <c r="F3262" t="s">
        <v>346</v>
      </c>
      <c r="G3262" t="s">
        <v>13</v>
      </c>
      <c r="H3262" t="s">
        <v>14</v>
      </c>
      <c r="I3262" t="s">
        <v>15</v>
      </c>
      <c r="J3262" t="s">
        <v>16</v>
      </c>
    </row>
    <row r="3263" spans="1:10" x14ac:dyDescent="0.35">
      <c r="A3263" t="s">
        <v>10</v>
      </c>
      <c r="B3263" t="s">
        <v>1833</v>
      </c>
      <c r="C3263" s="227" t="s">
        <v>473</v>
      </c>
      <c r="D3263" s="227">
        <v>68.39</v>
      </c>
      <c r="E3263" s="227" t="s">
        <v>345</v>
      </c>
      <c r="F3263" t="s">
        <v>346</v>
      </c>
      <c r="G3263" t="s">
        <v>13</v>
      </c>
      <c r="H3263" t="s">
        <v>14</v>
      </c>
      <c r="I3263" t="s">
        <v>15</v>
      </c>
      <c r="J3263" t="s">
        <v>16</v>
      </c>
    </row>
    <row r="3264" spans="1:10" x14ac:dyDescent="0.35">
      <c r="A3264" t="s">
        <v>10</v>
      </c>
      <c r="B3264" t="s">
        <v>1833</v>
      </c>
      <c r="C3264" s="227" t="s">
        <v>474</v>
      </c>
      <c r="D3264" s="227">
        <v>87.62</v>
      </c>
      <c r="E3264" s="227" t="s">
        <v>345</v>
      </c>
      <c r="F3264" t="s">
        <v>346</v>
      </c>
      <c r="G3264" t="s">
        <v>13</v>
      </c>
      <c r="H3264" t="s">
        <v>14</v>
      </c>
      <c r="I3264" t="s">
        <v>15</v>
      </c>
      <c r="J3264" t="s">
        <v>16</v>
      </c>
    </row>
    <row r="3265" spans="1:10" x14ac:dyDescent="0.35">
      <c r="A3265" t="s">
        <v>10</v>
      </c>
      <c r="B3265" t="s">
        <v>1833</v>
      </c>
      <c r="C3265" s="227" t="s">
        <v>151</v>
      </c>
      <c r="D3265" s="227">
        <v>13.42</v>
      </c>
      <c r="E3265" s="227" t="s">
        <v>345</v>
      </c>
      <c r="F3265" t="s">
        <v>346</v>
      </c>
      <c r="G3265" t="s">
        <v>13</v>
      </c>
      <c r="H3265" t="s">
        <v>14</v>
      </c>
      <c r="I3265" t="s">
        <v>15</v>
      </c>
      <c r="J3265" t="s">
        <v>16</v>
      </c>
    </row>
    <row r="3266" spans="1:10" x14ac:dyDescent="0.35">
      <c r="A3266" t="s">
        <v>10</v>
      </c>
      <c r="B3266" t="s">
        <v>1833</v>
      </c>
      <c r="C3266" s="227" t="s">
        <v>355</v>
      </c>
      <c r="D3266" s="227">
        <v>87.62</v>
      </c>
      <c r="E3266" s="227" t="s">
        <v>28</v>
      </c>
      <c r="F3266" t="s">
        <v>29</v>
      </c>
      <c r="G3266" t="s">
        <v>13</v>
      </c>
      <c r="H3266" t="s">
        <v>14</v>
      </c>
      <c r="I3266" t="s">
        <v>15</v>
      </c>
      <c r="J3266" t="s">
        <v>16</v>
      </c>
    </row>
    <row r="3267" spans="1:10" x14ac:dyDescent="0.35">
      <c r="A3267" t="s">
        <v>10</v>
      </c>
      <c r="B3267" t="s">
        <v>1833</v>
      </c>
      <c r="C3267" s="227" t="s">
        <v>292</v>
      </c>
      <c r="D3267" s="227">
        <v>179.5</v>
      </c>
      <c r="E3267" s="227" t="s">
        <v>50</v>
      </c>
      <c r="F3267" t="s">
        <v>51</v>
      </c>
      <c r="G3267" t="s">
        <v>13</v>
      </c>
      <c r="H3267" t="s">
        <v>14</v>
      </c>
      <c r="I3267" t="s">
        <v>15</v>
      </c>
      <c r="J3267" t="s">
        <v>16</v>
      </c>
    </row>
    <row r="3268" spans="1:10" x14ac:dyDescent="0.35">
      <c r="A3268" t="s">
        <v>10</v>
      </c>
      <c r="B3268" t="s">
        <v>1833</v>
      </c>
      <c r="C3268" s="227" t="s">
        <v>1022</v>
      </c>
      <c r="D3268" s="227">
        <v>91.83</v>
      </c>
      <c r="E3268" s="227" t="s">
        <v>50</v>
      </c>
      <c r="F3268" t="s">
        <v>51</v>
      </c>
      <c r="G3268" t="s">
        <v>13</v>
      </c>
      <c r="H3268" t="s">
        <v>14</v>
      </c>
      <c r="I3268" t="s">
        <v>15</v>
      </c>
      <c r="J3268" t="s">
        <v>16</v>
      </c>
    </row>
    <row r="3269" spans="1:10" x14ac:dyDescent="0.35">
      <c r="A3269" t="s">
        <v>10</v>
      </c>
      <c r="B3269" t="s">
        <v>1833</v>
      </c>
      <c r="C3269" s="227" t="s">
        <v>394</v>
      </c>
      <c r="D3269" s="227">
        <v>247.49</v>
      </c>
      <c r="E3269" s="227" t="s">
        <v>50</v>
      </c>
      <c r="F3269" t="s">
        <v>51</v>
      </c>
      <c r="G3269" t="s">
        <v>13</v>
      </c>
      <c r="H3269" t="s">
        <v>14</v>
      </c>
      <c r="I3269" t="s">
        <v>15</v>
      </c>
      <c r="J3269" t="s">
        <v>16</v>
      </c>
    </row>
    <row r="3270" spans="1:10" x14ac:dyDescent="0.35">
      <c r="A3270" t="s">
        <v>10</v>
      </c>
      <c r="B3270" t="s">
        <v>1833</v>
      </c>
      <c r="C3270" s="227" t="s">
        <v>49</v>
      </c>
      <c r="D3270" s="227">
        <v>250.11</v>
      </c>
      <c r="E3270" s="227" t="s">
        <v>50</v>
      </c>
      <c r="F3270" t="s">
        <v>51</v>
      </c>
      <c r="G3270" t="s">
        <v>13</v>
      </c>
      <c r="H3270" t="s">
        <v>14</v>
      </c>
      <c r="I3270" t="s">
        <v>15</v>
      </c>
      <c r="J3270" t="s">
        <v>16</v>
      </c>
    </row>
    <row r="3271" spans="1:10" x14ac:dyDescent="0.35">
      <c r="A3271" t="s">
        <v>10</v>
      </c>
      <c r="B3271" t="s">
        <v>1833</v>
      </c>
      <c r="C3271" s="227" t="s">
        <v>53</v>
      </c>
      <c r="D3271" s="227">
        <v>250.11</v>
      </c>
      <c r="E3271" s="227" t="s">
        <v>50</v>
      </c>
      <c r="F3271" t="s">
        <v>51</v>
      </c>
      <c r="G3271" t="s">
        <v>13</v>
      </c>
      <c r="H3271" t="s">
        <v>14</v>
      </c>
      <c r="I3271" t="s">
        <v>15</v>
      </c>
      <c r="J3271" t="s">
        <v>16</v>
      </c>
    </row>
    <row r="3272" spans="1:10" x14ac:dyDescent="0.35">
      <c r="A3272" t="s">
        <v>10</v>
      </c>
      <c r="B3272" t="s">
        <v>1833</v>
      </c>
      <c r="C3272" s="227" t="s">
        <v>635</v>
      </c>
      <c r="D3272" s="227">
        <v>0.85</v>
      </c>
      <c r="E3272" s="227" t="s">
        <v>41</v>
      </c>
      <c r="F3272" t="s">
        <v>42</v>
      </c>
      <c r="G3272" t="s">
        <v>13</v>
      </c>
      <c r="H3272" t="s">
        <v>14</v>
      </c>
      <c r="I3272" t="s">
        <v>15</v>
      </c>
      <c r="J3272" t="s">
        <v>16</v>
      </c>
    </row>
    <row r="3273" spans="1:10" x14ac:dyDescent="0.35">
      <c r="A3273" t="s">
        <v>10</v>
      </c>
      <c r="B3273" t="s">
        <v>1833</v>
      </c>
      <c r="C3273" s="227" t="s">
        <v>235</v>
      </c>
      <c r="D3273" s="227">
        <v>0.84</v>
      </c>
      <c r="E3273" s="227" t="s">
        <v>41</v>
      </c>
      <c r="F3273" t="s">
        <v>42</v>
      </c>
      <c r="G3273" t="s">
        <v>13</v>
      </c>
      <c r="H3273" t="s">
        <v>14</v>
      </c>
      <c r="I3273" t="s">
        <v>15</v>
      </c>
      <c r="J3273" t="s">
        <v>16</v>
      </c>
    </row>
    <row r="3274" spans="1:10" x14ac:dyDescent="0.35">
      <c r="A3274" t="s">
        <v>10</v>
      </c>
      <c r="B3274" t="s">
        <v>1833</v>
      </c>
      <c r="C3274" s="227" t="s">
        <v>238</v>
      </c>
      <c r="D3274" s="227">
        <v>0.83</v>
      </c>
      <c r="E3274" s="227" t="s">
        <v>41</v>
      </c>
      <c r="F3274" t="s">
        <v>42</v>
      </c>
      <c r="G3274" t="s">
        <v>13</v>
      </c>
      <c r="H3274" t="s">
        <v>14</v>
      </c>
      <c r="I3274" t="s">
        <v>15</v>
      </c>
      <c r="J3274" t="s">
        <v>16</v>
      </c>
    </row>
    <row r="3275" spans="1:10" x14ac:dyDescent="0.35">
      <c r="A3275" t="s">
        <v>10</v>
      </c>
      <c r="B3275" t="s">
        <v>1833</v>
      </c>
      <c r="C3275" s="227" t="s">
        <v>247</v>
      </c>
      <c r="D3275" s="227">
        <v>0.83</v>
      </c>
      <c r="E3275" s="227" t="s">
        <v>41</v>
      </c>
      <c r="F3275" t="s">
        <v>42</v>
      </c>
      <c r="G3275" t="s">
        <v>13</v>
      </c>
      <c r="H3275" t="s">
        <v>14</v>
      </c>
      <c r="I3275" t="s">
        <v>15</v>
      </c>
      <c r="J3275" t="s">
        <v>16</v>
      </c>
    </row>
    <row r="3276" spans="1:10" x14ac:dyDescent="0.35">
      <c r="A3276" t="s">
        <v>10</v>
      </c>
      <c r="B3276" t="s">
        <v>1833</v>
      </c>
      <c r="C3276" s="227" t="s">
        <v>246</v>
      </c>
      <c r="D3276" s="227">
        <v>1.83</v>
      </c>
      <c r="E3276" s="227" t="s">
        <v>41</v>
      </c>
      <c r="F3276" t="s">
        <v>42</v>
      </c>
      <c r="G3276" t="s">
        <v>13</v>
      </c>
      <c r="H3276" t="s">
        <v>14</v>
      </c>
      <c r="I3276" t="s">
        <v>15</v>
      </c>
      <c r="J3276" t="s">
        <v>16</v>
      </c>
    </row>
    <row r="3277" spans="1:10" x14ac:dyDescent="0.35">
      <c r="A3277" t="s">
        <v>10</v>
      </c>
      <c r="B3277" t="s">
        <v>1833</v>
      </c>
      <c r="C3277" s="227" t="s">
        <v>245</v>
      </c>
      <c r="D3277" s="227">
        <v>1</v>
      </c>
      <c r="E3277" s="227" t="s">
        <v>41</v>
      </c>
      <c r="F3277" t="s">
        <v>42</v>
      </c>
      <c r="G3277" t="s">
        <v>13</v>
      </c>
      <c r="H3277" t="s">
        <v>14</v>
      </c>
      <c r="I3277" t="s">
        <v>15</v>
      </c>
      <c r="J3277" t="s">
        <v>16</v>
      </c>
    </row>
    <row r="3278" spans="1:10" x14ac:dyDescent="0.35">
      <c r="A3278" t="s">
        <v>10</v>
      </c>
      <c r="B3278" t="s">
        <v>1833</v>
      </c>
      <c r="C3278" s="227" t="s">
        <v>1176</v>
      </c>
      <c r="D3278" s="227">
        <v>120.41</v>
      </c>
      <c r="E3278" s="227" t="s">
        <v>45</v>
      </c>
      <c r="F3278" t="s">
        <v>46</v>
      </c>
      <c r="G3278" t="s">
        <v>13</v>
      </c>
      <c r="H3278" t="s">
        <v>14</v>
      </c>
      <c r="I3278" t="s">
        <v>15</v>
      </c>
      <c r="J3278" t="s">
        <v>16</v>
      </c>
    </row>
    <row r="3279" spans="1:10" x14ac:dyDescent="0.35">
      <c r="A3279" t="s">
        <v>10</v>
      </c>
      <c r="B3279" t="s">
        <v>1833</v>
      </c>
      <c r="C3279" s="227" t="s">
        <v>257</v>
      </c>
      <c r="D3279" s="227">
        <v>50.95</v>
      </c>
      <c r="E3279" s="227" t="s">
        <v>769</v>
      </c>
      <c r="F3279" t="s">
        <v>770</v>
      </c>
      <c r="G3279" t="s">
        <v>13</v>
      </c>
      <c r="H3279" t="s">
        <v>14</v>
      </c>
      <c r="I3279" t="s">
        <v>15</v>
      </c>
      <c r="J3279" t="s">
        <v>16</v>
      </c>
    </row>
    <row r="3280" spans="1:10" x14ac:dyDescent="0.35">
      <c r="A3280" t="s">
        <v>10</v>
      </c>
      <c r="B3280" t="s">
        <v>1833</v>
      </c>
      <c r="C3280" s="227" t="s">
        <v>330</v>
      </c>
      <c r="D3280" s="227">
        <v>46.89</v>
      </c>
      <c r="E3280" s="227" t="s">
        <v>769</v>
      </c>
      <c r="F3280" t="s">
        <v>770</v>
      </c>
      <c r="G3280" t="s">
        <v>13</v>
      </c>
      <c r="H3280" t="s">
        <v>14</v>
      </c>
      <c r="I3280" t="s">
        <v>15</v>
      </c>
      <c r="J3280" t="s">
        <v>16</v>
      </c>
    </row>
    <row r="3281" spans="1:10" x14ac:dyDescent="0.35">
      <c r="A3281" t="s">
        <v>10</v>
      </c>
      <c r="B3281" t="s">
        <v>1833</v>
      </c>
      <c r="C3281" s="227" t="s">
        <v>333</v>
      </c>
      <c r="D3281" s="227">
        <v>46.89</v>
      </c>
      <c r="E3281" s="227" t="s">
        <v>769</v>
      </c>
      <c r="F3281" t="s">
        <v>770</v>
      </c>
      <c r="G3281" t="s">
        <v>13</v>
      </c>
      <c r="H3281" t="s">
        <v>14</v>
      </c>
      <c r="I3281" t="s">
        <v>15</v>
      </c>
      <c r="J3281" t="s">
        <v>16</v>
      </c>
    </row>
    <row r="3282" spans="1:10" x14ac:dyDescent="0.35">
      <c r="A3282" t="s">
        <v>10</v>
      </c>
      <c r="B3282" t="s">
        <v>1833</v>
      </c>
      <c r="C3282" s="227" t="s">
        <v>331</v>
      </c>
      <c r="D3282" s="227">
        <v>50.95</v>
      </c>
      <c r="E3282" s="227" t="s">
        <v>769</v>
      </c>
      <c r="F3282" t="s">
        <v>770</v>
      </c>
      <c r="G3282" t="s">
        <v>13</v>
      </c>
      <c r="H3282" t="s">
        <v>14</v>
      </c>
      <c r="I3282" t="s">
        <v>15</v>
      </c>
      <c r="J3282" t="s">
        <v>16</v>
      </c>
    </row>
    <row r="3283" spans="1:10" x14ac:dyDescent="0.35">
      <c r="A3283" t="s">
        <v>10</v>
      </c>
      <c r="B3283" t="s">
        <v>1833</v>
      </c>
      <c r="C3283" s="227" t="s">
        <v>692</v>
      </c>
      <c r="D3283" s="227">
        <v>224.08</v>
      </c>
      <c r="E3283" s="227" t="s">
        <v>55</v>
      </c>
      <c r="F3283" t="s">
        <v>56</v>
      </c>
      <c r="G3283" t="s">
        <v>13</v>
      </c>
      <c r="H3283" t="s">
        <v>57</v>
      </c>
      <c r="I3283" t="s">
        <v>15</v>
      </c>
      <c r="J3283" t="s">
        <v>58</v>
      </c>
    </row>
    <row r="3284" spans="1:10" x14ac:dyDescent="0.35">
      <c r="A3284" t="s">
        <v>10</v>
      </c>
      <c r="B3284" t="s">
        <v>1833</v>
      </c>
      <c r="C3284" s="227" t="s">
        <v>1845</v>
      </c>
      <c r="D3284" s="227">
        <v>54.12</v>
      </c>
      <c r="E3284" s="227" t="s">
        <v>55</v>
      </c>
      <c r="F3284" t="s">
        <v>56</v>
      </c>
      <c r="G3284" t="s">
        <v>13</v>
      </c>
      <c r="H3284" t="s">
        <v>57</v>
      </c>
      <c r="I3284" t="s">
        <v>15</v>
      </c>
      <c r="J3284" t="s">
        <v>58</v>
      </c>
    </row>
    <row r="3285" spans="1:10" x14ac:dyDescent="0.35">
      <c r="A3285" t="s">
        <v>10</v>
      </c>
      <c r="B3285" t="s">
        <v>1833</v>
      </c>
      <c r="C3285" s="227" t="s">
        <v>1846</v>
      </c>
      <c r="D3285" s="227">
        <v>54.12</v>
      </c>
      <c r="E3285" s="227" t="s">
        <v>55</v>
      </c>
      <c r="F3285" t="s">
        <v>56</v>
      </c>
      <c r="G3285" t="s">
        <v>13</v>
      </c>
      <c r="H3285" t="s">
        <v>57</v>
      </c>
      <c r="I3285" t="s">
        <v>15</v>
      </c>
      <c r="J3285" t="s">
        <v>58</v>
      </c>
    </row>
    <row r="3286" spans="1:10" x14ac:dyDescent="0.35">
      <c r="A3286" t="s">
        <v>10</v>
      </c>
      <c r="B3286" t="s">
        <v>1833</v>
      </c>
      <c r="C3286" s="227" t="s">
        <v>867</v>
      </c>
      <c r="D3286" s="227">
        <v>55.34</v>
      </c>
      <c r="E3286" s="227" t="s">
        <v>55</v>
      </c>
      <c r="F3286" t="s">
        <v>56</v>
      </c>
      <c r="G3286" t="s">
        <v>13</v>
      </c>
      <c r="H3286" t="s">
        <v>57</v>
      </c>
      <c r="I3286" t="s">
        <v>15</v>
      </c>
      <c r="J3286" t="s">
        <v>58</v>
      </c>
    </row>
    <row r="3287" spans="1:10" x14ac:dyDescent="0.35">
      <c r="A3287" t="s">
        <v>10</v>
      </c>
      <c r="B3287" t="s">
        <v>1833</v>
      </c>
      <c r="C3287" s="227" t="s">
        <v>339</v>
      </c>
      <c r="D3287" s="227">
        <v>222.37</v>
      </c>
      <c r="E3287" s="227" t="s">
        <v>18</v>
      </c>
      <c r="F3287" t="s">
        <v>19</v>
      </c>
      <c r="G3287" t="s">
        <v>13</v>
      </c>
      <c r="H3287" t="s">
        <v>14</v>
      </c>
      <c r="I3287" t="s">
        <v>15</v>
      </c>
      <c r="J3287" t="s">
        <v>16</v>
      </c>
    </row>
    <row r="3288" spans="1:10" x14ac:dyDescent="0.35">
      <c r="A3288" t="s">
        <v>10</v>
      </c>
      <c r="B3288" t="s">
        <v>1833</v>
      </c>
      <c r="C3288" s="227" t="s">
        <v>340</v>
      </c>
      <c r="D3288" s="227">
        <v>65.39</v>
      </c>
      <c r="E3288" s="227" t="s">
        <v>18</v>
      </c>
      <c r="F3288" t="s">
        <v>19</v>
      </c>
      <c r="G3288" t="s">
        <v>13</v>
      </c>
      <c r="H3288" t="s">
        <v>14</v>
      </c>
      <c r="I3288" t="s">
        <v>15</v>
      </c>
      <c r="J3288" t="s">
        <v>16</v>
      </c>
    </row>
    <row r="3289" spans="1:10" x14ac:dyDescent="0.35">
      <c r="A3289" t="s">
        <v>10</v>
      </c>
      <c r="B3289" t="s">
        <v>1833</v>
      </c>
      <c r="C3289" s="227" t="s">
        <v>341</v>
      </c>
      <c r="D3289" s="227">
        <v>66.27</v>
      </c>
      <c r="E3289" s="227" t="s">
        <v>18</v>
      </c>
      <c r="F3289" t="s">
        <v>19</v>
      </c>
      <c r="G3289" t="s">
        <v>13</v>
      </c>
      <c r="H3289" t="s">
        <v>14</v>
      </c>
      <c r="I3289" t="s">
        <v>15</v>
      </c>
      <c r="J3289" t="s">
        <v>16</v>
      </c>
    </row>
    <row r="3290" spans="1:10" x14ac:dyDescent="0.35">
      <c r="A3290" t="s">
        <v>10</v>
      </c>
      <c r="B3290" t="s">
        <v>1833</v>
      </c>
      <c r="C3290" s="227" t="s">
        <v>250</v>
      </c>
      <c r="D3290" s="227">
        <v>639.84</v>
      </c>
      <c r="E3290" s="227" t="s">
        <v>18</v>
      </c>
      <c r="F3290" t="s">
        <v>19</v>
      </c>
      <c r="G3290" t="s">
        <v>13</v>
      </c>
      <c r="H3290" t="s">
        <v>14</v>
      </c>
      <c r="I3290" t="s">
        <v>15</v>
      </c>
      <c r="J3290" t="s">
        <v>16</v>
      </c>
    </row>
    <row r="3291" spans="1:10" x14ac:dyDescent="0.35">
      <c r="A3291" t="s">
        <v>10</v>
      </c>
      <c r="B3291" t="s">
        <v>1833</v>
      </c>
      <c r="C3291" s="227" t="s">
        <v>251</v>
      </c>
      <c r="D3291" s="227">
        <v>186.18</v>
      </c>
      <c r="E3291" s="227" t="s">
        <v>18</v>
      </c>
      <c r="F3291" t="s">
        <v>19</v>
      </c>
      <c r="G3291" t="s">
        <v>13</v>
      </c>
      <c r="H3291" t="s">
        <v>14</v>
      </c>
      <c r="I3291" t="s">
        <v>15</v>
      </c>
      <c r="J3291" t="s">
        <v>16</v>
      </c>
    </row>
    <row r="3292" spans="1:10" x14ac:dyDescent="0.35">
      <c r="A3292" t="s">
        <v>10</v>
      </c>
      <c r="B3292" t="s">
        <v>1833</v>
      </c>
      <c r="C3292" s="227" t="s">
        <v>252</v>
      </c>
      <c r="D3292" s="227">
        <v>166.46</v>
      </c>
      <c r="E3292" s="227" t="s">
        <v>18</v>
      </c>
      <c r="F3292" t="s">
        <v>19</v>
      </c>
      <c r="G3292" t="s">
        <v>13</v>
      </c>
      <c r="H3292" t="s">
        <v>14</v>
      </c>
      <c r="I3292" t="s">
        <v>15</v>
      </c>
      <c r="J3292" t="s">
        <v>16</v>
      </c>
    </row>
    <row r="3293" spans="1:10" x14ac:dyDescent="0.35">
      <c r="A3293" t="s">
        <v>10</v>
      </c>
      <c r="B3293" t="s">
        <v>1833</v>
      </c>
      <c r="C3293" s="227" t="s">
        <v>24</v>
      </c>
      <c r="D3293" s="227">
        <v>223.09</v>
      </c>
      <c r="E3293" s="227" t="s">
        <v>18</v>
      </c>
      <c r="F3293" t="s">
        <v>19</v>
      </c>
      <c r="G3293" t="s">
        <v>13</v>
      </c>
      <c r="H3293" t="s">
        <v>14</v>
      </c>
      <c r="I3293" t="s">
        <v>15</v>
      </c>
      <c r="J3293" t="s">
        <v>16</v>
      </c>
    </row>
    <row r="3294" spans="1:10" x14ac:dyDescent="0.35">
      <c r="A3294" t="s">
        <v>10</v>
      </c>
      <c r="B3294" t="s">
        <v>1833</v>
      </c>
      <c r="C3294" s="227" t="s">
        <v>25</v>
      </c>
      <c r="D3294" s="227">
        <v>65.39</v>
      </c>
      <c r="E3294" s="227" t="s">
        <v>18</v>
      </c>
      <c r="F3294" t="s">
        <v>19</v>
      </c>
      <c r="G3294" t="s">
        <v>13</v>
      </c>
      <c r="H3294" t="s">
        <v>14</v>
      </c>
      <c r="I3294" t="s">
        <v>15</v>
      </c>
      <c r="J3294" t="s">
        <v>16</v>
      </c>
    </row>
    <row r="3295" spans="1:10" x14ac:dyDescent="0.35">
      <c r="A3295" t="s">
        <v>10</v>
      </c>
      <c r="B3295" t="s">
        <v>1833</v>
      </c>
      <c r="C3295" s="227" t="s">
        <v>26</v>
      </c>
      <c r="D3295" s="227">
        <v>65.05</v>
      </c>
      <c r="E3295" s="227" t="s">
        <v>18</v>
      </c>
      <c r="F3295" t="s">
        <v>19</v>
      </c>
      <c r="G3295" t="s">
        <v>13</v>
      </c>
      <c r="H3295" t="s">
        <v>14</v>
      </c>
      <c r="I3295" t="s">
        <v>15</v>
      </c>
      <c r="J3295" t="s">
        <v>16</v>
      </c>
    </row>
    <row r="3296" spans="1:10" x14ac:dyDescent="0.35">
      <c r="A3296" t="s">
        <v>10</v>
      </c>
      <c r="B3296" t="s">
        <v>1833</v>
      </c>
      <c r="C3296" s="227" t="s">
        <v>337</v>
      </c>
      <c r="D3296" s="227">
        <v>216.18</v>
      </c>
      <c r="E3296" s="227" t="s">
        <v>18</v>
      </c>
      <c r="F3296" t="s">
        <v>19</v>
      </c>
      <c r="G3296" t="s">
        <v>13</v>
      </c>
      <c r="H3296" t="s">
        <v>14</v>
      </c>
      <c r="I3296" t="s">
        <v>15</v>
      </c>
      <c r="J3296" t="s">
        <v>16</v>
      </c>
    </row>
    <row r="3297" spans="1:10" x14ac:dyDescent="0.35">
      <c r="A3297" t="s">
        <v>10</v>
      </c>
      <c r="B3297" t="s">
        <v>1833</v>
      </c>
      <c r="C3297" s="227" t="s">
        <v>338</v>
      </c>
      <c r="D3297" s="227">
        <v>69.31</v>
      </c>
      <c r="E3297" s="227" t="s">
        <v>18</v>
      </c>
      <c r="F3297" t="s">
        <v>19</v>
      </c>
      <c r="G3297" t="s">
        <v>13</v>
      </c>
      <c r="H3297" t="s">
        <v>14</v>
      </c>
      <c r="I3297" t="s">
        <v>15</v>
      </c>
      <c r="J3297" t="s">
        <v>16</v>
      </c>
    </row>
    <row r="3298" spans="1:10" x14ac:dyDescent="0.35">
      <c r="A3298" t="s">
        <v>10</v>
      </c>
      <c r="B3298" t="s">
        <v>1833</v>
      </c>
      <c r="C3298" s="227" t="s">
        <v>660</v>
      </c>
      <c r="D3298" s="227">
        <v>69.31</v>
      </c>
      <c r="E3298" s="227" t="s">
        <v>18</v>
      </c>
      <c r="F3298" t="s">
        <v>19</v>
      </c>
      <c r="G3298" t="s">
        <v>13</v>
      </c>
      <c r="H3298" t="s">
        <v>14</v>
      </c>
      <c r="I3298" t="s">
        <v>15</v>
      </c>
      <c r="J3298" t="s">
        <v>16</v>
      </c>
    </row>
    <row r="3299" spans="1:10" x14ac:dyDescent="0.35">
      <c r="A3299" t="s">
        <v>10</v>
      </c>
      <c r="B3299" t="s">
        <v>1833</v>
      </c>
      <c r="C3299" s="227" t="s">
        <v>17</v>
      </c>
      <c r="D3299" s="227">
        <v>307.38</v>
      </c>
      <c r="E3299" s="227" t="s">
        <v>18</v>
      </c>
      <c r="F3299" t="s">
        <v>19</v>
      </c>
      <c r="G3299" t="s">
        <v>13</v>
      </c>
      <c r="H3299" t="s">
        <v>14</v>
      </c>
      <c r="I3299" t="s">
        <v>15</v>
      </c>
      <c r="J3299" t="s">
        <v>16</v>
      </c>
    </row>
    <row r="3300" spans="1:10" x14ac:dyDescent="0.35">
      <c r="A3300" t="s">
        <v>10</v>
      </c>
      <c r="B3300" t="s">
        <v>1833</v>
      </c>
      <c r="C3300" s="227" t="s">
        <v>20</v>
      </c>
      <c r="D3300" s="227">
        <v>102.67</v>
      </c>
      <c r="E3300" s="227" t="s">
        <v>18</v>
      </c>
      <c r="F3300" t="s">
        <v>19</v>
      </c>
      <c r="G3300" t="s">
        <v>13</v>
      </c>
      <c r="H3300" t="s">
        <v>14</v>
      </c>
      <c r="I3300" t="s">
        <v>15</v>
      </c>
      <c r="J3300" t="s">
        <v>16</v>
      </c>
    </row>
    <row r="3301" spans="1:10" x14ac:dyDescent="0.35">
      <c r="A3301" t="s">
        <v>10</v>
      </c>
      <c r="B3301" t="s">
        <v>1833</v>
      </c>
      <c r="C3301" s="227" t="s">
        <v>21</v>
      </c>
      <c r="D3301" s="227">
        <v>126.37</v>
      </c>
      <c r="E3301" s="227" t="s">
        <v>18</v>
      </c>
      <c r="F3301" t="s">
        <v>19</v>
      </c>
      <c r="G3301" t="s">
        <v>13</v>
      </c>
      <c r="H3301" t="s">
        <v>14</v>
      </c>
      <c r="I3301" t="s">
        <v>15</v>
      </c>
      <c r="J3301" t="s">
        <v>16</v>
      </c>
    </row>
    <row r="3302" spans="1:10" x14ac:dyDescent="0.35">
      <c r="A3302" t="s">
        <v>10</v>
      </c>
      <c r="B3302" t="s">
        <v>1833</v>
      </c>
      <c r="C3302" s="227" t="s">
        <v>22</v>
      </c>
      <c r="D3302" s="227">
        <v>120.64</v>
      </c>
      <c r="E3302" s="227" t="s">
        <v>18</v>
      </c>
      <c r="F3302" t="s">
        <v>19</v>
      </c>
      <c r="G3302" t="s">
        <v>13</v>
      </c>
      <c r="H3302" t="s">
        <v>14</v>
      </c>
      <c r="I3302" t="s">
        <v>15</v>
      </c>
      <c r="J3302" t="s">
        <v>16</v>
      </c>
    </row>
    <row r="3303" spans="1:10" x14ac:dyDescent="0.35">
      <c r="A3303" t="s">
        <v>10</v>
      </c>
      <c r="B3303" t="s">
        <v>1833</v>
      </c>
      <c r="C3303" s="227" t="s">
        <v>733</v>
      </c>
      <c r="D3303" s="227">
        <v>76.94</v>
      </c>
      <c r="E3303" s="227" t="s">
        <v>196</v>
      </c>
      <c r="F3303" t="s">
        <v>197</v>
      </c>
      <c r="G3303" t="s">
        <v>73</v>
      </c>
      <c r="H3303" t="s">
        <v>1460</v>
      </c>
      <c r="I3303" t="s">
        <v>1044</v>
      </c>
      <c r="J3303" t="s">
        <v>1139</v>
      </c>
    </row>
    <row r="3304" spans="1:10" x14ac:dyDescent="0.35">
      <c r="A3304" t="s">
        <v>10</v>
      </c>
      <c r="B3304" t="s">
        <v>1833</v>
      </c>
      <c r="C3304" s="227" t="s">
        <v>356</v>
      </c>
      <c r="D3304" s="227">
        <v>56.62</v>
      </c>
      <c r="E3304" s="227" t="s">
        <v>196</v>
      </c>
      <c r="F3304" t="s">
        <v>197</v>
      </c>
      <c r="G3304" t="s">
        <v>73</v>
      </c>
      <c r="H3304" t="s">
        <v>1460</v>
      </c>
      <c r="I3304" t="s">
        <v>1044</v>
      </c>
      <c r="J3304" t="s">
        <v>1139</v>
      </c>
    </row>
    <row r="3305" spans="1:10" x14ac:dyDescent="0.35">
      <c r="A3305" t="s">
        <v>10</v>
      </c>
      <c r="B3305" t="s">
        <v>1833</v>
      </c>
      <c r="C3305" s="227" t="s">
        <v>293</v>
      </c>
      <c r="D3305" s="227">
        <v>79.36</v>
      </c>
      <c r="E3305" s="227" t="s">
        <v>196</v>
      </c>
      <c r="F3305" t="s">
        <v>197</v>
      </c>
      <c r="G3305" t="s">
        <v>73</v>
      </c>
      <c r="H3305" t="s">
        <v>1460</v>
      </c>
      <c r="I3305" t="s">
        <v>1044</v>
      </c>
      <c r="J3305" t="s">
        <v>1139</v>
      </c>
    </row>
    <row r="3306" spans="1:10" x14ac:dyDescent="0.35">
      <c r="A3306" t="s">
        <v>10</v>
      </c>
      <c r="B3306" t="s">
        <v>1833</v>
      </c>
      <c r="C3306" s="227" t="s">
        <v>823</v>
      </c>
      <c r="D3306" s="227">
        <v>139.09</v>
      </c>
      <c r="E3306" s="227" t="s">
        <v>65</v>
      </c>
      <c r="F3306" t="s">
        <v>66</v>
      </c>
      <c r="G3306" t="s">
        <v>80</v>
      </c>
      <c r="H3306" t="s">
        <v>1460</v>
      </c>
      <c r="I3306" t="s">
        <v>1044</v>
      </c>
      <c r="J3306" t="s">
        <v>1139</v>
      </c>
    </row>
    <row r="3307" spans="1:10" x14ac:dyDescent="0.35">
      <c r="A3307" t="s">
        <v>10</v>
      </c>
      <c r="B3307" t="s">
        <v>1833</v>
      </c>
      <c r="C3307" s="227" t="s">
        <v>824</v>
      </c>
      <c r="D3307" s="227">
        <v>135.38</v>
      </c>
      <c r="E3307" s="227" t="s">
        <v>65</v>
      </c>
      <c r="F3307" t="s">
        <v>66</v>
      </c>
      <c r="G3307" t="s">
        <v>80</v>
      </c>
      <c r="H3307" t="s">
        <v>1460</v>
      </c>
      <c r="I3307" t="s">
        <v>1044</v>
      </c>
      <c r="J3307" t="s">
        <v>1139</v>
      </c>
    </row>
    <row r="3308" spans="1:10" x14ac:dyDescent="0.35">
      <c r="A3308" t="s">
        <v>10</v>
      </c>
      <c r="B3308" t="s">
        <v>1833</v>
      </c>
      <c r="C3308" s="227" t="s">
        <v>119</v>
      </c>
      <c r="D3308" s="227">
        <v>135.08000000000001</v>
      </c>
      <c r="E3308" s="227" t="s">
        <v>65</v>
      </c>
      <c r="F3308" t="s">
        <v>66</v>
      </c>
      <c r="G3308" t="s">
        <v>80</v>
      </c>
      <c r="H3308" t="s">
        <v>1460</v>
      </c>
      <c r="I3308" t="s">
        <v>1044</v>
      </c>
      <c r="J3308" t="s">
        <v>1139</v>
      </c>
    </row>
    <row r="3309" spans="1:10" x14ac:dyDescent="0.35">
      <c r="A3309" t="s">
        <v>10</v>
      </c>
      <c r="B3309" t="s">
        <v>1833</v>
      </c>
      <c r="C3309" s="227" t="s">
        <v>433</v>
      </c>
      <c r="D3309" s="227">
        <v>86.75</v>
      </c>
      <c r="E3309" s="227" t="s">
        <v>65</v>
      </c>
      <c r="F3309" t="s">
        <v>66</v>
      </c>
      <c r="G3309" t="s">
        <v>80</v>
      </c>
      <c r="H3309" t="s">
        <v>1460</v>
      </c>
      <c r="I3309" t="s">
        <v>1044</v>
      </c>
      <c r="J3309" t="s">
        <v>1139</v>
      </c>
    </row>
    <row r="3310" spans="1:10" x14ac:dyDescent="0.35">
      <c r="A3310" t="s">
        <v>10</v>
      </c>
      <c r="B3310" t="s">
        <v>1833</v>
      </c>
      <c r="C3310" s="227" t="s">
        <v>759</v>
      </c>
      <c r="D3310" s="227">
        <v>79.36</v>
      </c>
      <c r="E3310" s="227" t="s">
        <v>196</v>
      </c>
      <c r="F3310" t="s">
        <v>197</v>
      </c>
      <c r="G3310" t="s">
        <v>73</v>
      </c>
      <c r="H3310" t="s">
        <v>1460</v>
      </c>
      <c r="I3310" t="s">
        <v>1044</v>
      </c>
      <c r="J3310" t="s">
        <v>1139</v>
      </c>
    </row>
    <row r="3311" spans="1:10" x14ac:dyDescent="0.35">
      <c r="A3311" t="s">
        <v>10</v>
      </c>
      <c r="B3311" t="s">
        <v>1833</v>
      </c>
      <c r="C3311" s="227" t="s">
        <v>1847</v>
      </c>
      <c r="D3311" s="227">
        <v>79.36</v>
      </c>
      <c r="E3311" s="227" t="s">
        <v>196</v>
      </c>
      <c r="F3311" t="s">
        <v>197</v>
      </c>
      <c r="G3311" t="s">
        <v>73</v>
      </c>
      <c r="H3311" t="s">
        <v>1460</v>
      </c>
      <c r="I3311" t="s">
        <v>1044</v>
      </c>
      <c r="J3311" t="s">
        <v>1139</v>
      </c>
    </row>
    <row r="3312" spans="1:10" x14ac:dyDescent="0.35">
      <c r="A3312" t="s">
        <v>10</v>
      </c>
      <c r="B3312" t="s">
        <v>1833</v>
      </c>
      <c r="C3312" s="227" t="s">
        <v>459</v>
      </c>
      <c r="D3312" s="227">
        <v>168.82</v>
      </c>
      <c r="E3312" s="227" t="s">
        <v>196</v>
      </c>
      <c r="F3312" t="s">
        <v>197</v>
      </c>
      <c r="G3312" t="s">
        <v>73</v>
      </c>
      <c r="H3312" t="s">
        <v>1460</v>
      </c>
      <c r="I3312" t="s">
        <v>1044</v>
      </c>
      <c r="J3312" t="s">
        <v>1139</v>
      </c>
    </row>
    <row r="3313" spans="1:10" x14ac:dyDescent="0.35">
      <c r="A3313" t="s">
        <v>10</v>
      </c>
      <c r="B3313" t="s">
        <v>1833</v>
      </c>
      <c r="C3313" s="227" t="s">
        <v>130</v>
      </c>
      <c r="D3313" s="227">
        <v>79.36</v>
      </c>
      <c r="E3313" s="227" t="s">
        <v>196</v>
      </c>
      <c r="F3313" t="s">
        <v>197</v>
      </c>
      <c r="G3313" t="s">
        <v>73</v>
      </c>
      <c r="H3313" t="s">
        <v>1460</v>
      </c>
      <c r="I3313" t="s">
        <v>1044</v>
      </c>
      <c r="J3313" t="s">
        <v>1139</v>
      </c>
    </row>
    <row r="3314" spans="1:10" x14ac:dyDescent="0.35">
      <c r="A3314" t="s">
        <v>10</v>
      </c>
      <c r="B3314" t="s">
        <v>1833</v>
      </c>
      <c r="C3314" s="227" t="s">
        <v>682</v>
      </c>
      <c r="D3314" s="227">
        <v>79.36</v>
      </c>
      <c r="E3314" s="227" t="s">
        <v>196</v>
      </c>
      <c r="F3314" t="s">
        <v>197</v>
      </c>
      <c r="G3314" t="s">
        <v>73</v>
      </c>
      <c r="H3314" t="s">
        <v>1460</v>
      </c>
      <c r="I3314" t="s">
        <v>1044</v>
      </c>
      <c r="J3314" t="s">
        <v>1139</v>
      </c>
    </row>
    <row r="3315" spans="1:10" x14ac:dyDescent="0.35">
      <c r="A3315" t="s">
        <v>10</v>
      </c>
      <c r="B3315" t="s">
        <v>1833</v>
      </c>
      <c r="C3315" s="227" t="s">
        <v>488</v>
      </c>
      <c r="D3315" s="227">
        <v>79.36</v>
      </c>
      <c r="E3315" s="227" t="s">
        <v>196</v>
      </c>
      <c r="F3315" t="s">
        <v>197</v>
      </c>
      <c r="G3315" t="s">
        <v>73</v>
      </c>
      <c r="H3315" t="s">
        <v>1460</v>
      </c>
      <c r="I3315" t="s">
        <v>1044</v>
      </c>
      <c r="J3315" t="s">
        <v>1139</v>
      </c>
    </row>
    <row r="3316" spans="1:10" x14ac:dyDescent="0.35">
      <c r="A3316" t="s">
        <v>10</v>
      </c>
      <c r="B3316" t="s">
        <v>1833</v>
      </c>
      <c r="C3316" s="227" t="s">
        <v>462</v>
      </c>
      <c r="D3316" s="227">
        <v>37.96</v>
      </c>
      <c r="E3316" s="227" t="s">
        <v>196</v>
      </c>
      <c r="F3316" t="s">
        <v>197</v>
      </c>
      <c r="G3316" t="s">
        <v>73</v>
      </c>
      <c r="H3316" t="s">
        <v>1460</v>
      </c>
      <c r="I3316" t="s">
        <v>1044</v>
      </c>
      <c r="J3316" t="s">
        <v>1139</v>
      </c>
    </row>
    <row r="3317" spans="1:10" x14ac:dyDescent="0.35">
      <c r="A3317" t="s">
        <v>10</v>
      </c>
      <c r="B3317" t="s">
        <v>1833</v>
      </c>
      <c r="C3317" s="227" t="s">
        <v>1079</v>
      </c>
      <c r="D3317" s="227">
        <v>79.36</v>
      </c>
      <c r="E3317" s="227" t="s">
        <v>196</v>
      </c>
      <c r="F3317" t="s">
        <v>197</v>
      </c>
      <c r="G3317" t="s">
        <v>73</v>
      </c>
      <c r="H3317" t="s">
        <v>1460</v>
      </c>
      <c r="I3317" t="s">
        <v>1044</v>
      </c>
      <c r="J3317" t="s">
        <v>1139</v>
      </c>
    </row>
    <row r="3318" spans="1:10" x14ac:dyDescent="0.35">
      <c r="A3318" t="s">
        <v>10</v>
      </c>
      <c r="B3318" t="s">
        <v>1833</v>
      </c>
      <c r="C3318" s="227" t="s">
        <v>869</v>
      </c>
      <c r="D3318" s="227">
        <v>43</v>
      </c>
      <c r="E3318" s="227" t="s">
        <v>116</v>
      </c>
      <c r="F3318" t="s">
        <v>117</v>
      </c>
      <c r="G3318" t="s">
        <v>73</v>
      </c>
      <c r="H3318" t="s">
        <v>1460</v>
      </c>
      <c r="I3318" t="s">
        <v>1044</v>
      </c>
      <c r="J3318" t="s">
        <v>1139</v>
      </c>
    </row>
    <row r="3319" spans="1:10" x14ac:dyDescent="0.35">
      <c r="A3319" t="s">
        <v>10</v>
      </c>
      <c r="B3319" t="s">
        <v>1833</v>
      </c>
      <c r="C3319" s="227" t="s">
        <v>360</v>
      </c>
      <c r="D3319" s="227">
        <v>142.09</v>
      </c>
      <c r="E3319" s="227" t="s">
        <v>61</v>
      </c>
      <c r="F3319" t="s">
        <v>62</v>
      </c>
      <c r="G3319" t="s">
        <v>80</v>
      </c>
      <c r="H3319" t="s">
        <v>1460</v>
      </c>
      <c r="I3319" t="s">
        <v>1044</v>
      </c>
      <c r="J3319" t="s">
        <v>1139</v>
      </c>
    </row>
    <row r="3320" spans="1:10" x14ac:dyDescent="0.35">
      <c r="A3320" t="s">
        <v>10</v>
      </c>
      <c r="B3320" t="s">
        <v>1833</v>
      </c>
      <c r="C3320" s="227" t="s">
        <v>810</v>
      </c>
      <c r="D3320" s="227">
        <v>38.54</v>
      </c>
      <c r="E3320" s="227" t="s">
        <v>884</v>
      </c>
      <c r="F3320" t="s">
        <v>885</v>
      </c>
      <c r="G3320" t="s">
        <v>73</v>
      </c>
      <c r="H3320" t="s">
        <v>1460</v>
      </c>
      <c r="I3320" t="s">
        <v>1044</v>
      </c>
      <c r="J3320" t="s">
        <v>1139</v>
      </c>
    </row>
    <row r="3321" spans="1:10" x14ac:dyDescent="0.35">
      <c r="A3321" t="s">
        <v>10</v>
      </c>
      <c r="B3321" t="s">
        <v>1833</v>
      </c>
      <c r="C3321" s="227" t="s">
        <v>458</v>
      </c>
      <c r="D3321" s="227">
        <v>43.37</v>
      </c>
      <c r="E3321" s="227" t="s">
        <v>884</v>
      </c>
      <c r="F3321" t="s">
        <v>885</v>
      </c>
      <c r="G3321" t="s">
        <v>73</v>
      </c>
      <c r="H3321" t="s">
        <v>1460</v>
      </c>
      <c r="I3321" t="s">
        <v>1044</v>
      </c>
      <c r="J3321" t="s">
        <v>1139</v>
      </c>
    </row>
    <row r="3322" spans="1:10" x14ac:dyDescent="0.35">
      <c r="A3322" t="s">
        <v>10</v>
      </c>
      <c r="B3322" t="s">
        <v>1833</v>
      </c>
      <c r="C3322" s="227" t="s">
        <v>679</v>
      </c>
      <c r="D3322" s="227">
        <v>65.709999999999994</v>
      </c>
      <c r="E3322" s="227" t="s">
        <v>884</v>
      </c>
      <c r="F3322" t="s">
        <v>885</v>
      </c>
      <c r="G3322" t="s">
        <v>73</v>
      </c>
      <c r="H3322" t="s">
        <v>1460</v>
      </c>
      <c r="I3322" t="s">
        <v>1044</v>
      </c>
      <c r="J3322" t="s">
        <v>1139</v>
      </c>
    </row>
    <row r="3323" spans="1:10" x14ac:dyDescent="0.35">
      <c r="A3323" t="s">
        <v>10</v>
      </c>
      <c r="B3323" t="s">
        <v>1833</v>
      </c>
      <c r="C3323" s="227" t="s">
        <v>120</v>
      </c>
      <c r="D3323" s="227">
        <v>132.71</v>
      </c>
      <c r="E3323" s="227" t="s">
        <v>1270</v>
      </c>
      <c r="F3323" t="s">
        <v>1271</v>
      </c>
      <c r="G3323" t="s">
        <v>73</v>
      </c>
      <c r="H3323" t="s">
        <v>1460</v>
      </c>
      <c r="I3323" t="s">
        <v>1044</v>
      </c>
      <c r="J3323" t="s">
        <v>1139</v>
      </c>
    </row>
    <row r="3324" spans="1:10" x14ac:dyDescent="0.35">
      <c r="A3324" t="s">
        <v>10</v>
      </c>
      <c r="B3324" t="s">
        <v>1833</v>
      </c>
      <c r="C3324" s="227" t="s">
        <v>502</v>
      </c>
      <c r="D3324" s="227">
        <v>47.85</v>
      </c>
      <c r="E3324" s="227" t="s">
        <v>1270</v>
      </c>
      <c r="F3324" t="s">
        <v>1271</v>
      </c>
      <c r="G3324" t="s">
        <v>73</v>
      </c>
      <c r="H3324" t="s">
        <v>1460</v>
      </c>
      <c r="I3324" t="s">
        <v>1044</v>
      </c>
      <c r="J3324" t="s">
        <v>1139</v>
      </c>
    </row>
    <row r="3325" spans="1:10" x14ac:dyDescent="0.35">
      <c r="A3325" t="s">
        <v>10</v>
      </c>
      <c r="B3325" t="s">
        <v>1833</v>
      </c>
      <c r="C3325" s="227" t="s">
        <v>582</v>
      </c>
      <c r="D3325" s="227">
        <v>104.16</v>
      </c>
      <c r="E3325" s="227" t="s">
        <v>1270</v>
      </c>
      <c r="F3325" t="s">
        <v>1271</v>
      </c>
      <c r="G3325" t="s">
        <v>73</v>
      </c>
      <c r="H3325" t="s">
        <v>1460</v>
      </c>
      <c r="I3325" t="s">
        <v>1044</v>
      </c>
      <c r="J3325" t="s">
        <v>1139</v>
      </c>
    </row>
    <row r="3326" spans="1:10" x14ac:dyDescent="0.35">
      <c r="A3326" t="s">
        <v>10</v>
      </c>
      <c r="B3326" t="s">
        <v>1833</v>
      </c>
      <c r="C3326" s="227" t="s">
        <v>721</v>
      </c>
      <c r="D3326" s="227">
        <v>53.98</v>
      </c>
      <c r="E3326" s="227" t="s">
        <v>1270</v>
      </c>
      <c r="F3326" t="s">
        <v>1271</v>
      </c>
      <c r="G3326" t="s">
        <v>73</v>
      </c>
      <c r="H3326" t="s">
        <v>1460</v>
      </c>
      <c r="I3326" t="s">
        <v>1044</v>
      </c>
      <c r="J3326" t="s">
        <v>1139</v>
      </c>
    </row>
    <row r="3327" spans="1:10" x14ac:dyDescent="0.35">
      <c r="A3327" t="s">
        <v>10</v>
      </c>
      <c r="B3327" t="s">
        <v>1833</v>
      </c>
      <c r="C3327" s="227" t="s">
        <v>494</v>
      </c>
      <c r="D3327" s="227">
        <v>153.4</v>
      </c>
      <c r="E3327" s="227" t="s">
        <v>203</v>
      </c>
      <c r="F3327" t="s">
        <v>204</v>
      </c>
      <c r="G3327" t="s">
        <v>73</v>
      </c>
      <c r="H3327" t="s">
        <v>1460</v>
      </c>
      <c r="I3327" t="s">
        <v>1044</v>
      </c>
      <c r="J3327" t="s">
        <v>1139</v>
      </c>
    </row>
    <row r="3328" spans="1:10" x14ac:dyDescent="0.35">
      <c r="A3328" t="s">
        <v>10</v>
      </c>
      <c r="B3328" t="s">
        <v>1833</v>
      </c>
      <c r="C3328" s="227" t="s">
        <v>500</v>
      </c>
      <c r="D3328" s="227">
        <v>104.57</v>
      </c>
      <c r="E3328" s="227" t="s">
        <v>203</v>
      </c>
      <c r="F3328" t="s">
        <v>204</v>
      </c>
      <c r="G3328" t="s">
        <v>73</v>
      </c>
      <c r="H3328" t="s">
        <v>1460</v>
      </c>
      <c r="I3328" t="s">
        <v>1044</v>
      </c>
      <c r="J3328" t="s">
        <v>1139</v>
      </c>
    </row>
    <row r="3329" spans="1:10" x14ac:dyDescent="0.35">
      <c r="A3329" t="s">
        <v>10</v>
      </c>
      <c r="B3329" t="s">
        <v>1833</v>
      </c>
      <c r="C3329" s="227" t="s">
        <v>491</v>
      </c>
      <c r="D3329" s="227">
        <v>192.11</v>
      </c>
      <c r="E3329" s="227" t="s">
        <v>203</v>
      </c>
      <c r="F3329" t="s">
        <v>204</v>
      </c>
      <c r="G3329" t="s">
        <v>73</v>
      </c>
      <c r="H3329" t="s">
        <v>1460</v>
      </c>
      <c r="I3329" t="s">
        <v>1044</v>
      </c>
      <c r="J3329" t="s">
        <v>1139</v>
      </c>
    </row>
    <row r="3330" spans="1:10" x14ac:dyDescent="0.35">
      <c r="A3330" t="s">
        <v>10</v>
      </c>
      <c r="B3330" t="s">
        <v>1833</v>
      </c>
      <c r="C3330" s="227" t="s">
        <v>675</v>
      </c>
      <c r="D3330" s="227">
        <v>135.58000000000001</v>
      </c>
      <c r="E3330" s="227" t="s">
        <v>203</v>
      </c>
      <c r="F3330" t="s">
        <v>204</v>
      </c>
      <c r="G3330" t="s">
        <v>73</v>
      </c>
      <c r="H3330" t="s">
        <v>1460</v>
      </c>
      <c r="I3330" t="s">
        <v>1044</v>
      </c>
      <c r="J3330" t="s">
        <v>1139</v>
      </c>
    </row>
    <row r="3331" spans="1:10" x14ac:dyDescent="0.35">
      <c r="A3331" t="s">
        <v>10</v>
      </c>
      <c r="B3331" t="s">
        <v>1833</v>
      </c>
      <c r="C3331" s="227" t="s">
        <v>685</v>
      </c>
      <c r="D3331" s="227">
        <v>140.18</v>
      </c>
      <c r="E3331" s="227" t="s">
        <v>203</v>
      </c>
      <c r="F3331" t="s">
        <v>204</v>
      </c>
      <c r="G3331" t="s">
        <v>73</v>
      </c>
      <c r="H3331" t="s">
        <v>1460</v>
      </c>
      <c r="I3331" t="s">
        <v>1044</v>
      </c>
      <c r="J3331" t="s">
        <v>1139</v>
      </c>
    </row>
    <row r="3332" spans="1:10" x14ac:dyDescent="0.35">
      <c r="A3332" t="s">
        <v>10</v>
      </c>
      <c r="B3332" t="s">
        <v>1833</v>
      </c>
      <c r="C3332" s="227" t="s">
        <v>487</v>
      </c>
      <c r="D3332" s="227">
        <v>135.08000000000001</v>
      </c>
      <c r="E3332" s="227" t="s">
        <v>203</v>
      </c>
      <c r="F3332" t="s">
        <v>204</v>
      </c>
      <c r="G3332" t="s">
        <v>73</v>
      </c>
      <c r="H3332" t="s">
        <v>1460</v>
      </c>
      <c r="I3332" t="s">
        <v>1044</v>
      </c>
      <c r="J3332" t="s">
        <v>1139</v>
      </c>
    </row>
    <row r="3333" spans="1:10" x14ac:dyDescent="0.35">
      <c r="A3333" t="s">
        <v>10</v>
      </c>
      <c r="B3333" t="s">
        <v>1833</v>
      </c>
      <c r="C3333" s="227" t="s">
        <v>115</v>
      </c>
      <c r="D3333" s="227">
        <v>1280.23</v>
      </c>
      <c r="E3333" s="227" t="s">
        <v>135</v>
      </c>
      <c r="F3333" t="s">
        <v>373</v>
      </c>
      <c r="G3333" t="s">
        <v>312</v>
      </c>
      <c r="H3333" t="s">
        <v>371</v>
      </c>
      <c r="I3333" t="s">
        <v>15</v>
      </c>
      <c r="J3333" t="s">
        <v>372</v>
      </c>
    </row>
    <row r="3334" spans="1:10" x14ac:dyDescent="0.35">
      <c r="A3334" t="s">
        <v>10</v>
      </c>
      <c r="B3334" t="s">
        <v>1833</v>
      </c>
      <c r="C3334" s="227" t="s">
        <v>1848</v>
      </c>
      <c r="D3334" s="227">
        <v>142.83000000000001</v>
      </c>
      <c r="E3334" s="227" t="s">
        <v>61</v>
      </c>
      <c r="F3334" t="s">
        <v>62</v>
      </c>
      <c r="G3334" t="s">
        <v>62</v>
      </c>
      <c r="H3334" t="s">
        <v>1460</v>
      </c>
      <c r="I3334" t="s">
        <v>1044</v>
      </c>
      <c r="J3334" t="s">
        <v>1139</v>
      </c>
    </row>
    <row r="3335" spans="1:10" x14ac:dyDescent="0.35">
      <c r="A3335" t="s">
        <v>10</v>
      </c>
      <c r="B3335" t="s">
        <v>1833</v>
      </c>
      <c r="C3335" s="227" t="s">
        <v>362</v>
      </c>
      <c r="D3335" s="227">
        <v>11.92</v>
      </c>
      <c r="E3335" s="227" t="s">
        <v>33</v>
      </c>
      <c r="F3335" t="s">
        <v>34</v>
      </c>
      <c r="G3335" t="s">
        <v>13</v>
      </c>
      <c r="H3335" t="s">
        <v>14</v>
      </c>
      <c r="I3335" t="s">
        <v>15</v>
      </c>
      <c r="J3335" t="s">
        <v>16</v>
      </c>
    </row>
    <row r="3336" spans="1:10" x14ac:dyDescent="0.35">
      <c r="A3336" t="s">
        <v>10</v>
      </c>
      <c r="B3336" t="s">
        <v>1833</v>
      </c>
      <c r="C3336" s="227" t="s">
        <v>1849</v>
      </c>
      <c r="D3336" s="227">
        <v>399.38</v>
      </c>
      <c r="E3336" s="227" t="s">
        <v>33</v>
      </c>
      <c r="F3336" t="s">
        <v>34</v>
      </c>
      <c r="G3336" t="s">
        <v>13</v>
      </c>
      <c r="H3336" t="s">
        <v>14</v>
      </c>
      <c r="I3336" t="s">
        <v>15</v>
      </c>
      <c r="J3336" t="s">
        <v>16</v>
      </c>
    </row>
    <row r="3337" spans="1:10" x14ac:dyDescent="0.35">
      <c r="A3337" t="s">
        <v>10</v>
      </c>
      <c r="B3337" t="s">
        <v>1833</v>
      </c>
      <c r="C3337" s="227" t="s">
        <v>240</v>
      </c>
      <c r="D3337" s="227">
        <v>94.83</v>
      </c>
      <c r="E3337" s="227" t="s">
        <v>36</v>
      </c>
      <c r="F3337" t="s">
        <v>37</v>
      </c>
      <c r="G3337" t="s">
        <v>13</v>
      </c>
      <c r="H3337" t="s">
        <v>14</v>
      </c>
      <c r="I3337" t="s">
        <v>15</v>
      </c>
      <c r="J3337" t="s">
        <v>16</v>
      </c>
    </row>
    <row r="3338" spans="1:10" x14ac:dyDescent="0.35">
      <c r="A3338" t="s">
        <v>10</v>
      </c>
      <c r="B3338" t="s">
        <v>1833</v>
      </c>
      <c r="C3338" s="227" t="s">
        <v>1850</v>
      </c>
      <c r="D3338" s="227">
        <v>64.87</v>
      </c>
      <c r="E3338" s="227" t="s">
        <v>28</v>
      </c>
      <c r="F3338" t="s">
        <v>29</v>
      </c>
      <c r="G3338" t="s">
        <v>13</v>
      </c>
      <c r="H3338" t="s">
        <v>14</v>
      </c>
      <c r="I3338" t="s">
        <v>15</v>
      </c>
      <c r="J3338" t="s">
        <v>16</v>
      </c>
    </row>
    <row r="3339" spans="1:10" x14ac:dyDescent="0.35">
      <c r="A3339" t="s">
        <v>10</v>
      </c>
      <c r="B3339" t="s">
        <v>1833</v>
      </c>
      <c r="C3339" s="227" t="s">
        <v>1851</v>
      </c>
      <c r="D3339" s="227">
        <v>64.87</v>
      </c>
      <c r="E3339" s="227" t="s">
        <v>28</v>
      </c>
      <c r="F3339" t="s">
        <v>29</v>
      </c>
      <c r="G3339" t="s">
        <v>13</v>
      </c>
      <c r="H3339" t="s">
        <v>14</v>
      </c>
      <c r="I3339" t="s">
        <v>15</v>
      </c>
      <c r="J3339" t="s">
        <v>16</v>
      </c>
    </row>
    <row r="3340" spans="1:10" x14ac:dyDescent="0.35">
      <c r="A3340" t="s">
        <v>10</v>
      </c>
      <c r="B3340" t="s">
        <v>1833</v>
      </c>
      <c r="C3340" s="227" t="s">
        <v>1852</v>
      </c>
      <c r="D3340" s="227">
        <v>64.87</v>
      </c>
      <c r="E3340" s="227" t="s">
        <v>28</v>
      </c>
      <c r="F3340" t="s">
        <v>29</v>
      </c>
      <c r="G3340" t="s">
        <v>13</v>
      </c>
      <c r="H3340" t="s">
        <v>14</v>
      </c>
      <c r="I3340" t="s">
        <v>15</v>
      </c>
      <c r="J3340" t="s">
        <v>16</v>
      </c>
    </row>
    <row r="3341" spans="1:10" x14ac:dyDescent="0.35">
      <c r="A3341" t="s">
        <v>10</v>
      </c>
      <c r="B3341" t="s">
        <v>1833</v>
      </c>
      <c r="C3341" s="227" t="s">
        <v>1181</v>
      </c>
      <c r="D3341" s="227">
        <v>64.87</v>
      </c>
      <c r="E3341" s="227" t="s">
        <v>28</v>
      </c>
      <c r="F3341" t="s">
        <v>29</v>
      </c>
      <c r="G3341" t="s">
        <v>13</v>
      </c>
      <c r="H3341" t="s">
        <v>14</v>
      </c>
      <c r="I3341" t="s">
        <v>15</v>
      </c>
      <c r="J3341" t="s">
        <v>16</v>
      </c>
    </row>
    <row r="3342" spans="1:10" x14ac:dyDescent="0.35">
      <c r="A3342" t="s">
        <v>10</v>
      </c>
      <c r="B3342" t="s">
        <v>1833</v>
      </c>
      <c r="C3342" s="227" t="s">
        <v>39</v>
      </c>
      <c r="D3342" s="227">
        <v>103</v>
      </c>
      <c r="E3342" s="227" t="s">
        <v>31</v>
      </c>
      <c r="F3342" t="s">
        <v>32</v>
      </c>
      <c r="G3342" t="s">
        <v>13</v>
      </c>
      <c r="H3342" t="s">
        <v>14</v>
      </c>
      <c r="I3342" t="s">
        <v>15</v>
      </c>
      <c r="J3342" t="s">
        <v>16</v>
      </c>
    </row>
    <row r="3343" spans="1:10" x14ac:dyDescent="0.35">
      <c r="A3343" t="s">
        <v>10</v>
      </c>
      <c r="B3343" t="s">
        <v>1833</v>
      </c>
      <c r="C3343" s="227" t="s">
        <v>243</v>
      </c>
      <c r="D3343" s="227">
        <v>258.7</v>
      </c>
      <c r="E3343" s="227" t="s">
        <v>31</v>
      </c>
      <c r="F3343" t="s">
        <v>32</v>
      </c>
      <c r="G3343" t="s">
        <v>13</v>
      </c>
      <c r="H3343" t="s">
        <v>14</v>
      </c>
      <c r="I3343" t="s">
        <v>15</v>
      </c>
      <c r="J3343" t="s">
        <v>16</v>
      </c>
    </row>
    <row r="3344" spans="1:10" x14ac:dyDescent="0.35">
      <c r="A3344" t="s">
        <v>10</v>
      </c>
      <c r="B3344" t="s">
        <v>1833</v>
      </c>
      <c r="C3344" s="227" t="s">
        <v>1155</v>
      </c>
      <c r="D3344" s="227">
        <v>19.170000000000002</v>
      </c>
      <c r="E3344" s="227" t="s">
        <v>28</v>
      </c>
      <c r="F3344" t="s">
        <v>29</v>
      </c>
      <c r="G3344" t="s">
        <v>13</v>
      </c>
      <c r="H3344" t="s">
        <v>14</v>
      </c>
      <c r="I3344" t="s">
        <v>15</v>
      </c>
      <c r="J3344" t="s">
        <v>16</v>
      </c>
    </row>
    <row r="3345" spans="1:10" x14ac:dyDescent="0.35">
      <c r="A3345" t="s">
        <v>10</v>
      </c>
      <c r="B3345" t="s">
        <v>1833</v>
      </c>
      <c r="C3345" s="227" t="s">
        <v>1623</v>
      </c>
      <c r="D3345" s="227">
        <v>41.92</v>
      </c>
      <c r="E3345" s="227" t="s">
        <v>28</v>
      </c>
      <c r="F3345" t="s">
        <v>29</v>
      </c>
      <c r="G3345" t="s">
        <v>13</v>
      </c>
      <c r="H3345" t="s">
        <v>14</v>
      </c>
      <c r="I3345" t="s">
        <v>15</v>
      </c>
      <c r="J3345" t="s">
        <v>16</v>
      </c>
    </row>
    <row r="3346" spans="1:10" x14ac:dyDescent="0.35">
      <c r="A3346" t="s">
        <v>10</v>
      </c>
      <c r="B3346" t="s">
        <v>1833</v>
      </c>
      <c r="C3346" s="227" t="s">
        <v>1667</v>
      </c>
      <c r="D3346" s="227">
        <v>19.170000000000002</v>
      </c>
      <c r="E3346" s="227" t="s">
        <v>28</v>
      </c>
      <c r="F3346" t="s">
        <v>29</v>
      </c>
      <c r="G3346" t="s">
        <v>13</v>
      </c>
      <c r="H3346" t="s">
        <v>14</v>
      </c>
      <c r="I3346" t="s">
        <v>15</v>
      </c>
      <c r="J3346" t="s">
        <v>16</v>
      </c>
    </row>
    <row r="3347" spans="1:10" x14ac:dyDescent="0.35">
      <c r="A3347" t="s">
        <v>10</v>
      </c>
      <c r="B3347" t="s">
        <v>1833</v>
      </c>
      <c r="C3347" s="227" t="s">
        <v>734</v>
      </c>
      <c r="D3347" s="227">
        <v>41.92</v>
      </c>
      <c r="E3347" s="227" t="s">
        <v>28</v>
      </c>
      <c r="F3347" t="s">
        <v>29</v>
      </c>
      <c r="G3347" t="s">
        <v>13</v>
      </c>
      <c r="H3347" t="s">
        <v>14</v>
      </c>
      <c r="I3347" t="s">
        <v>15</v>
      </c>
      <c r="J3347" t="s">
        <v>16</v>
      </c>
    </row>
    <row r="3348" spans="1:10" x14ac:dyDescent="0.35">
      <c r="A3348" t="s">
        <v>10</v>
      </c>
      <c r="B3348" t="s">
        <v>1833</v>
      </c>
      <c r="C3348" s="227" t="s">
        <v>735</v>
      </c>
      <c r="D3348" s="227">
        <v>19.170000000000002</v>
      </c>
      <c r="E3348" s="227" t="s">
        <v>28</v>
      </c>
      <c r="F3348" t="s">
        <v>29</v>
      </c>
      <c r="G3348" t="s">
        <v>13</v>
      </c>
      <c r="H3348" t="s">
        <v>14</v>
      </c>
      <c r="I3348" t="s">
        <v>15</v>
      </c>
      <c r="J3348" t="s">
        <v>16</v>
      </c>
    </row>
    <row r="3349" spans="1:10" x14ac:dyDescent="0.35">
      <c r="A3349" t="s">
        <v>10</v>
      </c>
      <c r="B3349" t="s">
        <v>1833</v>
      </c>
      <c r="C3349" s="227" t="s">
        <v>1853</v>
      </c>
      <c r="D3349" s="227">
        <v>41.92</v>
      </c>
      <c r="E3349" s="227" t="s">
        <v>28</v>
      </c>
      <c r="F3349" t="s">
        <v>29</v>
      </c>
      <c r="G3349" t="s">
        <v>13</v>
      </c>
      <c r="H3349" t="s">
        <v>14</v>
      </c>
      <c r="I3349" t="s">
        <v>15</v>
      </c>
      <c r="J3349" t="s">
        <v>16</v>
      </c>
    </row>
    <row r="3350" spans="1:10" x14ac:dyDescent="0.35">
      <c r="A3350" t="s">
        <v>10</v>
      </c>
      <c r="B3350" t="s">
        <v>1833</v>
      </c>
      <c r="C3350" s="227" t="s">
        <v>1854</v>
      </c>
      <c r="D3350" s="227">
        <v>19.170000000000002</v>
      </c>
      <c r="E3350" s="227" t="s">
        <v>28</v>
      </c>
      <c r="F3350" t="s">
        <v>29</v>
      </c>
      <c r="G3350" t="s">
        <v>13</v>
      </c>
      <c r="H3350" t="s">
        <v>14</v>
      </c>
      <c r="I3350" t="s">
        <v>15</v>
      </c>
      <c r="J3350" t="s">
        <v>16</v>
      </c>
    </row>
    <row r="3351" spans="1:10" x14ac:dyDescent="0.35">
      <c r="A3351" t="s">
        <v>10</v>
      </c>
      <c r="B3351" t="s">
        <v>1833</v>
      </c>
      <c r="C3351" s="227" t="s">
        <v>1316</v>
      </c>
      <c r="D3351" s="227">
        <v>18.37</v>
      </c>
      <c r="E3351" s="227" t="s">
        <v>345</v>
      </c>
      <c r="F3351" t="s">
        <v>346</v>
      </c>
      <c r="G3351" t="s">
        <v>13</v>
      </c>
      <c r="H3351" t="s">
        <v>14</v>
      </c>
      <c r="I3351" t="s">
        <v>15</v>
      </c>
      <c r="J3351" t="s">
        <v>16</v>
      </c>
    </row>
    <row r="3352" spans="1:10" x14ac:dyDescent="0.35">
      <c r="A3352" t="s">
        <v>10</v>
      </c>
      <c r="B3352" t="s">
        <v>1855</v>
      </c>
      <c r="C3352" s="227" t="s">
        <v>242</v>
      </c>
      <c r="D3352" s="227">
        <v>168.33</v>
      </c>
      <c r="E3352" s="227" t="s">
        <v>31</v>
      </c>
      <c r="F3352" t="s">
        <v>32</v>
      </c>
      <c r="G3352" t="s">
        <v>13</v>
      </c>
      <c r="H3352" t="s">
        <v>14</v>
      </c>
      <c r="I3352" t="s">
        <v>15</v>
      </c>
      <c r="J3352" t="s">
        <v>16</v>
      </c>
    </row>
    <row r="3353" spans="1:10" x14ac:dyDescent="0.35">
      <c r="A3353" t="s">
        <v>10</v>
      </c>
      <c r="B3353" t="s">
        <v>1855</v>
      </c>
      <c r="C3353" s="227" t="s">
        <v>1856</v>
      </c>
      <c r="D3353" s="227">
        <v>420.01</v>
      </c>
      <c r="E3353" s="227" t="s">
        <v>31</v>
      </c>
      <c r="F3353" t="s">
        <v>32</v>
      </c>
      <c r="G3353" t="s">
        <v>13</v>
      </c>
      <c r="H3353" t="s">
        <v>14</v>
      </c>
      <c r="I3353" t="s">
        <v>15</v>
      </c>
      <c r="J3353" t="s">
        <v>16</v>
      </c>
    </row>
    <row r="3354" spans="1:10" x14ac:dyDescent="0.35">
      <c r="A3354" t="s">
        <v>10</v>
      </c>
      <c r="B3354" t="s">
        <v>1855</v>
      </c>
      <c r="C3354" s="227" t="s">
        <v>1019</v>
      </c>
      <c r="D3354" s="227">
        <v>194.33</v>
      </c>
      <c r="E3354" s="227" t="s">
        <v>31</v>
      </c>
      <c r="F3354" t="s">
        <v>32</v>
      </c>
      <c r="G3354" t="s">
        <v>13</v>
      </c>
      <c r="H3354" t="s">
        <v>14</v>
      </c>
      <c r="I3354" t="s">
        <v>15</v>
      </c>
      <c r="J3354" t="s">
        <v>16</v>
      </c>
    </row>
    <row r="3355" spans="1:10" x14ac:dyDescent="0.35">
      <c r="A3355" t="s">
        <v>10</v>
      </c>
      <c r="B3355" t="s">
        <v>1855</v>
      </c>
      <c r="C3355" s="227" t="s">
        <v>349</v>
      </c>
      <c r="D3355" s="227">
        <v>195.08</v>
      </c>
      <c r="E3355" s="227" t="s">
        <v>31</v>
      </c>
      <c r="F3355" t="s">
        <v>32</v>
      </c>
      <c r="G3355" t="s">
        <v>13</v>
      </c>
      <c r="H3355" t="s">
        <v>14</v>
      </c>
      <c r="I3355" t="s">
        <v>15</v>
      </c>
      <c r="J3355" t="s">
        <v>16</v>
      </c>
    </row>
    <row r="3356" spans="1:10" x14ac:dyDescent="0.35">
      <c r="A3356" t="s">
        <v>10</v>
      </c>
      <c r="B3356" t="s">
        <v>1855</v>
      </c>
      <c r="C3356" s="227" t="s">
        <v>379</v>
      </c>
      <c r="D3356" s="227">
        <v>285.5</v>
      </c>
      <c r="E3356" s="227" t="s">
        <v>31</v>
      </c>
      <c r="F3356" t="s">
        <v>32</v>
      </c>
      <c r="G3356" t="s">
        <v>13</v>
      </c>
      <c r="H3356" t="s">
        <v>14</v>
      </c>
      <c r="I3356" t="s">
        <v>15</v>
      </c>
      <c r="J3356" t="s">
        <v>16</v>
      </c>
    </row>
    <row r="3357" spans="1:10" x14ac:dyDescent="0.35">
      <c r="A3357" t="s">
        <v>10</v>
      </c>
      <c r="B3357" t="s">
        <v>1855</v>
      </c>
      <c r="C3357" s="227" t="s">
        <v>39</v>
      </c>
      <c r="D3357" s="227">
        <v>101.56</v>
      </c>
      <c r="E3357" s="227" t="s">
        <v>31</v>
      </c>
      <c r="F3357" t="s">
        <v>32</v>
      </c>
      <c r="G3357" t="s">
        <v>13</v>
      </c>
      <c r="H3357" t="s">
        <v>14</v>
      </c>
      <c r="I3357" t="s">
        <v>15</v>
      </c>
      <c r="J3357" t="s">
        <v>16</v>
      </c>
    </row>
    <row r="3358" spans="1:10" x14ac:dyDescent="0.35">
      <c r="A3358" t="s">
        <v>10</v>
      </c>
      <c r="B3358" t="s">
        <v>1855</v>
      </c>
      <c r="C3358" s="227" t="s">
        <v>243</v>
      </c>
      <c r="D3358" s="227">
        <v>956.61</v>
      </c>
      <c r="E3358" s="227" t="s">
        <v>31</v>
      </c>
      <c r="F3358" t="s">
        <v>32</v>
      </c>
      <c r="G3358" t="s">
        <v>13</v>
      </c>
      <c r="H3358" t="s">
        <v>14</v>
      </c>
      <c r="I3358" t="s">
        <v>15</v>
      </c>
      <c r="J3358" t="s">
        <v>16</v>
      </c>
    </row>
    <row r="3359" spans="1:10" x14ac:dyDescent="0.35">
      <c r="A3359" t="s">
        <v>10</v>
      </c>
      <c r="B3359" t="s">
        <v>1855</v>
      </c>
      <c r="C3359" s="227" t="s">
        <v>244</v>
      </c>
      <c r="D3359" s="227">
        <v>48.14</v>
      </c>
      <c r="E3359" s="227" t="s">
        <v>31</v>
      </c>
      <c r="F3359" t="s">
        <v>32</v>
      </c>
      <c r="G3359" t="s">
        <v>13</v>
      </c>
      <c r="H3359" t="s">
        <v>14</v>
      </c>
      <c r="I3359" t="s">
        <v>15</v>
      </c>
      <c r="J3359" t="s">
        <v>16</v>
      </c>
    </row>
    <row r="3360" spans="1:10" x14ac:dyDescent="0.35">
      <c r="A3360" t="s">
        <v>10</v>
      </c>
      <c r="B3360" t="s">
        <v>1855</v>
      </c>
      <c r="C3360" s="227" t="s">
        <v>347</v>
      </c>
      <c r="D3360" s="227">
        <v>135.33000000000001</v>
      </c>
      <c r="E3360" s="227" t="s">
        <v>31</v>
      </c>
      <c r="F3360" t="s">
        <v>32</v>
      </c>
      <c r="G3360" t="s">
        <v>13</v>
      </c>
      <c r="H3360" t="s">
        <v>14</v>
      </c>
      <c r="I3360" t="s">
        <v>15</v>
      </c>
      <c r="J3360" t="s">
        <v>16</v>
      </c>
    </row>
    <row r="3361" spans="1:10" x14ac:dyDescent="0.35">
      <c r="A3361" t="s">
        <v>10</v>
      </c>
      <c r="B3361" t="s">
        <v>1855</v>
      </c>
      <c r="C3361" s="227" t="s">
        <v>30</v>
      </c>
      <c r="D3361" s="227">
        <v>454.67</v>
      </c>
      <c r="E3361" s="227" t="s">
        <v>31</v>
      </c>
      <c r="F3361" t="s">
        <v>32</v>
      </c>
      <c r="G3361" t="s">
        <v>13</v>
      </c>
      <c r="H3361" t="s">
        <v>14</v>
      </c>
      <c r="I3361" t="s">
        <v>15</v>
      </c>
      <c r="J3361" t="s">
        <v>16</v>
      </c>
    </row>
    <row r="3362" spans="1:10" x14ac:dyDescent="0.35">
      <c r="A3362" t="s">
        <v>10</v>
      </c>
      <c r="B3362" t="s">
        <v>1855</v>
      </c>
      <c r="C3362" s="227" t="s">
        <v>1781</v>
      </c>
      <c r="D3362" s="227">
        <v>3871.57</v>
      </c>
      <c r="E3362" s="227" t="s">
        <v>1857</v>
      </c>
      <c r="F3362" t="s">
        <v>1858</v>
      </c>
      <c r="G3362" t="s">
        <v>13</v>
      </c>
      <c r="H3362" t="s">
        <v>14</v>
      </c>
      <c r="I3362" t="s">
        <v>15</v>
      </c>
      <c r="J3362" t="s">
        <v>16</v>
      </c>
    </row>
    <row r="3363" spans="1:10" x14ac:dyDescent="0.35">
      <c r="A3363" t="s">
        <v>10</v>
      </c>
      <c r="B3363" t="s">
        <v>1855</v>
      </c>
      <c r="C3363" s="227" t="s">
        <v>1859</v>
      </c>
      <c r="D3363" s="227">
        <v>29.18</v>
      </c>
      <c r="E3363" s="227" t="s">
        <v>28</v>
      </c>
      <c r="F3363" t="s">
        <v>29</v>
      </c>
      <c r="G3363" t="s">
        <v>13</v>
      </c>
      <c r="H3363" t="s">
        <v>14</v>
      </c>
      <c r="I3363" t="s">
        <v>15</v>
      </c>
      <c r="J3363" t="s">
        <v>16</v>
      </c>
    </row>
    <row r="3364" spans="1:10" x14ac:dyDescent="0.35">
      <c r="A3364" t="s">
        <v>10</v>
      </c>
      <c r="B3364" t="s">
        <v>1855</v>
      </c>
      <c r="C3364" s="227" t="s">
        <v>1860</v>
      </c>
      <c r="D3364" s="227">
        <v>26.67</v>
      </c>
      <c r="E3364" s="227" t="s">
        <v>28</v>
      </c>
      <c r="F3364" t="s">
        <v>29</v>
      </c>
      <c r="G3364" t="s">
        <v>13</v>
      </c>
      <c r="H3364" t="s">
        <v>14</v>
      </c>
      <c r="I3364" t="s">
        <v>15</v>
      </c>
      <c r="J3364" t="s">
        <v>16</v>
      </c>
    </row>
    <row r="3365" spans="1:10" x14ac:dyDescent="0.35">
      <c r="A3365" t="s">
        <v>10</v>
      </c>
      <c r="B3365" t="s">
        <v>1855</v>
      </c>
      <c r="C3365" s="227" t="s">
        <v>1861</v>
      </c>
      <c r="D3365" s="227">
        <v>16.440000000000001</v>
      </c>
      <c r="E3365" s="227" t="s">
        <v>28</v>
      </c>
      <c r="F3365" t="s">
        <v>29</v>
      </c>
      <c r="G3365" t="s">
        <v>13</v>
      </c>
      <c r="H3365" t="s">
        <v>14</v>
      </c>
      <c r="I3365" t="s">
        <v>15</v>
      </c>
      <c r="J3365" t="s">
        <v>16</v>
      </c>
    </row>
    <row r="3366" spans="1:10" x14ac:dyDescent="0.35">
      <c r="A3366" t="s">
        <v>10</v>
      </c>
      <c r="B3366" t="s">
        <v>1855</v>
      </c>
      <c r="C3366" s="227" t="s">
        <v>1862</v>
      </c>
      <c r="D3366" s="227">
        <v>26.58</v>
      </c>
      <c r="E3366" s="227" t="s">
        <v>28</v>
      </c>
      <c r="F3366" t="s">
        <v>29</v>
      </c>
      <c r="G3366" t="s">
        <v>13</v>
      </c>
      <c r="H3366" t="s">
        <v>14</v>
      </c>
      <c r="I3366" t="s">
        <v>15</v>
      </c>
      <c r="J3366" t="s">
        <v>16</v>
      </c>
    </row>
    <row r="3367" spans="1:10" x14ac:dyDescent="0.35">
      <c r="A3367" t="s">
        <v>10</v>
      </c>
      <c r="B3367" t="s">
        <v>1855</v>
      </c>
      <c r="C3367" s="227" t="s">
        <v>1863</v>
      </c>
      <c r="D3367" s="227">
        <v>14.44</v>
      </c>
      <c r="E3367" s="227" t="s">
        <v>28</v>
      </c>
      <c r="F3367" t="s">
        <v>29</v>
      </c>
      <c r="G3367" t="s">
        <v>13</v>
      </c>
      <c r="H3367" t="s">
        <v>14</v>
      </c>
      <c r="I3367" t="s">
        <v>15</v>
      </c>
      <c r="J3367" t="s">
        <v>16</v>
      </c>
    </row>
    <row r="3368" spans="1:10" x14ac:dyDescent="0.35">
      <c r="A3368" t="s">
        <v>10</v>
      </c>
      <c r="B3368" t="s">
        <v>1855</v>
      </c>
      <c r="C3368" s="227" t="s">
        <v>70</v>
      </c>
      <c r="D3368" s="227">
        <v>143.16</v>
      </c>
      <c r="E3368" s="227" t="s">
        <v>275</v>
      </c>
      <c r="F3368" t="s">
        <v>276</v>
      </c>
      <c r="G3368" t="s">
        <v>80</v>
      </c>
      <c r="H3368" t="s">
        <v>1574</v>
      </c>
      <c r="I3368" t="s">
        <v>1044</v>
      </c>
      <c r="J3368" t="s">
        <v>1530</v>
      </c>
    </row>
    <row r="3369" spans="1:10" x14ac:dyDescent="0.35">
      <c r="A3369" t="s">
        <v>10</v>
      </c>
      <c r="B3369" t="s">
        <v>1855</v>
      </c>
      <c r="C3369" s="227" t="s">
        <v>653</v>
      </c>
      <c r="D3369" s="227">
        <v>221.52</v>
      </c>
      <c r="E3369" s="227" t="s">
        <v>95</v>
      </c>
      <c r="F3369" t="s">
        <v>96</v>
      </c>
      <c r="G3369" t="s">
        <v>80</v>
      </c>
      <c r="H3369" t="s">
        <v>1574</v>
      </c>
      <c r="I3369" t="s">
        <v>1044</v>
      </c>
      <c r="J3369" t="s">
        <v>1530</v>
      </c>
    </row>
    <row r="3370" spans="1:10" x14ac:dyDescent="0.35">
      <c r="A3370" t="s">
        <v>10</v>
      </c>
      <c r="B3370" t="s">
        <v>1855</v>
      </c>
      <c r="C3370" s="227" t="s">
        <v>1386</v>
      </c>
      <c r="D3370" s="227">
        <v>184.44</v>
      </c>
      <c r="E3370" s="227" t="s">
        <v>165</v>
      </c>
      <c r="F3370" t="s">
        <v>166</v>
      </c>
      <c r="G3370" t="s">
        <v>80</v>
      </c>
      <c r="H3370" t="s">
        <v>1574</v>
      </c>
      <c r="I3370" t="s">
        <v>1044</v>
      </c>
      <c r="J3370" t="s">
        <v>1530</v>
      </c>
    </row>
    <row r="3371" spans="1:10" x14ac:dyDescent="0.35">
      <c r="A3371" t="s">
        <v>10</v>
      </c>
      <c r="B3371" t="s">
        <v>1855</v>
      </c>
      <c r="C3371" s="227" t="s">
        <v>359</v>
      </c>
      <c r="D3371" s="227">
        <v>329.39</v>
      </c>
      <c r="E3371" s="227" t="s">
        <v>503</v>
      </c>
      <c r="F3371" t="s">
        <v>504</v>
      </c>
      <c r="G3371" t="s">
        <v>73</v>
      </c>
      <c r="H3371" t="s">
        <v>1574</v>
      </c>
      <c r="I3371" t="s">
        <v>1044</v>
      </c>
      <c r="J3371" t="s">
        <v>1530</v>
      </c>
    </row>
    <row r="3372" spans="1:10" x14ac:dyDescent="0.35">
      <c r="A3372" t="s">
        <v>10</v>
      </c>
      <c r="B3372" t="s">
        <v>1855</v>
      </c>
      <c r="C3372" s="227" t="s">
        <v>1379</v>
      </c>
      <c r="D3372" s="227">
        <v>497.16</v>
      </c>
      <c r="E3372" s="227" t="s">
        <v>503</v>
      </c>
      <c r="F3372" t="s">
        <v>504</v>
      </c>
      <c r="G3372" t="s">
        <v>73</v>
      </c>
      <c r="H3372" t="s">
        <v>1574</v>
      </c>
      <c r="I3372" t="s">
        <v>1044</v>
      </c>
      <c r="J3372" t="s">
        <v>1530</v>
      </c>
    </row>
    <row r="3373" spans="1:10" x14ac:dyDescent="0.35">
      <c r="A3373" t="s">
        <v>10</v>
      </c>
      <c r="B3373" t="s">
        <v>1855</v>
      </c>
      <c r="C3373" s="227" t="s">
        <v>1864</v>
      </c>
      <c r="D3373" s="227">
        <v>178.16</v>
      </c>
      <c r="E3373" s="227" t="s">
        <v>203</v>
      </c>
      <c r="F3373" t="s">
        <v>204</v>
      </c>
      <c r="G3373" t="s">
        <v>73</v>
      </c>
      <c r="H3373" t="s">
        <v>1574</v>
      </c>
      <c r="I3373" t="s">
        <v>1044</v>
      </c>
      <c r="J3373" t="s">
        <v>1530</v>
      </c>
    </row>
    <row r="3374" spans="1:10" x14ac:dyDescent="0.35">
      <c r="A3374" t="s">
        <v>10</v>
      </c>
      <c r="B3374" t="s">
        <v>1855</v>
      </c>
      <c r="C3374" s="227" t="s">
        <v>658</v>
      </c>
      <c r="D3374" s="227">
        <v>108.92</v>
      </c>
      <c r="E3374" s="227" t="s">
        <v>203</v>
      </c>
      <c r="F3374" t="s">
        <v>204</v>
      </c>
      <c r="G3374" t="s">
        <v>73</v>
      </c>
      <c r="H3374" t="s">
        <v>1574</v>
      </c>
      <c r="I3374" t="s">
        <v>1044</v>
      </c>
      <c r="J3374" t="s">
        <v>1530</v>
      </c>
    </row>
    <row r="3375" spans="1:10" x14ac:dyDescent="0.35">
      <c r="A3375" t="s">
        <v>10</v>
      </c>
      <c r="B3375" t="s">
        <v>1855</v>
      </c>
      <c r="C3375" s="227" t="s">
        <v>794</v>
      </c>
      <c r="D3375" s="227">
        <v>313.89</v>
      </c>
      <c r="E3375" s="227" t="s">
        <v>203</v>
      </c>
      <c r="F3375" t="s">
        <v>204</v>
      </c>
      <c r="G3375" t="s">
        <v>73</v>
      </c>
      <c r="H3375" t="s">
        <v>1574</v>
      </c>
      <c r="I3375" t="s">
        <v>1044</v>
      </c>
      <c r="J3375" t="s">
        <v>1530</v>
      </c>
    </row>
    <row r="3376" spans="1:10" x14ac:dyDescent="0.35">
      <c r="A3376" t="s">
        <v>10</v>
      </c>
      <c r="B3376" t="s">
        <v>1855</v>
      </c>
      <c r="C3376" s="227" t="s">
        <v>1865</v>
      </c>
      <c r="D3376" s="227">
        <v>63.62</v>
      </c>
      <c r="E3376" s="227" t="s">
        <v>203</v>
      </c>
      <c r="F3376" t="s">
        <v>204</v>
      </c>
      <c r="G3376" t="s">
        <v>73</v>
      </c>
      <c r="H3376" t="s">
        <v>1574</v>
      </c>
      <c r="I3376" t="s">
        <v>1044</v>
      </c>
      <c r="J3376" t="s">
        <v>1530</v>
      </c>
    </row>
    <row r="3377" spans="1:10" x14ac:dyDescent="0.35">
      <c r="A3377" t="s">
        <v>10</v>
      </c>
      <c r="B3377" t="s">
        <v>1855</v>
      </c>
      <c r="C3377" s="227" t="s">
        <v>815</v>
      </c>
      <c r="D3377" s="227">
        <v>309.38</v>
      </c>
      <c r="E3377" s="227" t="s">
        <v>203</v>
      </c>
      <c r="F3377" t="s">
        <v>204</v>
      </c>
      <c r="G3377" t="s">
        <v>73</v>
      </c>
      <c r="H3377" t="s">
        <v>1574</v>
      </c>
      <c r="I3377" t="s">
        <v>1044</v>
      </c>
      <c r="J3377" t="s">
        <v>1530</v>
      </c>
    </row>
    <row r="3378" spans="1:10" x14ac:dyDescent="0.35">
      <c r="A3378" t="s">
        <v>10</v>
      </c>
      <c r="B3378" t="s">
        <v>1855</v>
      </c>
      <c r="C3378" s="227" t="s">
        <v>710</v>
      </c>
      <c r="D3378" s="227">
        <v>270.68</v>
      </c>
      <c r="E3378" s="227" t="s">
        <v>203</v>
      </c>
      <c r="F3378" t="s">
        <v>204</v>
      </c>
      <c r="G3378" t="s">
        <v>73</v>
      </c>
      <c r="H3378" t="s">
        <v>1574</v>
      </c>
      <c r="I3378" t="s">
        <v>1044</v>
      </c>
      <c r="J3378" t="s">
        <v>1530</v>
      </c>
    </row>
    <row r="3379" spans="1:10" x14ac:dyDescent="0.35">
      <c r="A3379" t="s">
        <v>10</v>
      </c>
      <c r="B3379" t="s">
        <v>1855</v>
      </c>
      <c r="C3379" s="227" t="s">
        <v>717</v>
      </c>
      <c r="D3379" s="227">
        <v>72.33</v>
      </c>
      <c r="E3379" s="227" t="s">
        <v>203</v>
      </c>
      <c r="F3379" t="s">
        <v>204</v>
      </c>
      <c r="G3379" t="s">
        <v>73</v>
      </c>
      <c r="H3379" t="s">
        <v>1574</v>
      </c>
      <c r="I3379" t="s">
        <v>1044</v>
      </c>
      <c r="J3379" t="s">
        <v>1530</v>
      </c>
    </row>
    <row r="3380" spans="1:10" x14ac:dyDescent="0.35">
      <c r="A3380" t="s">
        <v>10</v>
      </c>
      <c r="B3380" t="s">
        <v>1855</v>
      </c>
      <c r="C3380" s="227" t="s">
        <v>1866</v>
      </c>
      <c r="D3380" s="227">
        <v>20.83</v>
      </c>
      <c r="E3380" s="227" t="s">
        <v>28</v>
      </c>
      <c r="F3380" t="s">
        <v>29</v>
      </c>
      <c r="G3380" t="s">
        <v>13</v>
      </c>
      <c r="H3380" t="s">
        <v>14</v>
      </c>
      <c r="I3380" t="s">
        <v>15</v>
      </c>
      <c r="J3380" t="s">
        <v>16</v>
      </c>
    </row>
    <row r="3381" spans="1:10" x14ac:dyDescent="0.35">
      <c r="A3381" t="s">
        <v>10</v>
      </c>
      <c r="B3381" t="s">
        <v>1855</v>
      </c>
      <c r="C3381" s="227" t="s">
        <v>1867</v>
      </c>
      <c r="D3381" s="227">
        <v>218.59</v>
      </c>
      <c r="E3381" s="227" t="s">
        <v>1857</v>
      </c>
      <c r="F3381" t="s">
        <v>1858</v>
      </c>
      <c r="G3381" t="s">
        <v>13</v>
      </c>
      <c r="H3381" t="s">
        <v>14</v>
      </c>
      <c r="I3381" t="s">
        <v>15</v>
      </c>
      <c r="J3381" t="s">
        <v>16</v>
      </c>
    </row>
    <row r="3382" spans="1:10" x14ac:dyDescent="0.35">
      <c r="A3382" t="s">
        <v>10</v>
      </c>
      <c r="B3382" t="s">
        <v>1855</v>
      </c>
      <c r="C3382" s="227" t="s">
        <v>1868</v>
      </c>
      <c r="D3382" s="227">
        <v>218.59</v>
      </c>
      <c r="E3382" s="227" t="s">
        <v>1857</v>
      </c>
      <c r="F3382" t="s">
        <v>1858</v>
      </c>
      <c r="G3382" t="s">
        <v>13</v>
      </c>
      <c r="H3382" t="s">
        <v>14</v>
      </c>
      <c r="I3382" t="s">
        <v>15</v>
      </c>
      <c r="J3382" t="s">
        <v>16</v>
      </c>
    </row>
    <row r="3383" spans="1:10" x14ac:dyDescent="0.35">
      <c r="A3383" t="s">
        <v>10</v>
      </c>
      <c r="B3383" t="s">
        <v>1855</v>
      </c>
      <c r="C3383" s="227" t="s">
        <v>1869</v>
      </c>
      <c r="D3383" s="227">
        <v>218.59</v>
      </c>
      <c r="E3383" s="227" t="s">
        <v>1857</v>
      </c>
      <c r="F3383" t="s">
        <v>1858</v>
      </c>
      <c r="G3383" t="s">
        <v>13</v>
      </c>
      <c r="H3383" t="s">
        <v>14</v>
      </c>
      <c r="I3383" t="s">
        <v>15</v>
      </c>
      <c r="J3383" t="s">
        <v>16</v>
      </c>
    </row>
    <row r="3384" spans="1:10" x14ac:dyDescent="0.35">
      <c r="A3384" t="s">
        <v>10</v>
      </c>
      <c r="B3384" t="s">
        <v>1855</v>
      </c>
      <c r="C3384" s="227" t="s">
        <v>876</v>
      </c>
      <c r="D3384" s="227">
        <v>27.24</v>
      </c>
      <c r="E3384" s="227" t="s">
        <v>28</v>
      </c>
      <c r="F3384" t="s">
        <v>29</v>
      </c>
      <c r="G3384" t="s">
        <v>13</v>
      </c>
      <c r="H3384" t="s">
        <v>14</v>
      </c>
      <c r="I3384" t="s">
        <v>15</v>
      </c>
      <c r="J3384" t="s">
        <v>16</v>
      </c>
    </row>
    <row r="3385" spans="1:10" x14ac:dyDescent="0.35">
      <c r="A3385" t="s">
        <v>10</v>
      </c>
      <c r="B3385" t="s">
        <v>1855</v>
      </c>
      <c r="C3385" s="227" t="s">
        <v>292</v>
      </c>
      <c r="D3385" s="227">
        <v>156.49</v>
      </c>
      <c r="E3385" s="227" t="s">
        <v>50</v>
      </c>
      <c r="F3385" t="s">
        <v>51</v>
      </c>
      <c r="G3385" t="s">
        <v>13</v>
      </c>
      <c r="H3385" t="s">
        <v>14</v>
      </c>
      <c r="I3385" t="s">
        <v>15</v>
      </c>
      <c r="J3385" t="s">
        <v>16</v>
      </c>
    </row>
    <row r="3386" spans="1:10" x14ac:dyDescent="0.35">
      <c r="A3386" t="s">
        <v>10</v>
      </c>
      <c r="B3386" t="s">
        <v>1855</v>
      </c>
      <c r="C3386" s="227" t="s">
        <v>219</v>
      </c>
      <c r="D3386" s="227">
        <v>237.08</v>
      </c>
      <c r="E3386" s="227" t="s">
        <v>50</v>
      </c>
      <c r="F3386" t="s">
        <v>51</v>
      </c>
      <c r="G3386" t="s">
        <v>13</v>
      </c>
      <c r="H3386" t="s">
        <v>14</v>
      </c>
      <c r="I3386" t="s">
        <v>15</v>
      </c>
      <c r="J3386" t="s">
        <v>16</v>
      </c>
    </row>
    <row r="3387" spans="1:10" x14ac:dyDescent="0.35">
      <c r="A3387" t="s">
        <v>10</v>
      </c>
      <c r="B3387" t="s">
        <v>1855</v>
      </c>
      <c r="C3387" s="227" t="s">
        <v>620</v>
      </c>
      <c r="D3387" s="227">
        <v>180.33</v>
      </c>
      <c r="E3387" s="227" t="s">
        <v>50</v>
      </c>
      <c r="F3387" t="s">
        <v>51</v>
      </c>
      <c r="G3387" t="s">
        <v>13</v>
      </c>
      <c r="H3387" t="s">
        <v>14</v>
      </c>
      <c r="I3387" t="s">
        <v>15</v>
      </c>
      <c r="J3387" t="s">
        <v>16</v>
      </c>
    </row>
    <row r="3388" spans="1:10" x14ac:dyDescent="0.35">
      <c r="A3388" t="s">
        <v>10</v>
      </c>
      <c r="B3388" t="s">
        <v>1855</v>
      </c>
      <c r="C3388" s="227" t="s">
        <v>996</v>
      </c>
      <c r="D3388" s="227">
        <v>1103.79</v>
      </c>
      <c r="E3388" s="227" t="s">
        <v>18</v>
      </c>
      <c r="F3388" t="s">
        <v>19</v>
      </c>
      <c r="G3388" t="s">
        <v>13</v>
      </c>
      <c r="H3388" t="s">
        <v>14</v>
      </c>
      <c r="I3388" t="s">
        <v>15</v>
      </c>
      <c r="J3388" t="s">
        <v>16</v>
      </c>
    </row>
    <row r="3389" spans="1:10" x14ac:dyDescent="0.35">
      <c r="A3389" t="s">
        <v>10</v>
      </c>
      <c r="B3389" t="s">
        <v>1855</v>
      </c>
      <c r="C3389" s="227" t="s">
        <v>994</v>
      </c>
      <c r="D3389" s="227">
        <v>522.64</v>
      </c>
      <c r="E3389" s="227" t="s">
        <v>18</v>
      </c>
      <c r="F3389" t="s">
        <v>19</v>
      </c>
      <c r="G3389" t="s">
        <v>13</v>
      </c>
      <c r="H3389" t="s">
        <v>14</v>
      </c>
      <c r="I3389" t="s">
        <v>15</v>
      </c>
      <c r="J3389" t="s">
        <v>16</v>
      </c>
    </row>
    <row r="3390" spans="1:10" x14ac:dyDescent="0.35">
      <c r="A3390" t="s">
        <v>10</v>
      </c>
      <c r="B3390" t="s">
        <v>1855</v>
      </c>
      <c r="C3390" s="227" t="s">
        <v>995</v>
      </c>
      <c r="D3390" s="227">
        <v>1152.33</v>
      </c>
      <c r="E3390" s="227" t="s">
        <v>18</v>
      </c>
      <c r="F3390" t="s">
        <v>19</v>
      </c>
      <c r="G3390" t="s">
        <v>13</v>
      </c>
      <c r="H3390" t="s">
        <v>14</v>
      </c>
      <c r="I3390" t="s">
        <v>15</v>
      </c>
      <c r="J3390" t="s">
        <v>16</v>
      </c>
    </row>
    <row r="3391" spans="1:10" x14ac:dyDescent="0.35">
      <c r="A3391" t="s">
        <v>10</v>
      </c>
      <c r="B3391" t="s">
        <v>1855</v>
      </c>
      <c r="C3391" s="227" t="s">
        <v>1628</v>
      </c>
      <c r="D3391" s="227">
        <v>524.33000000000004</v>
      </c>
      <c r="E3391" s="227" t="s">
        <v>18</v>
      </c>
      <c r="F3391" t="s">
        <v>19</v>
      </c>
      <c r="G3391" t="s">
        <v>13</v>
      </c>
      <c r="H3391" t="s">
        <v>14</v>
      </c>
      <c r="I3391" t="s">
        <v>15</v>
      </c>
      <c r="J3391" t="s">
        <v>16</v>
      </c>
    </row>
    <row r="3392" spans="1:10" x14ac:dyDescent="0.35">
      <c r="A3392" t="s">
        <v>10</v>
      </c>
      <c r="B3392" t="s">
        <v>1855</v>
      </c>
      <c r="C3392" s="227" t="s">
        <v>339</v>
      </c>
      <c r="D3392" s="227">
        <v>1105.33</v>
      </c>
      <c r="E3392" s="227" t="s">
        <v>18</v>
      </c>
      <c r="F3392" t="s">
        <v>19</v>
      </c>
      <c r="G3392" t="s">
        <v>13</v>
      </c>
      <c r="H3392" t="s">
        <v>14</v>
      </c>
      <c r="I3392" t="s">
        <v>15</v>
      </c>
      <c r="J3392" t="s">
        <v>16</v>
      </c>
    </row>
    <row r="3393" spans="1:10" x14ac:dyDescent="0.35">
      <c r="A3393" t="s">
        <v>10</v>
      </c>
      <c r="B3393" t="s">
        <v>1855</v>
      </c>
      <c r="C3393" s="227" t="s">
        <v>340</v>
      </c>
      <c r="D3393" s="227">
        <v>520.54</v>
      </c>
      <c r="E3393" s="227" t="s">
        <v>18</v>
      </c>
      <c r="F3393" t="s">
        <v>19</v>
      </c>
      <c r="G3393" t="s">
        <v>13</v>
      </c>
      <c r="H3393" t="s">
        <v>14</v>
      </c>
      <c r="I3393" t="s">
        <v>15</v>
      </c>
      <c r="J3393" t="s">
        <v>16</v>
      </c>
    </row>
    <row r="3394" spans="1:10" x14ac:dyDescent="0.35">
      <c r="A3394" t="s">
        <v>10</v>
      </c>
      <c r="B3394" t="s">
        <v>1855</v>
      </c>
      <c r="C3394" s="227" t="s">
        <v>341</v>
      </c>
      <c r="D3394" s="227">
        <v>1116.79</v>
      </c>
      <c r="E3394" s="227" t="s">
        <v>18</v>
      </c>
      <c r="F3394" t="s">
        <v>19</v>
      </c>
      <c r="G3394" t="s">
        <v>13</v>
      </c>
      <c r="H3394" t="s">
        <v>14</v>
      </c>
      <c r="I3394" t="s">
        <v>15</v>
      </c>
      <c r="J3394" t="s">
        <v>16</v>
      </c>
    </row>
    <row r="3395" spans="1:10" x14ac:dyDescent="0.35">
      <c r="A3395" t="s">
        <v>10</v>
      </c>
      <c r="B3395" t="s">
        <v>1855</v>
      </c>
      <c r="C3395" s="227" t="s">
        <v>342</v>
      </c>
      <c r="D3395" s="227">
        <v>527.75</v>
      </c>
      <c r="E3395" s="227" t="s">
        <v>18</v>
      </c>
      <c r="F3395" t="s">
        <v>19</v>
      </c>
      <c r="G3395" t="s">
        <v>13</v>
      </c>
      <c r="H3395" t="s">
        <v>14</v>
      </c>
      <c r="I3395" t="s">
        <v>15</v>
      </c>
      <c r="J3395" t="s">
        <v>16</v>
      </c>
    </row>
    <row r="3396" spans="1:10" x14ac:dyDescent="0.35">
      <c r="A3396" t="s">
        <v>10</v>
      </c>
      <c r="B3396" t="s">
        <v>1855</v>
      </c>
      <c r="C3396" s="227" t="s">
        <v>337</v>
      </c>
      <c r="D3396" s="227">
        <v>991.04</v>
      </c>
      <c r="E3396" s="227" t="s">
        <v>18</v>
      </c>
      <c r="F3396" t="s">
        <v>19</v>
      </c>
      <c r="G3396" t="s">
        <v>13</v>
      </c>
      <c r="H3396" t="s">
        <v>14</v>
      </c>
      <c r="I3396" t="s">
        <v>15</v>
      </c>
      <c r="J3396" t="s">
        <v>16</v>
      </c>
    </row>
    <row r="3397" spans="1:10" x14ac:dyDescent="0.35">
      <c r="A3397" t="s">
        <v>10</v>
      </c>
      <c r="B3397" t="s">
        <v>1855</v>
      </c>
      <c r="C3397" s="227" t="s">
        <v>338</v>
      </c>
      <c r="D3397" s="227">
        <v>520.86</v>
      </c>
      <c r="E3397" s="227" t="s">
        <v>18</v>
      </c>
      <c r="F3397" t="s">
        <v>19</v>
      </c>
      <c r="G3397" t="s">
        <v>13</v>
      </c>
      <c r="H3397" t="s">
        <v>14</v>
      </c>
      <c r="I3397" t="s">
        <v>15</v>
      </c>
      <c r="J3397" t="s">
        <v>16</v>
      </c>
    </row>
    <row r="3398" spans="1:10" x14ac:dyDescent="0.35">
      <c r="A3398" t="s">
        <v>10</v>
      </c>
      <c r="B3398" t="s">
        <v>1855</v>
      </c>
      <c r="C3398" s="227" t="s">
        <v>660</v>
      </c>
      <c r="D3398" s="227">
        <v>1077.04</v>
      </c>
      <c r="E3398" s="227" t="s">
        <v>18</v>
      </c>
      <c r="F3398" t="s">
        <v>19</v>
      </c>
      <c r="G3398" t="s">
        <v>13</v>
      </c>
      <c r="H3398" t="s">
        <v>14</v>
      </c>
      <c r="I3398" t="s">
        <v>15</v>
      </c>
      <c r="J3398" t="s">
        <v>16</v>
      </c>
    </row>
    <row r="3399" spans="1:10" x14ac:dyDescent="0.35">
      <c r="A3399" t="s">
        <v>10</v>
      </c>
      <c r="B3399" t="s">
        <v>1855</v>
      </c>
      <c r="C3399" s="227" t="s">
        <v>661</v>
      </c>
      <c r="D3399" s="227">
        <v>976.8</v>
      </c>
      <c r="E3399" s="227" t="s">
        <v>18</v>
      </c>
      <c r="F3399" t="s">
        <v>19</v>
      </c>
      <c r="G3399" t="s">
        <v>13</v>
      </c>
      <c r="H3399" t="s">
        <v>14</v>
      </c>
      <c r="I3399" t="s">
        <v>15</v>
      </c>
      <c r="J3399" t="s">
        <v>16</v>
      </c>
    </row>
    <row r="3400" spans="1:10" x14ac:dyDescent="0.35">
      <c r="A3400" t="s">
        <v>10</v>
      </c>
      <c r="B3400" t="s">
        <v>1855</v>
      </c>
      <c r="C3400" s="227" t="s">
        <v>877</v>
      </c>
      <c r="D3400" s="227">
        <v>124.57</v>
      </c>
      <c r="E3400" s="227" t="s">
        <v>18</v>
      </c>
      <c r="F3400" t="s">
        <v>19</v>
      </c>
      <c r="G3400" t="s">
        <v>13</v>
      </c>
      <c r="H3400" t="s">
        <v>14</v>
      </c>
      <c r="I3400" t="s">
        <v>15</v>
      </c>
      <c r="J3400" t="s">
        <v>16</v>
      </c>
    </row>
    <row r="3401" spans="1:10" x14ac:dyDescent="0.35">
      <c r="A3401" t="s">
        <v>10</v>
      </c>
      <c r="B3401" t="s">
        <v>1855</v>
      </c>
      <c r="C3401" s="227" t="s">
        <v>921</v>
      </c>
      <c r="D3401" s="227">
        <v>397.85</v>
      </c>
      <c r="E3401" s="227" t="s">
        <v>18</v>
      </c>
      <c r="F3401" t="s">
        <v>19</v>
      </c>
      <c r="G3401" t="s">
        <v>13</v>
      </c>
      <c r="H3401" t="s">
        <v>14</v>
      </c>
      <c r="I3401" t="s">
        <v>15</v>
      </c>
      <c r="J3401" t="s">
        <v>16</v>
      </c>
    </row>
    <row r="3402" spans="1:10" x14ac:dyDescent="0.35">
      <c r="A3402" t="s">
        <v>10</v>
      </c>
      <c r="B3402" t="s">
        <v>1855</v>
      </c>
      <c r="C3402" s="227" t="s">
        <v>17</v>
      </c>
      <c r="D3402" s="227">
        <v>88.33</v>
      </c>
      <c r="E3402" s="227" t="s">
        <v>18</v>
      </c>
      <c r="F3402" t="s">
        <v>19</v>
      </c>
      <c r="G3402" t="s">
        <v>13</v>
      </c>
      <c r="H3402" t="s">
        <v>14</v>
      </c>
      <c r="I3402" t="s">
        <v>15</v>
      </c>
      <c r="J3402" t="s">
        <v>16</v>
      </c>
    </row>
    <row r="3403" spans="1:10" x14ac:dyDescent="0.35">
      <c r="A3403" t="s">
        <v>10</v>
      </c>
      <c r="B3403" t="s">
        <v>1855</v>
      </c>
      <c r="C3403" s="227" t="s">
        <v>20</v>
      </c>
      <c r="D3403" s="227">
        <v>270.83</v>
      </c>
      <c r="E3403" s="227" t="s">
        <v>18</v>
      </c>
      <c r="F3403" t="s">
        <v>19</v>
      </c>
      <c r="G3403" t="s">
        <v>13</v>
      </c>
      <c r="H3403" t="s">
        <v>14</v>
      </c>
      <c r="I3403" t="s">
        <v>15</v>
      </c>
      <c r="J3403" t="s">
        <v>16</v>
      </c>
    </row>
    <row r="3404" spans="1:10" x14ac:dyDescent="0.35">
      <c r="A3404" t="s">
        <v>10</v>
      </c>
      <c r="B3404" t="s">
        <v>1855</v>
      </c>
      <c r="C3404" s="227" t="s">
        <v>21</v>
      </c>
      <c r="D3404" s="227">
        <v>975.04</v>
      </c>
      <c r="E3404" s="227" t="s">
        <v>18</v>
      </c>
      <c r="F3404" t="s">
        <v>19</v>
      </c>
      <c r="G3404" t="s">
        <v>13</v>
      </c>
      <c r="H3404" t="s">
        <v>14</v>
      </c>
      <c r="I3404" t="s">
        <v>15</v>
      </c>
      <c r="J3404" t="s">
        <v>16</v>
      </c>
    </row>
    <row r="3405" spans="1:10" x14ac:dyDescent="0.35">
      <c r="A3405" t="s">
        <v>10</v>
      </c>
      <c r="B3405" t="s">
        <v>1855</v>
      </c>
      <c r="C3405" s="227" t="s">
        <v>22</v>
      </c>
      <c r="D3405" s="227">
        <v>521.61</v>
      </c>
      <c r="E3405" s="227" t="s">
        <v>18</v>
      </c>
      <c r="F3405" t="s">
        <v>19</v>
      </c>
      <c r="G3405" t="s">
        <v>13</v>
      </c>
      <c r="H3405" t="s">
        <v>14</v>
      </c>
      <c r="I3405" t="s">
        <v>15</v>
      </c>
      <c r="J3405" t="s">
        <v>16</v>
      </c>
    </row>
    <row r="3406" spans="1:10" x14ac:dyDescent="0.35">
      <c r="A3406" t="s">
        <v>10</v>
      </c>
      <c r="B3406" t="s">
        <v>1855</v>
      </c>
      <c r="C3406" s="227" t="s">
        <v>23</v>
      </c>
      <c r="D3406" s="227">
        <v>1024.5</v>
      </c>
      <c r="E3406" s="227" t="s">
        <v>18</v>
      </c>
      <c r="F3406" t="s">
        <v>19</v>
      </c>
      <c r="G3406" t="s">
        <v>13</v>
      </c>
      <c r="H3406" t="s">
        <v>14</v>
      </c>
      <c r="I3406" t="s">
        <v>15</v>
      </c>
      <c r="J3406" t="s">
        <v>16</v>
      </c>
    </row>
    <row r="3407" spans="1:10" x14ac:dyDescent="0.35">
      <c r="A3407" t="s">
        <v>10</v>
      </c>
      <c r="B3407" t="s">
        <v>1855</v>
      </c>
      <c r="C3407" s="227" t="s">
        <v>632</v>
      </c>
      <c r="D3407" s="227">
        <v>601.66999999999996</v>
      </c>
      <c r="E3407" s="227" t="s">
        <v>18</v>
      </c>
      <c r="F3407" t="s">
        <v>19</v>
      </c>
      <c r="G3407" t="s">
        <v>13</v>
      </c>
      <c r="H3407" t="s">
        <v>14</v>
      </c>
      <c r="I3407" t="s">
        <v>15</v>
      </c>
      <c r="J3407" t="s">
        <v>16</v>
      </c>
    </row>
    <row r="3408" spans="1:10" x14ac:dyDescent="0.35">
      <c r="A3408" t="s">
        <v>10</v>
      </c>
      <c r="B3408" t="s">
        <v>1855</v>
      </c>
      <c r="C3408" s="227" t="s">
        <v>187</v>
      </c>
      <c r="D3408" s="227">
        <v>264.83</v>
      </c>
      <c r="E3408" s="227" t="s">
        <v>95</v>
      </c>
      <c r="F3408" t="s">
        <v>96</v>
      </c>
      <c r="G3408" t="s">
        <v>80</v>
      </c>
      <c r="H3408" t="s">
        <v>1254</v>
      </c>
      <c r="I3408" t="s">
        <v>1044</v>
      </c>
      <c r="J3408" t="s">
        <v>1255</v>
      </c>
    </row>
    <row r="3409" spans="1:10" x14ac:dyDescent="0.35">
      <c r="A3409" t="s">
        <v>10</v>
      </c>
      <c r="B3409" t="s">
        <v>1855</v>
      </c>
      <c r="C3409" s="227" t="s">
        <v>107</v>
      </c>
      <c r="D3409" s="227">
        <v>354.83</v>
      </c>
      <c r="E3409" s="227" t="s">
        <v>75</v>
      </c>
      <c r="F3409" t="s">
        <v>76</v>
      </c>
      <c r="G3409" t="s">
        <v>73</v>
      </c>
      <c r="H3409" t="s">
        <v>1254</v>
      </c>
      <c r="I3409" t="s">
        <v>1044</v>
      </c>
      <c r="J3409" t="s">
        <v>1255</v>
      </c>
    </row>
    <row r="3410" spans="1:10" x14ac:dyDescent="0.35">
      <c r="A3410" t="s">
        <v>10</v>
      </c>
      <c r="B3410" t="s">
        <v>1855</v>
      </c>
      <c r="C3410" s="227" t="s">
        <v>584</v>
      </c>
      <c r="D3410" s="227">
        <v>380.08</v>
      </c>
      <c r="E3410" s="227" t="s">
        <v>75</v>
      </c>
      <c r="F3410" t="s">
        <v>76</v>
      </c>
      <c r="G3410" t="s">
        <v>73</v>
      </c>
      <c r="H3410" t="s">
        <v>1254</v>
      </c>
      <c r="I3410" t="s">
        <v>1044</v>
      </c>
      <c r="J3410" t="s">
        <v>1255</v>
      </c>
    </row>
    <row r="3411" spans="1:10" x14ac:dyDescent="0.35">
      <c r="A3411" t="s">
        <v>10</v>
      </c>
      <c r="B3411" t="s">
        <v>1855</v>
      </c>
      <c r="C3411" s="227" t="s">
        <v>271</v>
      </c>
      <c r="D3411" s="227">
        <v>38.31</v>
      </c>
      <c r="E3411" s="227" t="s">
        <v>177</v>
      </c>
      <c r="F3411" t="s">
        <v>178</v>
      </c>
      <c r="G3411" t="s">
        <v>179</v>
      </c>
      <c r="H3411" t="s">
        <v>1185</v>
      </c>
      <c r="I3411" t="s">
        <v>1044</v>
      </c>
      <c r="J3411" t="s">
        <v>191</v>
      </c>
    </row>
    <row r="3412" spans="1:10" x14ac:dyDescent="0.35">
      <c r="A3412" t="s">
        <v>10</v>
      </c>
      <c r="B3412" t="s">
        <v>1855</v>
      </c>
      <c r="C3412" s="227" t="s">
        <v>914</v>
      </c>
      <c r="D3412" s="227">
        <v>263.10000000000002</v>
      </c>
      <c r="E3412" s="227" t="s">
        <v>203</v>
      </c>
      <c r="F3412" t="s">
        <v>204</v>
      </c>
      <c r="G3412" t="s">
        <v>73</v>
      </c>
      <c r="H3412" t="s">
        <v>1529</v>
      </c>
      <c r="I3412" t="s">
        <v>1044</v>
      </c>
      <c r="J3412" t="s">
        <v>1530</v>
      </c>
    </row>
    <row r="3413" spans="1:10" x14ac:dyDescent="0.35">
      <c r="A3413" t="s">
        <v>10</v>
      </c>
      <c r="B3413" t="s">
        <v>1855</v>
      </c>
      <c r="C3413" s="227" t="s">
        <v>69</v>
      </c>
      <c r="D3413" s="227">
        <v>143.16</v>
      </c>
      <c r="E3413" s="227" t="s">
        <v>147</v>
      </c>
      <c r="F3413" t="s">
        <v>148</v>
      </c>
      <c r="G3413" t="s">
        <v>80</v>
      </c>
      <c r="H3413" t="s">
        <v>1574</v>
      </c>
      <c r="I3413" t="s">
        <v>1044</v>
      </c>
      <c r="J3413" t="s">
        <v>1530</v>
      </c>
    </row>
    <row r="3414" spans="1:10" x14ac:dyDescent="0.35">
      <c r="A3414" t="s">
        <v>10</v>
      </c>
      <c r="B3414" t="s">
        <v>1855</v>
      </c>
      <c r="C3414" s="227" t="s">
        <v>1870</v>
      </c>
      <c r="D3414" s="227">
        <v>475.29</v>
      </c>
      <c r="E3414" s="227" t="s">
        <v>33</v>
      </c>
      <c r="F3414" t="s">
        <v>34</v>
      </c>
      <c r="G3414" t="s">
        <v>13</v>
      </c>
      <c r="H3414" t="s">
        <v>14</v>
      </c>
      <c r="I3414" t="s">
        <v>15</v>
      </c>
      <c r="J3414" t="s">
        <v>16</v>
      </c>
    </row>
    <row r="3415" spans="1:10" x14ac:dyDescent="0.35">
      <c r="A3415" t="s">
        <v>10</v>
      </c>
      <c r="B3415" t="s">
        <v>1855</v>
      </c>
      <c r="C3415" s="227" t="s">
        <v>974</v>
      </c>
      <c r="D3415" s="227">
        <v>535.08000000000004</v>
      </c>
      <c r="E3415" s="227" t="s">
        <v>188</v>
      </c>
      <c r="F3415" t="s">
        <v>189</v>
      </c>
      <c r="G3415" t="s">
        <v>186</v>
      </c>
      <c r="H3415" t="s">
        <v>1527</v>
      </c>
      <c r="I3415" t="s">
        <v>1044</v>
      </c>
      <c r="J3415" t="s">
        <v>1045</v>
      </c>
    </row>
    <row r="3416" spans="1:10" x14ac:dyDescent="0.35">
      <c r="A3416" t="s">
        <v>10</v>
      </c>
      <c r="B3416" t="s">
        <v>1855</v>
      </c>
      <c r="C3416" s="227" t="s">
        <v>279</v>
      </c>
      <c r="D3416" s="227">
        <v>139.49</v>
      </c>
      <c r="E3416" s="227" t="s">
        <v>275</v>
      </c>
      <c r="F3416" t="s">
        <v>276</v>
      </c>
      <c r="G3416" t="s">
        <v>80</v>
      </c>
      <c r="H3416" t="s">
        <v>1574</v>
      </c>
      <c r="I3416" t="s">
        <v>1044</v>
      </c>
      <c r="J3416" t="s">
        <v>1530</v>
      </c>
    </row>
    <row r="3417" spans="1:10" x14ac:dyDescent="0.35">
      <c r="A3417" t="s">
        <v>10</v>
      </c>
      <c r="B3417" t="s">
        <v>1855</v>
      </c>
      <c r="C3417" s="227" t="s">
        <v>1871</v>
      </c>
      <c r="D3417" s="227">
        <v>115.03</v>
      </c>
      <c r="E3417" s="227" t="s">
        <v>275</v>
      </c>
      <c r="F3417" t="s">
        <v>276</v>
      </c>
      <c r="G3417" t="s">
        <v>80</v>
      </c>
      <c r="H3417" t="s">
        <v>1574</v>
      </c>
      <c r="I3417" t="s">
        <v>1044</v>
      </c>
      <c r="J3417" t="s">
        <v>1530</v>
      </c>
    </row>
    <row r="3418" spans="1:10" x14ac:dyDescent="0.35">
      <c r="A3418" t="s">
        <v>10</v>
      </c>
      <c r="B3418" t="s">
        <v>1855</v>
      </c>
      <c r="C3418" s="227" t="s">
        <v>741</v>
      </c>
      <c r="D3418" s="227">
        <v>129.80000000000001</v>
      </c>
      <c r="E3418" s="227" t="s">
        <v>275</v>
      </c>
      <c r="F3418" t="s">
        <v>276</v>
      </c>
      <c r="G3418" t="s">
        <v>80</v>
      </c>
      <c r="H3418" t="s">
        <v>1574</v>
      </c>
      <c r="I3418" t="s">
        <v>1044</v>
      </c>
      <c r="J3418" t="s">
        <v>1530</v>
      </c>
    </row>
    <row r="3419" spans="1:10" x14ac:dyDescent="0.35">
      <c r="A3419" t="s">
        <v>10</v>
      </c>
      <c r="B3419" t="s">
        <v>1855</v>
      </c>
      <c r="C3419" s="227" t="s">
        <v>165</v>
      </c>
      <c r="D3419" s="227">
        <v>298.95999999999998</v>
      </c>
      <c r="E3419" s="227" t="s">
        <v>275</v>
      </c>
      <c r="F3419" t="s">
        <v>276</v>
      </c>
      <c r="G3419" t="s">
        <v>80</v>
      </c>
      <c r="H3419" t="s">
        <v>1613</v>
      </c>
      <c r="I3419" t="s">
        <v>1044</v>
      </c>
      <c r="J3419" t="s">
        <v>1530</v>
      </c>
    </row>
    <row r="3420" spans="1:10" x14ac:dyDescent="0.35">
      <c r="A3420" t="s">
        <v>10</v>
      </c>
      <c r="B3420" t="s">
        <v>1855</v>
      </c>
      <c r="C3420" s="227" t="s">
        <v>156</v>
      </c>
      <c r="D3420" s="227">
        <v>143.37</v>
      </c>
      <c r="E3420" s="227" t="s">
        <v>275</v>
      </c>
      <c r="F3420" t="s">
        <v>276</v>
      </c>
      <c r="G3420" t="s">
        <v>80</v>
      </c>
      <c r="H3420" t="s">
        <v>1574</v>
      </c>
      <c r="I3420" t="s">
        <v>1044</v>
      </c>
      <c r="J3420" t="s">
        <v>1530</v>
      </c>
    </row>
    <row r="3421" spans="1:10" x14ac:dyDescent="0.35">
      <c r="A3421" t="s">
        <v>10</v>
      </c>
      <c r="B3421" t="s">
        <v>1855</v>
      </c>
      <c r="C3421" s="227" t="s">
        <v>1231</v>
      </c>
      <c r="D3421" s="227">
        <v>142.88</v>
      </c>
      <c r="E3421" s="227" t="s">
        <v>275</v>
      </c>
      <c r="F3421" t="s">
        <v>276</v>
      </c>
      <c r="G3421" t="s">
        <v>80</v>
      </c>
      <c r="H3421" t="s">
        <v>1574</v>
      </c>
      <c r="I3421" t="s">
        <v>1044</v>
      </c>
      <c r="J3421" t="s">
        <v>1530</v>
      </c>
    </row>
    <row r="3422" spans="1:10" x14ac:dyDescent="0.35">
      <c r="A3422" t="s">
        <v>10</v>
      </c>
      <c r="B3422" t="s">
        <v>1855</v>
      </c>
      <c r="C3422" s="227" t="s">
        <v>1710</v>
      </c>
      <c r="D3422" s="227">
        <v>142.13</v>
      </c>
      <c r="E3422" s="227" t="s">
        <v>275</v>
      </c>
      <c r="F3422" t="s">
        <v>276</v>
      </c>
      <c r="G3422" t="s">
        <v>80</v>
      </c>
      <c r="H3422" t="s">
        <v>1574</v>
      </c>
      <c r="I3422" t="s">
        <v>1044</v>
      </c>
      <c r="J3422" t="s">
        <v>1530</v>
      </c>
    </row>
    <row r="3423" spans="1:10" x14ac:dyDescent="0.35">
      <c r="A3423" t="s">
        <v>10</v>
      </c>
      <c r="B3423" t="s">
        <v>1855</v>
      </c>
      <c r="C3423" s="227" t="s">
        <v>268</v>
      </c>
      <c r="D3423" s="227">
        <v>163.4</v>
      </c>
      <c r="E3423" s="227" t="s">
        <v>147</v>
      </c>
      <c r="F3423" t="s">
        <v>148</v>
      </c>
      <c r="G3423" t="s">
        <v>80</v>
      </c>
      <c r="H3423" t="s">
        <v>1574</v>
      </c>
      <c r="I3423" t="s">
        <v>1044</v>
      </c>
      <c r="J3423" t="s">
        <v>1530</v>
      </c>
    </row>
    <row r="3424" spans="1:10" x14ac:dyDescent="0.35">
      <c r="A3424" t="s">
        <v>10</v>
      </c>
      <c r="B3424" t="s">
        <v>1855</v>
      </c>
      <c r="C3424" s="227" t="s">
        <v>86</v>
      </c>
      <c r="D3424" s="227">
        <v>331.87</v>
      </c>
      <c r="E3424" s="227" t="s">
        <v>147</v>
      </c>
      <c r="F3424" t="s">
        <v>148</v>
      </c>
      <c r="G3424" t="s">
        <v>80</v>
      </c>
      <c r="H3424" t="s">
        <v>1574</v>
      </c>
      <c r="I3424" t="s">
        <v>1044</v>
      </c>
      <c r="J3424" t="s">
        <v>1530</v>
      </c>
    </row>
    <row r="3425" spans="1:10" x14ac:dyDescent="0.35">
      <c r="A3425" t="s">
        <v>10</v>
      </c>
      <c r="B3425" t="s">
        <v>1855</v>
      </c>
      <c r="C3425" s="227" t="s">
        <v>123</v>
      </c>
      <c r="D3425" s="227">
        <v>4272.3599999999997</v>
      </c>
      <c r="E3425" s="227" t="s">
        <v>439</v>
      </c>
      <c r="F3425" t="s">
        <v>1872</v>
      </c>
      <c r="G3425" t="s">
        <v>749</v>
      </c>
      <c r="H3425" t="s">
        <v>505</v>
      </c>
      <c r="I3425" t="s">
        <v>522</v>
      </c>
      <c r="J3425" t="s">
        <v>505</v>
      </c>
    </row>
    <row r="3426" spans="1:10" x14ac:dyDescent="0.35">
      <c r="A3426" t="s">
        <v>10</v>
      </c>
      <c r="B3426" t="s">
        <v>1855</v>
      </c>
      <c r="C3426" s="227" t="s">
        <v>104</v>
      </c>
      <c r="D3426" s="227">
        <v>142.61000000000001</v>
      </c>
      <c r="E3426" s="227" t="s">
        <v>108</v>
      </c>
      <c r="F3426" t="s">
        <v>109</v>
      </c>
      <c r="G3426" t="s">
        <v>749</v>
      </c>
      <c r="H3426" t="s">
        <v>505</v>
      </c>
      <c r="I3426" t="s">
        <v>522</v>
      </c>
      <c r="J3426" t="s">
        <v>505</v>
      </c>
    </row>
    <row r="3427" spans="1:10" x14ac:dyDescent="0.35">
      <c r="A3427" t="s">
        <v>10</v>
      </c>
      <c r="B3427" t="s">
        <v>1855</v>
      </c>
      <c r="C3427" s="227" t="s">
        <v>111</v>
      </c>
      <c r="D3427" s="227">
        <v>2049.4499999999998</v>
      </c>
      <c r="E3427" s="227" t="s">
        <v>446</v>
      </c>
      <c r="F3427" t="s">
        <v>795</v>
      </c>
      <c r="G3427" t="s">
        <v>749</v>
      </c>
      <c r="H3427" t="s">
        <v>505</v>
      </c>
      <c r="I3427" t="s">
        <v>522</v>
      </c>
      <c r="J3427" t="s">
        <v>505</v>
      </c>
    </row>
    <row r="3428" spans="1:10" x14ac:dyDescent="0.35">
      <c r="A3428" t="s">
        <v>10</v>
      </c>
      <c r="B3428" t="s">
        <v>1855</v>
      </c>
      <c r="C3428" s="227" t="s">
        <v>136</v>
      </c>
      <c r="D3428" s="227">
        <v>6346.77</v>
      </c>
      <c r="E3428" s="227" t="s">
        <v>446</v>
      </c>
      <c r="F3428" t="s">
        <v>795</v>
      </c>
      <c r="G3428" t="s">
        <v>749</v>
      </c>
      <c r="H3428" t="s">
        <v>505</v>
      </c>
      <c r="I3428" t="s">
        <v>522</v>
      </c>
      <c r="J3428" t="s">
        <v>505</v>
      </c>
    </row>
    <row r="3429" spans="1:10" x14ac:dyDescent="0.35">
      <c r="A3429" t="s">
        <v>10</v>
      </c>
      <c r="B3429" t="s">
        <v>1855</v>
      </c>
      <c r="C3429" s="227" t="s">
        <v>106</v>
      </c>
      <c r="D3429" s="227">
        <v>1314.34</v>
      </c>
      <c r="E3429" s="227" t="s">
        <v>797</v>
      </c>
      <c r="F3429" t="s">
        <v>798</v>
      </c>
      <c r="G3429" t="s">
        <v>749</v>
      </c>
      <c r="H3429" t="s">
        <v>505</v>
      </c>
      <c r="I3429" t="s">
        <v>522</v>
      </c>
      <c r="J3429" t="s">
        <v>505</v>
      </c>
    </row>
    <row r="3430" spans="1:10" x14ac:dyDescent="0.35">
      <c r="A3430" t="s">
        <v>10</v>
      </c>
      <c r="B3430" t="s">
        <v>1855</v>
      </c>
      <c r="C3430" s="227" t="s">
        <v>128</v>
      </c>
      <c r="D3430" s="227">
        <v>198.73</v>
      </c>
      <c r="E3430" s="227" t="s">
        <v>366</v>
      </c>
      <c r="F3430" t="s">
        <v>516</v>
      </c>
      <c r="G3430" t="s">
        <v>749</v>
      </c>
      <c r="H3430" t="s">
        <v>505</v>
      </c>
      <c r="I3430" t="s">
        <v>522</v>
      </c>
      <c r="J3430" t="s">
        <v>505</v>
      </c>
    </row>
    <row r="3431" spans="1:10" x14ac:dyDescent="0.35">
      <c r="A3431" t="s">
        <v>10</v>
      </c>
      <c r="B3431" t="s">
        <v>1855</v>
      </c>
      <c r="C3431" s="227" t="s">
        <v>126</v>
      </c>
      <c r="D3431" s="227">
        <v>138.44</v>
      </c>
      <c r="E3431" s="227" t="s">
        <v>366</v>
      </c>
      <c r="F3431" t="s">
        <v>516</v>
      </c>
      <c r="G3431" t="s">
        <v>749</v>
      </c>
      <c r="H3431" t="s">
        <v>505</v>
      </c>
      <c r="I3431" t="s">
        <v>522</v>
      </c>
      <c r="J3431" t="s">
        <v>505</v>
      </c>
    </row>
    <row r="3432" spans="1:10" x14ac:dyDescent="0.35">
      <c r="A3432" t="s">
        <v>10</v>
      </c>
      <c r="B3432" t="s">
        <v>1855</v>
      </c>
      <c r="C3432" s="227" t="s">
        <v>127</v>
      </c>
      <c r="D3432" s="227">
        <v>139.80000000000001</v>
      </c>
      <c r="E3432" s="227" t="s">
        <v>366</v>
      </c>
      <c r="F3432" t="s">
        <v>516</v>
      </c>
      <c r="G3432" t="s">
        <v>749</v>
      </c>
      <c r="H3432" t="s">
        <v>505</v>
      </c>
      <c r="I3432" t="s">
        <v>522</v>
      </c>
      <c r="J3432" t="s">
        <v>505</v>
      </c>
    </row>
    <row r="3433" spans="1:10" x14ac:dyDescent="0.35">
      <c r="A3433" t="s">
        <v>10</v>
      </c>
      <c r="B3433" t="s">
        <v>1855</v>
      </c>
      <c r="C3433" s="227" t="s">
        <v>121</v>
      </c>
      <c r="D3433" s="227">
        <v>156.01</v>
      </c>
      <c r="E3433" s="227" t="s">
        <v>65</v>
      </c>
      <c r="F3433" t="s">
        <v>66</v>
      </c>
      <c r="G3433" t="s">
        <v>67</v>
      </c>
      <c r="H3433" t="s">
        <v>505</v>
      </c>
      <c r="I3433" t="s">
        <v>522</v>
      </c>
      <c r="J3433" t="s">
        <v>505</v>
      </c>
    </row>
    <row r="3434" spans="1:10" x14ac:dyDescent="0.35">
      <c r="A3434" t="s">
        <v>10</v>
      </c>
      <c r="B3434" t="s">
        <v>1855</v>
      </c>
      <c r="C3434" s="227" t="s">
        <v>122</v>
      </c>
      <c r="D3434" s="227">
        <v>2125.63</v>
      </c>
      <c r="E3434" s="227" t="s">
        <v>89</v>
      </c>
      <c r="F3434" t="s">
        <v>90</v>
      </c>
      <c r="G3434" t="s">
        <v>67</v>
      </c>
      <c r="H3434" t="s">
        <v>505</v>
      </c>
      <c r="I3434" t="s">
        <v>522</v>
      </c>
      <c r="J3434" t="s">
        <v>505</v>
      </c>
    </row>
    <row r="3435" spans="1:10" x14ac:dyDescent="0.35">
      <c r="A3435" t="s">
        <v>10</v>
      </c>
      <c r="B3435" t="s">
        <v>1855</v>
      </c>
      <c r="C3435" s="227" t="s">
        <v>98</v>
      </c>
      <c r="D3435" s="227">
        <v>158.9</v>
      </c>
      <c r="E3435" s="227" t="s">
        <v>61</v>
      </c>
      <c r="F3435" t="s">
        <v>62</v>
      </c>
      <c r="G3435" t="s">
        <v>62</v>
      </c>
      <c r="H3435" t="s">
        <v>1613</v>
      </c>
      <c r="I3435" t="s">
        <v>1044</v>
      </c>
      <c r="J3435" t="s">
        <v>1530</v>
      </c>
    </row>
    <row r="3436" spans="1:10" x14ac:dyDescent="0.35">
      <c r="A3436" t="s">
        <v>10</v>
      </c>
      <c r="B3436" t="s">
        <v>1855</v>
      </c>
      <c r="C3436" s="227" t="s">
        <v>757</v>
      </c>
      <c r="D3436" s="227">
        <v>198.23</v>
      </c>
      <c r="E3436" s="227" t="s">
        <v>61</v>
      </c>
      <c r="F3436" t="s">
        <v>62</v>
      </c>
      <c r="G3436" t="s">
        <v>62</v>
      </c>
      <c r="H3436" t="s">
        <v>1574</v>
      </c>
      <c r="I3436" t="s">
        <v>1044</v>
      </c>
      <c r="J3436" t="s">
        <v>1530</v>
      </c>
    </row>
    <row r="3437" spans="1:10" x14ac:dyDescent="0.35">
      <c r="A3437" t="s">
        <v>10</v>
      </c>
      <c r="B3437" t="s">
        <v>1855</v>
      </c>
      <c r="C3437" s="227" t="s">
        <v>756</v>
      </c>
      <c r="D3437" s="227">
        <v>178.58</v>
      </c>
      <c r="E3437" s="227" t="s">
        <v>61</v>
      </c>
      <c r="F3437" t="s">
        <v>62</v>
      </c>
      <c r="G3437" t="s">
        <v>62</v>
      </c>
      <c r="H3437" t="s">
        <v>1574</v>
      </c>
      <c r="I3437" t="s">
        <v>1044</v>
      </c>
      <c r="J3437" t="s">
        <v>1530</v>
      </c>
    </row>
    <row r="3438" spans="1:10" x14ac:dyDescent="0.35">
      <c r="A3438" t="s">
        <v>10</v>
      </c>
      <c r="B3438" t="s">
        <v>1855</v>
      </c>
      <c r="C3438" s="227" t="s">
        <v>748</v>
      </c>
      <c r="D3438" s="227">
        <v>177.52</v>
      </c>
      <c r="E3438" s="227" t="s">
        <v>61</v>
      </c>
      <c r="F3438" t="s">
        <v>62</v>
      </c>
      <c r="G3438" t="s">
        <v>62</v>
      </c>
      <c r="H3438" t="s">
        <v>1574</v>
      </c>
      <c r="I3438" t="s">
        <v>1044</v>
      </c>
      <c r="J3438" t="s">
        <v>1530</v>
      </c>
    </row>
    <row r="3439" spans="1:10" x14ac:dyDescent="0.35">
      <c r="A3439" t="s">
        <v>10</v>
      </c>
      <c r="B3439" t="s">
        <v>1855</v>
      </c>
      <c r="C3439" s="227" t="s">
        <v>278</v>
      </c>
      <c r="D3439" s="227">
        <v>130.07</v>
      </c>
      <c r="E3439" s="227" t="s">
        <v>61</v>
      </c>
      <c r="F3439" t="s">
        <v>62</v>
      </c>
      <c r="G3439" t="s">
        <v>80</v>
      </c>
      <c r="H3439" t="s">
        <v>1574</v>
      </c>
      <c r="I3439" t="s">
        <v>1044</v>
      </c>
      <c r="J3439" t="s">
        <v>1530</v>
      </c>
    </row>
    <row r="3440" spans="1:10" x14ac:dyDescent="0.35">
      <c r="A3440" t="s">
        <v>10</v>
      </c>
      <c r="B3440" t="s">
        <v>1855</v>
      </c>
      <c r="C3440" s="227" t="s">
        <v>683</v>
      </c>
      <c r="D3440" s="227">
        <v>183.96</v>
      </c>
      <c r="E3440" s="227" t="s">
        <v>65</v>
      </c>
      <c r="F3440" t="s">
        <v>66</v>
      </c>
      <c r="G3440" t="s">
        <v>80</v>
      </c>
      <c r="H3440" t="s">
        <v>1613</v>
      </c>
      <c r="I3440" t="s">
        <v>1044</v>
      </c>
      <c r="J3440" t="s">
        <v>1530</v>
      </c>
    </row>
    <row r="3441" spans="1:10" x14ac:dyDescent="0.35">
      <c r="A3441" t="s">
        <v>10</v>
      </c>
      <c r="B3441" t="s">
        <v>1855</v>
      </c>
      <c r="C3441" s="227" t="s">
        <v>209</v>
      </c>
      <c r="D3441" s="227">
        <v>158.9</v>
      </c>
      <c r="E3441" s="227" t="s">
        <v>65</v>
      </c>
      <c r="F3441" t="s">
        <v>66</v>
      </c>
      <c r="G3441" t="s">
        <v>80</v>
      </c>
      <c r="H3441" t="s">
        <v>1613</v>
      </c>
      <c r="I3441" t="s">
        <v>1044</v>
      </c>
      <c r="J3441" t="s">
        <v>1530</v>
      </c>
    </row>
    <row r="3442" spans="1:10" x14ac:dyDescent="0.35">
      <c r="A3442" t="s">
        <v>10</v>
      </c>
      <c r="B3442" t="s">
        <v>1855</v>
      </c>
      <c r="C3442" s="227" t="s">
        <v>1703</v>
      </c>
      <c r="D3442" s="227">
        <v>490.13</v>
      </c>
      <c r="E3442" s="227" t="s">
        <v>147</v>
      </c>
      <c r="F3442" t="s">
        <v>148</v>
      </c>
      <c r="G3442" t="s">
        <v>80</v>
      </c>
      <c r="H3442" t="s">
        <v>1574</v>
      </c>
      <c r="I3442" t="s">
        <v>1044</v>
      </c>
      <c r="J3442" t="s">
        <v>1530</v>
      </c>
    </row>
    <row r="3443" spans="1:10" x14ac:dyDescent="0.35">
      <c r="A3443" t="s">
        <v>10</v>
      </c>
      <c r="B3443" t="s">
        <v>1855</v>
      </c>
      <c r="C3443" s="227" t="s">
        <v>930</v>
      </c>
      <c r="D3443" s="227">
        <v>262.87</v>
      </c>
      <c r="E3443" s="227" t="s">
        <v>75</v>
      </c>
      <c r="F3443" t="s">
        <v>76</v>
      </c>
      <c r="G3443" t="s">
        <v>73</v>
      </c>
      <c r="H3443" t="s">
        <v>1574</v>
      </c>
      <c r="I3443" t="s">
        <v>1044</v>
      </c>
      <c r="J3443" t="s">
        <v>1530</v>
      </c>
    </row>
    <row r="3444" spans="1:10" x14ac:dyDescent="0.35">
      <c r="A3444" t="s">
        <v>10</v>
      </c>
      <c r="B3444" t="s">
        <v>1855</v>
      </c>
      <c r="C3444" s="227" t="s">
        <v>95</v>
      </c>
      <c r="D3444" s="227">
        <v>482.21</v>
      </c>
      <c r="E3444" s="227" t="s">
        <v>75</v>
      </c>
      <c r="F3444" t="s">
        <v>76</v>
      </c>
      <c r="G3444" t="s">
        <v>73</v>
      </c>
      <c r="H3444" t="s">
        <v>1574</v>
      </c>
      <c r="I3444" t="s">
        <v>1044</v>
      </c>
      <c r="J3444" t="s">
        <v>1530</v>
      </c>
    </row>
    <row r="3445" spans="1:10" x14ac:dyDescent="0.35">
      <c r="A3445" t="s">
        <v>10</v>
      </c>
      <c r="B3445" t="s">
        <v>1855</v>
      </c>
      <c r="C3445" s="227" t="s">
        <v>932</v>
      </c>
      <c r="D3445" s="227">
        <v>262.20999999999998</v>
      </c>
      <c r="E3445" s="227" t="s">
        <v>75</v>
      </c>
      <c r="F3445" t="s">
        <v>76</v>
      </c>
      <c r="G3445" t="s">
        <v>73</v>
      </c>
      <c r="H3445" t="s">
        <v>1574</v>
      </c>
      <c r="I3445" t="s">
        <v>1044</v>
      </c>
      <c r="J3445" t="s">
        <v>1530</v>
      </c>
    </row>
    <row r="3446" spans="1:10" x14ac:dyDescent="0.35">
      <c r="A3446" t="s">
        <v>10</v>
      </c>
      <c r="B3446" t="s">
        <v>1855</v>
      </c>
      <c r="C3446" s="227" t="s">
        <v>928</v>
      </c>
      <c r="D3446" s="227">
        <v>511.21</v>
      </c>
      <c r="E3446" s="227" t="s">
        <v>75</v>
      </c>
      <c r="F3446" t="s">
        <v>76</v>
      </c>
      <c r="G3446" t="s">
        <v>73</v>
      </c>
      <c r="H3446" t="s">
        <v>1574</v>
      </c>
      <c r="I3446" t="s">
        <v>1044</v>
      </c>
      <c r="J3446" t="s">
        <v>1530</v>
      </c>
    </row>
    <row r="3447" spans="1:10" x14ac:dyDescent="0.35">
      <c r="A3447" t="s">
        <v>10</v>
      </c>
      <c r="B3447" t="s">
        <v>1855</v>
      </c>
      <c r="C3447" s="227" t="s">
        <v>929</v>
      </c>
      <c r="D3447" s="227">
        <v>507.87</v>
      </c>
      <c r="E3447" s="227" t="s">
        <v>75</v>
      </c>
      <c r="F3447" t="s">
        <v>76</v>
      </c>
      <c r="G3447" t="s">
        <v>73</v>
      </c>
      <c r="H3447" t="s">
        <v>1574</v>
      </c>
      <c r="I3447" t="s">
        <v>1044</v>
      </c>
      <c r="J3447" t="s">
        <v>1530</v>
      </c>
    </row>
    <row r="3448" spans="1:10" x14ac:dyDescent="0.35">
      <c r="A3448" t="s">
        <v>10</v>
      </c>
      <c r="B3448" t="s">
        <v>1855</v>
      </c>
      <c r="C3448" s="227" t="s">
        <v>916</v>
      </c>
      <c r="D3448" s="227">
        <v>719.08</v>
      </c>
      <c r="E3448" s="227" t="s">
        <v>75</v>
      </c>
      <c r="F3448" t="s">
        <v>76</v>
      </c>
      <c r="G3448" t="s">
        <v>73</v>
      </c>
      <c r="H3448" t="s">
        <v>1574</v>
      </c>
      <c r="I3448" t="s">
        <v>1044</v>
      </c>
      <c r="J3448" t="s">
        <v>1530</v>
      </c>
    </row>
    <row r="3449" spans="1:10" x14ac:dyDescent="0.35">
      <c r="A3449" t="s">
        <v>10</v>
      </c>
      <c r="B3449" t="s">
        <v>1855</v>
      </c>
      <c r="C3449" s="227" t="s">
        <v>171</v>
      </c>
      <c r="D3449" s="227">
        <v>731.97</v>
      </c>
      <c r="E3449" s="227" t="s">
        <v>75</v>
      </c>
      <c r="F3449" t="s">
        <v>76</v>
      </c>
      <c r="G3449" t="s">
        <v>73</v>
      </c>
      <c r="H3449" t="s">
        <v>1574</v>
      </c>
      <c r="I3449" t="s">
        <v>1044</v>
      </c>
      <c r="J3449" t="s">
        <v>1530</v>
      </c>
    </row>
    <row r="3450" spans="1:10" x14ac:dyDescent="0.35">
      <c r="A3450" t="s">
        <v>10</v>
      </c>
      <c r="B3450" t="s">
        <v>1855</v>
      </c>
      <c r="C3450" s="227" t="s">
        <v>315</v>
      </c>
      <c r="D3450" s="227">
        <v>528.21</v>
      </c>
      <c r="E3450" s="227" t="s">
        <v>75</v>
      </c>
      <c r="F3450" t="s">
        <v>76</v>
      </c>
      <c r="G3450" t="s">
        <v>73</v>
      </c>
      <c r="H3450" t="s">
        <v>1574</v>
      </c>
      <c r="I3450" t="s">
        <v>1044</v>
      </c>
      <c r="J3450" t="s">
        <v>1530</v>
      </c>
    </row>
    <row r="3451" spans="1:10" x14ac:dyDescent="0.35">
      <c r="A3451" t="s">
        <v>10</v>
      </c>
      <c r="B3451" t="s">
        <v>1855</v>
      </c>
      <c r="C3451" s="227" t="s">
        <v>472</v>
      </c>
      <c r="D3451" s="227">
        <v>432.41</v>
      </c>
      <c r="E3451" s="227" t="s">
        <v>75</v>
      </c>
      <c r="F3451" t="s">
        <v>76</v>
      </c>
      <c r="G3451" t="s">
        <v>73</v>
      </c>
      <c r="H3451" t="s">
        <v>1574</v>
      </c>
      <c r="I3451" t="s">
        <v>1044</v>
      </c>
      <c r="J3451" t="s">
        <v>1530</v>
      </c>
    </row>
    <row r="3452" spans="1:10" x14ac:dyDescent="0.35">
      <c r="A3452" t="s">
        <v>10</v>
      </c>
      <c r="B3452" t="s">
        <v>1855</v>
      </c>
      <c r="C3452" s="227" t="s">
        <v>490</v>
      </c>
      <c r="D3452" s="227">
        <v>438.62</v>
      </c>
      <c r="E3452" s="227" t="s">
        <v>75</v>
      </c>
      <c r="F3452" t="s">
        <v>76</v>
      </c>
      <c r="G3452" t="s">
        <v>73</v>
      </c>
      <c r="H3452" t="s">
        <v>1574</v>
      </c>
      <c r="I3452" t="s">
        <v>1044</v>
      </c>
      <c r="J3452" t="s">
        <v>1530</v>
      </c>
    </row>
    <row r="3453" spans="1:10" x14ac:dyDescent="0.35">
      <c r="A3453" t="s">
        <v>10</v>
      </c>
      <c r="B3453" t="s">
        <v>1855</v>
      </c>
      <c r="C3453" s="227" t="s">
        <v>654</v>
      </c>
      <c r="D3453" s="227">
        <v>782.62</v>
      </c>
      <c r="E3453" s="227" t="s">
        <v>75</v>
      </c>
      <c r="F3453" t="s">
        <v>76</v>
      </c>
      <c r="G3453" t="s">
        <v>73</v>
      </c>
      <c r="H3453" t="s">
        <v>1574</v>
      </c>
      <c r="I3453" t="s">
        <v>1044</v>
      </c>
      <c r="J3453" t="s">
        <v>1530</v>
      </c>
    </row>
    <row r="3454" spans="1:10" x14ac:dyDescent="0.35">
      <c r="A3454" t="s">
        <v>10</v>
      </c>
      <c r="B3454" t="s">
        <v>1855</v>
      </c>
      <c r="C3454" s="227" t="s">
        <v>656</v>
      </c>
      <c r="D3454" s="227">
        <v>512.07000000000005</v>
      </c>
      <c r="E3454" s="227" t="s">
        <v>75</v>
      </c>
      <c r="F3454" t="s">
        <v>76</v>
      </c>
      <c r="G3454" t="s">
        <v>73</v>
      </c>
      <c r="H3454" t="s">
        <v>1574</v>
      </c>
      <c r="I3454" t="s">
        <v>1044</v>
      </c>
      <c r="J3454" t="s">
        <v>1530</v>
      </c>
    </row>
    <row r="3455" spans="1:10" x14ac:dyDescent="0.35">
      <c r="A3455" t="s">
        <v>10</v>
      </c>
      <c r="B3455" t="s">
        <v>1855</v>
      </c>
      <c r="C3455" s="227" t="s">
        <v>657</v>
      </c>
      <c r="D3455" s="227">
        <v>718.42</v>
      </c>
      <c r="E3455" s="227" t="s">
        <v>75</v>
      </c>
      <c r="F3455" t="s">
        <v>76</v>
      </c>
      <c r="G3455" t="s">
        <v>73</v>
      </c>
      <c r="H3455" t="s">
        <v>1574</v>
      </c>
      <c r="I3455" t="s">
        <v>1044</v>
      </c>
      <c r="J3455" t="s">
        <v>1530</v>
      </c>
    </row>
    <row r="3456" spans="1:10" x14ac:dyDescent="0.35">
      <c r="A3456" t="s">
        <v>10</v>
      </c>
      <c r="B3456" t="s">
        <v>1855</v>
      </c>
      <c r="C3456" s="227" t="s">
        <v>500</v>
      </c>
      <c r="D3456" s="227">
        <v>421.38</v>
      </c>
      <c r="E3456" s="227" t="s">
        <v>75</v>
      </c>
      <c r="F3456" t="s">
        <v>76</v>
      </c>
      <c r="G3456" t="s">
        <v>73</v>
      </c>
      <c r="H3456" t="s">
        <v>1574</v>
      </c>
      <c r="I3456" t="s">
        <v>1044</v>
      </c>
      <c r="J3456" t="s">
        <v>1530</v>
      </c>
    </row>
    <row r="3457" spans="1:10" x14ac:dyDescent="0.35">
      <c r="A3457" t="s">
        <v>10</v>
      </c>
      <c r="B3457" t="s">
        <v>1855</v>
      </c>
      <c r="C3457" s="227" t="s">
        <v>579</v>
      </c>
      <c r="D3457" s="227">
        <v>242.96</v>
      </c>
      <c r="E3457" s="227" t="s">
        <v>75</v>
      </c>
      <c r="F3457" t="s">
        <v>76</v>
      </c>
      <c r="G3457" t="s">
        <v>73</v>
      </c>
      <c r="H3457" t="s">
        <v>1574</v>
      </c>
      <c r="I3457" t="s">
        <v>1044</v>
      </c>
      <c r="J3457" t="s">
        <v>1530</v>
      </c>
    </row>
    <row r="3458" spans="1:10" x14ac:dyDescent="0.35">
      <c r="A3458" t="s">
        <v>10</v>
      </c>
      <c r="B3458" t="s">
        <v>1855</v>
      </c>
      <c r="C3458" s="227" t="s">
        <v>582</v>
      </c>
      <c r="D3458" s="227">
        <v>454.49</v>
      </c>
      <c r="E3458" s="227" t="s">
        <v>75</v>
      </c>
      <c r="F3458" t="s">
        <v>76</v>
      </c>
      <c r="G3458" t="s">
        <v>73</v>
      </c>
      <c r="H3458" t="s">
        <v>1574</v>
      </c>
      <c r="I3458" t="s">
        <v>1044</v>
      </c>
      <c r="J3458" t="s">
        <v>1530</v>
      </c>
    </row>
    <row r="3459" spans="1:10" x14ac:dyDescent="0.35">
      <c r="A3459" t="s">
        <v>10</v>
      </c>
      <c r="B3459" t="s">
        <v>1855</v>
      </c>
      <c r="C3459" s="227" t="s">
        <v>258</v>
      </c>
      <c r="D3459" s="227">
        <v>437.35</v>
      </c>
      <c r="E3459" s="227" t="s">
        <v>75</v>
      </c>
      <c r="F3459" t="s">
        <v>76</v>
      </c>
      <c r="G3459" t="s">
        <v>73</v>
      </c>
      <c r="H3459" t="s">
        <v>1574</v>
      </c>
      <c r="I3459" t="s">
        <v>1044</v>
      </c>
      <c r="J3459" t="s">
        <v>1530</v>
      </c>
    </row>
    <row r="3460" spans="1:10" x14ac:dyDescent="0.35">
      <c r="A3460" t="s">
        <v>10</v>
      </c>
      <c r="B3460" t="s">
        <v>1855</v>
      </c>
      <c r="C3460" s="227" t="s">
        <v>674</v>
      </c>
      <c r="D3460" s="227">
        <v>563.76</v>
      </c>
      <c r="E3460" s="227" t="s">
        <v>75</v>
      </c>
      <c r="F3460" t="s">
        <v>76</v>
      </c>
      <c r="G3460" t="s">
        <v>73</v>
      </c>
      <c r="H3460" t="s">
        <v>1574</v>
      </c>
      <c r="I3460" t="s">
        <v>1044</v>
      </c>
      <c r="J3460" t="s">
        <v>1530</v>
      </c>
    </row>
    <row r="3461" spans="1:10" x14ac:dyDescent="0.35">
      <c r="A3461" t="s">
        <v>10</v>
      </c>
      <c r="B3461" t="s">
        <v>1855</v>
      </c>
      <c r="C3461" s="227" t="s">
        <v>213</v>
      </c>
      <c r="D3461" s="227">
        <v>245.62</v>
      </c>
      <c r="E3461" s="227" t="s">
        <v>75</v>
      </c>
      <c r="F3461" t="s">
        <v>76</v>
      </c>
      <c r="G3461" t="s">
        <v>73</v>
      </c>
      <c r="H3461" t="s">
        <v>1574</v>
      </c>
      <c r="I3461" t="s">
        <v>1044</v>
      </c>
      <c r="J3461" t="s">
        <v>1530</v>
      </c>
    </row>
    <row r="3462" spans="1:10" x14ac:dyDescent="0.35">
      <c r="A3462" t="s">
        <v>10</v>
      </c>
      <c r="B3462" t="s">
        <v>1855</v>
      </c>
      <c r="C3462" s="227" t="s">
        <v>1873</v>
      </c>
      <c r="D3462" s="227">
        <v>383.28</v>
      </c>
      <c r="E3462" s="227" t="s">
        <v>75</v>
      </c>
      <c r="F3462" t="s">
        <v>76</v>
      </c>
      <c r="G3462" t="s">
        <v>73</v>
      </c>
      <c r="H3462" t="s">
        <v>1574</v>
      </c>
      <c r="I3462" t="s">
        <v>1044</v>
      </c>
      <c r="J3462" t="s">
        <v>1530</v>
      </c>
    </row>
    <row r="3463" spans="1:10" x14ac:dyDescent="0.35">
      <c r="A3463" t="s">
        <v>10</v>
      </c>
      <c r="B3463" t="s">
        <v>1855</v>
      </c>
      <c r="C3463" s="227" t="s">
        <v>1874</v>
      </c>
      <c r="D3463" s="227">
        <v>393.81</v>
      </c>
      <c r="E3463" s="227" t="s">
        <v>75</v>
      </c>
      <c r="F3463" t="s">
        <v>76</v>
      </c>
      <c r="G3463" t="s">
        <v>73</v>
      </c>
      <c r="H3463" t="s">
        <v>1574</v>
      </c>
      <c r="I3463" t="s">
        <v>1044</v>
      </c>
      <c r="J3463" t="s">
        <v>1530</v>
      </c>
    </row>
    <row r="3464" spans="1:10" x14ac:dyDescent="0.35">
      <c r="A3464" t="s">
        <v>10</v>
      </c>
      <c r="B3464" t="s">
        <v>1855</v>
      </c>
      <c r="C3464" s="227" t="s">
        <v>1385</v>
      </c>
      <c r="D3464" s="227">
        <v>370.07</v>
      </c>
      <c r="E3464" s="227" t="s">
        <v>75</v>
      </c>
      <c r="F3464" t="s">
        <v>76</v>
      </c>
      <c r="G3464" t="s">
        <v>73</v>
      </c>
      <c r="H3464" t="s">
        <v>1574</v>
      </c>
      <c r="I3464" t="s">
        <v>1044</v>
      </c>
      <c r="J3464" t="s">
        <v>1530</v>
      </c>
    </row>
    <row r="3465" spans="1:10" x14ac:dyDescent="0.35">
      <c r="A3465" t="s">
        <v>10</v>
      </c>
      <c r="B3465" t="s">
        <v>1855</v>
      </c>
      <c r="C3465" s="227" t="s">
        <v>1875</v>
      </c>
      <c r="D3465" s="227">
        <v>493.89</v>
      </c>
      <c r="E3465" s="227" t="s">
        <v>75</v>
      </c>
      <c r="F3465" t="s">
        <v>76</v>
      </c>
      <c r="G3465" t="s">
        <v>73</v>
      </c>
      <c r="H3465" t="s">
        <v>1574</v>
      </c>
      <c r="I3465" t="s">
        <v>1044</v>
      </c>
      <c r="J3465" t="s">
        <v>1530</v>
      </c>
    </row>
    <row r="3466" spans="1:10" x14ac:dyDescent="0.35">
      <c r="A3466" t="s">
        <v>10</v>
      </c>
      <c r="B3466" t="s">
        <v>1855</v>
      </c>
      <c r="C3466" s="227" t="s">
        <v>1876</v>
      </c>
      <c r="D3466" s="227">
        <v>370.62</v>
      </c>
      <c r="E3466" s="227" t="s">
        <v>75</v>
      </c>
      <c r="F3466" t="s">
        <v>76</v>
      </c>
      <c r="G3466" t="s">
        <v>73</v>
      </c>
      <c r="H3466" t="s">
        <v>1574</v>
      </c>
      <c r="I3466" t="s">
        <v>1044</v>
      </c>
      <c r="J3466" t="s">
        <v>1530</v>
      </c>
    </row>
    <row r="3467" spans="1:10" x14ac:dyDescent="0.35">
      <c r="A3467" t="s">
        <v>10</v>
      </c>
      <c r="B3467" t="s">
        <v>1855</v>
      </c>
      <c r="C3467" s="227" t="s">
        <v>1380</v>
      </c>
      <c r="D3467" s="227">
        <v>383.41</v>
      </c>
      <c r="E3467" s="227" t="s">
        <v>75</v>
      </c>
      <c r="F3467" t="s">
        <v>76</v>
      </c>
      <c r="G3467" t="s">
        <v>73</v>
      </c>
      <c r="H3467" t="s">
        <v>1574</v>
      </c>
      <c r="I3467" t="s">
        <v>1044</v>
      </c>
      <c r="J3467" t="s">
        <v>1530</v>
      </c>
    </row>
    <row r="3468" spans="1:10" x14ac:dyDescent="0.35">
      <c r="A3468" t="s">
        <v>10</v>
      </c>
      <c r="B3468" t="s">
        <v>1855</v>
      </c>
      <c r="C3468" s="227" t="s">
        <v>261</v>
      </c>
      <c r="D3468" s="227">
        <v>680.72</v>
      </c>
      <c r="E3468" s="227" t="s">
        <v>75</v>
      </c>
      <c r="F3468" t="s">
        <v>76</v>
      </c>
      <c r="G3468" t="s">
        <v>73</v>
      </c>
      <c r="H3468" t="s">
        <v>1574</v>
      </c>
      <c r="I3468" t="s">
        <v>1044</v>
      </c>
      <c r="J3468" t="s">
        <v>1530</v>
      </c>
    </row>
    <row r="3469" spans="1:10" x14ac:dyDescent="0.35">
      <c r="A3469" t="s">
        <v>10</v>
      </c>
      <c r="B3469" t="s">
        <v>1855</v>
      </c>
      <c r="C3469" s="227" t="s">
        <v>267</v>
      </c>
      <c r="D3469" s="227">
        <v>1020.66</v>
      </c>
      <c r="E3469" s="227" t="s">
        <v>75</v>
      </c>
      <c r="F3469" t="s">
        <v>76</v>
      </c>
      <c r="G3469" t="s">
        <v>73</v>
      </c>
      <c r="H3469" t="s">
        <v>1574</v>
      </c>
      <c r="I3469" t="s">
        <v>1044</v>
      </c>
      <c r="J3469" t="s">
        <v>1530</v>
      </c>
    </row>
    <row r="3470" spans="1:10" x14ac:dyDescent="0.35">
      <c r="A3470" t="s">
        <v>10</v>
      </c>
      <c r="B3470" t="s">
        <v>1855</v>
      </c>
      <c r="C3470" s="227" t="s">
        <v>282</v>
      </c>
      <c r="D3470" s="227">
        <v>1013.33</v>
      </c>
      <c r="E3470" s="227" t="s">
        <v>75</v>
      </c>
      <c r="F3470" t="s">
        <v>76</v>
      </c>
      <c r="G3470" t="s">
        <v>73</v>
      </c>
      <c r="H3470" t="s">
        <v>1574</v>
      </c>
      <c r="I3470" t="s">
        <v>1044</v>
      </c>
      <c r="J3470" t="s">
        <v>1530</v>
      </c>
    </row>
    <row r="3471" spans="1:10" x14ac:dyDescent="0.35">
      <c r="A3471" t="s">
        <v>10</v>
      </c>
      <c r="B3471" t="s">
        <v>1855</v>
      </c>
      <c r="C3471" s="227" t="s">
        <v>201</v>
      </c>
      <c r="D3471" s="227">
        <v>543.22</v>
      </c>
      <c r="E3471" s="227" t="s">
        <v>75</v>
      </c>
      <c r="F3471" t="s">
        <v>76</v>
      </c>
      <c r="G3471" t="s">
        <v>73</v>
      </c>
      <c r="H3471" t="s">
        <v>1574</v>
      </c>
      <c r="I3471" t="s">
        <v>1044</v>
      </c>
      <c r="J3471" t="s">
        <v>1530</v>
      </c>
    </row>
    <row r="3472" spans="1:10" x14ac:dyDescent="0.35">
      <c r="A3472" t="s">
        <v>10</v>
      </c>
      <c r="B3472" t="s">
        <v>1855</v>
      </c>
      <c r="C3472" s="227" t="s">
        <v>1877</v>
      </c>
      <c r="D3472" s="227">
        <v>400.81</v>
      </c>
      <c r="E3472" s="227" t="s">
        <v>75</v>
      </c>
      <c r="F3472" t="s">
        <v>76</v>
      </c>
      <c r="G3472" t="s">
        <v>73</v>
      </c>
      <c r="H3472" t="s">
        <v>1574</v>
      </c>
      <c r="I3472" t="s">
        <v>1044</v>
      </c>
      <c r="J3472" t="s">
        <v>1530</v>
      </c>
    </row>
    <row r="3473" spans="1:10" x14ac:dyDescent="0.35">
      <c r="A3473" t="s">
        <v>10</v>
      </c>
      <c r="B3473" t="s">
        <v>1855</v>
      </c>
      <c r="C3473" s="227" t="s">
        <v>1878</v>
      </c>
      <c r="D3473" s="227">
        <v>359.25</v>
      </c>
      <c r="E3473" s="227" t="s">
        <v>75</v>
      </c>
      <c r="F3473" t="s">
        <v>76</v>
      </c>
      <c r="G3473" t="s">
        <v>73</v>
      </c>
      <c r="H3473" t="s">
        <v>1574</v>
      </c>
      <c r="I3473" t="s">
        <v>1044</v>
      </c>
      <c r="J3473" t="s">
        <v>1530</v>
      </c>
    </row>
    <row r="3474" spans="1:10" x14ac:dyDescent="0.35">
      <c r="A3474" t="s">
        <v>10</v>
      </c>
      <c r="B3474" t="s">
        <v>1855</v>
      </c>
      <c r="C3474" s="227" t="s">
        <v>1879</v>
      </c>
      <c r="D3474" s="227">
        <v>460.5</v>
      </c>
      <c r="E3474" s="227" t="s">
        <v>75</v>
      </c>
      <c r="F3474" t="s">
        <v>76</v>
      </c>
      <c r="G3474" t="s">
        <v>73</v>
      </c>
      <c r="H3474" t="s">
        <v>1574</v>
      </c>
      <c r="I3474" t="s">
        <v>1044</v>
      </c>
      <c r="J3474" t="s">
        <v>1530</v>
      </c>
    </row>
    <row r="3475" spans="1:10" x14ac:dyDescent="0.35">
      <c r="A3475" t="s">
        <v>10</v>
      </c>
      <c r="B3475" t="s">
        <v>1855</v>
      </c>
      <c r="C3475" s="227" t="s">
        <v>820</v>
      </c>
      <c r="D3475" s="227">
        <v>331.57</v>
      </c>
      <c r="E3475" s="227" t="s">
        <v>75</v>
      </c>
      <c r="F3475" t="s">
        <v>76</v>
      </c>
      <c r="G3475" t="s">
        <v>73</v>
      </c>
      <c r="H3475" t="s">
        <v>1574</v>
      </c>
      <c r="I3475" t="s">
        <v>1044</v>
      </c>
      <c r="J3475" t="s">
        <v>1530</v>
      </c>
    </row>
    <row r="3476" spans="1:10" x14ac:dyDescent="0.35">
      <c r="A3476" t="s">
        <v>10</v>
      </c>
      <c r="B3476" t="s">
        <v>1855</v>
      </c>
      <c r="C3476" s="227" t="s">
        <v>818</v>
      </c>
      <c r="D3476" s="227">
        <v>448.83</v>
      </c>
      <c r="E3476" s="227" t="s">
        <v>75</v>
      </c>
      <c r="F3476" t="s">
        <v>76</v>
      </c>
      <c r="G3476" t="s">
        <v>73</v>
      </c>
      <c r="H3476" t="s">
        <v>1574</v>
      </c>
      <c r="I3476" t="s">
        <v>1044</v>
      </c>
      <c r="J3476" t="s">
        <v>1530</v>
      </c>
    </row>
    <row r="3477" spans="1:10" x14ac:dyDescent="0.35">
      <c r="A3477" t="s">
        <v>10</v>
      </c>
      <c r="B3477" t="s">
        <v>1855</v>
      </c>
      <c r="C3477" s="227" t="s">
        <v>552</v>
      </c>
      <c r="D3477" s="227">
        <v>728.89</v>
      </c>
      <c r="E3477" s="227" t="s">
        <v>75</v>
      </c>
      <c r="F3477" t="s">
        <v>76</v>
      </c>
      <c r="G3477" t="s">
        <v>73</v>
      </c>
      <c r="H3477" t="s">
        <v>1574</v>
      </c>
      <c r="I3477" t="s">
        <v>1044</v>
      </c>
      <c r="J3477" t="s">
        <v>1530</v>
      </c>
    </row>
    <row r="3478" spans="1:10" x14ac:dyDescent="0.35">
      <c r="A3478" t="s">
        <v>10</v>
      </c>
      <c r="B3478" t="s">
        <v>1855</v>
      </c>
      <c r="C3478" s="227" t="s">
        <v>546</v>
      </c>
      <c r="D3478" s="227">
        <v>603.54</v>
      </c>
      <c r="E3478" s="227" t="s">
        <v>75</v>
      </c>
      <c r="F3478" t="s">
        <v>76</v>
      </c>
      <c r="G3478" t="s">
        <v>73</v>
      </c>
      <c r="H3478" t="s">
        <v>1574</v>
      </c>
      <c r="I3478" t="s">
        <v>1044</v>
      </c>
      <c r="J3478" t="s">
        <v>1530</v>
      </c>
    </row>
    <row r="3479" spans="1:10" x14ac:dyDescent="0.35">
      <c r="A3479" t="s">
        <v>10</v>
      </c>
      <c r="B3479" t="s">
        <v>1855</v>
      </c>
      <c r="C3479" s="227" t="s">
        <v>124</v>
      </c>
      <c r="D3479" s="227">
        <v>874.93</v>
      </c>
      <c r="E3479" s="227" t="s">
        <v>135</v>
      </c>
      <c r="F3479" t="s">
        <v>373</v>
      </c>
      <c r="G3479" t="s">
        <v>312</v>
      </c>
      <c r="H3479" t="s">
        <v>371</v>
      </c>
      <c r="I3479" t="s">
        <v>15</v>
      </c>
      <c r="J3479" t="s">
        <v>372</v>
      </c>
    </row>
    <row r="3480" spans="1:10" x14ac:dyDescent="0.35">
      <c r="A3480" t="s">
        <v>10</v>
      </c>
      <c r="B3480" t="s">
        <v>1855</v>
      </c>
      <c r="C3480" s="227" t="s">
        <v>969</v>
      </c>
      <c r="D3480" s="227">
        <v>219.44</v>
      </c>
      <c r="E3480" s="227" t="s">
        <v>75</v>
      </c>
      <c r="F3480" t="s">
        <v>76</v>
      </c>
      <c r="G3480" t="s">
        <v>73</v>
      </c>
      <c r="H3480" t="s">
        <v>1043</v>
      </c>
      <c r="I3480" t="s">
        <v>1044</v>
      </c>
      <c r="J3480" t="s">
        <v>1045</v>
      </c>
    </row>
    <row r="3481" spans="1:10" x14ac:dyDescent="0.35">
      <c r="A3481" t="s">
        <v>10</v>
      </c>
      <c r="B3481" t="s">
        <v>1855</v>
      </c>
      <c r="C3481" s="227" t="s">
        <v>1880</v>
      </c>
      <c r="D3481" s="227">
        <v>491.64</v>
      </c>
      <c r="E3481" s="227" t="s">
        <v>75</v>
      </c>
      <c r="F3481" t="s">
        <v>76</v>
      </c>
      <c r="G3481" t="s">
        <v>73</v>
      </c>
      <c r="H3481" t="s">
        <v>1043</v>
      </c>
      <c r="I3481" t="s">
        <v>1044</v>
      </c>
      <c r="J3481" t="s">
        <v>1045</v>
      </c>
    </row>
    <row r="3482" spans="1:10" x14ac:dyDescent="0.35">
      <c r="A3482" t="s">
        <v>10</v>
      </c>
      <c r="B3482" t="s">
        <v>1855</v>
      </c>
      <c r="C3482" s="227" t="s">
        <v>1881</v>
      </c>
      <c r="D3482" s="227">
        <v>730.86</v>
      </c>
      <c r="E3482" s="227" t="s">
        <v>75</v>
      </c>
      <c r="F3482" t="s">
        <v>76</v>
      </c>
      <c r="G3482" t="s">
        <v>73</v>
      </c>
      <c r="H3482" t="s">
        <v>1043</v>
      </c>
      <c r="I3482" t="s">
        <v>1044</v>
      </c>
      <c r="J3482" t="s">
        <v>1045</v>
      </c>
    </row>
    <row r="3483" spans="1:10" x14ac:dyDescent="0.35">
      <c r="A3483" t="s">
        <v>10</v>
      </c>
      <c r="B3483" t="s">
        <v>1855</v>
      </c>
      <c r="C3483" s="227" t="s">
        <v>449</v>
      </c>
      <c r="D3483" s="227">
        <v>491.76</v>
      </c>
      <c r="E3483" s="227" t="s">
        <v>75</v>
      </c>
      <c r="F3483" t="s">
        <v>76</v>
      </c>
      <c r="G3483" t="s">
        <v>73</v>
      </c>
      <c r="H3483" t="s">
        <v>1043</v>
      </c>
      <c r="I3483" t="s">
        <v>1044</v>
      </c>
      <c r="J3483" t="s">
        <v>1045</v>
      </c>
    </row>
    <row r="3484" spans="1:10" x14ac:dyDescent="0.35">
      <c r="A3484" t="s">
        <v>10</v>
      </c>
      <c r="B3484" t="s">
        <v>1855</v>
      </c>
      <c r="C3484" s="227" t="s">
        <v>450</v>
      </c>
      <c r="D3484" s="227">
        <v>491.76</v>
      </c>
      <c r="E3484" s="227" t="s">
        <v>75</v>
      </c>
      <c r="F3484" t="s">
        <v>76</v>
      </c>
      <c r="G3484" t="s">
        <v>73</v>
      </c>
      <c r="H3484" t="s">
        <v>1043</v>
      </c>
      <c r="I3484" t="s">
        <v>1044</v>
      </c>
      <c r="J3484" t="s">
        <v>1045</v>
      </c>
    </row>
    <row r="3485" spans="1:10" x14ac:dyDescent="0.35">
      <c r="A3485" t="s">
        <v>10</v>
      </c>
      <c r="B3485" t="s">
        <v>1855</v>
      </c>
      <c r="C3485" s="227" t="s">
        <v>451</v>
      </c>
      <c r="D3485" s="227">
        <v>878.74</v>
      </c>
      <c r="E3485" s="227" t="s">
        <v>75</v>
      </c>
      <c r="F3485" t="s">
        <v>76</v>
      </c>
      <c r="G3485" t="s">
        <v>73</v>
      </c>
      <c r="H3485" t="s">
        <v>1043</v>
      </c>
      <c r="I3485" t="s">
        <v>1044</v>
      </c>
      <c r="J3485" t="s">
        <v>1045</v>
      </c>
    </row>
    <row r="3486" spans="1:10" x14ac:dyDescent="0.35">
      <c r="A3486" t="s">
        <v>10</v>
      </c>
      <c r="B3486" t="s">
        <v>1855</v>
      </c>
      <c r="C3486" s="227" t="s">
        <v>437</v>
      </c>
      <c r="D3486" s="227">
        <v>239.85</v>
      </c>
      <c r="E3486" s="227" t="s">
        <v>75</v>
      </c>
      <c r="F3486" t="s">
        <v>76</v>
      </c>
      <c r="G3486" t="s">
        <v>73</v>
      </c>
      <c r="H3486" t="s">
        <v>1043</v>
      </c>
      <c r="I3486" t="s">
        <v>1044</v>
      </c>
      <c r="J3486" t="s">
        <v>1045</v>
      </c>
    </row>
    <row r="3487" spans="1:10" x14ac:dyDescent="0.35">
      <c r="A3487" t="s">
        <v>10</v>
      </c>
      <c r="B3487" t="s">
        <v>1855</v>
      </c>
      <c r="C3487" s="227" t="s">
        <v>438</v>
      </c>
      <c r="D3487" s="227">
        <v>217.35</v>
      </c>
      <c r="E3487" s="227" t="s">
        <v>75</v>
      </c>
      <c r="F3487" t="s">
        <v>76</v>
      </c>
      <c r="G3487" t="s">
        <v>73</v>
      </c>
      <c r="H3487" t="s">
        <v>1043</v>
      </c>
      <c r="I3487" t="s">
        <v>1044</v>
      </c>
      <c r="J3487" t="s">
        <v>1045</v>
      </c>
    </row>
    <row r="3488" spans="1:10" x14ac:dyDescent="0.35">
      <c r="A3488" t="s">
        <v>10</v>
      </c>
      <c r="B3488" t="s">
        <v>1855</v>
      </c>
      <c r="C3488" s="227" t="s">
        <v>535</v>
      </c>
      <c r="D3488" s="227">
        <v>743.33</v>
      </c>
      <c r="E3488" s="227" t="s">
        <v>75</v>
      </c>
      <c r="F3488" t="s">
        <v>76</v>
      </c>
      <c r="G3488" t="s">
        <v>73</v>
      </c>
      <c r="H3488" t="s">
        <v>1043</v>
      </c>
      <c r="I3488" t="s">
        <v>1044</v>
      </c>
      <c r="J3488" t="s">
        <v>1045</v>
      </c>
    </row>
    <row r="3489" spans="1:10" x14ac:dyDescent="0.35">
      <c r="A3489" t="s">
        <v>10</v>
      </c>
      <c r="B3489" t="s">
        <v>1855</v>
      </c>
      <c r="C3489" s="227" t="s">
        <v>983</v>
      </c>
      <c r="D3489" s="227">
        <v>143.25</v>
      </c>
      <c r="E3489" s="227" t="s">
        <v>61</v>
      </c>
      <c r="F3489" t="s">
        <v>62</v>
      </c>
      <c r="G3489" t="s">
        <v>80</v>
      </c>
      <c r="H3489" t="s">
        <v>1043</v>
      </c>
      <c r="I3489" t="s">
        <v>1044</v>
      </c>
      <c r="J3489" t="s">
        <v>1045</v>
      </c>
    </row>
    <row r="3490" spans="1:10" x14ac:dyDescent="0.35">
      <c r="A3490" t="s">
        <v>10</v>
      </c>
      <c r="B3490" t="s">
        <v>1855</v>
      </c>
      <c r="C3490" s="227" t="s">
        <v>481</v>
      </c>
      <c r="D3490" s="227">
        <v>143.37</v>
      </c>
      <c r="E3490" s="227" t="s">
        <v>61</v>
      </c>
      <c r="F3490" t="s">
        <v>62</v>
      </c>
      <c r="G3490" t="s">
        <v>80</v>
      </c>
      <c r="H3490" t="s">
        <v>1043</v>
      </c>
      <c r="I3490" t="s">
        <v>1044</v>
      </c>
      <c r="J3490" t="s">
        <v>1045</v>
      </c>
    </row>
    <row r="3491" spans="1:10" x14ac:dyDescent="0.35">
      <c r="A3491" t="s">
        <v>10</v>
      </c>
      <c r="B3491" t="s">
        <v>1855</v>
      </c>
      <c r="C3491" s="227" t="s">
        <v>363</v>
      </c>
      <c r="D3491" s="227">
        <v>143.37</v>
      </c>
      <c r="E3491" s="227" t="s">
        <v>61</v>
      </c>
      <c r="F3491" t="s">
        <v>62</v>
      </c>
      <c r="G3491" t="s">
        <v>80</v>
      </c>
      <c r="H3491" t="s">
        <v>1043</v>
      </c>
      <c r="I3491" t="s">
        <v>1044</v>
      </c>
      <c r="J3491" t="s">
        <v>1045</v>
      </c>
    </row>
    <row r="3492" spans="1:10" x14ac:dyDescent="0.35">
      <c r="A3492" t="s">
        <v>10</v>
      </c>
      <c r="B3492" t="s">
        <v>1855</v>
      </c>
      <c r="C3492" s="227" t="s">
        <v>1786</v>
      </c>
      <c r="D3492" s="227">
        <v>143.25</v>
      </c>
      <c r="E3492" s="227" t="s">
        <v>61</v>
      </c>
      <c r="F3492" t="s">
        <v>62</v>
      </c>
      <c r="G3492" t="s">
        <v>80</v>
      </c>
      <c r="H3492" t="s">
        <v>1043</v>
      </c>
      <c r="I3492" t="s">
        <v>1044</v>
      </c>
      <c r="J3492" t="s">
        <v>1045</v>
      </c>
    </row>
    <row r="3493" spans="1:10" x14ac:dyDescent="0.35">
      <c r="A3493" t="s">
        <v>10</v>
      </c>
      <c r="B3493" t="s">
        <v>1855</v>
      </c>
      <c r="C3493" s="227" t="s">
        <v>971</v>
      </c>
      <c r="D3493" s="227">
        <v>145.25</v>
      </c>
      <c r="E3493" s="227" t="s">
        <v>61</v>
      </c>
      <c r="F3493" t="s">
        <v>62</v>
      </c>
      <c r="G3493" t="s">
        <v>80</v>
      </c>
      <c r="H3493" t="s">
        <v>1043</v>
      </c>
      <c r="I3493" t="s">
        <v>1044</v>
      </c>
      <c r="J3493" t="s">
        <v>1045</v>
      </c>
    </row>
    <row r="3494" spans="1:10" x14ac:dyDescent="0.35">
      <c r="A3494" t="s">
        <v>10</v>
      </c>
      <c r="B3494" t="s">
        <v>1855</v>
      </c>
      <c r="C3494" s="227" t="s">
        <v>987</v>
      </c>
      <c r="D3494" s="227">
        <v>137.12</v>
      </c>
      <c r="E3494" s="227" t="s">
        <v>61</v>
      </c>
      <c r="F3494" t="s">
        <v>62</v>
      </c>
      <c r="G3494" t="s">
        <v>80</v>
      </c>
      <c r="H3494" t="s">
        <v>1043</v>
      </c>
      <c r="I3494" t="s">
        <v>1044</v>
      </c>
      <c r="J3494" t="s">
        <v>1045</v>
      </c>
    </row>
    <row r="3495" spans="1:10" x14ac:dyDescent="0.35">
      <c r="A3495" t="s">
        <v>10</v>
      </c>
      <c r="B3495" t="s">
        <v>1855</v>
      </c>
      <c r="C3495" s="227" t="s">
        <v>211</v>
      </c>
      <c r="D3495" s="227">
        <v>144.66</v>
      </c>
      <c r="E3495" s="227" t="s">
        <v>65</v>
      </c>
      <c r="F3495" t="s">
        <v>66</v>
      </c>
      <c r="G3495" t="s">
        <v>80</v>
      </c>
      <c r="H3495" t="s">
        <v>1043</v>
      </c>
      <c r="I3495" t="s">
        <v>1044</v>
      </c>
      <c r="J3495" t="s">
        <v>1045</v>
      </c>
    </row>
    <row r="3496" spans="1:10" x14ac:dyDescent="0.35">
      <c r="A3496" t="s">
        <v>10</v>
      </c>
      <c r="B3496" t="s">
        <v>1855</v>
      </c>
      <c r="C3496" s="227" t="s">
        <v>519</v>
      </c>
      <c r="D3496" s="227">
        <v>512.41999999999996</v>
      </c>
      <c r="E3496" s="227" t="s">
        <v>262</v>
      </c>
      <c r="F3496" t="s">
        <v>263</v>
      </c>
      <c r="G3496" t="s">
        <v>73</v>
      </c>
      <c r="H3496" t="s">
        <v>1043</v>
      </c>
      <c r="I3496" t="s">
        <v>1044</v>
      </c>
      <c r="J3496" t="s">
        <v>1045</v>
      </c>
    </row>
    <row r="3497" spans="1:10" x14ac:dyDescent="0.35">
      <c r="A3497" t="s">
        <v>10</v>
      </c>
      <c r="B3497" t="s">
        <v>1855</v>
      </c>
      <c r="C3497" s="227" t="s">
        <v>702</v>
      </c>
      <c r="D3497" s="227">
        <v>143.16</v>
      </c>
      <c r="E3497" s="227" t="s">
        <v>275</v>
      </c>
      <c r="F3497" t="s">
        <v>276</v>
      </c>
      <c r="G3497" t="s">
        <v>80</v>
      </c>
      <c r="H3497" t="s">
        <v>1043</v>
      </c>
      <c r="I3497" t="s">
        <v>1044</v>
      </c>
      <c r="J3497" t="s">
        <v>1045</v>
      </c>
    </row>
    <row r="3498" spans="1:10" x14ac:dyDescent="0.35">
      <c r="A3498" t="s">
        <v>10</v>
      </c>
      <c r="B3498" t="s">
        <v>1855</v>
      </c>
      <c r="C3498" s="227" t="s">
        <v>183</v>
      </c>
      <c r="D3498" s="227">
        <v>213.5</v>
      </c>
      <c r="E3498" s="227" t="s">
        <v>275</v>
      </c>
      <c r="F3498" t="s">
        <v>276</v>
      </c>
      <c r="G3498" t="s">
        <v>80</v>
      </c>
      <c r="H3498" t="s">
        <v>1043</v>
      </c>
      <c r="I3498" t="s">
        <v>1044</v>
      </c>
      <c r="J3498" t="s">
        <v>1045</v>
      </c>
    </row>
    <row r="3499" spans="1:10" x14ac:dyDescent="0.35">
      <c r="A3499" t="s">
        <v>10</v>
      </c>
      <c r="B3499" t="s">
        <v>1855</v>
      </c>
      <c r="C3499" s="227" t="s">
        <v>439</v>
      </c>
      <c r="D3499" s="227">
        <v>188.33</v>
      </c>
      <c r="E3499" s="227" t="s">
        <v>275</v>
      </c>
      <c r="F3499" t="s">
        <v>276</v>
      </c>
      <c r="G3499" t="s">
        <v>80</v>
      </c>
      <c r="H3499" t="s">
        <v>1043</v>
      </c>
      <c r="I3499" t="s">
        <v>1044</v>
      </c>
      <c r="J3499" t="s">
        <v>1045</v>
      </c>
    </row>
    <row r="3500" spans="1:10" x14ac:dyDescent="0.35">
      <c r="A3500" t="s">
        <v>10</v>
      </c>
      <c r="B3500" t="s">
        <v>1855</v>
      </c>
      <c r="C3500" s="227" t="s">
        <v>402</v>
      </c>
      <c r="D3500" s="227">
        <v>309.99</v>
      </c>
      <c r="E3500" s="227" t="s">
        <v>275</v>
      </c>
      <c r="F3500" t="s">
        <v>276</v>
      </c>
      <c r="G3500" t="s">
        <v>80</v>
      </c>
      <c r="H3500" t="s">
        <v>1043</v>
      </c>
      <c r="I3500" t="s">
        <v>1044</v>
      </c>
      <c r="J3500" t="s">
        <v>1045</v>
      </c>
    </row>
    <row r="3501" spans="1:10" x14ac:dyDescent="0.35">
      <c r="A3501" t="s">
        <v>10</v>
      </c>
      <c r="B3501" t="s">
        <v>1855</v>
      </c>
      <c r="C3501" s="227" t="s">
        <v>411</v>
      </c>
      <c r="D3501" s="227">
        <v>146.5</v>
      </c>
      <c r="E3501" s="227" t="s">
        <v>275</v>
      </c>
      <c r="F3501" t="s">
        <v>276</v>
      </c>
      <c r="G3501" t="s">
        <v>80</v>
      </c>
      <c r="H3501" t="s">
        <v>1043</v>
      </c>
      <c r="I3501" t="s">
        <v>1044</v>
      </c>
      <c r="J3501" t="s">
        <v>1045</v>
      </c>
    </row>
    <row r="3502" spans="1:10" x14ac:dyDescent="0.35">
      <c r="A3502" t="s">
        <v>10</v>
      </c>
      <c r="B3502" t="s">
        <v>1855</v>
      </c>
      <c r="C3502" s="227" t="s">
        <v>982</v>
      </c>
      <c r="D3502" s="227">
        <v>143.25</v>
      </c>
      <c r="E3502" s="227" t="s">
        <v>275</v>
      </c>
      <c r="F3502" t="s">
        <v>276</v>
      </c>
      <c r="G3502" t="s">
        <v>80</v>
      </c>
      <c r="H3502" t="s">
        <v>1043</v>
      </c>
      <c r="I3502" t="s">
        <v>1044</v>
      </c>
      <c r="J3502" t="s">
        <v>1045</v>
      </c>
    </row>
    <row r="3503" spans="1:10" x14ac:dyDescent="0.35">
      <c r="A3503" t="s">
        <v>10</v>
      </c>
      <c r="B3503" t="s">
        <v>1855</v>
      </c>
      <c r="C3503" s="227" t="s">
        <v>959</v>
      </c>
      <c r="D3503" s="227">
        <v>210.72</v>
      </c>
      <c r="E3503" s="227" t="s">
        <v>275</v>
      </c>
      <c r="F3503" t="s">
        <v>276</v>
      </c>
      <c r="G3503" t="s">
        <v>80</v>
      </c>
      <c r="H3503" t="s">
        <v>1043</v>
      </c>
      <c r="I3503" t="s">
        <v>1044</v>
      </c>
      <c r="J3503" t="s">
        <v>1045</v>
      </c>
    </row>
    <row r="3504" spans="1:10" x14ac:dyDescent="0.35">
      <c r="A3504" t="s">
        <v>10</v>
      </c>
      <c r="B3504" t="s">
        <v>1855</v>
      </c>
      <c r="C3504" s="227" t="s">
        <v>972</v>
      </c>
      <c r="D3504" s="227">
        <v>143.25</v>
      </c>
      <c r="E3504" s="227" t="s">
        <v>275</v>
      </c>
      <c r="F3504" t="s">
        <v>276</v>
      </c>
      <c r="G3504" t="s">
        <v>80</v>
      </c>
      <c r="H3504" t="s">
        <v>1043</v>
      </c>
      <c r="I3504" t="s">
        <v>1044</v>
      </c>
      <c r="J3504" t="s">
        <v>1045</v>
      </c>
    </row>
    <row r="3505" spans="1:10" x14ac:dyDescent="0.35">
      <c r="A3505" t="s">
        <v>10</v>
      </c>
      <c r="B3505" t="s">
        <v>1855</v>
      </c>
      <c r="C3505" s="227" t="s">
        <v>1882</v>
      </c>
      <c r="D3505" s="227">
        <v>108.35</v>
      </c>
      <c r="E3505" s="227" t="s">
        <v>275</v>
      </c>
      <c r="F3505" t="s">
        <v>276</v>
      </c>
      <c r="G3505" t="s">
        <v>80</v>
      </c>
      <c r="H3505" t="s">
        <v>1043</v>
      </c>
      <c r="I3505" t="s">
        <v>1044</v>
      </c>
      <c r="J3505" t="s">
        <v>1045</v>
      </c>
    </row>
    <row r="3506" spans="1:10" x14ac:dyDescent="0.35">
      <c r="A3506" t="s">
        <v>10</v>
      </c>
      <c r="B3506" t="s">
        <v>1855</v>
      </c>
      <c r="C3506" s="227" t="s">
        <v>1883</v>
      </c>
      <c r="D3506" s="227">
        <v>125.02</v>
      </c>
      <c r="E3506" s="227" t="s">
        <v>275</v>
      </c>
      <c r="F3506" t="s">
        <v>276</v>
      </c>
      <c r="G3506" t="s">
        <v>80</v>
      </c>
      <c r="H3506" t="s">
        <v>1043</v>
      </c>
      <c r="I3506" t="s">
        <v>1044</v>
      </c>
      <c r="J3506" t="s">
        <v>1045</v>
      </c>
    </row>
    <row r="3507" spans="1:10" x14ac:dyDescent="0.35">
      <c r="A3507" t="s">
        <v>10</v>
      </c>
      <c r="B3507" t="s">
        <v>1855</v>
      </c>
      <c r="C3507" s="227" t="s">
        <v>1884</v>
      </c>
      <c r="D3507" s="227">
        <v>90.96</v>
      </c>
      <c r="E3507" s="227" t="s">
        <v>275</v>
      </c>
      <c r="F3507" t="s">
        <v>276</v>
      </c>
      <c r="G3507" t="s">
        <v>80</v>
      </c>
      <c r="H3507" t="s">
        <v>1043</v>
      </c>
      <c r="I3507" t="s">
        <v>1044</v>
      </c>
      <c r="J3507" t="s">
        <v>1045</v>
      </c>
    </row>
    <row r="3508" spans="1:10" x14ac:dyDescent="0.35">
      <c r="A3508" t="s">
        <v>10</v>
      </c>
      <c r="B3508" t="s">
        <v>1855</v>
      </c>
      <c r="C3508" s="227" t="s">
        <v>1195</v>
      </c>
      <c r="D3508" s="227">
        <v>143.25</v>
      </c>
      <c r="E3508" s="227" t="s">
        <v>275</v>
      </c>
      <c r="F3508" t="s">
        <v>276</v>
      </c>
      <c r="G3508" t="s">
        <v>80</v>
      </c>
      <c r="H3508" t="s">
        <v>1043</v>
      </c>
      <c r="I3508" t="s">
        <v>1044</v>
      </c>
      <c r="J3508" t="s">
        <v>1045</v>
      </c>
    </row>
    <row r="3509" spans="1:10" x14ac:dyDescent="0.35">
      <c r="A3509" t="s">
        <v>10</v>
      </c>
      <c r="B3509" t="s">
        <v>1855</v>
      </c>
      <c r="C3509" s="227" t="s">
        <v>1885</v>
      </c>
      <c r="D3509" s="227">
        <v>178.26</v>
      </c>
      <c r="E3509" s="227" t="s">
        <v>89</v>
      </c>
      <c r="F3509" t="s">
        <v>90</v>
      </c>
      <c r="G3509" t="s">
        <v>80</v>
      </c>
      <c r="H3509" t="s">
        <v>1043</v>
      </c>
      <c r="I3509" t="s">
        <v>1044</v>
      </c>
      <c r="J3509" t="s">
        <v>1045</v>
      </c>
    </row>
    <row r="3510" spans="1:10" x14ac:dyDescent="0.35">
      <c r="A3510" t="s">
        <v>10</v>
      </c>
      <c r="B3510" t="s">
        <v>1855</v>
      </c>
      <c r="C3510" s="227" t="s">
        <v>662</v>
      </c>
      <c r="D3510" s="227">
        <v>143.91</v>
      </c>
      <c r="E3510" s="227" t="s">
        <v>147</v>
      </c>
      <c r="F3510" t="s">
        <v>148</v>
      </c>
      <c r="G3510" t="s">
        <v>80</v>
      </c>
      <c r="H3510" t="s">
        <v>1043</v>
      </c>
      <c r="I3510" t="s">
        <v>1044</v>
      </c>
      <c r="J3510" t="s">
        <v>1045</v>
      </c>
    </row>
    <row r="3511" spans="1:10" x14ac:dyDescent="0.35">
      <c r="A3511" t="s">
        <v>10</v>
      </c>
      <c r="B3511" t="s">
        <v>1855</v>
      </c>
      <c r="C3511" s="227" t="s">
        <v>77</v>
      </c>
      <c r="D3511" s="227">
        <v>981.55</v>
      </c>
      <c r="E3511" s="227" t="s">
        <v>75</v>
      </c>
      <c r="F3511" t="s">
        <v>76</v>
      </c>
      <c r="G3511" t="s">
        <v>73</v>
      </c>
      <c r="H3511" t="s">
        <v>1043</v>
      </c>
      <c r="I3511" t="s">
        <v>1044</v>
      </c>
      <c r="J3511" t="s">
        <v>1045</v>
      </c>
    </row>
    <row r="3512" spans="1:10" x14ac:dyDescent="0.35">
      <c r="A3512" t="s">
        <v>10</v>
      </c>
      <c r="B3512" t="s">
        <v>1855</v>
      </c>
      <c r="C3512" s="227" t="s">
        <v>167</v>
      </c>
      <c r="D3512" s="227">
        <v>126.49</v>
      </c>
      <c r="E3512" s="227" t="s">
        <v>75</v>
      </c>
      <c r="F3512" t="s">
        <v>76</v>
      </c>
      <c r="G3512" t="s">
        <v>73</v>
      </c>
      <c r="H3512" t="s">
        <v>1043</v>
      </c>
      <c r="I3512" t="s">
        <v>1044</v>
      </c>
      <c r="J3512" t="s">
        <v>1045</v>
      </c>
    </row>
    <row r="3513" spans="1:10" x14ac:dyDescent="0.35">
      <c r="A3513" t="s">
        <v>10</v>
      </c>
      <c r="B3513" t="s">
        <v>1855</v>
      </c>
      <c r="C3513" s="227" t="s">
        <v>161</v>
      </c>
      <c r="D3513" s="227">
        <v>745.42</v>
      </c>
      <c r="E3513" s="227" t="s">
        <v>75</v>
      </c>
      <c r="F3513" t="s">
        <v>76</v>
      </c>
      <c r="G3513" t="s">
        <v>73</v>
      </c>
      <c r="H3513" t="s">
        <v>1043</v>
      </c>
      <c r="I3513" t="s">
        <v>1044</v>
      </c>
      <c r="J3513" t="s">
        <v>1045</v>
      </c>
    </row>
    <row r="3514" spans="1:10" x14ac:dyDescent="0.35">
      <c r="A3514" t="s">
        <v>10</v>
      </c>
      <c r="B3514" t="s">
        <v>1855</v>
      </c>
      <c r="C3514" s="227" t="s">
        <v>760</v>
      </c>
      <c r="D3514" s="227">
        <v>132.75</v>
      </c>
      <c r="E3514" s="227" t="s">
        <v>75</v>
      </c>
      <c r="F3514" t="s">
        <v>76</v>
      </c>
      <c r="G3514" t="s">
        <v>73</v>
      </c>
      <c r="H3514" t="s">
        <v>1043</v>
      </c>
      <c r="I3514" t="s">
        <v>1044</v>
      </c>
      <c r="J3514" t="s">
        <v>1045</v>
      </c>
    </row>
    <row r="3515" spans="1:10" x14ac:dyDescent="0.35">
      <c r="A3515" t="s">
        <v>10</v>
      </c>
      <c r="B3515" t="s">
        <v>1855</v>
      </c>
      <c r="C3515" s="227" t="s">
        <v>250</v>
      </c>
      <c r="D3515" s="227">
        <v>418.67</v>
      </c>
      <c r="E3515" s="227" t="s">
        <v>18</v>
      </c>
      <c r="F3515" t="s">
        <v>19</v>
      </c>
      <c r="G3515" t="s">
        <v>13</v>
      </c>
      <c r="H3515" t="s">
        <v>14</v>
      </c>
      <c r="I3515" t="s">
        <v>15</v>
      </c>
      <c r="J3515" t="s">
        <v>16</v>
      </c>
    </row>
    <row r="3516" spans="1:10" x14ac:dyDescent="0.35">
      <c r="A3516" t="s">
        <v>10</v>
      </c>
      <c r="B3516" t="s">
        <v>1855</v>
      </c>
      <c r="C3516" s="227" t="s">
        <v>251</v>
      </c>
      <c r="D3516" s="227">
        <v>1446.35</v>
      </c>
      <c r="E3516" s="227" t="s">
        <v>18</v>
      </c>
      <c r="F3516" t="s">
        <v>19</v>
      </c>
      <c r="G3516" t="s">
        <v>13</v>
      </c>
      <c r="H3516" t="s">
        <v>14</v>
      </c>
      <c r="I3516" t="s">
        <v>15</v>
      </c>
      <c r="J3516" t="s">
        <v>16</v>
      </c>
    </row>
    <row r="3517" spans="1:10" x14ac:dyDescent="0.35">
      <c r="A3517" t="s">
        <v>10</v>
      </c>
      <c r="B3517" t="s">
        <v>1855</v>
      </c>
      <c r="C3517" s="227" t="s">
        <v>252</v>
      </c>
      <c r="D3517" s="227">
        <v>1072.42</v>
      </c>
      <c r="E3517" s="227" t="s">
        <v>18</v>
      </c>
      <c r="F3517" t="s">
        <v>19</v>
      </c>
      <c r="G3517" t="s">
        <v>13</v>
      </c>
      <c r="H3517" t="s">
        <v>14</v>
      </c>
      <c r="I3517" t="s">
        <v>15</v>
      </c>
      <c r="J3517" t="s">
        <v>16</v>
      </c>
    </row>
    <row r="3518" spans="1:10" x14ac:dyDescent="0.35">
      <c r="A3518" t="s">
        <v>10</v>
      </c>
      <c r="B3518" t="s">
        <v>1855</v>
      </c>
      <c r="C3518" s="227" t="s">
        <v>253</v>
      </c>
      <c r="D3518" s="227">
        <v>549.80999999999995</v>
      </c>
      <c r="E3518" s="227" t="s">
        <v>18</v>
      </c>
      <c r="F3518" t="s">
        <v>19</v>
      </c>
      <c r="G3518" t="s">
        <v>13</v>
      </c>
      <c r="H3518" t="s">
        <v>14</v>
      </c>
      <c r="I3518" t="s">
        <v>15</v>
      </c>
      <c r="J3518" t="s">
        <v>16</v>
      </c>
    </row>
    <row r="3519" spans="1:10" x14ac:dyDescent="0.35">
      <c r="A3519" t="s">
        <v>10</v>
      </c>
      <c r="B3519" t="s">
        <v>1855</v>
      </c>
      <c r="C3519" s="227" t="s">
        <v>254</v>
      </c>
      <c r="D3519" s="227">
        <v>347.66</v>
      </c>
      <c r="E3519" s="227" t="s">
        <v>18</v>
      </c>
      <c r="F3519" t="s">
        <v>19</v>
      </c>
      <c r="G3519" t="s">
        <v>13</v>
      </c>
      <c r="H3519" t="s">
        <v>14</v>
      </c>
      <c r="I3519" t="s">
        <v>15</v>
      </c>
      <c r="J3519" t="s">
        <v>16</v>
      </c>
    </row>
    <row r="3520" spans="1:10" x14ac:dyDescent="0.35">
      <c r="A3520" t="s">
        <v>10</v>
      </c>
      <c r="B3520" t="s">
        <v>1855</v>
      </c>
      <c r="C3520" s="227" t="s">
        <v>758</v>
      </c>
      <c r="D3520" s="227">
        <v>780.76</v>
      </c>
      <c r="E3520" s="227" t="s">
        <v>503</v>
      </c>
      <c r="F3520" t="s">
        <v>504</v>
      </c>
      <c r="G3520" t="s">
        <v>73</v>
      </c>
      <c r="H3520" t="s">
        <v>1529</v>
      </c>
      <c r="I3520" t="s">
        <v>1044</v>
      </c>
      <c r="J3520" t="s">
        <v>1530</v>
      </c>
    </row>
    <row r="3521" spans="1:10" x14ac:dyDescent="0.35">
      <c r="A3521" t="s">
        <v>10</v>
      </c>
      <c r="B3521" t="s">
        <v>1855</v>
      </c>
      <c r="C3521" s="227" t="s">
        <v>176</v>
      </c>
      <c r="D3521" s="227">
        <v>470.08</v>
      </c>
      <c r="E3521" s="227" t="s">
        <v>75</v>
      </c>
      <c r="F3521" t="s">
        <v>76</v>
      </c>
      <c r="G3521" t="s">
        <v>73</v>
      </c>
      <c r="H3521" t="s">
        <v>1254</v>
      </c>
      <c r="I3521" t="s">
        <v>1044</v>
      </c>
      <c r="J3521" t="s">
        <v>1255</v>
      </c>
    </row>
    <row r="3522" spans="1:10" x14ac:dyDescent="0.35">
      <c r="A3522" t="s">
        <v>10</v>
      </c>
      <c r="B3522" t="s">
        <v>1855</v>
      </c>
      <c r="C3522" s="227" t="s">
        <v>74</v>
      </c>
      <c r="D3522" s="227">
        <v>263.54000000000002</v>
      </c>
      <c r="E3522" s="227" t="s">
        <v>75</v>
      </c>
      <c r="F3522" t="s">
        <v>76</v>
      </c>
      <c r="G3522" t="s">
        <v>73</v>
      </c>
      <c r="H3522" t="s">
        <v>1254</v>
      </c>
      <c r="I3522" t="s">
        <v>1044</v>
      </c>
      <c r="J3522" t="s">
        <v>1255</v>
      </c>
    </row>
    <row r="3523" spans="1:10" x14ac:dyDescent="0.35">
      <c r="A3523" t="s">
        <v>10</v>
      </c>
      <c r="B3523" t="s">
        <v>1855</v>
      </c>
      <c r="C3523" s="227" t="s">
        <v>247</v>
      </c>
      <c r="D3523" s="227">
        <v>1.25</v>
      </c>
      <c r="E3523" s="227" t="s">
        <v>41</v>
      </c>
      <c r="F3523" t="s">
        <v>42</v>
      </c>
      <c r="G3523" t="s">
        <v>13</v>
      </c>
      <c r="H3523" t="s">
        <v>14</v>
      </c>
      <c r="I3523" t="s">
        <v>15</v>
      </c>
      <c r="J3523" t="s">
        <v>16</v>
      </c>
    </row>
    <row r="3524" spans="1:10" x14ac:dyDescent="0.35">
      <c r="A3524" t="s">
        <v>10</v>
      </c>
      <c r="B3524" t="s">
        <v>1855</v>
      </c>
      <c r="C3524" s="227" t="s">
        <v>1736</v>
      </c>
      <c r="D3524" s="227">
        <v>26.75</v>
      </c>
      <c r="E3524" s="227" t="s">
        <v>55</v>
      </c>
      <c r="F3524" t="s">
        <v>56</v>
      </c>
      <c r="G3524" t="s">
        <v>13</v>
      </c>
      <c r="H3524" t="s">
        <v>57</v>
      </c>
      <c r="I3524" t="s">
        <v>15</v>
      </c>
      <c r="J3524" t="s">
        <v>58</v>
      </c>
    </row>
    <row r="3525" spans="1:10" x14ac:dyDescent="0.35">
      <c r="A3525" t="s">
        <v>10</v>
      </c>
      <c r="B3525" t="s">
        <v>1855</v>
      </c>
      <c r="C3525" s="227" t="s">
        <v>1886</v>
      </c>
      <c r="D3525" s="227">
        <v>20</v>
      </c>
      <c r="E3525" s="227" t="s">
        <v>55</v>
      </c>
      <c r="F3525" t="s">
        <v>56</v>
      </c>
      <c r="G3525" t="s">
        <v>13</v>
      </c>
      <c r="H3525" t="s">
        <v>57</v>
      </c>
      <c r="I3525" t="s">
        <v>15</v>
      </c>
      <c r="J3525" t="s">
        <v>58</v>
      </c>
    </row>
    <row r="3526" spans="1:10" x14ac:dyDescent="0.35">
      <c r="A3526" t="s">
        <v>10</v>
      </c>
      <c r="B3526" t="s">
        <v>1855</v>
      </c>
      <c r="C3526" s="227" t="s">
        <v>1887</v>
      </c>
      <c r="D3526" s="227">
        <v>22.28</v>
      </c>
      <c r="E3526" s="227" t="s">
        <v>55</v>
      </c>
      <c r="F3526" t="s">
        <v>56</v>
      </c>
      <c r="G3526" t="s">
        <v>13</v>
      </c>
      <c r="H3526" t="s">
        <v>57</v>
      </c>
      <c r="I3526" t="s">
        <v>15</v>
      </c>
      <c r="J3526" t="s">
        <v>58</v>
      </c>
    </row>
    <row r="3527" spans="1:10" x14ac:dyDescent="0.35">
      <c r="A3527" t="s">
        <v>10</v>
      </c>
      <c r="B3527" t="s">
        <v>1855</v>
      </c>
      <c r="C3527" s="227" t="s">
        <v>1888</v>
      </c>
      <c r="D3527" s="227">
        <v>25.32</v>
      </c>
      <c r="E3527" s="227" t="s">
        <v>55</v>
      </c>
      <c r="F3527" t="s">
        <v>56</v>
      </c>
      <c r="G3527" t="s">
        <v>13</v>
      </c>
      <c r="H3527" t="s">
        <v>57</v>
      </c>
      <c r="I3527" t="s">
        <v>15</v>
      </c>
      <c r="J3527" t="s">
        <v>58</v>
      </c>
    </row>
    <row r="3528" spans="1:10" x14ac:dyDescent="0.35">
      <c r="A3528" t="s">
        <v>10</v>
      </c>
      <c r="B3528" t="s">
        <v>1855</v>
      </c>
      <c r="C3528" s="227" t="s">
        <v>1889</v>
      </c>
      <c r="D3528" s="227">
        <v>21.44</v>
      </c>
      <c r="E3528" s="227" t="s">
        <v>55</v>
      </c>
      <c r="F3528" t="s">
        <v>56</v>
      </c>
      <c r="G3528" t="s">
        <v>13</v>
      </c>
      <c r="H3528" t="s">
        <v>57</v>
      </c>
      <c r="I3528" t="s">
        <v>15</v>
      </c>
      <c r="J3528" t="s">
        <v>58</v>
      </c>
    </row>
    <row r="3529" spans="1:10" x14ac:dyDescent="0.35">
      <c r="A3529" t="s">
        <v>10</v>
      </c>
      <c r="B3529" t="s">
        <v>1855</v>
      </c>
      <c r="C3529" s="227" t="s">
        <v>399</v>
      </c>
      <c r="D3529" s="227">
        <v>26.75</v>
      </c>
      <c r="E3529" s="227" t="s">
        <v>55</v>
      </c>
      <c r="F3529" t="s">
        <v>56</v>
      </c>
      <c r="G3529" t="s">
        <v>13</v>
      </c>
      <c r="H3529" t="s">
        <v>57</v>
      </c>
      <c r="I3529" t="s">
        <v>15</v>
      </c>
      <c r="J3529" t="s">
        <v>58</v>
      </c>
    </row>
    <row r="3530" spans="1:10" x14ac:dyDescent="0.35">
      <c r="A3530" t="s">
        <v>10</v>
      </c>
      <c r="B3530" t="s">
        <v>1855</v>
      </c>
      <c r="C3530" s="227" t="s">
        <v>1890</v>
      </c>
      <c r="D3530" s="227">
        <v>20.58</v>
      </c>
      <c r="E3530" s="227" t="s">
        <v>55</v>
      </c>
      <c r="F3530" t="s">
        <v>56</v>
      </c>
      <c r="G3530" t="s">
        <v>13</v>
      </c>
      <c r="H3530" t="s">
        <v>57</v>
      </c>
      <c r="I3530" t="s">
        <v>15</v>
      </c>
      <c r="J3530" t="s">
        <v>58</v>
      </c>
    </row>
    <row r="3531" spans="1:10" x14ac:dyDescent="0.35">
      <c r="A3531" t="s">
        <v>10</v>
      </c>
      <c r="B3531" t="s">
        <v>1855</v>
      </c>
      <c r="C3531" s="227" t="s">
        <v>1891</v>
      </c>
      <c r="D3531" s="227">
        <v>21.44</v>
      </c>
      <c r="E3531" s="227" t="s">
        <v>55</v>
      </c>
      <c r="F3531" t="s">
        <v>56</v>
      </c>
      <c r="G3531" t="s">
        <v>13</v>
      </c>
      <c r="H3531" t="s">
        <v>57</v>
      </c>
      <c r="I3531" t="s">
        <v>15</v>
      </c>
      <c r="J3531" t="s">
        <v>58</v>
      </c>
    </row>
    <row r="3532" spans="1:10" x14ac:dyDescent="0.35">
      <c r="A3532" t="s">
        <v>10</v>
      </c>
      <c r="B3532" t="s">
        <v>1855</v>
      </c>
      <c r="C3532" s="227" t="s">
        <v>783</v>
      </c>
      <c r="D3532" s="227">
        <v>23.57</v>
      </c>
      <c r="E3532" s="227" t="s">
        <v>55</v>
      </c>
      <c r="F3532" t="s">
        <v>56</v>
      </c>
      <c r="G3532" t="s">
        <v>13</v>
      </c>
      <c r="H3532" t="s">
        <v>57</v>
      </c>
      <c r="I3532" t="s">
        <v>15</v>
      </c>
      <c r="J3532" t="s">
        <v>58</v>
      </c>
    </row>
    <row r="3533" spans="1:10" x14ac:dyDescent="0.35">
      <c r="A3533" t="s">
        <v>10</v>
      </c>
      <c r="B3533" t="s">
        <v>1855</v>
      </c>
      <c r="C3533" s="227" t="s">
        <v>1027</v>
      </c>
      <c r="D3533" s="227">
        <v>21.44</v>
      </c>
      <c r="E3533" s="227" t="s">
        <v>55</v>
      </c>
      <c r="F3533" t="s">
        <v>56</v>
      </c>
      <c r="G3533" t="s">
        <v>13</v>
      </c>
      <c r="H3533" t="s">
        <v>57</v>
      </c>
      <c r="I3533" t="s">
        <v>15</v>
      </c>
      <c r="J3533" t="s">
        <v>58</v>
      </c>
    </row>
    <row r="3534" spans="1:10" x14ac:dyDescent="0.35">
      <c r="A3534" t="s">
        <v>10</v>
      </c>
      <c r="B3534" t="s">
        <v>1855</v>
      </c>
      <c r="C3534" s="227" t="s">
        <v>1892</v>
      </c>
      <c r="D3534" s="227">
        <v>26.75</v>
      </c>
      <c r="E3534" s="227" t="s">
        <v>55</v>
      </c>
      <c r="F3534" t="s">
        <v>56</v>
      </c>
      <c r="G3534" t="s">
        <v>13</v>
      </c>
      <c r="H3534" t="s">
        <v>57</v>
      </c>
      <c r="I3534" t="s">
        <v>15</v>
      </c>
      <c r="J3534" t="s">
        <v>58</v>
      </c>
    </row>
    <row r="3535" spans="1:10" x14ac:dyDescent="0.35">
      <c r="A3535" t="s">
        <v>10</v>
      </c>
      <c r="B3535" t="s">
        <v>1855</v>
      </c>
      <c r="C3535" s="227" t="s">
        <v>709</v>
      </c>
      <c r="D3535" s="227">
        <v>26.75</v>
      </c>
      <c r="E3535" s="227" t="s">
        <v>55</v>
      </c>
      <c r="F3535" t="s">
        <v>56</v>
      </c>
      <c r="G3535" t="s">
        <v>13</v>
      </c>
      <c r="H3535" t="s">
        <v>57</v>
      </c>
      <c r="I3535" t="s">
        <v>15</v>
      </c>
      <c r="J3535" t="s">
        <v>58</v>
      </c>
    </row>
    <row r="3536" spans="1:10" x14ac:dyDescent="0.35">
      <c r="A3536" t="s">
        <v>10</v>
      </c>
      <c r="B3536" t="s">
        <v>1855</v>
      </c>
      <c r="C3536" s="227" t="s">
        <v>1563</v>
      </c>
      <c r="D3536" s="227">
        <v>20.58</v>
      </c>
      <c r="E3536" s="227" t="s">
        <v>55</v>
      </c>
      <c r="F3536" t="s">
        <v>56</v>
      </c>
      <c r="G3536" t="s">
        <v>13</v>
      </c>
      <c r="H3536" t="s">
        <v>57</v>
      </c>
      <c r="I3536" t="s">
        <v>15</v>
      </c>
      <c r="J3536" t="s">
        <v>58</v>
      </c>
    </row>
    <row r="3537" spans="1:10" x14ac:dyDescent="0.35">
      <c r="A3537" t="s">
        <v>10</v>
      </c>
      <c r="B3537" t="s">
        <v>1855</v>
      </c>
      <c r="C3537" s="227" t="s">
        <v>1893</v>
      </c>
      <c r="D3537" s="227">
        <v>21.44</v>
      </c>
      <c r="E3537" s="227" t="s">
        <v>55</v>
      </c>
      <c r="F3537" t="s">
        <v>56</v>
      </c>
      <c r="G3537" t="s">
        <v>13</v>
      </c>
      <c r="H3537" t="s">
        <v>57</v>
      </c>
      <c r="I3537" t="s">
        <v>15</v>
      </c>
      <c r="J3537" t="s">
        <v>58</v>
      </c>
    </row>
    <row r="3538" spans="1:10" x14ac:dyDescent="0.35">
      <c r="A3538" t="s">
        <v>10</v>
      </c>
      <c r="B3538" t="s">
        <v>1855</v>
      </c>
      <c r="C3538" s="227" t="s">
        <v>141</v>
      </c>
      <c r="D3538" s="227">
        <v>144.78</v>
      </c>
      <c r="E3538" s="227" t="s">
        <v>61</v>
      </c>
      <c r="F3538" t="s">
        <v>62</v>
      </c>
      <c r="G3538" t="s">
        <v>62</v>
      </c>
      <c r="H3538" t="s">
        <v>505</v>
      </c>
      <c r="I3538" t="s">
        <v>522</v>
      </c>
      <c r="J3538" t="s">
        <v>505</v>
      </c>
    </row>
    <row r="3539" spans="1:10" x14ac:dyDescent="0.35">
      <c r="A3539" t="s">
        <v>10</v>
      </c>
      <c r="B3539" t="s">
        <v>1855</v>
      </c>
      <c r="C3539" s="227" t="s">
        <v>120</v>
      </c>
      <c r="D3539" s="227">
        <v>146.38</v>
      </c>
      <c r="E3539" s="227" t="s">
        <v>61</v>
      </c>
      <c r="F3539" t="s">
        <v>62</v>
      </c>
      <c r="G3539" t="s">
        <v>62</v>
      </c>
      <c r="H3539" t="s">
        <v>505</v>
      </c>
      <c r="I3539" t="s">
        <v>522</v>
      </c>
      <c r="J3539" t="s">
        <v>505</v>
      </c>
    </row>
    <row r="3540" spans="1:10" x14ac:dyDescent="0.35">
      <c r="A3540" t="s">
        <v>10</v>
      </c>
      <c r="B3540" t="s">
        <v>1855</v>
      </c>
      <c r="C3540" s="227" t="s">
        <v>501</v>
      </c>
      <c r="D3540" s="227">
        <v>195.67</v>
      </c>
      <c r="E3540" s="227" t="s">
        <v>61</v>
      </c>
      <c r="F3540" t="s">
        <v>62</v>
      </c>
      <c r="G3540" t="s">
        <v>62</v>
      </c>
      <c r="H3540" t="s">
        <v>505</v>
      </c>
      <c r="I3540" t="s">
        <v>522</v>
      </c>
      <c r="J3540" t="s">
        <v>505</v>
      </c>
    </row>
    <row r="3541" spans="1:10" x14ac:dyDescent="0.35">
      <c r="A3541" t="s">
        <v>10</v>
      </c>
      <c r="B3541" t="s">
        <v>1855</v>
      </c>
      <c r="C3541" s="227" t="s">
        <v>144</v>
      </c>
      <c r="D3541" s="227">
        <v>143.16</v>
      </c>
      <c r="E3541" s="227" t="s">
        <v>61</v>
      </c>
      <c r="F3541" t="s">
        <v>62</v>
      </c>
      <c r="G3541" t="s">
        <v>62</v>
      </c>
      <c r="H3541" t="s">
        <v>1325</v>
      </c>
      <c r="I3541" t="s">
        <v>1044</v>
      </c>
      <c r="J3541" t="s">
        <v>1255</v>
      </c>
    </row>
    <row r="3542" spans="1:10" x14ac:dyDescent="0.35">
      <c r="A3542" t="s">
        <v>10</v>
      </c>
      <c r="B3542" t="s">
        <v>1855</v>
      </c>
      <c r="C3542" s="227" t="s">
        <v>721</v>
      </c>
      <c r="D3542" s="227">
        <v>644.62</v>
      </c>
      <c r="E3542" s="227" t="s">
        <v>75</v>
      </c>
      <c r="F3542" t="s">
        <v>76</v>
      </c>
      <c r="G3542" t="s">
        <v>73</v>
      </c>
      <c r="H3542" t="s">
        <v>1325</v>
      </c>
      <c r="I3542" t="s">
        <v>1044</v>
      </c>
      <c r="J3542" t="s">
        <v>1255</v>
      </c>
    </row>
    <row r="3543" spans="1:10" x14ac:dyDescent="0.35">
      <c r="A3543" t="s">
        <v>10</v>
      </c>
      <c r="B3543" t="s">
        <v>1855</v>
      </c>
      <c r="C3543" s="227" t="s">
        <v>84</v>
      </c>
      <c r="D3543" s="227">
        <v>143.16</v>
      </c>
      <c r="E3543" s="227" t="s">
        <v>147</v>
      </c>
      <c r="F3543" t="s">
        <v>148</v>
      </c>
      <c r="G3543" t="s">
        <v>80</v>
      </c>
      <c r="H3543" t="s">
        <v>1325</v>
      </c>
      <c r="I3543" t="s">
        <v>1044</v>
      </c>
      <c r="J3543" t="s">
        <v>1255</v>
      </c>
    </row>
    <row r="3544" spans="1:10" x14ac:dyDescent="0.35">
      <c r="A3544" t="s">
        <v>10</v>
      </c>
      <c r="B3544" t="s">
        <v>1855</v>
      </c>
      <c r="C3544" s="227" t="s">
        <v>100</v>
      </c>
      <c r="D3544" s="227">
        <v>144.75</v>
      </c>
      <c r="E3544" s="227" t="s">
        <v>147</v>
      </c>
      <c r="F3544" t="s">
        <v>148</v>
      </c>
      <c r="G3544" t="s">
        <v>80</v>
      </c>
      <c r="H3544" t="s">
        <v>1325</v>
      </c>
      <c r="I3544" t="s">
        <v>1044</v>
      </c>
      <c r="J3544" t="s">
        <v>1255</v>
      </c>
    </row>
    <row r="3545" spans="1:10" x14ac:dyDescent="0.35">
      <c r="A3545" t="s">
        <v>10</v>
      </c>
      <c r="B3545" t="s">
        <v>1855</v>
      </c>
      <c r="C3545" s="227" t="s">
        <v>190</v>
      </c>
      <c r="D3545" s="227">
        <v>143.16</v>
      </c>
      <c r="E3545" s="227" t="s">
        <v>147</v>
      </c>
      <c r="F3545" t="s">
        <v>148</v>
      </c>
      <c r="G3545" t="s">
        <v>80</v>
      </c>
      <c r="H3545" t="s">
        <v>1325</v>
      </c>
      <c r="I3545" t="s">
        <v>1044</v>
      </c>
      <c r="J3545" t="s">
        <v>1255</v>
      </c>
    </row>
    <row r="3546" spans="1:10" x14ac:dyDescent="0.35">
      <c r="A3546" t="s">
        <v>10</v>
      </c>
      <c r="B3546" t="s">
        <v>1855</v>
      </c>
      <c r="C3546" s="227" t="s">
        <v>79</v>
      </c>
      <c r="D3546" s="227">
        <v>143.16</v>
      </c>
      <c r="E3546" s="227" t="s">
        <v>147</v>
      </c>
      <c r="F3546" t="s">
        <v>148</v>
      </c>
      <c r="G3546" t="s">
        <v>80</v>
      </c>
      <c r="H3546" t="s">
        <v>1325</v>
      </c>
      <c r="I3546" t="s">
        <v>1044</v>
      </c>
      <c r="J3546" t="s">
        <v>1255</v>
      </c>
    </row>
    <row r="3547" spans="1:10" x14ac:dyDescent="0.35">
      <c r="A3547" t="s">
        <v>10</v>
      </c>
      <c r="B3547" t="s">
        <v>1855</v>
      </c>
      <c r="C3547" s="227" t="s">
        <v>134</v>
      </c>
      <c r="D3547" s="227">
        <v>329.76</v>
      </c>
      <c r="E3547" s="227" t="s">
        <v>508</v>
      </c>
      <c r="F3547" t="s">
        <v>509</v>
      </c>
      <c r="G3547" t="s">
        <v>179</v>
      </c>
      <c r="H3547" t="s">
        <v>14</v>
      </c>
      <c r="I3547" t="s">
        <v>15</v>
      </c>
      <c r="J3547" t="s">
        <v>16</v>
      </c>
    </row>
    <row r="3548" spans="1:10" x14ac:dyDescent="0.35">
      <c r="A3548" t="s">
        <v>10</v>
      </c>
      <c r="B3548" t="s">
        <v>1855</v>
      </c>
      <c r="C3548" s="227" t="s">
        <v>763</v>
      </c>
      <c r="D3548" s="227">
        <v>556.83000000000004</v>
      </c>
      <c r="E3548" s="227" t="s">
        <v>95</v>
      </c>
      <c r="F3548" t="s">
        <v>96</v>
      </c>
      <c r="G3548" t="s">
        <v>67</v>
      </c>
      <c r="H3548" t="s">
        <v>1536</v>
      </c>
      <c r="I3548" t="s">
        <v>1044</v>
      </c>
      <c r="J3548" t="s">
        <v>1530</v>
      </c>
    </row>
    <row r="3549" spans="1:10" x14ac:dyDescent="0.35">
      <c r="A3549" t="s">
        <v>10</v>
      </c>
      <c r="B3549" t="s">
        <v>1855</v>
      </c>
      <c r="C3549" s="227" t="s">
        <v>934</v>
      </c>
      <c r="D3549" s="227">
        <v>203.14</v>
      </c>
      <c r="E3549" s="227" t="s">
        <v>174</v>
      </c>
      <c r="F3549" t="s">
        <v>175</v>
      </c>
      <c r="G3549" t="s">
        <v>67</v>
      </c>
      <c r="H3549" t="s">
        <v>1536</v>
      </c>
      <c r="I3549" t="s">
        <v>1044</v>
      </c>
      <c r="J3549" t="s">
        <v>1530</v>
      </c>
    </row>
    <row r="3550" spans="1:10" x14ac:dyDescent="0.35">
      <c r="A3550" t="s">
        <v>10</v>
      </c>
      <c r="B3550" t="s">
        <v>1855</v>
      </c>
      <c r="C3550" s="227" t="s">
        <v>181</v>
      </c>
      <c r="D3550" s="227">
        <v>151.46</v>
      </c>
      <c r="E3550" s="227" t="s">
        <v>112</v>
      </c>
      <c r="F3550" t="s">
        <v>113</v>
      </c>
      <c r="G3550" t="s">
        <v>67</v>
      </c>
      <c r="H3550" t="s">
        <v>1536</v>
      </c>
      <c r="I3550" t="s">
        <v>1044</v>
      </c>
      <c r="J3550" t="s">
        <v>1530</v>
      </c>
    </row>
    <row r="3551" spans="1:10" x14ac:dyDescent="0.35">
      <c r="A3551" t="s">
        <v>10</v>
      </c>
      <c r="B3551" t="s">
        <v>1855</v>
      </c>
      <c r="C3551" s="227" t="s">
        <v>325</v>
      </c>
      <c r="D3551" s="227">
        <v>278.02999999999997</v>
      </c>
      <c r="E3551" s="227" t="s">
        <v>112</v>
      </c>
      <c r="F3551" t="s">
        <v>113</v>
      </c>
      <c r="G3551" t="s">
        <v>67</v>
      </c>
      <c r="H3551" t="s">
        <v>1536</v>
      </c>
      <c r="I3551" t="s">
        <v>1044</v>
      </c>
      <c r="J3551" t="s">
        <v>1530</v>
      </c>
    </row>
    <row r="3552" spans="1:10" x14ac:dyDescent="0.35">
      <c r="A3552" t="s">
        <v>10</v>
      </c>
      <c r="B3552" t="s">
        <v>1855</v>
      </c>
      <c r="C3552" s="227" t="s">
        <v>573</v>
      </c>
      <c r="D3552" s="227">
        <v>290.83</v>
      </c>
      <c r="E3552" s="227" t="s">
        <v>95</v>
      </c>
      <c r="F3552" t="s">
        <v>96</v>
      </c>
      <c r="G3552" t="s">
        <v>67</v>
      </c>
      <c r="H3552" t="s">
        <v>1536</v>
      </c>
      <c r="I3552" t="s">
        <v>1044</v>
      </c>
      <c r="J3552" t="s">
        <v>1530</v>
      </c>
    </row>
    <row r="3553" spans="1:10" x14ac:dyDescent="0.35">
      <c r="A3553" t="s">
        <v>10</v>
      </c>
      <c r="B3553" t="s">
        <v>1855</v>
      </c>
      <c r="C3553" s="227" t="s">
        <v>1894</v>
      </c>
      <c r="D3553" s="227">
        <v>5.33</v>
      </c>
      <c r="E3553" s="227" t="s">
        <v>209</v>
      </c>
      <c r="F3553" t="s">
        <v>210</v>
      </c>
      <c r="G3553" t="s">
        <v>67</v>
      </c>
      <c r="H3553" t="s">
        <v>1536</v>
      </c>
      <c r="I3553" t="s">
        <v>1044</v>
      </c>
      <c r="J3553" t="s">
        <v>1530</v>
      </c>
    </row>
    <row r="3554" spans="1:10" x14ac:dyDescent="0.35">
      <c r="A3554" t="s">
        <v>10</v>
      </c>
      <c r="B3554" t="s">
        <v>1855</v>
      </c>
      <c r="C3554" s="227" t="s">
        <v>1895</v>
      </c>
      <c r="D3554" s="227">
        <v>19</v>
      </c>
      <c r="E3554" s="227" t="s">
        <v>209</v>
      </c>
      <c r="F3554" t="s">
        <v>210</v>
      </c>
      <c r="G3554" t="s">
        <v>67</v>
      </c>
      <c r="H3554" t="s">
        <v>1536</v>
      </c>
      <c r="I3554" t="s">
        <v>1044</v>
      </c>
      <c r="J3554" t="s">
        <v>1530</v>
      </c>
    </row>
    <row r="3555" spans="1:10" x14ac:dyDescent="0.35">
      <c r="A3555" t="s">
        <v>10</v>
      </c>
      <c r="B3555" t="s">
        <v>1855</v>
      </c>
      <c r="C3555" s="227" t="s">
        <v>1896</v>
      </c>
      <c r="D3555" s="227">
        <v>16.420000000000002</v>
      </c>
      <c r="E3555" s="227" t="s">
        <v>209</v>
      </c>
      <c r="F3555" t="s">
        <v>210</v>
      </c>
      <c r="G3555" t="s">
        <v>67</v>
      </c>
      <c r="H3555" t="s">
        <v>1536</v>
      </c>
      <c r="I3555" t="s">
        <v>1044</v>
      </c>
      <c r="J3555" t="s">
        <v>1530</v>
      </c>
    </row>
    <row r="3556" spans="1:10" x14ac:dyDescent="0.35">
      <c r="A3556" t="s">
        <v>10</v>
      </c>
      <c r="B3556" t="s">
        <v>1855</v>
      </c>
      <c r="C3556" s="227" t="s">
        <v>782</v>
      </c>
      <c r="D3556" s="227">
        <v>8.2899999999999991</v>
      </c>
      <c r="E3556" s="227" t="s">
        <v>209</v>
      </c>
      <c r="F3556" t="s">
        <v>210</v>
      </c>
      <c r="G3556" t="s">
        <v>67</v>
      </c>
      <c r="H3556" t="s">
        <v>1536</v>
      </c>
      <c r="I3556" t="s">
        <v>1044</v>
      </c>
      <c r="J3556" t="s">
        <v>1530</v>
      </c>
    </row>
    <row r="3557" spans="1:10" x14ac:dyDescent="0.35">
      <c r="A3557" t="s">
        <v>10</v>
      </c>
      <c r="B3557" t="s">
        <v>1855</v>
      </c>
      <c r="C3557" s="227" t="s">
        <v>750</v>
      </c>
      <c r="D3557" s="227">
        <v>11.96</v>
      </c>
      <c r="E3557" s="227" t="s">
        <v>209</v>
      </c>
      <c r="F3557" t="s">
        <v>210</v>
      </c>
      <c r="G3557" t="s">
        <v>67</v>
      </c>
      <c r="H3557" t="s">
        <v>1536</v>
      </c>
      <c r="I3557" t="s">
        <v>1044</v>
      </c>
      <c r="J3557" t="s">
        <v>1530</v>
      </c>
    </row>
    <row r="3558" spans="1:10" x14ac:dyDescent="0.35">
      <c r="A3558" t="s">
        <v>10</v>
      </c>
      <c r="B3558" t="s">
        <v>1855</v>
      </c>
      <c r="C3558" s="227" t="s">
        <v>559</v>
      </c>
      <c r="D3558" s="227">
        <v>118.32</v>
      </c>
      <c r="E3558" s="227" t="s">
        <v>18</v>
      </c>
      <c r="F3558" t="s">
        <v>19</v>
      </c>
      <c r="G3558" t="s">
        <v>13</v>
      </c>
      <c r="H3558" t="s">
        <v>1536</v>
      </c>
      <c r="I3558" t="s">
        <v>1044</v>
      </c>
      <c r="J3558" t="s">
        <v>1530</v>
      </c>
    </row>
    <row r="3559" spans="1:10" x14ac:dyDescent="0.35">
      <c r="A3559" t="s">
        <v>10</v>
      </c>
      <c r="B3559" t="s">
        <v>1855</v>
      </c>
      <c r="C3559" s="227" t="s">
        <v>49</v>
      </c>
      <c r="D3559" s="227">
        <v>260.83</v>
      </c>
      <c r="E3559" s="227" t="s">
        <v>50</v>
      </c>
      <c r="F3559" t="s">
        <v>51</v>
      </c>
      <c r="G3559" t="s">
        <v>13</v>
      </c>
      <c r="H3559" t="s">
        <v>14</v>
      </c>
      <c r="I3559" t="s">
        <v>15</v>
      </c>
      <c r="J3559" t="s">
        <v>16</v>
      </c>
    </row>
    <row r="3560" spans="1:10" x14ac:dyDescent="0.35">
      <c r="A3560" t="s">
        <v>10</v>
      </c>
      <c r="B3560" t="s">
        <v>1855</v>
      </c>
      <c r="C3560" s="227" t="s">
        <v>52</v>
      </c>
      <c r="D3560" s="227">
        <v>138</v>
      </c>
      <c r="E3560" s="227" t="s">
        <v>50</v>
      </c>
      <c r="F3560" t="s">
        <v>51</v>
      </c>
      <c r="G3560" t="s">
        <v>13</v>
      </c>
      <c r="H3560" t="s">
        <v>14</v>
      </c>
      <c r="I3560" t="s">
        <v>15</v>
      </c>
      <c r="J3560" t="s">
        <v>16</v>
      </c>
    </row>
    <row r="3561" spans="1:10" x14ac:dyDescent="0.35">
      <c r="A3561" t="s">
        <v>10</v>
      </c>
      <c r="B3561" t="s">
        <v>1855</v>
      </c>
      <c r="C3561" s="227" t="s">
        <v>222</v>
      </c>
      <c r="D3561" s="227">
        <v>240.42</v>
      </c>
      <c r="E3561" s="227" t="s">
        <v>50</v>
      </c>
      <c r="F3561" t="s">
        <v>51</v>
      </c>
      <c r="G3561" t="s">
        <v>13</v>
      </c>
      <c r="H3561" t="s">
        <v>14</v>
      </c>
      <c r="I3561" t="s">
        <v>15</v>
      </c>
      <c r="J3561" t="s">
        <v>16</v>
      </c>
    </row>
    <row r="3562" spans="1:10" x14ac:dyDescent="0.35">
      <c r="A3562" t="s">
        <v>10</v>
      </c>
      <c r="B3562" t="s">
        <v>1855</v>
      </c>
      <c r="C3562" s="227" t="s">
        <v>625</v>
      </c>
      <c r="D3562" s="227">
        <v>243.9</v>
      </c>
      <c r="E3562" s="227" t="s">
        <v>50</v>
      </c>
      <c r="F3562" t="s">
        <v>51</v>
      </c>
      <c r="G3562" t="s">
        <v>13</v>
      </c>
      <c r="H3562" t="s">
        <v>14</v>
      </c>
      <c r="I3562" t="s">
        <v>15</v>
      </c>
      <c r="J3562" t="s">
        <v>16</v>
      </c>
    </row>
    <row r="3563" spans="1:10" x14ac:dyDescent="0.35">
      <c r="A3563" t="s">
        <v>10</v>
      </c>
      <c r="B3563" t="s">
        <v>1855</v>
      </c>
      <c r="C3563" s="227" t="s">
        <v>53</v>
      </c>
      <c r="D3563" s="227">
        <v>246.75</v>
      </c>
      <c r="E3563" s="227" t="s">
        <v>50</v>
      </c>
      <c r="F3563" t="s">
        <v>51</v>
      </c>
      <c r="G3563" t="s">
        <v>13</v>
      </c>
      <c r="H3563" t="s">
        <v>14</v>
      </c>
      <c r="I3563" t="s">
        <v>15</v>
      </c>
      <c r="J3563" t="s">
        <v>16</v>
      </c>
    </row>
    <row r="3564" spans="1:10" x14ac:dyDescent="0.35">
      <c r="A3564" t="s">
        <v>10</v>
      </c>
      <c r="B3564" t="s">
        <v>1855</v>
      </c>
      <c r="C3564" s="227" t="s">
        <v>54</v>
      </c>
      <c r="D3564" s="227">
        <v>201.75</v>
      </c>
      <c r="E3564" s="227" t="s">
        <v>50</v>
      </c>
      <c r="F3564" t="s">
        <v>51</v>
      </c>
      <c r="G3564" t="s">
        <v>13</v>
      </c>
      <c r="H3564" t="s">
        <v>14</v>
      </c>
      <c r="I3564" t="s">
        <v>15</v>
      </c>
      <c r="J3564" t="s">
        <v>16</v>
      </c>
    </row>
    <row r="3565" spans="1:10" x14ac:dyDescent="0.35">
      <c r="A3565" t="s">
        <v>10</v>
      </c>
      <c r="B3565" t="s">
        <v>1855</v>
      </c>
      <c r="C3565" s="227" t="s">
        <v>223</v>
      </c>
      <c r="D3565" s="227">
        <v>236.08</v>
      </c>
      <c r="E3565" s="227" t="s">
        <v>50</v>
      </c>
      <c r="F3565" t="s">
        <v>51</v>
      </c>
      <c r="G3565" t="s">
        <v>13</v>
      </c>
      <c r="H3565" t="s">
        <v>14</v>
      </c>
      <c r="I3565" t="s">
        <v>15</v>
      </c>
      <c r="J3565" t="s">
        <v>16</v>
      </c>
    </row>
    <row r="3566" spans="1:10" x14ac:dyDescent="0.35">
      <c r="A3566" t="s">
        <v>10</v>
      </c>
      <c r="B3566" t="s">
        <v>1855</v>
      </c>
      <c r="C3566" s="227" t="s">
        <v>224</v>
      </c>
      <c r="D3566" s="227">
        <v>213.87</v>
      </c>
      <c r="E3566" s="227" t="s">
        <v>50</v>
      </c>
      <c r="F3566" t="s">
        <v>51</v>
      </c>
      <c r="G3566" t="s">
        <v>13</v>
      </c>
      <c r="H3566" t="s">
        <v>14</v>
      </c>
      <c r="I3566" t="s">
        <v>15</v>
      </c>
      <c r="J3566" t="s">
        <v>16</v>
      </c>
    </row>
    <row r="3567" spans="1:10" x14ac:dyDescent="0.35">
      <c r="A3567" t="s">
        <v>10</v>
      </c>
      <c r="B3567" t="s">
        <v>1855</v>
      </c>
      <c r="C3567" s="227" t="s">
        <v>397</v>
      </c>
      <c r="D3567" s="227">
        <v>246.75</v>
      </c>
      <c r="E3567" s="227" t="s">
        <v>50</v>
      </c>
      <c r="F3567" t="s">
        <v>51</v>
      </c>
      <c r="G3567" t="s">
        <v>13</v>
      </c>
      <c r="H3567" t="s">
        <v>14</v>
      </c>
      <c r="I3567" t="s">
        <v>15</v>
      </c>
      <c r="J3567" t="s">
        <v>16</v>
      </c>
    </row>
    <row r="3568" spans="1:10" x14ac:dyDescent="0.35">
      <c r="A3568" t="s">
        <v>10</v>
      </c>
      <c r="B3568" t="s">
        <v>1855</v>
      </c>
      <c r="C3568" s="227" t="s">
        <v>398</v>
      </c>
      <c r="D3568" s="227">
        <v>236.92</v>
      </c>
      <c r="E3568" s="227" t="s">
        <v>50</v>
      </c>
      <c r="F3568" t="s">
        <v>51</v>
      </c>
      <c r="G3568" t="s">
        <v>13</v>
      </c>
      <c r="H3568" t="s">
        <v>14</v>
      </c>
      <c r="I3568" t="s">
        <v>15</v>
      </c>
      <c r="J3568" t="s">
        <v>16</v>
      </c>
    </row>
    <row r="3569" spans="1:10" x14ac:dyDescent="0.35">
      <c r="A3569" t="s">
        <v>10</v>
      </c>
      <c r="B3569" t="s">
        <v>1855</v>
      </c>
      <c r="C3569" s="227" t="s">
        <v>221</v>
      </c>
      <c r="D3569" s="227">
        <v>213.87</v>
      </c>
      <c r="E3569" s="227" t="s">
        <v>50</v>
      </c>
      <c r="F3569" t="s">
        <v>51</v>
      </c>
      <c r="G3569" t="s">
        <v>13</v>
      </c>
      <c r="H3569" t="s">
        <v>14</v>
      </c>
      <c r="I3569" t="s">
        <v>15</v>
      </c>
      <c r="J3569" t="s">
        <v>16</v>
      </c>
    </row>
    <row r="3570" spans="1:10" x14ac:dyDescent="0.35">
      <c r="A3570" t="s">
        <v>10</v>
      </c>
      <c r="B3570" t="s">
        <v>1855</v>
      </c>
      <c r="C3570" s="227" t="s">
        <v>394</v>
      </c>
      <c r="D3570" s="227">
        <v>260.11</v>
      </c>
      <c r="E3570" s="227" t="s">
        <v>50</v>
      </c>
      <c r="F3570" t="s">
        <v>51</v>
      </c>
      <c r="G3570" t="s">
        <v>13</v>
      </c>
      <c r="H3570" t="s">
        <v>14</v>
      </c>
      <c r="I3570" t="s">
        <v>15</v>
      </c>
      <c r="J3570" t="s">
        <v>16</v>
      </c>
    </row>
    <row r="3571" spans="1:10" x14ac:dyDescent="0.35">
      <c r="A3571" t="s">
        <v>10</v>
      </c>
      <c r="B3571" t="s">
        <v>1855</v>
      </c>
      <c r="C3571" s="227" t="s">
        <v>396</v>
      </c>
      <c r="D3571" s="227">
        <v>236.92</v>
      </c>
      <c r="E3571" s="227" t="s">
        <v>50</v>
      </c>
      <c r="F3571" t="s">
        <v>51</v>
      </c>
      <c r="G3571" t="s">
        <v>13</v>
      </c>
      <c r="H3571" t="s">
        <v>14</v>
      </c>
      <c r="I3571" t="s">
        <v>15</v>
      </c>
      <c r="J3571" t="s">
        <v>16</v>
      </c>
    </row>
    <row r="3572" spans="1:10" x14ac:dyDescent="0.35">
      <c r="A3572" t="s">
        <v>10</v>
      </c>
      <c r="B3572" t="s">
        <v>1855</v>
      </c>
      <c r="C3572" s="227" t="s">
        <v>1812</v>
      </c>
      <c r="D3572" s="227">
        <v>213.87</v>
      </c>
      <c r="E3572" s="227" t="s">
        <v>50</v>
      </c>
      <c r="F3572" t="s">
        <v>51</v>
      </c>
      <c r="G3572" t="s">
        <v>13</v>
      </c>
      <c r="H3572" t="s">
        <v>14</v>
      </c>
      <c r="I3572" t="s">
        <v>15</v>
      </c>
      <c r="J3572" t="s">
        <v>16</v>
      </c>
    </row>
    <row r="3573" spans="1:10" x14ac:dyDescent="0.35">
      <c r="A3573" t="s">
        <v>10</v>
      </c>
      <c r="B3573" t="s">
        <v>1855</v>
      </c>
      <c r="C3573" s="227" t="s">
        <v>1022</v>
      </c>
      <c r="D3573" s="227">
        <v>214.69</v>
      </c>
      <c r="E3573" s="227" t="s">
        <v>50</v>
      </c>
      <c r="F3573" t="s">
        <v>51</v>
      </c>
      <c r="G3573" t="s">
        <v>13</v>
      </c>
      <c r="H3573" t="s">
        <v>14</v>
      </c>
      <c r="I3573" t="s">
        <v>15</v>
      </c>
      <c r="J3573" t="s">
        <v>16</v>
      </c>
    </row>
    <row r="3574" spans="1:10" x14ac:dyDescent="0.35">
      <c r="A3574" t="s">
        <v>10</v>
      </c>
      <c r="B3574" t="s">
        <v>1855</v>
      </c>
      <c r="C3574" s="227" t="s">
        <v>1020</v>
      </c>
      <c r="D3574" s="227">
        <v>236.89</v>
      </c>
      <c r="E3574" s="227" t="s">
        <v>50</v>
      </c>
      <c r="F3574" t="s">
        <v>51</v>
      </c>
      <c r="G3574" t="s">
        <v>13</v>
      </c>
      <c r="H3574" t="s">
        <v>14</v>
      </c>
      <c r="I3574" t="s">
        <v>15</v>
      </c>
      <c r="J3574" t="s">
        <v>16</v>
      </c>
    </row>
    <row r="3575" spans="1:10" x14ac:dyDescent="0.35">
      <c r="A3575" t="s">
        <v>10</v>
      </c>
      <c r="B3575" t="s">
        <v>1855</v>
      </c>
      <c r="C3575" s="227" t="s">
        <v>1811</v>
      </c>
      <c r="D3575" s="227">
        <v>213.87</v>
      </c>
      <c r="E3575" s="227" t="s">
        <v>50</v>
      </c>
      <c r="F3575" t="s">
        <v>51</v>
      </c>
      <c r="G3575" t="s">
        <v>13</v>
      </c>
      <c r="H3575" t="s">
        <v>14</v>
      </c>
      <c r="I3575" t="s">
        <v>15</v>
      </c>
      <c r="J3575" t="s">
        <v>16</v>
      </c>
    </row>
    <row r="3576" spans="1:10" x14ac:dyDescent="0.35">
      <c r="A3576" t="s">
        <v>10</v>
      </c>
      <c r="B3576" t="s">
        <v>1855</v>
      </c>
      <c r="C3576" s="227" t="s">
        <v>992</v>
      </c>
      <c r="D3576" s="227">
        <v>228.42</v>
      </c>
      <c r="E3576" s="227" t="s">
        <v>50</v>
      </c>
      <c r="F3576" t="s">
        <v>51</v>
      </c>
      <c r="G3576" t="s">
        <v>13</v>
      </c>
      <c r="H3576" t="s">
        <v>14</v>
      </c>
      <c r="I3576" t="s">
        <v>15</v>
      </c>
      <c r="J3576" t="s">
        <v>16</v>
      </c>
    </row>
    <row r="3577" spans="1:10" x14ac:dyDescent="0.35">
      <c r="A3577" t="s">
        <v>10</v>
      </c>
      <c r="B3577" t="s">
        <v>1855</v>
      </c>
      <c r="C3577" s="227" t="s">
        <v>1897</v>
      </c>
      <c r="D3577" s="227">
        <v>208.37</v>
      </c>
      <c r="E3577" s="227" t="s">
        <v>50</v>
      </c>
      <c r="F3577" t="s">
        <v>51</v>
      </c>
      <c r="G3577" t="s">
        <v>13</v>
      </c>
      <c r="H3577" t="s">
        <v>14</v>
      </c>
      <c r="I3577" t="s">
        <v>15</v>
      </c>
      <c r="J3577" t="s">
        <v>16</v>
      </c>
    </row>
    <row r="3578" spans="1:10" x14ac:dyDescent="0.35">
      <c r="A3578" t="s">
        <v>10</v>
      </c>
      <c r="B3578" t="s">
        <v>1855</v>
      </c>
      <c r="C3578" s="227" t="s">
        <v>257</v>
      </c>
      <c r="D3578" s="227">
        <v>484.09</v>
      </c>
      <c r="E3578" s="227" t="s">
        <v>647</v>
      </c>
      <c r="F3578" t="s">
        <v>648</v>
      </c>
      <c r="G3578" t="s">
        <v>13</v>
      </c>
      <c r="H3578" t="s">
        <v>14</v>
      </c>
      <c r="I3578" t="s">
        <v>15</v>
      </c>
      <c r="J3578" t="s">
        <v>16</v>
      </c>
    </row>
    <row r="3579" spans="1:10" x14ac:dyDescent="0.35">
      <c r="A3579" t="s">
        <v>10</v>
      </c>
      <c r="B3579" t="s">
        <v>1855</v>
      </c>
      <c r="C3579" s="227" t="s">
        <v>1851</v>
      </c>
      <c r="D3579" s="227">
        <v>60.12</v>
      </c>
      <c r="E3579" s="227" t="s">
        <v>28</v>
      </c>
      <c r="F3579" t="s">
        <v>29</v>
      </c>
      <c r="G3579" t="s">
        <v>13</v>
      </c>
      <c r="H3579" t="s">
        <v>14</v>
      </c>
      <c r="I3579" t="s">
        <v>15</v>
      </c>
      <c r="J3579" t="s">
        <v>16</v>
      </c>
    </row>
    <row r="3580" spans="1:10" x14ac:dyDescent="0.35">
      <c r="A3580" t="s">
        <v>10</v>
      </c>
      <c r="B3580" t="s">
        <v>1855</v>
      </c>
      <c r="C3580" s="227" t="s">
        <v>1898</v>
      </c>
      <c r="D3580" s="227">
        <v>28.26</v>
      </c>
      <c r="E3580" s="227" t="s">
        <v>28</v>
      </c>
      <c r="F3580" t="s">
        <v>29</v>
      </c>
      <c r="G3580" t="s">
        <v>13</v>
      </c>
      <c r="H3580" t="s">
        <v>14</v>
      </c>
      <c r="I3580" t="s">
        <v>15</v>
      </c>
      <c r="J3580" t="s">
        <v>16</v>
      </c>
    </row>
    <row r="3581" spans="1:10" x14ac:dyDescent="0.35">
      <c r="A3581" t="s">
        <v>10</v>
      </c>
      <c r="B3581" t="s">
        <v>1855</v>
      </c>
      <c r="C3581" s="227" t="s">
        <v>1899</v>
      </c>
      <c r="D3581" s="227">
        <v>20.83</v>
      </c>
      <c r="E3581" s="227" t="s">
        <v>28</v>
      </c>
      <c r="F3581" t="s">
        <v>29</v>
      </c>
      <c r="G3581" t="s">
        <v>13</v>
      </c>
      <c r="H3581" t="s">
        <v>14</v>
      </c>
      <c r="I3581" t="s">
        <v>15</v>
      </c>
      <c r="J3581" t="s">
        <v>16</v>
      </c>
    </row>
    <row r="3582" spans="1:10" x14ac:dyDescent="0.35">
      <c r="A3582" t="s">
        <v>10</v>
      </c>
      <c r="B3582" t="s">
        <v>1855</v>
      </c>
      <c r="C3582" s="227" t="s">
        <v>874</v>
      </c>
      <c r="D3582" s="227">
        <v>60.12</v>
      </c>
      <c r="E3582" s="227" t="s">
        <v>28</v>
      </c>
      <c r="F3582" t="s">
        <v>29</v>
      </c>
      <c r="G3582" t="s">
        <v>13</v>
      </c>
      <c r="H3582" t="s">
        <v>14</v>
      </c>
      <c r="I3582" t="s">
        <v>15</v>
      </c>
      <c r="J3582" t="s">
        <v>16</v>
      </c>
    </row>
    <row r="3583" spans="1:10" x14ac:dyDescent="0.35">
      <c r="A3583" t="s">
        <v>10</v>
      </c>
      <c r="B3583" t="s">
        <v>1855</v>
      </c>
      <c r="C3583" s="227" t="s">
        <v>907</v>
      </c>
      <c r="D3583" s="227">
        <v>60.12</v>
      </c>
      <c r="E3583" s="227" t="s">
        <v>28</v>
      </c>
      <c r="F3583" t="s">
        <v>29</v>
      </c>
      <c r="G3583" t="s">
        <v>13</v>
      </c>
      <c r="H3583" t="s">
        <v>14</v>
      </c>
      <c r="I3583" t="s">
        <v>15</v>
      </c>
      <c r="J3583" t="s">
        <v>16</v>
      </c>
    </row>
    <row r="3584" spans="1:10" x14ac:dyDescent="0.35">
      <c r="A3584" t="s">
        <v>10</v>
      </c>
      <c r="B3584" t="s">
        <v>1855</v>
      </c>
      <c r="C3584" s="227" t="s">
        <v>1819</v>
      </c>
      <c r="D3584" s="227">
        <v>28.26</v>
      </c>
      <c r="E3584" s="227" t="s">
        <v>28</v>
      </c>
      <c r="F3584" t="s">
        <v>29</v>
      </c>
      <c r="G3584" t="s">
        <v>13</v>
      </c>
      <c r="H3584" t="s">
        <v>14</v>
      </c>
      <c r="I3584" t="s">
        <v>15</v>
      </c>
      <c r="J3584" t="s">
        <v>16</v>
      </c>
    </row>
    <row r="3585" spans="1:10" x14ac:dyDescent="0.35">
      <c r="A3585" t="s">
        <v>10</v>
      </c>
      <c r="B3585" t="s">
        <v>1855</v>
      </c>
      <c r="C3585" s="227" t="s">
        <v>645</v>
      </c>
      <c r="D3585" s="227">
        <v>60.12</v>
      </c>
      <c r="E3585" s="227" t="s">
        <v>28</v>
      </c>
      <c r="F3585" t="s">
        <v>29</v>
      </c>
      <c r="G3585" t="s">
        <v>13</v>
      </c>
      <c r="H3585" t="s">
        <v>14</v>
      </c>
      <c r="I3585" t="s">
        <v>15</v>
      </c>
      <c r="J3585" t="s">
        <v>16</v>
      </c>
    </row>
    <row r="3586" spans="1:10" x14ac:dyDescent="0.35">
      <c r="A3586" t="s">
        <v>10</v>
      </c>
      <c r="B3586" t="s">
        <v>1855</v>
      </c>
      <c r="C3586" s="227" t="s">
        <v>737</v>
      </c>
      <c r="D3586" s="227">
        <v>28.26</v>
      </c>
      <c r="E3586" s="227" t="s">
        <v>28</v>
      </c>
      <c r="F3586" t="s">
        <v>29</v>
      </c>
      <c r="G3586" t="s">
        <v>13</v>
      </c>
      <c r="H3586" t="s">
        <v>14</v>
      </c>
      <c r="I3586" t="s">
        <v>15</v>
      </c>
      <c r="J3586" t="s">
        <v>16</v>
      </c>
    </row>
    <row r="3587" spans="1:10" x14ac:dyDescent="0.35">
      <c r="A3587" t="s">
        <v>10</v>
      </c>
      <c r="B3587" t="s">
        <v>1855</v>
      </c>
      <c r="C3587" s="227" t="s">
        <v>1900</v>
      </c>
      <c r="D3587" s="227">
        <v>20.83</v>
      </c>
      <c r="E3587" s="227" t="s">
        <v>28</v>
      </c>
      <c r="F3587" t="s">
        <v>29</v>
      </c>
      <c r="G3587" t="s">
        <v>13</v>
      </c>
      <c r="H3587" t="s">
        <v>14</v>
      </c>
      <c r="I3587" t="s">
        <v>15</v>
      </c>
      <c r="J3587" t="s">
        <v>16</v>
      </c>
    </row>
    <row r="3588" spans="1:10" x14ac:dyDescent="0.35">
      <c r="A3588" t="s">
        <v>10</v>
      </c>
      <c r="B3588" t="s">
        <v>1855</v>
      </c>
      <c r="C3588" s="227" t="s">
        <v>230</v>
      </c>
      <c r="D3588" s="227">
        <v>60.12</v>
      </c>
      <c r="E3588" s="227" t="s">
        <v>28</v>
      </c>
      <c r="F3588" t="s">
        <v>29</v>
      </c>
      <c r="G3588" t="s">
        <v>13</v>
      </c>
      <c r="H3588" t="s">
        <v>14</v>
      </c>
      <c r="I3588" t="s">
        <v>15</v>
      </c>
      <c r="J3588" t="s">
        <v>16</v>
      </c>
    </row>
    <row r="3589" spans="1:10" x14ac:dyDescent="0.35">
      <c r="A3589" t="s">
        <v>10</v>
      </c>
      <c r="B3589" t="s">
        <v>1855</v>
      </c>
      <c r="C3589" s="227" t="s">
        <v>1669</v>
      </c>
      <c r="D3589" s="227">
        <v>28.26</v>
      </c>
      <c r="E3589" s="227" t="s">
        <v>28</v>
      </c>
      <c r="F3589" t="s">
        <v>29</v>
      </c>
      <c r="G3589" t="s">
        <v>13</v>
      </c>
      <c r="H3589" t="s">
        <v>14</v>
      </c>
      <c r="I3589" t="s">
        <v>15</v>
      </c>
      <c r="J3589" t="s">
        <v>16</v>
      </c>
    </row>
    <row r="3590" spans="1:10" x14ac:dyDescent="0.35">
      <c r="A3590" t="s">
        <v>10</v>
      </c>
      <c r="B3590" t="s">
        <v>1855</v>
      </c>
      <c r="C3590" s="227" t="s">
        <v>1901</v>
      </c>
      <c r="D3590" s="227">
        <v>16.399999999999999</v>
      </c>
      <c r="E3590" s="227" t="s">
        <v>28</v>
      </c>
      <c r="F3590" t="s">
        <v>29</v>
      </c>
      <c r="G3590" t="s">
        <v>13</v>
      </c>
      <c r="H3590" t="s">
        <v>14</v>
      </c>
      <c r="I3590" t="s">
        <v>15</v>
      </c>
      <c r="J3590" t="s">
        <v>16</v>
      </c>
    </row>
    <row r="3591" spans="1:10" x14ac:dyDescent="0.35">
      <c r="A3591" t="s">
        <v>10</v>
      </c>
      <c r="B3591" t="s">
        <v>1855</v>
      </c>
      <c r="C3591" s="227" t="s">
        <v>1902</v>
      </c>
      <c r="D3591" s="227">
        <v>29.21</v>
      </c>
      <c r="E3591" s="227" t="s">
        <v>28</v>
      </c>
      <c r="F3591" t="s">
        <v>29</v>
      </c>
      <c r="G3591" t="s">
        <v>13</v>
      </c>
      <c r="H3591" t="s">
        <v>14</v>
      </c>
      <c r="I3591" t="s">
        <v>15</v>
      </c>
      <c r="J3591" t="s">
        <v>16</v>
      </c>
    </row>
    <row r="3592" spans="1:10" x14ac:dyDescent="0.35">
      <c r="A3592" t="s">
        <v>10</v>
      </c>
      <c r="B3592" t="s">
        <v>1855</v>
      </c>
      <c r="C3592" s="227" t="s">
        <v>1903</v>
      </c>
      <c r="D3592" s="227">
        <v>27</v>
      </c>
      <c r="E3592" s="227" t="s">
        <v>28</v>
      </c>
      <c r="F3592" t="s">
        <v>29</v>
      </c>
      <c r="G3592" t="s">
        <v>13</v>
      </c>
      <c r="H3592" t="s">
        <v>14</v>
      </c>
      <c r="I3592" t="s">
        <v>15</v>
      </c>
      <c r="J3592" t="s">
        <v>16</v>
      </c>
    </row>
    <row r="3593" spans="1:10" x14ac:dyDescent="0.35">
      <c r="A3593" t="s">
        <v>10</v>
      </c>
      <c r="B3593" t="s">
        <v>1855</v>
      </c>
      <c r="C3593" s="227" t="s">
        <v>1332</v>
      </c>
      <c r="D3593" s="227">
        <v>31.93</v>
      </c>
      <c r="E3593" s="227" t="s">
        <v>28</v>
      </c>
      <c r="F3593" t="s">
        <v>29</v>
      </c>
      <c r="G3593" t="s">
        <v>13</v>
      </c>
      <c r="H3593" t="s">
        <v>14</v>
      </c>
      <c r="I3593" t="s">
        <v>15</v>
      </c>
      <c r="J3593" t="s">
        <v>16</v>
      </c>
    </row>
    <row r="3594" spans="1:10" x14ac:dyDescent="0.35">
      <c r="A3594" t="s">
        <v>10</v>
      </c>
      <c r="B3594" t="s">
        <v>1855</v>
      </c>
      <c r="C3594" s="227" t="s">
        <v>68</v>
      </c>
      <c r="D3594" s="227">
        <v>144.75</v>
      </c>
      <c r="E3594" s="227" t="s">
        <v>147</v>
      </c>
      <c r="F3594" t="s">
        <v>148</v>
      </c>
      <c r="G3594" t="s">
        <v>80</v>
      </c>
      <c r="H3594" t="s">
        <v>1536</v>
      </c>
      <c r="I3594" t="s">
        <v>1044</v>
      </c>
      <c r="J3594" t="s">
        <v>1530</v>
      </c>
    </row>
    <row r="3595" spans="1:10" x14ac:dyDescent="0.35">
      <c r="A3595" t="s">
        <v>10</v>
      </c>
      <c r="B3595" t="s">
        <v>1855</v>
      </c>
      <c r="C3595" s="227" t="s">
        <v>153</v>
      </c>
      <c r="D3595" s="227">
        <v>1038.19</v>
      </c>
      <c r="E3595" s="227" t="s">
        <v>65</v>
      </c>
      <c r="F3595" t="s">
        <v>66</v>
      </c>
      <c r="G3595" t="s">
        <v>67</v>
      </c>
      <c r="H3595" t="s">
        <v>1536</v>
      </c>
      <c r="I3595" t="s">
        <v>1044</v>
      </c>
      <c r="J3595" t="s">
        <v>1530</v>
      </c>
    </row>
    <row r="3596" spans="1:10" x14ac:dyDescent="0.35">
      <c r="A3596" t="s">
        <v>10</v>
      </c>
      <c r="B3596" t="s">
        <v>1855</v>
      </c>
      <c r="C3596" s="227" t="s">
        <v>151</v>
      </c>
      <c r="D3596" s="227">
        <v>157.13</v>
      </c>
      <c r="E3596" s="227" t="s">
        <v>65</v>
      </c>
      <c r="F3596" t="s">
        <v>66</v>
      </c>
      <c r="G3596" t="s">
        <v>67</v>
      </c>
      <c r="H3596" t="s">
        <v>1536</v>
      </c>
      <c r="I3596" t="s">
        <v>1044</v>
      </c>
      <c r="J3596" t="s">
        <v>1530</v>
      </c>
    </row>
    <row r="3597" spans="1:10" x14ac:dyDescent="0.35">
      <c r="A3597" t="s">
        <v>10</v>
      </c>
      <c r="B3597" t="s">
        <v>1855</v>
      </c>
      <c r="C3597" s="227" t="s">
        <v>145</v>
      </c>
      <c r="D3597" s="227">
        <v>150.33000000000001</v>
      </c>
      <c r="E3597" s="227" t="s">
        <v>65</v>
      </c>
      <c r="F3597" t="s">
        <v>66</v>
      </c>
      <c r="G3597" t="s">
        <v>67</v>
      </c>
      <c r="H3597" t="s">
        <v>1536</v>
      </c>
      <c r="I3597" t="s">
        <v>1044</v>
      </c>
      <c r="J3597" t="s">
        <v>1530</v>
      </c>
    </row>
    <row r="3598" spans="1:10" x14ac:dyDescent="0.35">
      <c r="A3598" t="s">
        <v>10</v>
      </c>
      <c r="B3598" t="s">
        <v>1855</v>
      </c>
      <c r="C3598" s="227" t="s">
        <v>150</v>
      </c>
      <c r="D3598" s="227">
        <v>149.24</v>
      </c>
      <c r="E3598" s="227" t="s">
        <v>65</v>
      </c>
      <c r="F3598" t="s">
        <v>66</v>
      </c>
      <c r="G3598" t="s">
        <v>67</v>
      </c>
      <c r="H3598" t="s">
        <v>1536</v>
      </c>
      <c r="I3598" t="s">
        <v>1044</v>
      </c>
      <c r="J3598" t="s">
        <v>1530</v>
      </c>
    </row>
    <row r="3599" spans="1:10" x14ac:dyDescent="0.35">
      <c r="A3599" t="s">
        <v>10</v>
      </c>
      <c r="B3599" t="s">
        <v>1855</v>
      </c>
      <c r="C3599" s="227" t="s">
        <v>115</v>
      </c>
      <c r="D3599" s="227">
        <v>133.37</v>
      </c>
      <c r="E3599" s="227" t="s">
        <v>65</v>
      </c>
      <c r="F3599" t="s">
        <v>66</v>
      </c>
      <c r="G3599" t="s">
        <v>67</v>
      </c>
      <c r="H3599" t="s">
        <v>1536</v>
      </c>
      <c r="I3599" t="s">
        <v>1044</v>
      </c>
      <c r="J3599" t="s">
        <v>1530</v>
      </c>
    </row>
    <row r="3600" spans="1:10" x14ac:dyDescent="0.35">
      <c r="A3600" t="s">
        <v>10</v>
      </c>
      <c r="B3600" t="s">
        <v>1855</v>
      </c>
      <c r="C3600" s="227" t="s">
        <v>362</v>
      </c>
      <c r="D3600" s="227">
        <v>11.96</v>
      </c>
      <c r="E3600" s="227" t="s">
        <v>92</v>
      </c>
      <c r="F3600" t="s">
        <v>93</v>
      </c>
      <c r="G3600" t="s">
        <v>67</v>
      </c>
      <c r="H3600" t="s">
        <v>1536</v>
      </c>
      <c r="I3600" t="s">
        <v>1044</v>
      </c>
      <c r="J3600" t="s">
        <v>1530</v>
      </c>
    </row>
    <row r="3601" spans="1:10" x14ac:dyDescent="0.35">
      <c r="A3601" t="s">
        <v>10</v>
      </c>
      <c r="B3601" t="s">
        <v>1855</v>
      </c>
      <c r="C3601" s="227" t="s">
        <v>571</v>
      </c>
      <c r="D3601" s="227">
        <v>469.41</v>
      </c>
      <c r="E3601" s="227" t="s">
        <v>92</v>
      </c>
      <c r="F3601" t="s">
        <v>93</v>
      </c>
      <c r="G3601" t="s">
        <v>67</v>
      </c>
      <c r="H3601" t="s">
        <v>1536</v>
      </c>
      <c r="I3601" t="s">
        <v>1044</v>
      </c>
      <c r="J3601" t="s">
        <v>1530</v>
      </c>
    </row>
    <row r="3602" spans="1:10" x14ac:dyDescent="0.35">
      <c r="A3602" t="s">
        <v>10</v>
      </c>
      <c r="B3602" t="s">
        <v>1855</v>
      </c>
      <c r="C3602" s="227" t="s">
        <v>845</v>
      </c>
      <c r="D3602" s="227">
        <v>144.53</v>
      </c>
      <c r="E3602" s="227" t="s">
        <v>92</v>
      </c>
      <c r="F3602" t="s">
        <v>93</v>
      </c>
      <c r="G3602" t="s">
        <v>67</v>
      </c>
      <c r="H3602" t="s">
        <v>1536</v>
      </c>
      <c r="I3602" t="s">
        <v>1044</v>
      </c>
      <c r="J3602" t="s">
        <v>1530</v>
      </c>
    </row>
    <row r="3603" spans="1:10" x14ac:dyDescent="0.35">
      <c r="A3603" t="s">
        <v>10</v>
      </c>
      <c r="B3603" t="s">
        <v>1855</v>
      </c>
      <c r="C3603" s="227" t="s">
        <v>1627</v>
      </c>
      <c r="D3603" s="227">
        <v>85.84</v>
      </c>
      <c r="E3603" s="227" t="s">
        <v>36</v>
      </c>
      <c r="F3603" t="s">
        <v>37</v>
      </c>
      <c r="G3603" t="s">
        <v>13</v>
      </c>
      <c r="H3603" t="s">
        <v>14</v>
      </c>
      <c r="I3603" t="s">
        <v>15</v>
      </c>
      <c r="J3603" t="s">
        <v>16</v>
      </c>
    </row>
    <row r="3604" spans="1:10" x14ac:dyDescent="0.35">
      <c r="A3604" t="s">
        <v>10</v>
      </c>
      <c r="B3604" t="s">
        <v>1855</v>
      </c>
      <c r="C3604" s="227" t="s">
        <v>1743</v>
      </c>
      <c r="D3604" s="227">
        <v>85.84</v>
      </c>
      <c r="E3604" s="227" t="s">
        <v>36</v>
      </c>
      <c r="F3604" t="s">
        <v>37</v>
      </c>
      <c r="G3604" t="s">
        <v>13</v>
      </c>
      <c r="H3604" t="s">
        <v>14</v>
      </c>
      <c r="I3604" t="s">
        <v>15</v>
      </c>
      <c r="J3604" t="s">
        <v>16</v>
      </c>
    </row>
    <row r="3605" spans="1:10" x14ac:dyDescent="0.35">
      <c r="A3605" t="s">
        <v>10</v>
      </c>
      <c r="B3605" t="s">
        <v>1855</v>
      </c>
      <c r="C3605" s="227" t="s">
        <v>1010</v>
      </c>
      <c r="D3605" s="227">
        <v>84.49</v>
      </c>
      <c r="E3605" s="227" t="s">
        <v>36</v>
      </c>
      <c r="F3605" t="s">
        <v>37</v>
      </c>
      <c r="G3605" t="s">
        <v>13</v>
      </c>
      <c r="H3605" t="s">
        <v>14</v>
      </c>
      <c r="I3605" t="s">
        <v>15</v>
      </c>
      <c r="J3605" t="s">
        <v>16</v>
      </c>
    </row>
    <row r="3606" spans="1:10" x14ac:dyDescent="0.35">
      <c r="A3606" t="s">
        <v>10</v>
      </c>
      <c r="B3606" t="s">
        <v>1855</v>
      </c>
      <c r="C3606" s="227" t="s">
        <v>1011</v>
      </c>
      <c r="D3606" s="227">
        <v>84.6</v>
      </c>
      <c r="E3606" s="227" t="s">
        <v>36</v>
      </c>
      <c r="F3606" t="s">
        <v>37</v>
      </c>
      <c r="G3606" t="s">
        <v>13</v>
      </c>
      <c r="H3606" t="s">
        <v>14</v>
      </c>
      <c r="I3606" t="s">
        <v>15</v>
      </c>
      <c r="J3606" t="s">
        <v>16</v>
      </c>
    </row>
    <row r="3607" spans="1:10" x14ac:dyDescent="0.35">
      <c r="A3607" t="s">
        <v>10</v>
      </c>
      <c r="B3607" t="s">
        <v>1855</v>
      </c>
      <c r="C3607" s="227" t="s">
        <v>377</v>
      </c>
      <c r="D3607" s="227">
        <v>89.05</v>
      </c>
      <c r="E3607" s="227" t="s">
        <v>36</v>
      </c>
      <c r="F3607" t="s">
        <v>37</v>
      </c>
      <c r="G3607" t="s">
        <v>13</v>
      </c>
      <c r="H3607" t="s">
        <v>14</v>
      </c>
      <c r="I3607" t="s">
        <v>15</v>
      </c>
      <c r="J3607" t="s">
        <v>16</v>
      </c>
    </row>
    <row r="3608" spans="1:10" x14ac:dyDescent="0.35">
      <c r="A3608" t="s">
        <v>10</v>
      </c>
      <c r="B3608" t="s">
        <v>1855</v>
      </c>
      <c r="C3608" s="227" t="s">
        <v>378</v>
      </c>
      <c r="D3608" s="227">
        <v>80.040000000000006</v>
      </c>
      <c r="E3608" s="227" t="s">
        <v>36</v>
      </c>
      <c r="F3608" t="s">
        <v>37</v>
      </c>
      <c r="G3608" t="s">
        <v>13</v>
      </c>
      <c r="H3608" t="s">
        <v>14</v>
      </c>
      <c r="I3608" t="s">
        <v>15</v>
      </c>
      <c r="J3608" t="s">
        <v>16</v>
      </c>
    </row>
    <row r="3609" spans="1:10" x14ac:dyDescent="0.35">
      <c r="A3609" t="s">
        <v>10</v>
      </c>
      <c r="B3609" t="s">
        <v>1855</v>
      </c>
      <c r="C3609" s="227" t="s">
        <v>38</v>
      </c>
      <c r="D3609" s="227">
        <v>86.96</v>
      </c>
      <c r="E3609" s="227" t="s">
        <v>36</v>
      </c>
      <c r="F3609" t="s">
        <v>37</v>
      </c>
      <c r="G3609" t="s">
        <v>13</v>
      </c>
      <c r="H3609" t="s">
        <v>14</v>
      </c>
      <c r="I3609" t="s">
        <v>15</v>
      </c>
      <c r="J3609" t="s">
        <v>16</v>
      </c>
    </row>
    <row r="3610" spans="1:10" x14ac:dyDescent="0.35">
      <c r="A3610" t="s">
        <v>10</v>
      </c>
      <c r="B3610" t="s">
        <v>1855</v>
      </c>
      <c r="C3610" s="227" t="s">
        <v>351</v>
      </c>
      <c r="D3610" s="227">
        <v>85.38</v>
      </c>
      <c r="E3610" s="227" t="s">
        <v>36</v>
      </c>
      <c r="F3610" t="s">
        <v>37</v>
      </c>
      <c r="G3610" t="s">
        <v>13</v>
      </c>
      <c r="H3610" t="s">
        <v>14</v>
      </c>
      <c r="I3610" t="s">
        <v>15</v>
      </c>
      <c r="J3610" t="s">
        <v>16</v>
      </c>
    </row>
    <row r="3611" spans="1:10" x14ac:dyDescent="0.35">
      <c r="A3611" t="s">
        <v>10</v>
      </c>
      <c r="B3611" t="s">
        <v>1855</v>
      </c>
      <c r="C3611" s="227" t="s">
        <v>35</v>
      </c>
      <c r="D3611" s="227">
        <v>88.27</v>
      </c>
      <c r="E3611" s="227" t="s">
        <v>36</v>
      </c>
      <c r="F3611" t="s">
        <v>37</v>
      </c>
      <c r="G3611" t="s">
        <v>13</v>
      </c>
      <c r="H3611" t="s">
        <v>14</v>
      </c>
      <c r="I3611" t="s">
        <v>15</v>
      </c>
      <c r="J3611" t="s">
        <v>16</v>
      </c>
    </row>
    <row r="3612" spans="1:10" x14ac:dyDescent="0.35">
      <c r="A3612" t="s">
        <v>10</v>
      </c>
      <c r="B3612" t="s">
        <v>1855</v>
      </c>
      <c r="C3612" s="227" t="s">
        <v>336</v>
      </c>
      <c r="D3612" s="227">
        <v>87.32</v>
      </c>
      <c r="E3612" s="227" t="s">
        <v>36</v>
      </c>
      <c r="F3612" t="s">
        <v>37</v>
      </c>
      <c r="G3612" t="s">
        <v>13</v>
      </c>
      <c r="H3612" t="s">
        <v>14</v>
      </c>
      <c r="I3612" t="s">
        <v>15</v>
      </c>
      <c r="J3612" t="s">
        <v>16</v>
      </c>
    </row>
    <row r="3613" spans="1:10" x14ac:dyDescent="0.35">
      <c r="A3613" t="s">
        <v>10</v>
      </c>
      <c r="B3613" t="s">
        <v>1855</v>
      </c>
      <c r="C3613" s="227" t="s">
        <v>240</v>
      </c>
      <c r="D3613" s="227">
        <v>84.9</v>
      </c>
      <c r="E3613" s="227" t="s">
        <v>36</v>
      </c>
      <c r="F3613" t="s">
        <v>37</v>
      </c>
      <c r="G3613" t="s">
        <v>13</v>
      </c>
      <c r="H3613" t="s">
        <v>14</v>
      </c>
      <c r="I3613" t="s">
        <v>15</v>
      </c>
      <c r="J3613" t="s">
        <v>16</v>
      </c>
    </row>
    <row r="3614" spans="1:10" x14ac:dyDescent="0.35">
      <c r="A3614" t="s">
        <v>10</v>
      </c>
      <c r="B3614" t="s">
        <v>1855</v>
      </c>
      <c r="C3614" s="227" t="s">
        <v>350</v>
      </c>
      <c r="D3614" s="227">
        <v>84.98</v>
      </c>
      <c r="E3614" s="227" t="s">
        <v>36</v>
      </c>
      <c r="F3614" t="s">
        <v>37</v>
      </c>
      <c r="G3614" t="s">
        <v>13</v>
      </c>
      <c r="H3614" t="s">
        <v>14</v>
      </c>
      <c r="I3614" t="s">
        <v>15</v>
      </c>
      <c r="J3614" t="s">
        <v>16</v>
      </c>
    </row>
    <row r="3615" spans="1:10" x14ac:dyDescent="0.35">
      <c r="A3615" t="s">
        <v>10</v>
      </c>
      <c r="B3615" t="s">
        <v>1855</v>
      </c>
      <c r="C3615" s="227" t="s">
        <v>558</v>
      </c>
      <c r="D3615" s="227">
        <v>20.69</v>
      </c>
      <c r="E3615" s="227" t="s">
        <v>345</v>
      </c>
      <c r="F3615" t="s">
        <v>346</v>
      </c>
      <c r="G3615" t="s">
        <v>13</v>
      </c>
      <c r="H3615" t="s">
        <v>14</v>
      </c>
      <c r="I3615" t="s">
        <v>15</v>
      </c>
      <c r="J3615" t="s">
        <v>16</v>
      </c>
    </row>
    <row r="3616" spans="1:10" x14ac:dyDescent="0.35">
      <c r="A3616" t="s">
        <v>10</v>
      </c>
      <c r="B3616" t="s">
        <v>1855</v>
      </c>
      <c r="C3616" s="227" t="s">
        <v>1904</v>
      </c>
      <c r="D3616" s="227">
        <v>21.36</v>
      </c>
      <c r="E3616" s="227" t="s">
        <v>345</v>
      </c>
      <c r="F3616" t="s">
        <v>346</v>
      </c>
      <c r="G3616" t="s">
        <v>13</v>
      </c>
      <c r="H3616" t="s">
        <v>14</v>
      </c>
      <c r="I3616" t="s">
        <v>15</v>
      </c>
      <c r="J3616" t="s">
        <v>16</v>
      </c>
    </row>
    <row r="3617" spans="1:10" x14ac:dyDescent="0.35">
      <c r="A3617" t="s">
        <v>10</v>
      </c>
      <c r="B3617" t="s">
        <v>1855</v>
      </c>
      <c r="C3617" s="227" t="s">
        <v>1905</v>
      </c>
      <c r="D3617" s="227">
        <v>21.36</v>
      </c>
      <c r="E3617" s="227" t="s">
        <v>345</v>
      </c>
      <c r="F3617" t="s">
        <v>346</v>
      </c>
      <c r="G3617" t="s">
        <v>13</v>
      </c>
      <c r="H3617" t="s">
        <v>14</v>
      </c>
      <c r="I3617" t="s">
        <v>15</v>
      </c>
      <c r="J3617" t="s">
        <v>16</v>
      </c>
    </row>
    <row r="3618" spans="1:10" x14ac:dyDescent="0.35">
      <c r="A3618" t="s">
        <v>10</v>
      </c>
      <c r="B3618" t="s">
        <v>1855</v>
      </c>
      <c r="C3618" s="227" t="s">
        <v>1906</v>
      </c>
      <c r="D3618" s="227">
        <v>22.97</v>
      </c>
      <c r="E3618" s="227" t="s">
        <v>345</v>
      </c>
      <c r="F3618" t="s">
        <v>346</v>
      </c>
      <c r="G3618" t="s">
        <v>13</v>
      </c>
      <c r="H3618" t="s">
        <v>14</v>
      </c>
      <c r="I3618" t="s">
        <v>15</v>
      </c>
      <c r="J3618" t="s">
        <v>16</v>
      </c>
    </row>
    <row r="3619" spans="1:10" x14ac:dyDescent="0.35">
      <c r="A3619" t="s">
        <v>10</v>
      </c>
      <c r="B3619" t="s">
        <v>1855</v>
      </c>
      <c r="C3619" s="227" t="s">
        <v>1699</v>
      </c>
      <c r="D3619" s="227">
        <v>25.24</v>
      </c>
      <c r="E3619" s="227" t="s">
        <v>55</v>
      </c>
      <c r="F3619" t="s">
        <v>56</v>
      </c>
      <c r="G3619" t="s">
        <v>13</v>
      </c>
      <c r="H3619" t="s">
        <v>57</v>
      </c>
      <c r="I3619" t="s">
        <v>15</v>
      </c>
      <c r="J3619" t="s">
        <v>58</v>
      </c>
    </row>
    <row r="3620" spans="1:10" x14ac:dyDescent="0.35">
      <c r="A3620" t="s">
        <v>10</v>
      </c>
      <c r="B3620" t="s">
        <v>1855</v>
      </c>
      <c r="C3620" s="227" t="s">
        <v>1253</v>
      </c>
      <c r="D3620" s="227">
        <v>32.75</v>
      </c>
      <c r="E3620" s="227" t="s">
        <v>55</v>
      </c>
      <c r="F3620" t="s">
        <v>56</v>
      </c>
      <c r="G3620" t="s">
        <v>13</v>
      </c>
      <c r="H3620" t="s">
        <v>57</v>
      </c>
      <c r="I3620" t="s">
        <v>15</v>
      </c>
      <c r="J3620" t="s">
        <v>58</v>
      </c>
    </row>
    <row r="3621" spans="1:10" x14ac:dyDescent="0.35">
      <c r="A3621" t="s">
        <v>10</v>
      </c>
      <c r="B3621" t="s">
        <v>1855</v>
      </c>
      <c r="C3621" s="227" t="s">
        <v>1252</v>
      </c>
      <c r="D3621" s="227">
        <v>30.08</v>
      </c>
      <c r="E3621" s="227" t="s">
        <v>55</v>
      </c>
      <c r="F3621" t="s">
        <v>56</v>
      </c>
      <c r="G3621" t="s">
        <v>13</v>
      </c>
      <c r="H3621" t="s">
        <v>57</v>
      </c>
      <c r="I3621" t="s">
        <v>15</v>
      </c>
      <c r="J3621" t="s">
        <v>58</v>
      </c>
    </row>
    <row r="3622" spans="1:10" x14ac:dyDescent="0.35">
      <c r="A3622" t="s">
        <v>10</v>
      </c>
      <c r="B3622" t="s">
        <v>1855</v>
      </c>
      <c r="C3622" s="227" t="s">
        <v>284</v>
      </c>
      <c r="D3622" s="227">
        <v>3703.57</v>
      </c>
      <c r="E3622" s="227" t="s">
        <v>11</v>
      </c>
      <c r="F3622" t="s">
        <v>12</v>
      </c>
      <c r="G3622" t="s">
        <v>13</v>
      </c>
      <c r="H3622" t="s">
        <v>14</v>
      </c>
      <c r="I3622" t="s">
        <v>15</v>
      </c>
      <c r="J3622" t="s">
        <v>16</v>
      </c>
    </row>
    <row r="3623" spans="1:10" x14ac:dyDescent="0.35">
      <c r="A3623" t="s">
        <v>10</v>
      </c>
      <c r="B3623" t="s">
        <v>1855</v>
      </c>
      <c r="C3623" s="227" t="s">
        <v>664</v>
      </c>
      <c r="D3623" s="227">
        <v>132.27000000000001</v>
      </c>
      <c r="E3623" s="227" t="s">
        <v>11</v>
      </c>
      <c r="F3623" t="s">
        <v>12</v>
      </c>
      <c r="G3623" t="s">
        <v>13</v>
      </c>
      <c r="H3623" t="s">
        <v>14</v>
      </c>
      <c r="I3623" t="s">
        <v>15</v>
      </c>
      <c r="J3623" t="s">
        <v>16</v>
      </c>
    </row>
    <row r="3624" spans="1:10" x14ac:dyDescent="0.35">
      <c r="A3624" t="s">
        <v>10</v>
      </c>
      <c r="B3624" t="s">
        <v>1855</v>
      </c>
      <c r="C3624" s="227" t="s">
        <v>1746</v>
      </c>
      <c r="D3624" s="227">
        <v>167.42</v>
      </c>
      <c r="E3624" s="227" t="s">
        <v>11</v>
      </c>
      <c r="F3624" t="s">
        <v>12</v>
      </c>
      <c r="G3624" t="s">
        <v>13</v>
      </c>
      <c r="H3624" t="s">
        <v>14</v>
      </c>
      <c r="I3624" t="s">
        <v>15</v>
      </c>
      <c r="J3624" t="s">
        <v>16</v>
      </c>
    </row>
    <row r="3625" spans="1:10" x14ac:dyDescent="0.35">
      <c r="A3625" t="s">
        <v>10</v>
      </c>
      <c r="B3625" t="s">
        <v>1855</v>
      </c>
      <c r="C3625" s="227" t="s">
        <v>239</v>
      </c>
      <c r="D3625" s="227">
        <v>78.260000000000005</v>
      </c>
      <c r="E3625" s="227" t="s">
        <v>36</v>
      </c>
      <c r="F3625" t="s">
        <v>37</v>
      </c>
      <c r="G3625" t="s">
        <v>13</v>
      </c>
      <c r="H3625" t="s">
        <v>14</v>
      </c>
      <c r="I3625" t="s">
        <v>15</v>
      </c>
      <c r="J3625" t="s">
        <v>16</v>
      </c>
    </row>
    <row r="3626" spans="1:10" x14ac:dyDescent="0.35">
      <c r="A3626" t="s">
        <v>10</v>
      </c>
      <c r="B3626" t="s">
        <v>1855</v>
      </c>
      <c r="C3626" s="227" t="s">
        <v>806</v>
      </c>
      <c r="D3626" s="227">
        <v>90.07</v>
      </c>
      <c r="E3626" s="227" t="s">
        <v>36</v>
      </c>
      <c r="F3626" t="s">
        <v>37</v>
      </c>
      <c r="G3626" t="s">
        <v>13</v>
      </c>
      <c r="H3626" t="s">
        <v>14</v>
      </c>
      <c r="I3626" t="s">
        <v>15</v>
      </c>
      <c r="J3626" t="s">
        <v>16</v>
      </c>
    </row>
    <row r="3627" spans="1:10" x14ac:dyDescent="0.35">
      <c r="A3627" t="s">
        <v>10</v>
      </c>
      <c r="B3627" t="s">
        <v>1855</v>
      </c>
      <c r="C3627" s="227" t="s">
        <v>1907</v>
      </c>
      <c r="D3627" s="227">
        <v>440.42</v>
      </c>
      <c r="E3627" s="227" t="s">
        <v>11</v>
      </c>
      <c r="F3627" t="s">
        <v>12</v>
      </c>
      <c r="G3627" t="s">
        <v>13</v>
      </c>
      <c r="H3627" t="s">
        <v>14</v>
      </c>
      <c r="I3627" t="s">
        <v>15</v>
      </c>
      <c r="J3627" t="s">
        <v>16</v>
      </c>
    </row>
    <row r="3628" spans="1:10" x14ac:dyDescent="0.35">
      <c r="A3628" t="s">
        <v>10</v>
      </c>
      <c r="B3628" t="s">
        <v>1855</v>
      </c>
      <c r="C3628" s="227" t="s">
        <v>1908</v>
      </c>
      <c r="D3628" s="227">
        <v>135.08000000000001</v>
      </c>
      <c r="E3628" s="227" t="s">
        <v>11</v>
      </c>
      <c r="F3628" t="s">
        <v>12</v>
      </c>
      <c r="G3628" t="s">
        <v>13</v>
      </c>
      <c r="H3628" t="s">
        <v>14</v>
      </c>
      <c r="I3628" t="s">
        <v>15</v>
      </c>
      <c r="J3628" t="s">
        <v>16</v>
      </c>
    </row>
    <row r="3629" spans="1:10" x14ac:dyDescent="0.35">
      <c r="A3629" t="s">
        <v>10</v>
      </c>
      <c r="B3629" t="s">
        <v>1855</v>
      </c>
      <c r="C3629" s="227" t="s">
        <v>1909</v>
      </c>
      <c r="D3629" s="227">
        <v>784.61</v>
      </c>
      <c r="E3629" s="227" t="s">
        <v>11</v>
      </c>
      <c r="F3629" t="s">
        <v>12</v>
      </c>
      <c r="G3629" t="s">
        <v>13</v>
      </c>
      <c r="H3629" t="s">
        <v>14</v>
      </c>
      <c r="I3629" t="s">
        <v>15</v>
      </c>
      <c r="J3629" t="s">
        <v>16</v>
      </c>
    </row>
    <row r="3630" spans="1:10" x14ac:dyDescent="0.35">
      <c r="A3630" t="s">
        <v>10</v>
      </c>
      <c r="B3630" t="s">
        <v>1855</v>
      </c>
      <c r="C3630" s="227" t="s">
        <v>1910</v>
      </c>
      <c r="D3630" s="227">
        <v>792.39</v>
      </c>
      <c r="E3630" s="227" t="s">
        <v>11</v>
      </c>
      <c r="F3630" t="s">
        <v>12</v>
      </c>
      <c r="G3630" t="s">
        <v>13</v>
      </c>
      <c r="H3630" t="s">
        <v>14</v>
      </c>
      <c r="I3630" t="s">
        <v>15</v>
      </c>
      <c r="J3630" t="s">
        <v>16</v>
      </c>
    </row>
    <row r="3631" spans="1:10" x14ac:dyDescent="0.35">
      <c r="A3631" t="s">
        <v>10</v>
      </c>
      <c r="B3631" t="s">
        <v>1855</v>
      </c>
      <c r="C3631" s="227" t="s">
        <v>1911</v>
      </c>
      <c r="D3631" s="227">
        <v>792.39</v>
      </c>
      <c r="E3631" s="227" t="s">
        <v>11</v>
      </c>
      <c r="F3631" t="s">
        <v>12</v>
      </c>
      <c r="G3631" t="s">
        <v>13</v>
      </c>
      <c r="H3631" t="s">
        <v>14</v>
      </c>
      <c r="I3631" t="s">
        <v>15</v>
      </c>
      <c r="J3631" t="s">
        <v>16</v>
      </c>
    </row>
    <row r="3632" spans="1:10" x14ac:dyDescent="0.35">
      <c r="A3632" t="s">
        <v>10</v>
      </c>
      <c r="B3632" t="s">
        <v>1855</v>
      </c>
      <c r="C3632" s="227" t="s">
        <v>1912</v>
      </c>
      <c r="D3632" s="227">
        <v>792.39</v>
      </c>
      <c r="E3632" s="227" t="s">
        <v>11</v>
      </c>
      <c r="F3632" t="s">
        <v>12</v>
      </c>
      <c r="G3632" t="s">
        <v>13</v>
      </c>
      <c r="H3632" t="s">
        <v>14</v>
      </c>
      <c r="I3632" t="s">
        <v>15</v>
      </c>
      <c r="J3632" t="s">
        <v>16</v>
      </c>
    </row>
    <row r="3633" spans="1:10" x14ac:dyDescent="0.35">
      <c r="A3633" t="s">
        <v>10</v>
      </c>
      <c r="B3633" t="s">
        <v>1855</v>
      </c>
      <c r="C3633" s="227" t="s">
        <v>1016</v>
      </c>
      <c r="D3633" s="227">
        <v>243.74</v>
      </c>
      <c r="E3633" s="227" t="s">
        <v>11</v>
      </c>
      <c r="F3633" t="s">
        <v>12</v>
      </c>
      <c r="G3633" t="s">
        <v>13</v>
      </c>
      <c r="H3633" t="s">
        <v>14</v>
      </c>
      <c r="I3633" t="s">
        <v>15</v>
      </c>
      <c r="J3633" t="s">
        <v>16</v>
      </c>
    </row>
    <row r="3634" spans="1:10" x14ac:dyDescent="0.35">
      <c r="A3634" t="s">
        <v>10</v>
      </c>
      <c r="B3634" t="s">
        <v>1855</v>
      </c>
      <c r="C3634" s="227" t="s">
        <v>1015</v>
      </c>
      <c r="D3634" s="227">
        <v>5850.89</v>
      </c>
      <c r="E3634" s="227" t="s">
        <v>11</v>
      </c>
      <c r="F3634" t="s">
        <v>12</v>
      </c>
      <c r="G3634" t="s">
        <v>13</v>
      </c>
      <c r="H3634" t="s">
        <v>14</v>
      </c>
      <c r="I3634" t="s">
        <v>15</v>
      </c>
      <c r="J3634" t="s">
        <v>16</v>
      </c>
    </row>
    <row r="3635" spans="1:10" x14ac:dyDescent="0.35">
      <c r="A3635" t="s">
        <v>10</v>
      </c>
      <c r="B3635" t="s">
        <v>1855</v>
      </c>
      <c r="C3635" s="227" t="s">
        <v>789</v>
      </c>
      <c r="D3635" s="227">
        <v>16.399999999999999</v>
      </c>
      <c r="E3635" s="227" t="s">
        <v>28</v>
      </c>
      <c r="F3635" t="s">
        <v>29</v>
      </c>
      <c r="G3635" t="s">
        <v>13</v>
      </c>
      <c r="H3635" t="s">
        <v>14</v>
      </c>
      <c r="I3635" t="s">
        <v>15</v>
      </c>
      <c r="J3635" t="s">
        <v>16</v>
      </c>
    </row>
    <row r="3636" spans="1:10" x14ac:dyDescent="0.35">
      <c r="A3636" t="s">
        <v>10</v>
      </c>
      <c r="B3636" t="s">
        <v>1855</v>
      </c>
      <c r="C3636" s="227" t="s">
        <v>786</v>
      </c>
      <c r="D3636" s="227">
        <v>28.03</v>
      </c>
      <c r="E3636" s="227" t="s">
        <v>28</v>
      </c>
      <c r="F3636" t="s">
        <v>29</v>
      </c>
      <c r="G3636" t="s">
        <v>13</v>
      </c>
      <c r="H3636" t="s">
        <v>14</v>
      </c>
      <c r="I3636" t="s">
        <v>15</v>
      </c>
      <c r="J3636" t="s">
        <v>16</v>
      </c>
    </row>
    <row r="3637" spans="1:10" x14ac:dyDescent="0.35">
      <c r="A3637" t="s">
        <v>10</v>
      </c>
      <c r="B3637" t="s">
        <v>1855</v>
      </c>
      <c r="C3637" s="227" t="s">
        <v>906</v>
      </c>
      <c r="D3637" s="227">
        <v>52.21</v>
      </c>
      <c r="E3637" s="227" t="s">
        <v>28</v>
      </c>
      <c r="F3637" t="s">
        <v>29</v>
      </c>
      <c r="G3637" t="s">
        <v>13</v>
      </c>
      <c r="H3637" t="s">
        <v>14</v>
      </c>
      <c r="I3637" t="s">
        <v>15</v>
      </c>
      <c r="J3637" t="s">
        <v>16</v>
      </c>
    </row>
    <row r="3638" spans="1:10" x14ac:dyDescent="0.35">
      <c r="A3638" t="s">
        <v>10</v>
      </c>
      <c r="B3638" t="s">
        <v>1855</v>
      </c>
      <c r="C3638" s="227" t="s">
        <v>1668</v>
      </c>
      <c r="D3638" s="227">
        <v>21.36</v>
      </c>
      <c r="E3638" s="227" t="s">
        <v>28</v>
      </c>
      <c r="F3638" t="s">
        <v>29</v>
      </c>
      <c r="G3638" t="s">
        <v>13</v>
      </c>
      <c r="H3638" t="s">
        <v>14</v>
      </c>
      <c r="I3638" t="s">
        <v>15</v>
      </c>
      <c r="J3638" t="s">
        <v>16</v>
      </c>
    </row>
    <row r="3639" spans="1:10" x14ac:dyDescent="0.35">
      <c r="A3639" t="s">
        <v>10</v>
      </c>
      <c r="B3639" t="s">
        <v>1855</v>
      </c>
      <c r="C3639" s="227" t="s">
        <v>897</v>
      </c>
      <c r="D3639" s="227">
        <v>16.399999999999999</v>
      </c>
      <c r="E3639" s="227" t="s">
        <v>28</v>
      </c>
      <c r="F3639" t="s">
        <v>29</v>
      </c>
      <c r="G3639" t="s">
        <v>13</v>
      </c>
      <c r="H3639" t="s">
        <v>14</v>
      </c>
      <c r="I3639" t="s">
        <v>15</v>
      </c>
      <c r="J3639" t="s">
        <v>16</v>
      </c>
    </row>
    <row r="3640" spans="1:10" x14ac:dyDescent="0.35">
      <c r="A3640" t="s">
        <v>10</v>
      </c>
      <c r="B3640" t="s">
        <v>1855</v>
      </c>
      <c r="C3640" s="227" t="s">
        <v>1913</v>
      </c>
      <c r="D3640" s="227">
        <v>27.24</v>
      </c>
      <c r="E3640" s="227" t="s">
        <v>28</v>
      </c>
      <c r="F3640" t="s">
        <v>29</v>
      </c>
      <c r="G3640" t="s">
        <v>13</v>
      </c>
      <c r="H3640" t="s">
        <v>14</v>
      </c>
      <c r="I3640" t="s">
        <v>15</v>
      </c>
      <c r="J3640" t="s">
        <v>16</v>
      </c>
    </row>
    <row r="3641" spans="1:10" x14ac:dyDescent="0.35">
      <c r="A3641" t="s">
        <v>10</v>
      </c>
      <c r="B3641" t="s">
        <v>1855</v>
      </c>
      <c r="C3641" s="227" t="s">
        <v>234</v>
      </c>
      <c r="D3641" s="227">
        <v>14.4</v>
      </c>
      <c r="E3641" s="227" t="s">
        <v>28</v>
      </c>
      <c r="F3641" t="s">
        <v>29</v>
      </c>
      <c r="G3641" t="s">
        <v>13</v>
      </c>
      <c r="H3641" t="s">
        <v>14</v>
      </c>
      <c r="I3641" t="s">
        <v>15</v>
      </c>
      <c r="J3641" t="s">
        <v>16</v>
      </c>
    </row>
    <row r="3642" spans="1:10" x14ac:dyDescent="0.35">
      <c r="A3642" t="s">
        <v>10</v>
      </c>
      <c r="B3642" t="s">
        <v>1855</v>
      </c>
      <c r="C3642" s="227" t="s">
        <v>788</v>
      </c>
      <c r="D3642" s="227">
        <v>16.399999999999999</v>
      </c>
      <c r="E3642" s="227" t="s">
        <v>28</v>
      </c>
      <c r="F3642" t="s">
        <v>29</v>
      </c>
      <c r="G3642" t="s">
        <v>13</v>
      </c>
      <c r="H3642" t="s">
        <v>14</v>
      </c>
      <c r="I3642" t="s">
        <v>15</v>
      </c>
      <c r="J3642" t="s">
        <v>16</v>
      </c>
    </row>
    <row r="3643" spans="1:10" x14ac:dyDescent="0.35">
      <c r="A3643" t="s">
        <v>10</v>
      </c>
      <c r="B3643" t="s">
        <v>1855</v>
      </c>
      <c r="C3643" s="227" t="s">
        <v>1914</v>
      </c>
      <c r="D3643" s="227">
        <v>14.4</v>
      </c>
      <c r="E3643" s="227" t="s">
        <v>28</v>
      </c>
      <c r="F3643" t="s">
        <v>29</v>
      </c>
      <c r="G3643" t="s">
        <v>13</v>
      </c>
      <c r="H3643" t="s">
        <v>14</v>
      </c>
      <c r="I3643" t="s">
        <v>15</v>
      </c>
      <c r="J3643" t="s">
        <v>16</v>
      </c>
    </row>
    <row r="3644" spans="1:10" x14ac:dyDescent="0.35">
      <c r="A3644" t="s">
        <v>10</v>
      </c>
      <c r="B3644" t="s">
        <v>1855</v>
      </c>
      <c r="C3644" s="227" t="s">
        <v>1798</v>
      </c>
      <c r="D3644" s="227">
        <v>16.399999999999999</v>
      </c>
      <c r="E3644" s="227" t="s">
        <v>28</v>
      </c>
      <c r="F3644" t="s">
        <v>29</v>
      </c>
      <c r="G3644" t="s">
        <v>13</v>
      </c>
      <c r="H3644" t="s">
        <v>14</v>
      </c>
      <c r="I3644" t="s">
        <v>15</v>
      </c>
      <c r="J3644" t="s">
        <v>16</v>
      </c>
    </row>
    <row r="3645" spans="1:10" x14ac:dyDescent="0.35">
      <c r="A3645" t="s">
        <v>10</v>
      </c>
      <c r="B3645" t="s">
        <v>1855</v>
      </c>
      <c r="C3645" s="227" t="s">
        <v>1915</v>
      </c>
      <c r="D3645" s="227">
        <v>20.83</v>
      </c>
      <c r="E3645" s="227" t="s">
        <v>28</v>
      </c>
      <c r="F3645" t="s">
        <v>29</v>
      </c>
      <c r="G3645" t="s">
        <v>13</v>
      </c>
      <c r="H3645" t="s">
        <v>14</v>
      </c>
      <c r="I3645" t="s">
        <v>15</v>
      </c>
      <c r="J3645" t="s">
        <v>16</v>
      </c>
    </row>
    <row r="3646" spans="1:10" x14ac:dyDescent="0.35">
      <c r="A3646" t="s">
        <v>10</v>
      </c>
      <c r="B3646" t="s">
        <v>1855</v>
      </c>
      <c r="C3646" s="227" t="s">
        <v>525</v>
      </c>
      <c r="D3646" s="227">
        <v>1</v>
      </c>
      <c r="E3646" s="227" t="s">
        <v>41</v>
      </c>
      <c r="F3646" t="s">
        <v>42</v>
      </c>
      <c r="G3646" t="s">
        <v>13</v>
      </c>
      <c r="H3646" t="s">
        <v>14</v>
      </c>
      <c r="I3646" t="s">
        <v>15</v>
      </c>
      <c r="J3646" t="s">
        <v>16</v>
      </c>
    </row>
    <row r="3647" spans="1:10" x14ac:dyDescent="0.35">
      <c r="A3647" t="s">
        <v>10</v>
      </c>
      <c r="B3647" t="s">
        <v>1855</v>
      </c>
      <c r="C3647" s="227" t="s">
        <v>513</v>
      </c>
      <c r="D3647" s="227">
        <v>1</v>
      </c>
      <c r="E3647" s="227" t="s">
        <v>41</v>
      </c>
      <c r="F3647" t="s">
        <v>42</v>
      </c>
      <c r="G3647" t="s">
        <v>13</v>
      </c>
      <c r="H3647" t="s">
        <v>14</v>
      </c>
      <c r="I3647" t="s">
        <v>15</v>
      </c>
      <c r="J3647" t="s">
        <v>16</v>
      </c>
    </row>
    <row r="3648" spans="1:10" x14ac:dyDescent="0.35">
      <c r="A3648" t="s">
        <v>10</v>
      </c>
      <c r="B3648" t="s">
        <v>1855</v>
      </c>
      <c r="C3648" s="227" t="s">
        <v>43</v>
      </c>
      <c r="D3648" s="227">
        <v>0.75</v>
      </c>
      <c r="E3648" s="227" t="s">
        <v>41</v>
      </c>
      <c r="F3648" t="s">
        <v>42</v>
      </c>
      <c r="G3648" t="s">
        <v>13</v>
      </c>
      <c r="H3648" t="s">
        <v>14</v>
      </c>
      <c r="I3648" t="s">
        <v>15</v>
      </c>
      <c r="J3648" t="s">
        <v>16</v>
      </c>
    </row>
    <row r="3649" spans="1:10" x14ac:dyDescent="0.35">
      <c r="A3649" t="s">
        <v>10</v>
      </c>
      <c r="B3649" t="s">
        <v>1855</v>
      </c>
      <c r="C3649" s="227" t="s">
        <v>40</v>
      </c>
      <c r="D3649" s="227">
        <v>0.75</v>
      </c>
      <c r="E3649" s="227" t="s">
        <v>41</v>
      </c>
      <c r="F3649" t="s">
        <v>42</v>
      </c>
      <c r="G3649" t="s">
        <v>13</v>
      </c>
      <c r="H3649" t="s">
        <v>14</v>
      </c>
      <c r="I3649" t="s">
        <v>15</v>
      </c>
      <c r="J3649" t="s">
        <v>16</v>
      </c>
    </row>
    <row r="3650" spans="1:10" x14ac:dyDescent="0.35">
      <c r="A3650" t="s">
        <v>10</v>
      </c>
      <c r="B3650" t="s">
        <v>1855</v>
      </c>
      <c r="C3650" s="227" t="s">
        <v>329</v>
      </c>
      <c r="D3650" s="227">
        <v>0.75</v>
      </c>
      <c r="E3650" s="227" t="s">
        <v>41</v>
      </c>
      <c r="F3650" t="s">
        <v>42</v>
      </c>
      <c r="G3650" t="s">
        <v>13</v>
      </c>
      <c r="H3650" t="s">
        <v>14</v>
      </c>
      <c r="I3650" t="s">
        <v>15</v>
      </c>
      <c r="J3650" t="s">
        <v>16</v>
      </c>
    </row>
    <row r="3651" spans="1:10" x14ac:dyDescent="0.35">
      <c r="A3651" t="s">
        <v>10</v>
      </c>
      <c r="B3651" t="s">
        <v>1855</v>
      </c>
      <c r="C3651" s="227" t="s">
        <v>380</v>
      </c>
      <c r="D3651" s="227">
        <v>0.75</v>
      </c>
      <c r="E3651" s="227" t="s">
        <v>41</v>
      </c>
      <c r="F3651" t="s">
        <v>42</v>
      </c>
      <c r="G3651" t="s">
        <v>13</v>
      </c>
      <c r="H3651" t="s">
        <v>14</v>
      </c>
      <c r="I3651" t="s">
        <v>15</v>
      </c>
      <c r="J3651" t="s">
        <v>16</v>
      </c>
    </row>
    <row r="3652" spans="1:10" x14ac:dyDescent="0.35">
      <c r="A3652" t="s">
        <v>10</v>
      </c>
      <c r="B3652" t="s">
        <v>1855</v>
      </c>
      <c r="C3652" s="227" t="s">
        <v>381</v>
      </c>
      <c r="D3652" s="227">
        <v>3.5</v>
      </c>
      <c r="E3652" s="227" t="s">
        <v>41</v>
      </c>
      <c r="F3652" t="s">
        <v>42</v>
      </c>
      <c r="G3652" t="s">
        <v>13</v>
      </c>
      <c r="H3652" t="s">
        <v>14</v>
      </c>
      <c r="I3652" t="s">
        <v>15</v>
      </c>
      <c r="J3652" t="s">
        <v>16</v>
      </c>
    </row>
    <row r="3653" spans="1:10" x14ac:dyDescent="0.35">
      <c r="A3653" t="s">
        <v>10</v>
      </c>
      <c r="B3653" t="s">
        <v>1855</v>
      </c>
      <c r="C3653" s="227" t="s">
        <v>383</v>
      </c>
      <c r="D3653" s="227">
        <v>1</v>
      </c>
      <c r="E3653" s="227" t="s">
        <v>41</v>
      </c>
      <c r="F3653" t="s">
        <v>42</v>
      </c>
      <c r="G3653" t="s">
        <v>13</v>
      </c>
      <c r="H3653" t="s">
        <v>14</v>
      </c>
      <c r="I3653" t="s">
        <v>15</v>
      </c>
      <c r="J3653" t="s">
        <v>16</v>
      </c>
    </row>
    <row r="3654" spans="1:10" x14ac:dyDescent="0.35">
      <c r="A3654" t="s">
        <v>10</v>
      </c>
      <c r="B3654" t="s">
        <v>1855</v>
      </c>
      <c r="C3654" s="227" t="s">
        <v>382</v>
      </c>
      <c r="D3654" s="227">
        <v>1</v>
      </c>
      <c r="E3654" s="227" t="s">
        <v>41</v>
      </c>
      <c r="F3654" t="s">
        <v>42</v>
      </c>
      <c r="G3654" t="s">
        <v>13</v>
      </c>
      <c r="H3654" t="s">
        <v>14</v>
      </c>
      <c r="I3654" t="s">
        <v>15</v>
      </c>
      <c r="J3654" t="s">
        <v>16</v>
      </c>
    </row>
    <row r="3655" spans="1:10" x14ac:dyDescent="0.35">
      <c r="A3655" t="s">
        <v>10</v>
      </c>
      <c r="B3655" t="s">
        <v>1855</v>
      </c>
      <c r="C3655" s="227" t="s">
        <v>384</v>
      </c>
      <c r="D3655" s="227">
        <v>1.67</v>
      </c>
      <c r="E3655" s="227" t="s">
        <v>41</v>
      </c>
      <c r="F3655" t="s">
        <v>42</v>
      </c>
      <c r="G3655" t="s">
        <v>13</v>
      </c>
      <c r="H3655" t="s">
        <v>14</v>
      </c>
      <c r="I3655" t="s">
        <v>15</v>
      </c>
      <c r="J3655" t="s">
        <v>16</v>
      </c>
    </row>
    <row r="3656" spans="1:10" x14ac:dyDescent="0.35">
      <c r="A3656" t="s">
        <v>10</v>
      </c>
      <c r="B3656" t="s">
        <v>1855</v>
      </c>
      <c r="C3656" s="227" t="s">
        <v>375</v>
      </c>
      <c r="D3656" s="227">
        <v>0.75</v>
      </c>
      <c r="E3656" s="227" t="s">
        <v>41</v>
      </c>
      <c r="F3656" t="s">
        <v>42</v>
      </c>
      <c r="G3656" t="s">
        <v>13</v>
      </c>
      <c r="H3656" t="s">
        <v>14</v>
      </c>
      <c r="I3656" t="s">
        <v>15</v>
      </c>
      <c r="J3656" t="s">
        <v>16</v>
      </c>
    </row>
    <row r="3657" spans="1:10" x14ac:dyDescent="0.35">
      <c r="A3657" t="s">
        <v>10</v>
      </c>
      <c r="B3657" t="s">
        <v>1855</v>
      </c>
      <c r="C3657" s="227" t="s">
        <v>387</v>
      </c>
      <c r="D3657" s="227">
        <v>0.75</v>
      </c>
      <c r="E3657" s="227" t="s">
        <v>41</v>
      </c>
      <c r="F3657" t="s">
        <v>42</v>
      </c>
      <c r="G3657" t="s">
        <v>13</v>
      </c>
      <c r="H3657" t="s">
        <v>14</v>
      </c>
      <c r="I3657" t="s">
        <v>15</v>
      </c>
      <c r="J3657" t="s">
        <v>16</v>
      </c>
    </row>
    <row r="3658" spans="1:10" x14ac:dyDescent="0.35">
      <c r="A3658" t="s">
        <v>10</v>
      </c>
      <c r="B3658" t="s">
        <v>1855</v>
      </c>
      <c r="C3658" s="227" t="s">
        <v>385</v>
      </c>
      <c r="D3658" s="227">
        <v>0.75</v>
      </c>
      <c r="E3658" s="227" t="s">
        <v>41</v>
      </c>
      <c r="F3658" t="s">
        <v>42</v>
      </c>
      <c r="G3658" t="s">
        <v>13</v>
      </c>
      <c r="H3658" t="s">
        <v>14</v>
      </c>
      <c r="I3658" t="s">
        <v>15</v>
      </c>
      <c r="J3658" t="s">
        <v>16</v>
      </c>
    </row>
    <row r="3659" spans="1:10" x14ac:dyDescent="0.35">
      <c r="A3659" t="s">
        <v>10</v>
      </c>
      <c r="B3659" t="s">
        <v>1855</v>
      </c>
      <c r="C3659" s="227" t="s">
        <v>386</v>
      </c>
      <c r="D3659" s="227">
        <v>0.75</v>
      </c>
      <c r="E3659" s="227" t="s">
        <v>41</v>
      </c>
      <c r="F3659" t="s">
        <v>42</v>
      </c>
      <c r="G3659" t="s">
        <v>13</v>
      </c>
      <c r="H3659" t="s">
        <v>14</v>
      </c>
      <c r="I3659" t="s">
        <v>15</v>
      </c>
      <c r="J3659" t="s">
        <v>16</v>
      </c>
    </row>
    <row r="3660" spans="1:10" x14ac:dyDescent="0.35">
      <c r="A3660" t="s">
        <v>10</v>
      </c>
      <c r="B3660" t="s">
        <v>1855</v>
      </c>
      <c r="C3660" s="227" t="s">
        <v>388</v>
      </c>
      <c r="D3660" s="227">
        <v>138.06</v>
      </c>
      <c r="E3660" s="227" t="s">
        <v>47</v>
      </c>
      <c r="F3660" t="s">
        <v>48</v>
      </c>
      <c r="G3660" t="s">
        <v>13</v>
      </c>
      <c r="H3660" t="s">
        <v>14</v>
      </c>
      <c r="I3660" t="s">
        <v>15</v>
      </c>
      <c r="J3660" t="s">
        <v>16</v>
      </c>
    </row>
    <row r="3661" spans="1:10" x14ac:dyDescent="0.35">
      <c r="A3661" t="s">
        <v>10</v>
      </c>
      <c r="B3661" t="s">
        <v>1855</v>
      </c>
      <c r="C3661" s="227" t="s">
        <v>1222</v>
      </c>
      <c r="D3661" s="227">
        <v>114.62</v>
      </c>
      <c r="E3661" s="227" t="s">
        <v>47</v>
      </c>
      <c r="F3661" t="s">
        <v>48</v>
      </c>
      <c r="G3661" t="s">
        <v>13</v>
      </c>
      <c r="H3661" t="s">
        <v>14</v>
      </c>
      <c r="I3661" t="s">
        <v>15</v>
      </c>
      <c r="J3661" t="s">
        <v>16</v>
      </c>
    </row>
    <row r="3662" spans="1:10" x14ac:dyDescent="0.35">
      <c r="A3662" t="s">
        <v>10</v>
      </c>
      <c r="B3662" t="s">
        <v>1855</v>
      </c>
      <c r="C3662" s="227" t="s">
        <v>771</v>
      </c>
      <c r="D3662" s="227">
        <v>138.5</v>
      </c>
      <c r="E3662" s="227" t="s">
        <v>47</v>
      </c>
      <c r="F3662" t="s">
        <v>48</v>
      </c>
      <c r="G3662" t="s">
        <v>13</v>
      </c>
      <c r="H3662" t="s">
        <v>14</v>
      </c>
      <c r="I3662" t="s">
        <v>15</v>
      </c>
      <c r="J3662" t="s">
        <v>16</v>
      </c>
    </row>
    <row r="3663" spans="1:10" x14ac:dyDescent="0.35">
      <c r="A3663" t="s">
        <v>10</v>
      </c>
      <c r="B3663" t="s">
        <v>1855</v>
      </c>
      <c r="C3663" s="227" t="s">
        <v>1916</v>
      </c>
      <c r="D3663" s="227">
        <v>138.25</v>
      </c>
      <c r="E3663" s="227" t="s">
        <v>47</v>
      </c>
      <c r="F3663" t="s">
        <v>48</v>
      </c>
      <c r="G3663" t="s">
        <v>13</v>
      </c>
      <c r="H3663" t="s">
        <v>14</v>
      </c>
      <c r="I3663" t="s">
        <v>15</v>
      </c>
      <c r="J3663" t="s">
        <v>16</v>
      </c>
    </row>
    <row r="3664" spans="1:10" x14ac:dyDescent="0.35">
      <c r="A3664" t="s">
        <v>10</v>
      </c>
      <c r="B3664" t="s">
        <v>1855</v>
      </c>
      <c r="C3664" s="227" t="s">
        <v>1917</v>
      </c>
      <c r="D3664" s="227">
        <v>146.43</v>
      </c>
      <c r="E3664" s="227" t="s">
        <v>47</v>
      </c>
      <c r="F3664" t="s">
        <v>48</v>
      </c>
      <c r="G3664" t="s">
        <v>13</v>
      </c>
      <c r="H3664" t="s">
        <v>14</v>
      </c>
      <c r="I3664" t="s">
        <v>15</v>
      </c>
      <c r="J3664" t="s">
        <v>16</v>
      </c>
    </row>
    <row r="3665" spans="1:10" x14ac:dyDescent="0.35">
      <c r="A3665" t="s">
        <v>10</v>
      </c>
      <c r="B3665" t="s">
        <v>1855</v>
      </c>
      <c r="C3665" s="227" t="s">
        <v>1918</v>
      </c>
      <c r="D3665" s="227">
        <v>133.61000000000001</v>
      </c>
      <c r="E3665" s="227" t="s">
        <v>47</v>
      </c>
      <c r="F3665" t="s">
        <v>48</v>
      </c>
      <c r="G3665" t="s">
        <v>13</v>
      </c>
      <c r="H3665" t="s">
        <v>14</v>
      </c>
      <c r="I3665" t="s">
        <v>15</v>
      </c>
      <c r="J3665" t="s">
        <v>16</v>
      </c>
    </row>
    <row r="3666" spans="1:10" x14ac:dyDescent="0.35">
      <c r="A3666" t="s">
        <v>10</v>
      </c>
      <c r="B3666" t="s">
        <v>1855</v>
      </c>
      <c r="C3666" s="227" t="s">
        <v>1919</v>
      </c>
      <c r="D3666" s="227">
        <v>138.33000000000001</v>
      </c>
      <c r="E3666" s="227" t="s">
        <v>47</v>
      </c>
      <c r="F3666" t="s">
        <v>48</v>
      </c>
      <c r="G3666" t="s">
        <v>13</v>
      </c>
      <c r="H3666" t="s">
        <v>14</v>
      </c>
      <c r="I3666" t="s">
        <v>15</v>
      </c>
      <c r="J3666" t="s">
        <v>16</v>
      </c>
    </row>
    <row r="3667" spans="1:10" x14ac:dyDescent="0.35">
      <c r="A3667" t="s">
        <v>10</v>
      </c>
      <c r="B3667" t="s">
        <v>1855</v>
      </c>
      <c r="C3667" s="227" t="s">
        <v>1621</v>
      </c>
      <c r="D3667" s="227">
        <v>136.06</v>
      </c>
      <c r="E3667" s="227" t="s">
        <v>45</v>
      </c>
      <c r="F3667" t="s">
        <v>46</v>
      </c>
      <c r="G3667" t="s">
        <v>13</v>
      </c>
      <c r="H3667" t="s">
        <v>14</v>
      </c>
      <c r="I3667" t="s">
        <v>15</v>
      </c>
      <c r="J3667" t="s">
        <v>16</v>
      </c>
    </row>
    <row r="3668" spans="1:10" x14ac:dyDescent="0.35">
      <c r="A3668" t="s">
        <v>10</v>
      </c>
      <c r="B3668" t="s">
        <v>1855</v>
      </c>
      <c r="C3668" s="227" t="s">
        <v>1920</v>
      </c>
      <c r="D3668" s="227">
        <v>133.83000000000001</v>
      </c>
      <c r="E3668" s="227" t="s">
        <v>45</v>
      </c>
      <c r="F3668" t="s">
        <v>46</v>
      </c>
      <c r="G3668" t="s">
        <v>13</v>
      </c>
      <c r="H3668" t="s">
        <v>14</v>
      </c>
      <c r="I3668" t="s">
        <v>15</v>
      </c>
      <c r="J3668" t="s">
        <v>16</v>
      </c>
    </row>
    <row r="3669" spans="1:10" x14ac:dyDescent="0.35">
      <c r="A3669" t="s">
        <v>10</v>
      </c>
      <c r="B3669" t="s">
        <v>1855</v>
      </c>
      <c r="C3669" s="227" t="s">
        <v>774</v>
      </c>
      <c r="D3669" s="227">
        <v>149.97</v>
      </c>
      <c r="E3669" s="227" t="s">
        <v>45</v>
      </c>
      <c r="F3669" t="s">
        <v>46</v>
      </c>
      <c r="G3669" t="s">
        <v>13</v>
      </c>
      <c r="H3669" t="s">
        <v>14</v>
      </c>
      <c r="I3669" t="s">
        <v>15</v>
      </c>
      <c r="J3669" t="s">
        <v>16</v>
      </c>
    </row>
    <row r="3670" spans="1:10" x14ac:dyDescent="0.35">
      <c r="A3670" t="s">
        <v>10</v>
      </c>
      <c r="B3670" t="s">
        <v>1855</v>
      </c>
      <c r="C3670" s="227" t="s">
        <v>766</v>
      </c>
      <c r="D3670" s="227">
        <v>135.76</v>
      </c>
      <c r="E3670" s="227" t="s">
        <v>45</v>
      </c>
      <c r="F3670" t="s">
        <v>46</v>
      </c>
      <c r="G3670" t="s">
        <v>13</v>
      </c>
      <c r="H3670" t="s">
        <v>14</v>
      </c>
      <c r="I3670" t="s">
        <v>15</v>
      </c>
      <c r="J3670" t="s">
        <v>16</v>
      </c>
    </row>
    <row r="3671" spans="1:10" x14ac:dyDescent="0.35">
      <c r="A3671" t="s">
        <v>10</v>
      </c>
      <c r="B3671" t="s">
        <v>1855</v>
      </c>
      <c r="C3671" s="227" t="s">
        <v>649</v>
      </c>
      <c r="D3671" s="227">
        <v>149.53</v>
      </c>
      <c r="E3671" s="227" t="s">
        <v>45</v>
      </c>
      <c r="F3671" t="s">
        <v>46</v>
      </c>
      <c r="G3671" t="s">
        <v>13</v>
      </c>
      <c r="H3671" t="s">
        <v>14</v>
      </c>
      <c r="I3671" t="s">
        <v>15</v>
      </c>
      <c r="J3671" t="s">
        <v>16</v>
      </c>
    </row>
    <row r="3672" spans="1:10" x14ac:dyDescent="0.35">
      <c r="A3672" t="s">
        <v>10</v>
      </c>
      <c r="B3672" t="s">
        <v>1855</v>
      </c>
      <c r="C3672" s="227" t="s">
        <v>24</v>
      </c>
      <c r="D3672" s="227">
        <v>361.78</v>
      </c>
      <c r="E3672" s="227" t="s">
        <v>18</v>
      </c>
      <c r="F3672" t="s">
        <v>19</v>
      </c>
      <c r="G3672" t="s">
        <v>13</v>
      </c>
      <c r="H3672" t="s">
        <v>14</v>
      </c>
      <c r="I3672" t="s">
        <v>15</v>
      </c>
      <c r="J3672" t="s">
        <v>16</v>
      </c>
    </row>
    <row r="3673" spans="1:10" x14ac:dyDescent="0.35">
      <c r="A3673" t="s">
        <v>10</v>
      </c>
      <c r="B3673" t="s">
        <v>1855</v>
      </c>
      <c r="C3673" s="227" t="s">
        <v>25</v>
      </c>
      <c r="D3673" s="227">
        <v>314.42</v>
      </c>
      <c r="E3673" s="227" t="s">
        <v>18</v>
      </c>
      <c r="F3673" t="s">
        <v>19</v>
      </c>
      <c r="G3673" t="s">
        <v>13</v>
      </c>
      <c r="H3673" t="s">
        <v>14</v>
      </c>
      <c r="I3673" t="s">
        <v>15</v>
      </c>
      <c r="J3673" t="s">
        <v>16</v>
      </c>
    </row>
    <row r="3674" spans="1:10" x14ac:dyDescent="0.35">
      <c r="A3674" t="s">
        <v>10</v>
      </c>
      <c r="B3674" t="s">
        <v>1855</v>
      </c>
      <c r="C3674" s="227" t="s">
        <v>1921</v>
      </c>
      <c r="D3674" s="227">
        <v>162.25</v>
      </c>
      <c r="E3674" s="227" t="s">
        <v>194</v>
      </c>
      <c r="F3674" t="s">
        <v>195</v>
      </c>
      <c r="G3674" t="s">
        <v>13</v>
      </c>
      <c r="H3674" t="s">
        <v>192</v>
      </c>
      <c r="I3674" t="s">
        <v>180</v>
      </c>
      <c r="J3674" t="s">
        <v>193</v>
      </c>
    </row>
    <row r="3675" spans="1:10" x14ac:dyDescent="0.35">
      <c r="A3675" t="s">
        <v>10</v>
      </c>
      <c r="B3675" t="s">
        <v>1855</v>
      </c>
      <c r="C3675" s="227" t="s">
        <v>1922</v>
      </c>
      <c r="D3675" s="227">
        <v>156.37</v>
      </c>
      <c r="E3675" s="227" t="s">
        <v>400</v>
      </c>
      <c r="F3675" t="s">
        <v>1526</v>
      </c>
      <c r="G3675" t="s">
        <v>309</v>
      </c>
      <c r="H3675" t="s">
        <v>1527</v>
      </c>
      <c r="I3675" t="s">
        <v>1044</v>
      </c>
      <c r="J3675" t="s">
        <v>1045</v>
      </c>
    </row>
    <row r="3676" spans="1:10" x14ac:dyDescent="0.35">
      <c r="A3676" t="s">
        <v>10</v>
      </c>
      <c r="B3676" t="s">
        <v>1855</v>
      </c>
      <c r="C3676" s="227" t="s">
        <v>1923</v>
      </c>
      <c r="D3676" s="227">
        <v>93.37</v>
      </c>
      <c r="E3676" s="227" t="s">
        <v>400</v>
      </c>
      <c r="F3676" t="s">
        <v>1526</v>
      </c>
      <c r="G3676" t="s">
        <v>309</v>
      </c>
      <c r="H3676" t="s">
        <v>1527</v>
      </c>
      <c r="I3676" t="s">
        <v>1044</v>
      </c>
      <c r="J3676" t="s">
        <v>1045</v>
      </c>
    </row>
    <row r="3677" spans="1:10" x14ac:dyDescent="0.35">
      <c r="A3677" t="s">
        <v>10</v>
      </c>
      <c r="B3677" t="s">
        <v>1855</v>
      </c>
      <c r="C3677" s="227" t="s">
        <v>960</v>
      </c>
      <c r="D3677" s="227">
        <v>296.86</v>
      </c>
      <c r="E3677" s="227" t="s">
        <v>61</v>
      </c>
      <c r="F3677" t="s">
        <v>62</v>
      </c>
      <c r="G3677" t="s">
        <v>62</v>
      </c>
      <c r="H3677" t="s">
        <v>1527</v>
      </c>
      <c r="I3677" t="s">
        <v>1044</v>
      </c>
      <c r="J3677" t="s">
        <v>1045</v>
      </c>
    </row>
    <row r="3678" spans="1:10" x14ac:dyDescent="0.35">
      <c r="A3678" t="s">
        <v>10</v>
      </c>
      <c r="B3678" t="s">
        <v>1855</v>
      </c>
      <c r="C3678" s="227" t="s">
        <v>1641</v>
      </c>
      <c r="D3678" s="227">
        <v>332.56</v>
      </c>
      <c r="E3678" s="227" t="s">
        <v>61</v>
      </c>
      <c r="F3678" t="s">
        <v>62</v>
      </c>
      <c r="G3678" t="s">
        <v>62</v>
      </c>
      <c r="H3678" t="s">
        <v>1527</v>
      </c>
      <c r="I3678" t="s">
        <v>1044</v>
      </c>
      <c r="J3678" t="s">
        <v>1045</v>
      </c>
    </row>
    <row r="3679" spans="1:10" x14ac:dyDescent="0.35">
      <c r="A3679" t="s">
        <v>10</v>
      </c>
      <c r="B3679" t="s">
        <v>1855</v>
      </c>
      <c r="C3679" s="227" t="s">
        <v>976</v>
      </c>
      <c r="D3679" s="227">
        <v>150.41999999999999</v>
      </c>
      <c r="E3679" s="227" t="s">
        <v>61</v>
      </c>
      <c r="F3679" t="s">
        <v>62</v>
      </c>
      <c r="G3679" t="s">
        <v>62</v>
      </c>
      <c r="H3679" t="s">
        <v>1527</v>
      </c>
      <c r="I3679" t="s">
        <v>1044</v>
      </c>
      <c r="J3679" t="s">
        <v>1045</v>
      </c>
    </row>
    <row r="3680" spans="1:10" x14ac:dyDescent="0.35">
      <c r="A3680" t="s">
        <v>10</v>
      </c>
      <c r="B3680" t="s">
        <v>1855</v>
      </c>
      <c r="C3680" s="227" t="s">
        <v>444</v>
      </c>
      <c r="D3680" s="227">
        <v>143.41999999999999</v>
      </c>
      <c r="E3680" s="227" t="s">
        <v>61</v>
      </c>
      <c r="F3680" t="s">
        <v>62</v>
      </c>
      <c r="G3680" t="s">
        <v>62</v>
      </c>
      <c r="H3680" t="s">
        <v>1527</v>
      </c>
      <c r="I3680" t="s">
        <v>1044</v>
      </c>
      <c r="J3680" t="s">
        <v>1045</v>
      </c>
    </row>
    <row r="3681" spans="1:10" x14ac:dyDescent="0.35">
      <c r="A3681" t="s">
        <v>10</v>
      </c>
      <c r="B3681" t="s">
        <v>1855</v>
      </c>
      <c r="C3681" s="227" t="s">
        <v>495</v>
      </c>
      <c r="D3681" s="227">
        <v>142.08000000000001</v>
      </c>
      <c r="E3681" s="227" t="s">
        <v>61</v>
      </c>
      <c r="F3681" t="s">
        <v>62</v>
      </c>
      <c r="G3681" t="s">
        <v>62</v>
      </c>
      <c r="H3681" t="s">
        <v>1527</v>
      </c>
      <c r="I3681" t="s">
        <v>1044</v>
      </c>
      <c r="J3681" t="s">
        <v>1045</v>
      </c>
    </row>
    <row r="3682" spans="1:10" x14ac:dyDescent="0.35">
      <c r="A3682" t="s">
        <v>10</v>
      </c>
      <c r="B3682" t="s">
        <v>1855</v>
      </c>
      <c r="C3682" s="227" t="s">
        <v>344</v>
      </c>
      <c r="D3682" s="227">
        <v>143.08000000000001</v>
      </c>
      <c r="E3682" s="227" t="s">
        <v>61</v>
      </c>
      <c r="F3682" t="s">
        <v>62</v>
      </c>
      <c r="G3682" t="s">
        <v>62</v>
      </c>
      <c r="H3682" t="s">
        <v>1527</v>
      </c>
      <c r="I3682" t="s">
        <v>1044</v>
      </c>
      <c r="J3682" t="s">
        <v>1045</v>
      </c>
    </row>
    <row r="3683" spans="1:10" x14ac:dyDescent="0.35">
      <c r="A3683" t="s">
        <v>10</v>
      </c>
      <c r="B3683" t="s">
        <v>1855</v>
      </c>
      <c r="C3683" s="227" t="s">
        <v>452</v>
      </c>
      <c r="D3683" s="227">
        <v>142.72</v>
      </c>
      <c r="E3683" s="227" t="s">
        <v>61</v>
      </c>
      <c r="F3683" t="s">
        <v>62</v>
      </c>
      <c r="G3683" t="s">
        <v>62</v>
      </c>
      <c r="H3683" t="s">
        <v>1527</v>
      </c>
      <c r="I3683" t="s">
        <v>1044</v>
      </c>
      <c r="J3683" t="s">
        <v>1045</v>
      </c>
    </row>
    <row r="3684" spans="1:10" x14ac:dyDescent="0.35">
      <c r="A3684" t="s">
        <v>10</v>
      </c>
      <c r="B3684" t="s">
        <v>1855</v>
      </c>
      <c r="C3684" s="227" t="s">
        <v>408</v>
      </c>
      <c r="D3684" s="227">
        <v>150.88999999999999</v>
      </c>
      <c r="E3684" s="227" t="s">
        <v>61</v>
      </c>
      <c r="F3684" t="s">
        <v>62</v>
      </c>
      <c r="G3684" t="s">
        <v>62</v>
      </c>
      <c r="H3684" t="s">
        <v>1527</v>
      </c>
      <c r="I3684" t="s">
        <v>1044</v>
      </c>
      <c r="J3684" t="s">
        <v>1045</v>
      </c>
    </row>
    <row r="3685" spans="1:10" x14ac:dyDescent="0.35">
      <c r="A3685" t="s">
        <v>10</v>
      </c>
      <c r="B3685" t="s">
        <v>1855</v>
      </c>
      <c r="C3685" s="227" t="s">
        <v>406</v>
      </c>
      <c r="D3685" s="227">
        <v>143.43</v>
      </c>
      <c r="E3685" s="227" t="s">
        <v>61</v>
      </c>
      <c r="F3685" t="s">
        <v>62</v>
      </c>
      <c r="G3685" t="s">
        <v>62</v>
      </c>
      <c r="H3685" t="s">
        <v>1527</v>
      </c>
      <c r="I3685" t="s">
        <v>1044</v>
      </c>
      <c r="J3685" t="s">
        <v>1045</v>
      </c>
    </row>
    <row r="3686" spans="1:10" x14ac:dyDescent="0.35">
      <c r="A3686" t="s">
        <v>10</v>
      </c>
      <c r="B3686" t="s">
        <v>1855</v>
      </c>
      <c r="C3686" s="227" t="s">
        <v>441</v>
      </c>
      <c r="D3686" s="227">
        <v>145.94</v>
      </c>
      <c r="E3686" s="227" t="s">
        <v>61</v>
      </c>
      <c r="F3686" t="s">
        <v>62</v>
      </c>
      <c r="G3686" t="s">
        <v>62</v>
      </c>
      <c r="H3686" t="s">
        <v>1527</v>
      </c>
      <c r="I3686" t="s">
        <v>1044</v>
      </c>
      <c r="J3686" t="s">
        <v>1045</v>
      </c>
    </row>
    <row r="3687" spans="1:10" x14ac:dyDescent="0.35">
      <c r="A3687" t="s">
        <v>10</v>
      </c>
      <c r="B3687" t="s">
        <v>1855</v>
      </c>
      <c r="C3687" s="227" t="s">
        <v>442</v>
      </c>
      <c r="D3687" s="227">
        <v>143.41999999999999</v>
      </c>
      <c r="E3687" s="227" t="s">
        <v>61</v>
      </c>
      <c r="F3687" t="s">
        <v>62</v>
      </c>
      <c r="G3687" t="s">
        <v>62</v>
      </c>
      <c r="H3687" t="s">
        <v>1527</v>
      </c>
      <c r="I3687" t="s">
        <v>1044</v>
      </c>
      <c r="J3687" t="s">
        <v>1045</v>
      </c>
    </row>
    <row r="3688" spans="1:10" x14ac:dyDescent="0.35">
      <c r="A3688" t="s">
        <v>10</v>
      </c>
      <c r="B3688" t="s">
        <v>1855</v>
      </c>
      <c r="C3688" s="227" t="s">
        <v>401</v>
      </c>
      <c r="D3688" s="227">
        <v>143.41999999999999</v>
      </c>
      <c r="E3688" s="227" t="s">
        <v>61</v>
      </c>
      <c r="F3688" t="s">
        <v>62</v>
      </c>
      <c r="G3688" t="s">
        <v>62</v>
      </c>
      <c r="H3688" t="s">
        <v>1527</v>
      </c>
      <c r="I3688" t="s">
        <v>1044</v>
      </c>
      <c r="J3688" t="s">
        <v>1045</v>
      </c>
    </row>
    <row r="3689" spans="1:10" x14ac:dyDescent="0.35">
      <c r="A3689" t="s">
        <v>10</v>
      </c>
      <c r="B3689" t="s">
        <v>1855</v>
      </c>
      <c r="C3689" s="227" t="s">
        <v>957</v>
      </c>
      <c r="D3689" s="227">
        <v>143.25</v>
      </c>
      <c r="E3689" s="227" t="s">
        <v>61</v>
      </c>
      <c r="F3689" t="s">
        <v>62</v>
      </c>
      <c r="G3689" t="s">
        <v>62</v>
      </c>
      <c r="H3689" t="s">
        <v>1527</v>
      </c>
      <c r="I3689" t="s">
        <v>1044</v>
      </c>
      <c r="J3689" t="s">
        <v>1045</v>
      </c>
    </row>
    <row r="3690" spans="1:10" x14ac:dyDescent="0.35">
      <c r="A3690" t="s">
        <v>10</v>
      </c>
      <c r="B3690" t="s">
        <v>1855</v>
      </c>
      <c r="C3690" s="227" t="s">
        <v>955</v>
      </c>
      <c r="D3690" s="227">
        <v>143.25</v>
      </c>
      <c r="E3690" s="227" t="s">
        <v>61</v>
      </c>
      <c r="F3690" t="s">
        <v>62</v>
      </c>
      <c r="G3690" t="s">
        <v>62</v>
      </c>
      <c r="H3690" t="s">
        <v>1527</v>
      </c>
      <c r="I3690" t="s">
        <v>1044</v>
      </c>
      <c r="J3690" t="s">
        <v>1045</v>
      </c>
    </row>
    <row r="3691" spans="1:10" x14ac:dyDescent="0.35">
      <c r="A3691" t="s">
        <v>10</v>
      </c>
      <c r="B3691" t="s">
        <v>1855</v>
      </c>
      <c r="C3691" s="227" t="s">
        <v>986</v>
      </c>
      <c r="D3691" s="227">
        <v>143.25</v>
      </c>
      <c r="E3691" s="227" t="s">
        <v>61</v>
      </c>
      <c r="F3691" t="s">
        <v>62</v>
      </c>
      <c r="G3691" t="s">
        <v>62</v>
      </c>
      <c r="H3691" t="s">
        <v>1527</v>
      </c>
      <c r="I3691" t="s">
        <v>1044</v>
      </c>
      <c r="J3691" t="s">
        <v>1045</v>
      </c>
    </row>
    <row r="3692" spans="1:10" x14ac:dyDescent="0.35">
      <c r="A3692" t="s">
        <v>10</v>
      </c>
      <c r="B3692" t="s">
        <v>1855</v>
      </c>
      <c r="C3692" s="227" t="s">
        <v>1293</v>
      </c>
      <c r="D3692" s="227">
        <v>143.25</v>
      </c>
      <c r="E3692" s="227" t="s">
        <v>61</v>
      </c>
      <c r="F3692" t="s">
        <v>62</v>
      </c>
      <c r="G3692" t="s">
        <v>62</v>
      </c>
      <c r="H3692" t="s">
        <v>1527</v>
      </c>
      <c r="I3692" t="s">
        <v>1044</v>
      </c>
      <c r="J3692" t="s">
        <v>1045</v>
      </c>
    </row>
    <row r="3693" spans="1:10" x14ac:dyDescent="0.35">
      <c r="A3693" t="s">
        <v>10</v>
      </c>
      <c r="B3693" t="s">
        <v>1855</v>
      </c>
      <c r="C3693" s="227" t="s">
        <v>958</v>
      </c>
      <c r="D3693" s="227">
        <v>326.75</v>
      </c>
      <c r="E3693" s="227" t="s">
        <v>61</v>
      </c>
      <c r="F3693" t="s">
        <v>62</v>
      </c>
      <c r="G3693" t="s">
        <v>62</v>
      </c>
      <c r="H3693" t="s">
        <v>1527</v>
      </c>
      <c r="I3693" t="s">
        <v>1044</v>
      </c>
      <c r="J3693" t="s">
        <v>1045</v>
      </c>
    </row>
    <row r="3694" spans="1:10" x14ac:dyDescent="0.35">
      <c r="A3694" t="s">
        <v>10</v>
      </c>
      <c r="B3694" t="s">
        <v>1855</v>
      </c>
      <c r="C3694" s="227" t="s">
        <v>981</v>
      </c>
      <c r="D3694" s="227">
        <v>143.25</v>
      </c>
      <c r="E3694" s="227" t="s">
        <v>61</v>
      </c>
      <c r="F3694" t="s">
        <v>62</v>
      </c>
      <c r="G3694" t="s">
        <v>62</v>
      </c>
      <c r="H3694" t="s">
        <v>1527</v>
      </c>
      <c r="I3694" t="s">
        <v>1044</v>
      </c>
      <c r="J3694" t="s">
        <v>1045</v>
      </c>
    </row>
    <row r="3695" spans="1:10" x14ac:dyDescent="0.35">
      <c r="A3695" t="s">
        <v>10</v>
      </c>
      <c r="B3695" t="s">
        <v>1855</v>
      </c>
      <c r="C3695" s="227" t="s">
        <v>979</v>
      </c>
      <c r="D3695" s="227">
        <v>143.25</v>
      </c>
      <c r="E3695" s="227" t="s">
        <v>61</v>
      </c>
      <c r="F3695" t="s">
        <v>62</v>
      </c>
      <c r="G3695" t="s">
        <v>62</v>
      </c>
      <c r="H3695" t="s">
        <v>1527</v>
      </c>
      <c r="I3695" t="s">
        <v>1044</v>
      </c>
      <c r="J3695" t="s">
        <v>1045</v>
      </c>
    </row>
    <row r="3696" spans="1:10" x14ac:dyDescent="0.35">
      <c r="A3696" t="s">
        <v>10</v>
      </c>
      <c r="B3696" t="s">
        <v>1855</v>
      </c>
      <c r="C3696" s="227" t="s">
        <v>980</v>
      </c>
      <c r="D3696" s="227">
        <v>143.25</v>
      </c>
      <c r="E3696" s="227" t="s">
        <v>61</v>
      </c>
      <c r="F3696" t="s">
        <v>62</v>
      </c>
      <c r="G3696" t="s">
        <v>62</v>
      </c>
      <c r="H3696" t="s">
        <v>1527</v>
      </c>
      <c r="I3696" t="s">
        <v>1044</v>
      </c>
      <c r="J3696" t="s">
        <v>1045</v>
      </c>
    </row>
    <row r="3697" spans="1:10" x14ac:dyDescent="0.35">
      <c r="A3697" t="s">
        <v>10</v>
      </c>
      <c r="B3697" t="s">
        <v>1855</v>
      </c>
      <c r="C3697" s="227" t="s">
        <v>480</v>
      </c>
      <c r="D3697" s="227">
        <v>143.37</v>
      </c>
      <c r="E3697" s="227" t="s">
        <v>61</v>
      </c>
      <c r="F3697" t="s">
        <v>62</v>
      </c>
      <c r="G3697" t="s">
        <v>62</v>
      </c>
      <c r="H3697" t="s">
        <v>1527</v>
      </c>
      <c r="I3697" t="s">
        <v>1044</v>
      </c>
      <c r="J3697" t="s">
        <v>1045</v>
      </c>
    </row>
    <row r="3698" spans="1:10" x14ac:dyDescent="0.35">
      <c r="A3698" t="s">
        <v>10</v>
      </c>
      <c r="B3698" t="s">
        <v>1855</v>
      </c>
      <c r="C3698" s="227" t="s">
        <v>494</v>
      </c>
      <c r="D3698" s="227">
        <v>195.23</v>
      </c>
      <c r="E3698" s="227" t="s">
        <v>61</v>
      </c>
      <c r="F3698" t="s">
        <v>62</v>
      </c>
      <c r="G3698" t="s">
        <v>62</v>
      </c>
      <c r="H3698" t="s">
        <v>1527</v>
      </c>
      <c r="I3698" t="s">
        <v>1044</v>
      </c>
      <c r="J3698" t="s">
        <v>1045</v>
      </c>
    </row>
    <row r="3699" spans="1:10" x14ac:dyDescent="0.35">
      <c r="A3699" t="s">
        <v>10</v>
      </c>
      <c r="B3699" t="s">
        <v>1855</v>
      </c>
      <c r="C3699" s="227" t="s">
        <v>365</v>
      </c>
      <c r="D3699" s="227">
        <v>144.25</v>
      </c>
      <c r="E3699" s="227" t="s">
        <v>61</v>
      </c>
      <c r="F3699" t="s">
        <v>62</v>
      </c>
      <c r="G3699" t="s">
        <v>62</v>
      </c>
      <c r="H3699" t="s">
        <v>1527</v>
      </c>
      <c r="I3699" t="s">
        <v>1044</v>
      </c>
      <c r="J3699" t="s">
        <v>1045</v>
      </c>
    </row>
    <row r="3700" spans="1:10" x14ac:dyDescent="0.35">
      <c r="A3700" t="s">
        <v>10</v>
      </c>
      <c r="B3700" t="s">
        <v>1855</v>
      </c>
      <c r="C3700" s="227" t="s">
        <v>1196</v>
      </c>
      <c r="D3700" s="227">
        <v>136.08000000000001</v>
      </c>
      <c r="E3700" s="227" t="s">
        <v>61</v>
      </c>
      <c r="F3700" t="s">
        <v>62</v>
      </c>
      <c r="G3700" t="s">
        <v>62</v>
      </c>
      <c r="H3700" t="s">
        <v>1527</v>
      </c>
      <c r="I3700" t="s">
        <v>1044</v>
      </c>
      <c r="J3700" t="s">
        <v>1045</v>
      </c>
    </row>
    <row r="3701" spans="1:10" x14ac:dyDescent="0.35">
      <c r="A3701" t="s">
        <v>10</v>
      </c>
      <c r="B3701" t="s">
        <v>1855</v>
      </c>
      <c r="C3701" s="227" t="s">
        <v>977</v>
      </c>
      <c r="D3701" s="227">
        <v>240.94</v>
      </c>
      <c r="E3701" s="227" t="s">
        <v>123</v>
      </c>
      <c r="F3701" t="s">
        <v>456</v>
      </c>
      <c r="G3701" t="s">
        <v>457</v>
      </c>
      <c r="H3701" t="s">
        <v>1527</v>
      </c>
      <c r="I3701" t="s">
        <v>1044</v>
      </c>
      <c r="J3701" t="s">
        <v>1045</v>
      </c>
    </row>
    <row r="3702" spans="1:10" x14ac:dyDescent="0.35">
      <c r="A3702" t="s">
        <v>10</v>
      </c>
      <c r="B3702" t="s">
        <v>1855</v>
      </c>
      <c r="C3702" s="227" t="s">
        <v>409</v>
      </c>
      <c r="D3702" s="227">
        <v>162.54</v>
      </c>
      <c r="E3702" s="227" t="s">
        <v>123</v>
      </c>
      <c r="F3702" t="s">
        <v>456</v>
      </c>
      <c r="G3702" t="s">
        <v>457</v>
      </c>
      <c r="H3702" t="s">
        <v>1527</v>
      </c>
      <c r="I3702" t="s">
        <v>1044</v>
      </c>
      <c r="J3702" t="s">
        <v>1045</v>
      </c>
    </row>
    <row r="3703" spans="1:10" x14ac:dyDescent="0.35">
      <c r="A3703" t="s">
        <v>10</v>
      </c>
      <c r="B3703" t="s">
        <v>1855</v>
      </c>
      <c r="C3703" s="227" t="s">
        <v>1260</v>
      </c>
      <c r="D3703" s="227">
        <v>994.61</v>
      </c>
      <c r="E3703" s="227" t="s">
        <v>72</v>
      </c>
      <c r="F3703" t="s">
        <v>311</v>
      </c>
      <c r="G3703" t="s">
        <v>312</v>
      </c>
      <c r="H3703" t="s">
        <v>1527</v>
      </c>
      <c r="I3703" t="s">
        <v>1044</v>
      </c>
      <c r="J3703" t="s">
        <v>1045</v>
      </c>
    </row>
    <row r="3704" spans="1:10" x14ac:dyDescent="0.35">
      <c r="A3704" t="s">
        <v>10</v>
      </c>
      <c r="B3704" t="s">
        <v>1855</v>
      </c>
      <c r="C3704" s="227" t="s">
        <v>1924</v>
      </c>
      <c r="D3704" s="227">
        <v>603.16999999999996</v>
      </c>
      <c r="E3704" s="227" t="s">
        <v>72</v>
      </c>
      <c r="F3704" t="s">
        <v>311</v>
      </c>
      <c r="G3704" t="s">
        <v>312</v>
      </c>
      <c r="H3704" t="s">
        <v>1527</v>
      </c>
      <c r="I3704" t="s">
        <v>1044</v>
      </c>
      <c r="J3704" t="s">
        <v>1045</v>
      </c>
    </row>
    <row r="3705" spans="1:10" x14ac:dyDescent="0.35">
      <c r="A3705" t="s">
        <v>10</v>
      </c>
      <c r="B3705" t="s">
        <v>1855</v>
      </c>
      <c r="C3705" s="227" t="s">
        <v>245</v>
      </c>
      <c r="D3705" s="227">
        <v>1.5</v>
      </c>
      <c r="E3705" s="227" t="s">
        <v>41</v>
      </c>
      <c r="F3705" t="s">
        <v>42</v>
      </c>
      <c r="G3705" t="s">
        <v>13</v>
      </c>
      <c r="H3705" t="s">
        <v>14</v>
      </c>
      <c r="I3705" t="s">
        <v>15</v>
      </c>
      <c r="J3705" t="s">
        <v>16</v>
      </c>
    </row>
    <row r="3706" spans="1:10" x14ac:dyDescent="0.35">
      <c r="A3706" t="s">
        <v>10</v>
      </c>
      <c r="B3706" t="s">
        <v>1855</v>
      </c>
      <c r="C3706" s="227" t="s">
        <v>246</v>
      </c>
      <c r="D3706" s="227">
        <v>0.75</v>
      </c>
      <c r="E3706" s="227" t="s">
        <v>41</v>
      </c>
      <c r="F3706" t="s">
        <v>42</v>
      </c>
      <c r="G3706" t="s">
        <v>13</v>
      </c>
      <c r="H3706" t="s">
        <v>14</v>
      </c>
      <c r="I3706" t="s">
        <v>15</v>
      </c>
      <c r="J3706" t="s">
        <v>16</v>
      </c>
    </row>
    <row r="3707" spans="1:10" x14ac:dyDescent="0.35">
      <c r="A3707" t="s">
        <v>10</v>
      </c>
      <c r="B3707" t="s">
        <v>1855</v>
      </c>
      <c r="C3707" s="227" t="s">
        <v>455</v>
      </c>
      <c r="D3707" s="227">
        <v>26.75</v>
      </c>
      <c r="E3707" s="227" t="s">
        <v>55</v>
      </c>
      <c r="F3707" t="s">
        <v>56</v>
      </c>
      <c r="G3707" t="s">
        <v>13</v>
      </c>
      <c r="H3707" t="s">
        <v>57</v>
      </c>
      <c r="I3707" t="s">
        <v>15</v>
      </c>
      <c r="J3707" t="s">
        <v>58</v>
      </c>
    </row>
    <row r="3708" spans="1:10" x14ac:dyDescent="0.35">
      <c r="A3708" t="s">
        <v>10</v>
      </c>
      <c r="B3708" t="s">
        <v>1855</v>
      </c>
      <c r="C3708" s="227" t="s">
        <v>212</v>
      </c>
      <c r="D3708" s="227">
        <v>901.34</v>
      </c>
      <c r="E3708" s="227" t="s">
        <v>215</v>
      </c>
      <c r="F3708" t="s">
        <v>216</v>
      </c>
      <c r="G3708" t="s">
        <v>67</v>
      </c>
      <c r="H3708" t="s">
        <v>57</v>
      </c>
      <c r="I3708" t="s">
        <v>15</v>
      </c>
      <c r="J3708" t="s">
        <v>58</v>
      </c>
    </row>
    <row r="3709" spans="1:10" x14ac:dyDescent="0.35">
      <c r="A3709" t="s">
        <v>10</v>
      </c>
      <c r="B3709" t="s">
        <v>1855</v>
      </c>
      <c r="C3709" s="227" t="s">
        <v>964</v>
      </c>
      <c r="D3709" s="227">
        <v>290.89</v>
      </c>
      <c r="E3709" s="227" t="s">
        <v>156</v>
      </c>
      <c r="F3709" t="s">
        <v>157</v>
      </c>
      <c r="G3709" t="s">
        <v>62</v>
      </c>
      <c r="H3709" t="s">
        <v>1527</v>
      </c>
      <c r="I3709" t="s">
        <v>1044</v>
      </c>
      <c r="J3709" t="s">
        <v>1045</v>
      </c>
    </row>
    <row r="3710" spans="1:10" x14ac:dyDescent="0.35">
      <c r="A3710" t="s">
        <v>10</v>
      </c>
      <c r="B3710" t="s">
        <v>1855</v>
      </c>
      <c r="C3710" s="227" t="s">
        <v>963</v>
      </c>
      <c r="D3710" s="227">
        <v>130.56</v>
      </c>
      <c r="E3710" s="227" t="s">
        <v>156</v>
      </c>
      <c r="F3710" t="s">
        <v>157</v>
      </c>
      <c r="G3710" t="s">
        <v>62</v>
      </c>
      <c r="H3710" t="s">
        <v>1527</v>
      </c>
      <c r="I3710" t="s">
        <v>1044</v>
      </c>
      <c r="J3710" t="s">
        <v>1045</v>
      </c>
    </row>
    <row r="3711" spans="1:10" x14ac:dyDescent="0.35">
      <c r="A3711" t="s">
        <v>10</v>
      </c>
      <c r="B3711" t="s">
        <v>1855</v>
      </c>
      <c r="C3711" s="227" t="s">
        <v>1079</v>
      </c>
      <c r="D3711" s="227">
        <v>238.8</v>
      </c>
      <c r="E3711" s="227" t="s">
        <v>156</v>
      </c>
      <c r="F3711" t="s">
        <v>157</v>
      </c>
      <c r="G3711" t="s">
        <v>62</v>
      </c>
      <c r="H3711" t="s">
        <v>1527</v>
      </c>
      <c r="I3711" t="s">
        <v>1044</v>
      </c>
      <c r="J3711" t="s">
        <v>1045</v>
      </c>
    </row>
    <row r="3712" spans="1:10" x14ac:dyDescent="0.35">
      <c r="A3712" t="s">
        <v>10</v>
      </c>
      <c r="B3712" t="s">
        <v>1855</v>
      </c>
      <c r="C3712" s="227" t="s">
        <v>1925</v>
      </c>
      <c r="D3712" s="227">
        <v>173.21</v>
      </c>
      <c r="E3712" s="227" t="s">
        <v>159</v>
      </c>
      <c r="F3712" t="s">
        <v>160</v>
      </c>
      <c r="G3712" t="s">
        <v>62</v>
      </c>
      <c r="H3712" t="s">
        <v>1527</v>
      </c>
      <c r="I3712" t="s">
        <v>1044</v>
      </c>
      <c r="J3712" t="s">
        <v>1045</v>
      </c>
    </row>
    <row r="3713" spans="1:10" x14ac:dyDescent="0.35">
      <c r="A3713" t="s">
        <v>10</v>
      </c>
      <c r="B3713" t="s">
        <v>1855</v>
      </c>
      <c r="C3713" s="227" t="s">
        <v>367</v>
      </c>
      <c r="D3713" s="227">
        <v>321.06</v>
      </c>
      <c r="E3713" s="227" t="s">
        <v>147</v>
      </c>
      <c r="F3713" t="s">
        <v>148</v>
      </c>
      <c r="G3713" t="s">
        <v>62</v>
      </c>
      <c r="H3713" t="s">
        <v>1527</v>
      </c>
      <c r="I3713" t="s">
        <v>1044</v>
      </c>
      <c r="J3713" t="s">
        <v>1045</v>
      </c>
    </row>
    <row r="3714" spans="1:10" x14ac:dyDescent="0.35">
      <c r="A3714" t="s">
        <v>10</v>
      </c>
      <c r="B3714" t="s">
        <v>1855</v>
      </c>
      <c r="C3714" s="227" t="s">
        <v>1926</v>
      </c>
      <c r="D3714" s="227">
        <v>240.19</v>
      </c>
      <c r="E3714" s="227" t="s">
        <v>147</v>
      </c>
      <c r="F3714" t="s">
        <v>148</v>
      </c>
      <c r="G3714" t="s">
        <v>62</v>
      </c>
      <c r="H3714" t="s">
        <v>1527</v>
      </c>
      <c r="I3714" t="s">
        <v>1044</v>
      </c>
      <c r="J3714" t="s">
        <v>1045</v>
      </c>
    </row>
    <row r="3715" spans="1:10" x14ac:dyDescent="0.35">
      <c r="A3715" t="s">
        <v>10</v>
      </c>
      <c r="B3715" t="s">
        <v>1855</v>
      </c>
      <c r="C3715" s="227" t="s">
        <v>1266</v>
      </c>
      <c r="D3715" s="227">
        <v>512.41999999999996</v>
      </c>
      <c r="E3715" s="227" t="s">
        <v>147</v>
      </c>
      <c r="F3715" t="s">
        <v>148</v>
      </c>
      <c r="G3715" t="s">
        <v>62</v>
      </c>
      <c r="H3715" t="s">
        <v>1527</v>
      </c>
      <c r="I3715" t="s">
        <v>1044</v>
      </c>
      <c r="J3715" t="s">
        <v>1045</v>
      </c>
    </row>
    <row r="3716" spans="1:10" x14ac:dyDescent="0.35">
      <c r="A3716" t="s">
        <v>10</v>
      </c>
      <c r="B3716" t="s">
        <v>1855</v>
      </c>
      <c r="C3716" s="227" t="s">
        <v>1308</v>
      </c>
      <c r="D3716" s="227">
        <v>173.33</v>
      </c>
      <c r="E3716" s="227" t="s">
        <v>147</v>
      </c>
      <c r="F3716" t="s">
        <v>148</v>
      </c>
      <c r="G3716" t="s">
        <v>62</v>
      </c>
      <c r="H3716" t="s">
        <v>1527</v>
      </c>
      <c r="I3716" t="s">
        <v>1044</v>
      </c>
      <c r="J3716" t="s">
        <v>1045</v>
      </c>
    </row>
    <row r="3717" spans="1:10" x14ac:dyDescent="0.35">
      <c r="A3717" t="s">
        <v>10</v>
      </c>
      <c r="B3717" t="s">
        <v>1855</v>
      </c>
      <c r="C3717" s="227" t="s">
        <v>1309</v>
      </c>
      <c r="D3717" s="227">
        <v>255.08</v>
      </c>
      <c r="E3717" s="227" t="s">
        <v>147</v>
      </c>
      <c r="F3717" t="s">
        <v>148</v>
      </c>
      <c r="G3717" t="s">
        <v>62</v>
      </c>
      <c r="H3717" t="s">
        <v>1527</v>
      </c>
      <c r="I3717" t="s">
        <v>1044</v>
      </c>
      <c r="J3717" t="s">
        <v>1045</v>
      </c>
    </row>
    <row r="3718" spans="1:10" x14ac:dyDescent="0.35">
      <c r="A3718" t="s">
        <v>10</v>
      </c>
      <c r="B3718" t="s">
        <v>1855</v>
      </c>
      <c r="C3718" s="227" t="s">
        <v>797</v>
      </c>
      <c r="D3718" s="227">
        <v>521.99</v>
      </c>
      <c r="E3718" s="227" t="s">
        <v>147</v>
      </c>
      <c r="F3718" t="s">
        <v>148</v>
      </c>
      <c r="G3718" t="s">
        <v>62</v>
      </c>
      <c r="H3718" t="s">
        <v>1527</v>
      </c>
      <c r="I3718" t="s">
        <v>1044</v>
      </c>
      <c r="J3718" t="s">
        <v>1045</v>
      </c>
    </row>
    <row r="3719" spans="1:10" x14ac:dyDescent="0.35">
      <c r="A3719" t="s">
        <v>10</v>
      </c>
      <c r="B3719" t="s">
        <v>1855</v>
      </c>
      <c r="C3719" s="227" t="s">
        <v>410</v>
      </c>
      <c r="D3719" s="227">
        <v>279.49</v>
      </c>
      <c r="E3719" s="227" t="s">
        <v>147</v>
      </c>
      <c r="F3719" t="s">
        <v>148</v>
      </c>
      <c r="G3719" t="s">
        <v>62</v>
      </c>
      <c r="H3719" t="s">
        <v>1527</v>
      </c>
      <c r="I3719" t="s">
        <v>1044</v>
      </c>
      <c r="J3719" t="s">
        <v>1045</v>
      </c>
    </row>
    <row r="3720" spans="1:10" x14ac:dyDescent="0.35">
      <c r="A3720" t="s">
        <v>10</v>
      </c>
      <c r="B3720" t="s">
        <v>1855</v>
      </c>
      <c r="C3720" s="227" t="s">
        <v>1927</v>
      </c>
      <c r="D3720" s="227">
        <v>480.19</v>
      </c>
      <c r="E3720" s="227" t="s">
        <v>147</v>
      </c>
      <c r="F3720" t="s">
        <v>148</v>
      </c>
      <c r="G3720" t="s">
        <v>62</v>
      </c>
      <c r="H3720" t="s">
        <v>1527</v>
      </c>
      <c r="I3720" t="s">
        <v>1044</v>
      </c>
      <c r="J3720" t="s">
        <v>1045</v>
      </c>
    </row>
    <row r="3721" spans="1:10" x14ac:dyDescent="0.35">
      <c r="A3721" t="s">
        <v>10</v>
      </c>
      <c r="B3721" t="s">
        <v>1855</v>
      </c>
      <c r="C3721" s="227" t="s">
        <v>407</v>
      </c>
      <c r="D3721" s="227">
        <v>96.61</v>
      </c>
      <c r="E3721" s="227" t="s">
        <v>165</v>
      </c>
      <c r="F3721" t="s">
        <v>166</v>
      </c>
      <c r="G3721" t="s">
        <v>62</v>
      </c>
      <c r="H3721" t="s">
        <v>1527</v>
      </c>
      <c r="I3721" t="s">
        <v>1044</v>
      </c>
      <c r="J3721" t="s">
        <v>1045</v>
      </c>
    </row>
    <row r="3722" spans="1:10" x14ac:dyDescent="0.35">
      <c r="A3722" t="s">
        <v>10</v>
      </c>
      <c r="B3722" t="s">
        <v>1855</v>
      </c>
      <c r="C3722" s="227" t="s">
        <v>1928</v>
      </c>
      <c r="D3722" s="227">
        <v>401.72</v>
      </c>
      <c r="E3722" s="227" t="s">
        <v>1929</v>
      </c>
      <c r="F3722" t="s">
        <v>1930</v>
      </c>
      <c r="G3722" t="s">
        <v>688</v>
      </c>
      <c r="H3722" t="s">
        <v>1527</v>
      </c>
      <c r="I3722" t="s">
        <v>1044</v>
      </c>
      <c r="J3722" t="s">
        <v>1045</v>
      </c>
    </row>
    <row r="3723" spans="1:10" x14ac:dyDescent="0.35">
      <c r="A3723" t="s">
        <v>10</v>
      </c>
      <c r="B3723" t="s">
        <v>1855</v>
      </c>
      <c r="C3723" s="227" t="s">
        <v>443</v>
      </c>
      <c r="D3723" s="227">
        <v>144.91999999999999</v>
      </c>
      <c r="E3723" s="227" t="s">
        <v>65</v>
      </c>
      <c r="F3723" t="s">
        <v>66</v>
      </c>
      <c r="G3723" t="s">
        <v>67</v>
      </c>
      <c r="H3723" t="s">
        <v>1527</v>
      </c>
      <c r="I3723" t="s">
        <v>1044</v>
      </c>
      <c r="J3723" t="s">
        <v>1045</v>
      </c>
    </row>
    <row r="3724" spans="1:10" x14ac:dyDescent="0.35">
      <c r="A3724" t="s">
        <v>10</v>
      </c>
      <c r="B3724" t="s">
        <v>1855</v>
      </c>
      <c r="C3724" s="227" t="s">
        <v>1197</v>
      </c>
      <c r="D3724" s="227">
        <v>145.94</v>
      </c>
      <c r="E3724" s="227" t="s">
        <v>65</v>
      </c>
      <c r="F3724" t="s">
        <v>66</v>
      </c>
      <c r="G3724" t="s">
        <v>67</v>
      </c>
      <c r="H3724" t="s">
        <v>1527</v>
      </c>
      <c r="I3724" t="s">
        <v>1044</v>
      </c>
      <c r="J3724" t="s">
        <v>1045</v>
      </c>
    </row>
    <row r="3725" spans="1:10" x14ac:dyDescent="0.35">
      <c r="A3725" t="s">
        <v>10</v>
      </c>
      <c r="B3725" t="s">
        <v>1855</v>
      </c>
      <c r="C3725" s="227" t="s">
        <v>493</v>
      </c>
      <c r="D3725" s="227">
        <v>128.38999999999999</v>
      </c>
      <c r="E3725" s="227" t="s">
        <v>65</v>
      </c>
      <c r="F3725" t="s">
        <v>66</v>
      </c>
      <c r="G3725" t="s">
        <v>67</v>
      </c>
      <c r="H3725" t="s">
        <v>1527</v>
      </c>
      <c r="I3725" t="s">
        <v>1044</v>
      </c>
      <c r="J3725" t="s">
        <v>1045</v>
      </c>
    </row>
    <row r="3726" spans="1:10" x14ac:dyDescent="0.35">
      <c r="A3726" t="s">
        <v>10</v>
      </c>
      <c r="B3726" t="s">
        <v>1855</v>
      </c>
      <c r="C3726" s="227" t="s">
        <v>956</v>
      </c>
      <c r="D3726" s="227">
        <v>145.78</v>
      </c>
      <c r="E3726" s="227" t="s">
        <v>65</v>
      </c>
      <c r="F3726" t="s">
        <v>66</v>
      </c>
      <c r="G3726" t="s">
        <v>67</v>
      </c>
      <c r="H3726" t="s">
        <v>1527</v>
      </c>
      <c r="I3726" t="s">
        <v>1044</v>
      </c>
      <c r="J3726" t="s">
        <v>1045</v>
      </c>
    </row>
    <row r="3727" spans="1:10" x14ac:dyDescent="0.35">
      <c r="A3727" t="s">
        <v>10</v>
      </c>
      <c r="B3727" t="s">
        <v>1855</v>
      </c>
      <c r="C3727" s="227" t="s">
        <v>973</v>
      </c>
      <c r="D3727" s="227">
        <v>294.08</v>
      </c>
      <c r="E3727" s="227" t="s">
        <v>65</v>
      </c>
      <c r="F3727" t="s">
        <v>66</v>
      </c>
      <c r="G3727" t="s">
        <v>67</v>
      </c>
      <c r="H3727" t="s">
        <v>1527</v>
      </c>
      <c r="I3727" t="s">
        <v>1044</v>
      </c>
      <c r="J3727" t="s">
        <v>1045</v>
      </c>
    </row>
    <row r="3728" spans="1:10" x14ac:dyDescent="0.35">
      <c r="A3728" t="s">
        <v>10</v>
      </c>
      <c r="B3728" t="s">
        <v>1855</v>
      </c>
      <c r="C3728" s="227" t="s">
        <v>978</v>
      </c>
      <c r="D3728" s="227">
        <v>144.75</v>
      </c>
      <c r="E3728" s="227" t="s">
        <v>65</v>
      </c>
      <c r="F3728" t="s">
        <v>66</v>
      </c>
      <c r="G3728" t="s">
        <v>67</v>
      </c>
      <c r="H3728" t="s">
        <v>1527</v>
      </c>
      <c r="I3728" t="s">
        <v>1044</v>
      </c>
      <c r="J3728" t="s">
        <v>1045</v>
      </c>
    </row>
    <row r="3729" spans="1:10" x14ac:dyDescent="0.35">
      <c r="A3729" t="s">
        <v>10</v>
      </c>
      <c r="B3729" t="s">
        <v>1855</v>
      </c>
      <c r="C3729" s="227" t="s">
        <v>400</v>
      </c>
      <c r="D3729" s="227">
        <v>95.94</v>
      </c>
      <c r="E3729" s="227" t="s">
        <v>89</v>
      </c>
      <c r="F3729" t="s">
        <v>90</v>
      </c>
      <c r="G3729" t="s">
        <v>67</v>
      </c>
      <c r="H3729" t="s">
        <v>1527</v>
      </c>
      <c r="I3729" t="s">
        <v>1044</v>
      </c>
      <c r="J3729" t="s">
        <v>1045</v>
      </c>
    </row>
    <row r="3730" spans="1:10" x14ac:dyDescent="0.35">
      <c r="A3730" t="s">
        <v>10</v>
      </c>
      <c r="B3730" t="s">
        <v>1855</v>
      </c>
      <c r="C3730" s="227" t="s">
        <v>1327</v>
      </c>
      <c r="D3730" s="227">
        <v>491.76</v>
      </c>
      <c r="E3730" s="227" t="s">
        <v>95</v>
      </c>
      <c r="F3730" t="s">
        <v>96</v>
      </c>
      <c r="G3730" t="s">
        <v>67</v>
      </c>
      <c r="H3730" t="s">
        <v>1527</v>
      </c>
      <c r="I3730" t="s">
        <v>1044</v>
      </c>
      <c r="J3730" t="s">
        <v>1045</v>
      </c>
    </row>
    <row r="3731" spans="1:10" x14ac:dyDescent="0.35">
      <c r="A3731" t="s">
        <v>10</v>
      </c>
      <c r="B3731" t="s">
        <v>1855</v>
      </c>
      <c r="C3731" s="227" t="s">
        <v>448</v>
      </c>
      <c r="D3731" s="227">
        <v>499.45</v>
      </c>
      <c r="E3731" s="227" t="s">
        <v>95</v>
      </c>
      <c r="F3731" t="s">
        <v>96</v>
      </c>
      <c r="G3731" t="s">
        <v>67</v>
      </c>
      <c r="H3731" t="s">
        <v>1527</v>
      </c>
      <c r="I3731" t="s">
        <v>1044</v>
      </c>
      <c r="J3731" t="s">
        <v>1045</v>
      </c>
    </row>
    <row r="3732" spans="1:10" x14ac:dyDescent="0.35">
      <c r="A3732" t="s">
        <v>10</v>
      </c>
      <c r="B3732" t="s">
        <v>1855</v>
      </c>
      <c r="C3732" s="227" t="s">
        <v>446</v>
      </c>
      <c r="D3732" s="227">
        <v>133.63999999999999</v>
      </c>
      <c r="E3732" s="227" t="s">
        <v>159</v>
      </c>
      <c r="F3732" t="s">
        <v>160</v>
      </c>
      <c r="G3732" t="s">
        <v>67</v>
      </c>
      <c r="H3732" t="s">
        <v>1527</v>
      </c>
      <c r="I3732" t="s">
        <v>1044</v>
      </c>
      <c r="J3732" t="s">
        <v>1045</v>
      </c>
    </row>
    <row r="3733" spans="1:10" x14ac:dyDescent="0.35">
      <c r="A3733" t="s">
        <v>10</v>
      </c>
      <c r="B3733" t="s">
        <v>1855</v>
      </c>
      <c r="C3733" s="227" t="s">
        <v>1267</v>
      </c>
      <c r="D3733" s="227">
        <v>44.72</v>
      </c>
      <c r="E3733" s="227" t="s">
        <v>159</v>
      </c>
      <c r="F3733" t="s">
        <v>160</v>
      </c>
      <c r="G3733" t="s">
        <v>67</v>
      </c>
      <c r="H3733" t="s">
        <v>1527</v>
      </c>
      <c r="I3733" t="s">
        <v>1044</v>
      </c>
      <c r="J3733" t="s">
        <v>1045</v>
      </c>
    </row>
    <row r="3734" spans="1:10" x14ac:dyDescent="0.35">
      <c r="A3734" t="s">
        <v>10</v>
      </c>
      <c r="B3734" t="s">
        <v>1855</v>
      </c>
      <c r="C3734" s="227" t="s">
        <v>970</v>
      </c>
      <c r="D3734" s="227">
        <v>133.63999999999999</v>
      </c>
      <c r="E3734" s="227" t="s">
        <v>159</v>
      </c>
      <c r="F3734" t="s">
        <v>160</v>
      </c>
      <c r="G3734" t="s">
        <v>67</v>
      </c>
      <c r="H3734" t="s">
        <v>1527</v>
      </c>
      <c r="I3734" t="s">
        <v>1044</v>
      </c>
      <c r="J3734" t="s">
        <v>1045</v>
      </c>
    </row>
    <row r="3735" spans="1:10" x14ac:dyDescent="0.35">
      <c r="A3735" t="s">
        <v>10</v>
      </c>
      <c r="B3735" t="s">
        <v>1855</v>
      </c>
      <c r="C3735" s="227" t="s">
        <v>108</v>
      </c>
      <c r="D3735" s="227">
        <v>512.41999999999996</v>
      </c>
      <c r="E3735" s="227" t="s">
        <v>215</v>
      </c>
      <c r="F3735" t="s">
        <v>216</v>
      </c>
      <c r="G3735" t="s">
        <v>67</v>
      </c>
      <c r="H3735" t="s">
        <v>1527</v>
      </c>
      <c r="I3735" t="s">
        <v>1044</v>
      </c>
      <c r="J3735" t="s">
        <v>1045</v>
      </c>
    </row>
    <row r="3736" spans="1:10" x14ac:dyDescent="0.35">
      <c r="A3736" t="s">
        <v>10</v>
      </c>
      <c r="B3736" t="s">
        <v>1855</v>
      </c>
      <c r="C3736" s="227" t="s">
        <v>962</v>
      </c>
      <c r="D3736" s="227">
        <v>229.64</v>
      </c>
      <c r="E3736" s="227" t="s">
        <v>89</v>
      </c>
      <c r="F3736" t="s">
        <v>90</v>
      </c>
      <c r="G3736" t="s">
        <v>67</v>
      </c>
      <c r="H3736" t="s">
        <v>1527</v>
      </c>
      <c r="I3736" t="s">
        <v>1044</v>
      </c>
      <c r="J3736" t="s">
        <v>1045</v>
      </c>
    </row>
    <row r="3737" spans="1:10" x14ac:dyDescent="0.35">
      <c r="A3737" t="s">
        <v>10</v>
      </c>
      <c r="B3737" t="s">
        <v>1855</v>
      </c>
      <c r="C3737" s="227" t="s">
        <v>71</v>
      </c>
      <c r="D3737" s="227">
        <v>143.16</v>
      </c>
      <c r="E3737" s="227" t="s">
        <v>61</v>
      </c>
      <c r="F3737" t="s">
        <v>62</v>
      </c>
      <c r="G3737" t="s">
        <v>62</v>
      </c>
      <c r="H3737" t="s">
        <v>1536</v>
      </c>
      <c r="I3737" t="s">
        <v>1044</v>
      </c>
      <c r="J3737" t="s">
        <v>1530</v>
      </c>
    </row>
    <row r="3738" spans="1:10" x14ac:dyDescent="0.35">
      <c r="A3738" t="s">
        <v>10</v>
      </c>
      <c r="B3738" t="s">
        <v>1855</v>
      </c>
      <c r="C3738" s="227" t="s">
        <v>143</v>
      </c>
      <c r="D3738" s="227">
        <v>143.16</v>
      </c>
      <c r="E3738" s="227" t="s">
        <v>61</v>
      </c>
      <c r="F3738" t="s">
        <v>62</v>
      </c>
      <c r="G3738" t="s">
        <v>62</v>
      </c>
      <c r="H3738" t="s">
        <v>1536</v>
      </c>
      <c r="I3738" t="s">
        <v>1044</v>
      </c>
      <c r="J3738" t="s">
        <v>1530</v>
      </c>
    </row>
    <row r="3739" spans="1:10" x14ac:dyDescent="0.35">
      <c r="A3739" t="s">
        <v>10</v>
      </c>
      <c r="B3739" t="s">
        <v>1855</v>
      </c>
      <c r="C3739" s="227" t="s">
        <v>152</v>
      </c>
      <c r="D3739" s="227">
        <v>344.59</v>
      </c>
      <c r="E3739" s="227" t="s">
        <v>61</v>
      </c>
      <c r="F3739" t="s">
        <v>62</v>
      </c>
      <c r="G3739" t="s">
        <v>62</v>
      </c>
      <c r="H3739" t="s">
        <v>1536</v>
      </c>
      <c r="I3739" t="s">
        <v>1044</v>
      </c>
      <c r="J3739" t="s">
        <v>1530</v>
      </c>
    </row>
    <row r="3740" spans="1:10" x14ac:dyDescent="0.35">
      <c r="A3740" t="s">
        <v>10</v>
      </c>
      <c r="B3740" t="s">
        <v>1855</v>
      </c>
      <c r="C3740" s="227" t="s">
        <v>834</v>
      </c>
      <c r="D3740" s="227">
        <v>175.6</v>
      </c>
      <c r="E3740" s="227" t="s">
        <v>61</v>
      </c>
      <c r="F3740" t="s">
        <v>62</v>
      </c>
      <c r="G3740" t="s">
        <v>62</v>
      </c>
      <c r="H3740" t="s">
        <v>1536</v>
      </c>
      <c r="I3740" t="s">
        <v>1044</v>
      </c>
      <c r="J3740" t="s">
        <v>1530</v>
      </c>
    </row>
    <row r="3741" spans="1:10" x14ac:dyDescent="0.35">
      <c r="A3741" t="s">
        <v>10</v>
      </c>
      <c r="B3741" t="s">
        <v>1855</v>
      </c>
      <c r="C3741" s="227" t="s">
        <v>850</v>
      </c>
      <c r="D3741" s="227">
        <v>191.06</v>
      </c>
      <c r="E3741" s="227" t="s">
        <v>61</v>
      </c>
      <c r="F3741" t="s">
        <v>62</v>
      </c>
      <c r="G3741" t="s">
        <v>62</v>
      </c>
      <c r="H3741" t="s">
        <v>1536</v>
      </c>
      <c r="I3741" t="s">
        <v>1044</v>
      </c>
      <c r="J3741" t="s">
        <v>1530</v>
      </c>
    </row>
    <row r="3742" spans="1:10" x14ac:dyDescent="0.35">
      <c r="A3742" t="s">
        <v>10</v>
      </c>
      <c r="B3742" t="s">
        <v>1855</v>
      </c>
      <c r="C3742" s="227" t="s">
        <v>1931</v>
      </c>
      <c r="D3742" s="227">
        <v>155.41</v>
      </c>
      <c r="E3742" s="227" t="s">
        <v>61</v>
      </c>
      <c r="F3742" t="s">
        <v>62</v>
      </c>
      <c r="G3742" t="s">
        <v>62</v>
      </c>
      <c r="H3742" t="s">
        <v>1536</v>
      </c>
      <c r="I3742" t="s">
        <v>1044</v>
      </c>
      <c r="J3742" t="s">
        <v>1530</v>
      </c>
    </row>
    <row r="3743" spans="1:10" x14ac:dyDescent="0.35">
      <c r="A3743" t="s">
        <v>10</v>
      </c>
      <c r="B3743" t="s">
        <v>1855</v>
      </c>
      <c r="C3743" s="227" t="s">
        <v>848</v>
      </c>
      <c r="D3743" s="227">
        <v>216.04</v>
      </c>
      <c r="E3743" s="227" t="s">
        <v>61</v>
      </c>
      <c r="F3743" t="s">
        <v>62</v>
      </c>
      <c r="G3743" t="s">
        <v>62</v>
      </c>
      <c r="H3743" t="s">
        <v>1536</v>
      </c>
      <c r="I3743" t="s">
        <v>1044</v>
      </c>
      <c r="J3743" t="s">
        <v>1530</v>
      </c>
    </row>
    <row r="3744" spans="1:10" x14ac:dyDescent="0.35">
      <c r="A3744" t="s">
        <v>10</v>
      </c>
      <c r="B3744" t="s">
        <v>1855</v>
      </c>
      <c r="C3744" s="227" t="s">
        <v>1932</v>
      </c>
      <c r="D3744" s="227">
        <v>191.81</v>
      </c>
      <c r="E3744" s="227" t="s">
        <v>61</v>
      </c>
      <c r="F3744" t="s">
        <v>62</v>
      </c>
      <c r="G3744" t="s">
        <v>62</v>
      </c>
      <c r="H3744" t="s">
        <v>1536</v>
      </c>
      <c r="I3744" t="s">
        <v>1044</v>
      </c>
      <c r="J3744" t="s">
        <v>1530</v>
      </c>
    </row>
    <row r="3745" spans="1:10" x14ac:dyDescent="0.35">
      <c r="A3745" t="s">
        <v>10</v>
      </c>
      <c r="B3745" t="s">
        <v>1855</v>
      </c>
      <c r="C3745" s="227" t="s">
        <v>1933</v>
      </c>
      <c r="D3745" s="227">
        <v>181.5</v>
      </c>
      <c r="E3745" s="227" t="s">
        <v>61</v>
      </c>
      <c r="F3745" t="s">
        <v>62</v>
      </c>
      <c r="G3745" t="s">
        <v>62</v>
      </c>
      <c r="H3745" t="s">
        <v>1536</v>
      </c>
      <c r="I3745" t="s">
        <v>1044</v>
      </c>
      <c r="J3745" t="s">
        <v>1530</v>
      </c>
    </row>
    <row r="3746" spans="1:10" x14ac:dyDescent="0.35">
      <c r="A3746" t="s">
        <v>10</v>
      </c>
      <c r="B3746" t="s">
        <v>1855</v>
      </c>
      <c r="C3746" s="227" t="s">
        <v>1934</v>
      </c>
      <c r="D3746" s="227">
        <v>184.61</v>
      </c>
      <c r="E3746" s="227" t="s">
        <v>61</v>
      </c>
      <c r="F3746" t="s">
        <v>62</v>
      </c>
      <c r="G3746" t="s">
        <v>62</v>
      </c>
      <c r="H3746" t="s">
        <v>1536</v>
      </c>
      <c r="I3746" t="s">
        <v>1044</v>
      </c>
      <c r="J3746" t="s">
        <v>1530</v>
      </c>
    </row>
    <row r="3747" spans="1:10" x14ac:dyDescent="0.35">
      <c r="A3747" t="s">
        <v>10</v>
      </c>
      <c r="B3747" t="s">
        <v>1855</v>
      </c>
      <c r="C3747" s="227" t="s">
        <v>159</v>
      </c>
      <c r="D3747" s="227">
        <v>143.37</v>
      </c>
      <c r="E3747" s="227" t="s">
        <v>61</v>
      </c>
      <c r="F3747" t="s">
        <v>62</v>
      </c>
      <c r="G3747" t="s">
        <v>62</v>
      </c>
      <c r="H3747" t="s">
        <v>1536</v>
      </c>
      <c r="I3747" t="s">
        <v>1044</v>
      </c>
      <c r="J3747" t="s">
        <v>1530</v>
      </c>
    </row>
    <row r="3748" spans="1:10" x14ac:dyDescent="0.35">
      <c r="A3748" t="s">
        <v>10</v>
      </c>
      <c r="B3748" t="s">
        <v>1855</v>
      </c>
      <c r="C3748" s="227" t="s">
        <v>425</v>
      </c>
      <c r="D3748" s="227">
        <v>143.37</v>
      </c>
      <c r="E3748" s="227" t="s">
        <v>61</v>
      </c>
      <c r="F3748" t="s">
        <v>62</v>
      </c>
      <c r="G3748" t="s">
        <v>62</v>
      </c>
      <c r="H3748" t="s">
        <v>1536</v>
      </c>
      <c r="I3748" t="s">
        <v>1044</v>
      </c>
      <c r="J3748" t="s">
        <v>1530</v>
      </c>
    </row>
    <row r="3749" spans="1:10" x14ac:dyDescent="0.35">
      <c r="A3749" t="s">
        <v>10</v>
      </c>
      <c r="B3749" t="s">
        <v>1855</v>
      </c>
      <c r="C3749" s="227" t="s">
        <v>215</v>
      </c>
      <c r="D3749" s="227">
        <v>143.37</v>
      </c>
      <c r="E3749" s="227" t="s">
        <v>61</v>
      </c>
      <c r="F3749" t="s">
        <v>62</v>
      </c>
      <c r="G3749" t="s">
        <v>62</v>
      </c>
      <c r="H3749" t="s">
        <v>1536</v>
      </c>
      <c r="I3749" t="s">
        <v>1044</v>
      </c>
      <c r="J3749" t="s">
        <v>1530</v>
      </c>
    </row>
    <row r="3750" spans="1:10" x14ac:dyDescent="0.35">
      <c r="A3750" t="s">
        <v>10</v>
      </c>
      <c r="B3750" t="s">
        <v>1855</v>
      </c>
      <c r="C3750" s="227" t="s">
        <v>427</v>
      </c>
      <c r="D3750" s="227">
        <v>143.37</v>
      </c>
      <c r="E3750" s="227" t="s">
        <v>61</v>
      </c>
      <c r="F3750" t="s">
        <v>62</v>
      </c>
      <c r="G3750" t="s">
        <v>62</v>
      </c>
      <c r="H3750" t="s">
        <v>1536</v>
      </c>
      <c r="I3750" t="s">
        <v>1044</v>
      </c>
      <c r="J3750" t="s">
        <v>1530</v>
      </c>
    </row>
    <row r="3751" spans="1:10" x14ac:dyDescent="0.35">
      <c r="A3751" t="s">
        <v>10</v>
      </c>
      <c r="B3751" t="s">
        <v>1855</v>
      </c>
      <c r="C3751" s="227" t="s">
        <v>89</v>
      </c>
      <c r="D3751" s="227">
        <v>213.16</v>
      </c>
      <c r="E3751" s="227" t="s">
        <v>61</v>
      </c>
      <c r="F3751" t="s">
        <v>62</v>
      </c>
      <c r="G3751" t="s">
        <v>62</v>
      </c>
      <c r="H3751" t="s">
        <v>1536</v>
      </c>
      <c r="I3751" t="s">
        <v>1044</v>
      </c>
      <c r="J3751" t="s">
        <v>1530</v>
      </c>
    </row>
    <row r="3752" spans="1:10" x14ac:dyDescent="0.35">
      <c r="A3752" t="s">
        <v>10</v>
      </c>
      <c r="B3752" t="s">
        <v>1855</v>
      </c>
      <c r="C3752" s="227" t="s">
        <v>147</v>
      </c>
      <c r="D3752" s="227">
        <v>143.37</v>
      </c>
      <c r="E3752" s="227" t="s">
        <v>61</v>
      </c>
      <c r="F3752" t="s">
        <v>62</v>
      </c>
      <c r="G3752" t="s">
        <v>62</v>
      </c>
      <c r="H3752" t="s">
        <v>1536</v>
      </c>
      <c r="I3752" t="s">
        <v>1044</v>
      </c>
      <c r="J3752" t="s">
        <v>1530</v>
      </c>
    </row>
    <row r="3753" spans="1:10" x14ac:dyDescent="0.35">
      <c r="A3753" t="s">
        <v>10</v>
      </c>
      <c r="B3753" t="s">
        <v>1855</v>
      </c>
      <c r="C3753" s="227" t="s">
        <v>264</v>
      </c>
      <c r="D3753" s="227">
        <v>137.68</v>
      </c>
      <c r="E3753" s="227" t="s">
        <v>61</v>
      </c>
      <c r="F3753" t="s">
        <v>62</v>
      </c>
      <c r="G3753" t="s">
        <v>62</v>
      </c>
      <c r="H3753" t="s">
        <v>1536</v>
      </c>
      <c r="I3753" t="s">
        <v>1044</v>
      </c>
      <c r="J3753" t="s">
        <v>1530</v>
      </c>
    </row>
    <row r="3754" spans="1:10" x14ac:dyDescent="0.35">
      <c r="A3754" t="s">
        <v>10</v>
      </c>
      <c r="B3754" t="s">
        <v>1855</v>
      </c>
      <c r="C3754" s="227" t="s">
        <v>277</v>
      </c>
      <c r="D3754" s="227">
        <v>135.74</v>
      </c>
      <c r="E3754" s="227" t="s">
        <v>61</v>
      </c>
      <c r="F3754" t="s">
        <v>62</v>
      </c>
      <c r="G3754" t="s">
        <v>62</v>
      </c>
      <c r="H3754" t="s">
        <v>1536</v>
      </c>
      <c r="I3754" t="s">
        <v>1044</v>
      </c>
      <c r="J3754" t="s">
        <v>1530</v>
      </c>
    </row>
    <row r="3755" spans="1:10" x14ac:dyDescent="0.35">
      <c r="A3755" t="s">
        <v>10</v>
      </c>
      <c r="B3755" t="s">
        <v>1855</v>
      </c>
      <c r="C3755" s="227" t="s">
        <v>497</v>
      </c>
      <c r="D3755" s="227">
        <v>143.37</v>
      </c>
      <c r="E3755" s="227" t="s">
        <v>275</v>
      </c>
      <c r="F3755" t="s">
        <v>276</v>
      </c>
      <c r="G3755" t="s">
        <v>80</v>
      </c>
      <c r="H3755" t="s">
        <v>1536</v>
      </c>
      <c r="I3755" t="s">
        <v>1044</v>
      </c>
      <c r="J3755" t="s">
        <v>1530</v>
      </c>
    </row>
    <row r="3756" spans="1:10" x14ac:dyDescent="0.35">
      <c r="A3756" t="s">
        <v>10</v>
      </c>
      <c r="B3756" t="s">
        <v>1855</v>
      </c>
      <c r="C3756" s="227" t="s">
        <v>432</v>
      </c>
      <c r="D3756" s="227">
        <v>143.37</v>
      </c>
      <c r="E3756" s="227" t="s">
        <v>275</v>
      </c>
      <c r="F3756" t="s">
        <v>276</v>
      </c>
      <c r="G3756" t="s">
        <v>80</v>
      </c>
      <c r="H3756" t="s">
        <v>1536</v>
      </c>
      <c r="I3756" t="s">
        <v>1044</v>
      </c>
      <c r="J3756" t="s">
        <v>1530</v>
      </c>
    </row>
    <row r="3757" spans="1:10" x14ac:dyDescent="0.35">
      <c r="A3757" t="s">
        <v>10</v>
      </c>
      <c r="B3757" t="s">
        <v>1855</v>
      </c>
      <c r="C3757" s="227" t="s">
        <v>846</v>
      </c>
      <c r="D3757" s="227">
        <v>196.6</v>
      </c>
      <c r="E3757" s="227" t="s">
        <v>147</v>
      </c>
      <c r="F3757" t="s">
        <v>148</v>
      </c>
      <c r="G3757" t="s">
        <v>80</v>
      </c>
      <c r="H3757" t="s">
        <v>1536</v>
      </c>
      <c r="I3757" t="s">
        <v>1044</v>
      </c>
      <c r="J3757" t="s">
        <v>1530</v>
      </c>
    </row>
    <row r="3758" spans="1:10" x14ac:dyDescent="0.35">
      <c r="A3758" t="s">
        <v>10</v>
      </c>
      <c r="B3758" t="s">
        <v>1855</v>
      </c>
      <c r="C3758" s="227" t="s">
        <v>847</v>
      </c>
      <c r="D3758" s="227">
        <v>275.66000000000003</v>
      </c>
      <c r="E3758" s="227" t="s">
        <v>147</v>
      </c>
      <c r="F3758" t="s">
        <v>148</v>
      </c>
      <c r="G3758" t="s">
        <v>80</v>
      </c>
      <c r="H3758" t="s">
        <v>1536</v>
      </c>
      <c r="I3758" t="s">
        <v>1044</v>
      </c>
      <c r="J3758" t="s">
        <v>1530</v>
      </c>
    </row>
    <row r="3759" spans="1:10" x14ac:dyDescent="0.35">
      <c r="A3759" t="s">
        <v>10</v>
      </c>
      <c r="B3759" t="s">
        <v>1855</v>
      </c>
      <c r="C3759" s="227" t="s">
        <v>200</v>
      </c>
      <c r="D3759" s="227">
        <v>161.83000000000001</v>
      </c>
      <c r="E3759" s="227" t="s">
        <v>147</v>
      </c>
      <c r="F3759" t="s">
        <v>148</v>
      </c>
      <c r="G3759" t="s">
        <v>80</v>
      </c>
      <c r="H3759" t="s">
        <v>1536</v>
      </c>
      <c r="I3759" t="s">
        <v>1044</v>
      </c>
      <c r="J3759" t="s">
        <v>1530</v>
      </c>
    </row>
    <row r="3760" spans="1:10" x14ac:dyDescent="0.35">
      <c r="A3760" t="s">
        <v>10</v>
      </c>
      <c r="B3760" t="s">
        <v>1855</v>
      </c>
      <c r="C3760" s="227" t="s">
        <v>491</v>
      </c>
      <c r="D3760" s="227">
        <v>289.16000000000003</v>
      </c>
      <c r="E3760" s="227" t="s">
        <v>147</v>
      </c>
      <c r="F3760" t="s">
        <v>148</v>
      </c>
      <c r="G3760" t="s">
        <v>80</v>
      </c>
      <c r="H3760" t="s">
        <v>1536</v>
      </c>
      <c r="I3760" t="s">
        <v>1044</v>
      </c>
      <c r="J3760" t="s">
        <v>1530</v>
      </c>
    </row>
    <row r="3761" spans="1:10" x14ac:dyDescent="0.35">
      <c r="A3761" t="s">
        <v>10</v>
      </c>
      <c r="B3761" t="s">
        <v>1855</v>
      </c>
      <c r="C3761" s="227" t="s">
        <v>354</v>
      </c>
      <c r="D3761" s="227">
        <v>142.08000000000001</v>
      </c>
      <c r="E3761" s="227" t="s">
        <v>147</v>
      </c>
      <c r="F3761" t="s">
        <v>148</v>
      </c>
      <c r="G3761" t="s">
        <v>80</v>
      </c>
      <c r="H3761" t="s">
        <v>1536</v>
      </c>
      <c r="I3761" t="s">
        <v>1044</v>
      </c>
      <c r="J3761" t="s">
        <v>1530</v>
      </c>
    </row>
    <row r="3762" spans="1:10" x14ac:dyDescent="0.35">
      <c r="A3762" t="s">
        <v>10</v>
      </c>
      <c r="B3762" t="s">
        <v>1855</v>
      </c>
      <c r="C3762" s="227" t="s">
        <v>72</v>
      </c>
      <c r="D3762" s="227">
        <v>122.64</v>
      </c>
      <c r="E3762" s="227" t="s">
        <v>147</v>
      </c>
      <c r="F3762" t="s">
        <v>148</v>
      </c>
      <c r="G3762" t="s">
        <v>80</v>
      </c>
      <c r="H3762" t="s">
        <v>1536</v>
      </c>
      <c r="I3762" t="s">
        <v>1044</v>
      </c>
      <c r="J3762" t="s">
        <v>1530</v>
      </c>
    </row>
    <row r="3763" spans="1:10" x14ac:dyDescent="0.35">
      <c r="A3763" t="s">
        <v>10</v>
      </c>
      <c r="B3763" t="s">
        <v>1855</v>
      </c>
      <c r="C3763" s="227" t="s">
        <v>299</v>
      </c>
      <c r="D3763" s="227">
        <v>167.69</v>
      </c>
      <c r="E3763" s="227" t="s">
        <v>147</v>
      </c>
      <c r="F3763" t="s">
        <v>148</v>
      </c>
      <c r="G3763" t="s">
        <v>80</v>
      </c>
      <c r="H3763" t="s">
        <v>1536</v>
      </c>
      <c r="I3763" t="s">
        <v>1044</v>
      </c>
      <c r="J3763" t="s">
        <v>1530</v>
      </c>
    </row>
    <row r="3764" spans="1:10" x14ac:dyDescent="0.35">
      <c r="A3764" t="s">
        <v>10</v>
      </c>
      <c r="B3764" t="s">
        <v>1855</v>
      </c>
      <c r="C3764" s="227" t="s">
        <v>60</v>
      </c>
      <c r="D3764" s="227">
        <v>143.16</v>
      </c>
      <c r="E3764" s="227" t="s">
        <v>147</v>
      </c>
      <c r="F3764" t="s">
        <v>148</v>
      </c>
      <c r="G3764" t="s">
        <v>80</v>
      </c>
      <c r="H3764" t="s">
        <v>1536</v>
      </c>
      <c r="I3764" t="s">
        <v>1044</v>
      </c>
      <c r="J3764" t="s">
        <v>1530</v>
      </c>
    </row>
    <row r="3765" spans="1:10" x14ac:dyDescent="0.35">
      <c r="A3765" t="s">
        <v>10</v>
      </c>
      <c r="B3765" t="s">
        <v>1855</v>
      </c>
      <c r="C3765" s="227" t="s">
        <v>933</v>
      </c>
      <c r="D3765" s="227">
        <v>723.83</v>
      </c>
      <c r="E3765" s="227" t="s">
        <v>75</v>
      </c>
      <c r="F3765" t="s">
        <v>76</v>
      </c>
      <c r="G3765" t="s">
        <v>73</v>
      </c>
      <c r="H3765" t="s">
        <v>1536</v>
      </c>
      <c r="I3765" t="s">
        <v>1044</v>
      </c>
      <c r="J3765" t="s">
        <v>1530</v>
      </c>
    </row>
    <row r="3766" spans="1:10" x14ac:dyDescent="0.35">
      <c r="A3766" t="s">
        <v>10</v>
      </c>
      <c r="B3766" t="s">
        <v>1855</v>
      </c>
      <c r="C3766" s="227" t="s">
        <v>919</v>
      </c>
      <c r="D3766" s="227">
        <v>262.87</v>
      </c>
      <c r="E3766" s="227" t="s">
        <v>75</v>
      </c>
      <c r="F3766" t="s">
        <v>76</v>
      </c>
      <c r="G3766" t="s">
        <v>73</v>
      </c>
      <c r="H3766" t="s">
        <v>1536</v>
      </c>
      <c r="I3766" t="s">
        <v>1044</v>
      </c>
      <c r="J3766" t="s">
        <v>1530</v>
      </c>
    </row>
    <row r="3767" spans="1:10" x14ac:dyDescent="0.35">
      <c r="A3767" t="s">
        <v>10</v>
      </c>
      <c r="B3767" t="s">
        <v>1855</v>
      </c>
      <c r="C3767" s="227" t="s">
        <v>920</v>
      </c>
      <c r="D3767" s="227">
        <v>719.33</v>
      </c>
      <c r="E3767" s="227" t="s">
        <v>75</v>
      </c>
      <c r="F3767" t="s">
        <v>76</v>
      </c>
      <c r="G3767" t="s">
        <v>73</v>
      </c>
      <c r="H3767" t="s">
        <v>1536</v>
      </c>
      <c r="I3767" t="s">
        <v>1044</v>
      </c>
      <c r="J3767" t="s">
        <v>1530</v>
      </c>
    </row>
    <row r="3768" spans="1:10" x14ac:dyDescent="0.35">
      <c r="A3768" t="s">
        <v>10</v>
      </c>
      <c r="B3768" t="s">
        <v>1855</v>
      </c>
      <c r="C3768" s="227" t="s">
        <v>918</v>
      </c>
      <c r="D3768" s="227">
        <v>185.78</v>
      </c>
      <c r="E3768" s="227" t="s">
        <v>156</v>
      </c>
      <c r="F3768" t="s">
        <v>157</v>
      </c>
      <c r="G3768" t="s">
        <v>62</v>
      </c>
      <c r="H3768" t="s">
        <v>1536</v>
      </c>
      <c r="I3768" t="s">
        <v>1044</v>
      </c>
      <c r="J3768" t="s">
        <v>1530</v>
      </c>
    </row>
    <row r="3769" spans="1:10" x14ac:dyDescent="0.35">
      <c r="A3769" t="s">
        <v>10</v>
      </c>
      <c r="B3769" t="s">
        <v>1855</v>
      </c>
      <c r="C3769" s="227" t="s">
        <v>1935</v>
      </c>
      <c r="D3769" s="227">
        <v>166.47</v>
      </c>
      <c r="E3769" s="227" t="s">
        <v>497</v>
      </c>
      <c r="F3769" t="s">
        <v>598</v>
      </c>
      <c r="G3769" t="s">
        <v>62</v>
      </c>
      <c r="H3769" t="s">
        <v>1536</v>
      </c>
      <c r="I3769" t="s">
        <v>1044</v>
      </c>
      <c r="J3769" t="s">
        <v>1530</v>
      </c>
    </row>
    <row r="3770" spans="1:10" x14ac:dyDescent="0.35">
      <c r="A3770" t="s">
        <v>10</v>
      </c>
      <c r="B3770" t="s">
        <v>1855</v>
      </c>
      <c r="C3770" s="227" t="s">
        <v>142</v>
      </c>
      <c r="D3770" s="227">
        <v>143.16</v>
      </c>
      <c r="E3770" s="227" t="s">
        <v>275</v>
      </c>
      <c r="F3770" t="s">
        <v>276</v>
      </c>
      <c r="G3770" t="s">
        <v>80</v>
      </c>
      <c r="H3770" t="s">
        <v>1536</v>
      </c>
      <c r="I3770" t="s">
        <v>1044</v>
      </c>
      <c r="J3770" t="s">
        <v>1530</v>
      </c>
    </row>
    <row r="3771" spans="1:10" x14ac:dyDescent="0.35">
      <c r="A3771" t="s">
        <v>10</v>
      </c>
      <c r="B3771" t="s">
        <v>1855</v>
      </c>
      <c r="C3771" s="227" t="s">
        <v>92</v>
      </c>
      <c r="D3771" s="227">
        <v>143.37</v>
      </c>
      <c r="E3771" s="227" t="s">
        <v>165</v>
      </c>
      <c r="F3771" t="s">
        <v>166</v>
      </c>
      <c r="G3771" t="s">
        <v>80</v>
      </c>
      <c r="H3771" t="s">
        <v>1536</v>
      </c>
      <c r="I3771" t="s">
        <v>1044</v>
      </c>
      <c r="J3771" t="s">
        <v>1530</v>
      </c>
    </row>
    <row r="3772" spans="1:10" x14ac:dyDescent="0.35">
      <c r="A3772" t="s">
        <v>10</v>
      </c>
      <c r="B3772" t="s">
        <v>1936</v>
      </c>
      <c r="C3772" s="227" t="s">
        <v>853</v>
      </c>
      <c r="D3772" s="227">
        <v>76.86</v>
      </c>
      <c r="E3772" s="227" t="s">
        <v>1937</v>
      </c>
      <c r="F3772" t="s">
        <v>1938</v>
      </c>
      <c r="G3772" t="s">
        <v>179</v>
      </c>
      <c r="H3772" t="s">
        <v>1254</v>
      </c>
      <c r="I3772" t="s">
        <v>1044</v>
      </c>
      <c r="J3772" t="s">
        <v>1255</v>
      </c>
    </row>
    <row r="3773" spans="1:10" x14ac:dyDescent="0.35">
      <c r="A3773" t="s">
        <v>10</v>
      </c>
      <c r="B3773" t="s">
        <v>1936</v>
      </c>
      <c r="C3773" s="227" t="s">
        <v>668</v>
      </c>
      <c r="D3773" s="227">
        <v>134.79</v>
      </c>
      <c r="E3773" s="227" t="s">
        <v>574</v>
      </c>
      <c r="F3773" t="s">
        <v>575</v>
      </c>
      <c r="G3773" t="s">
        <v>179</v>
      </c>
      <c r="H3773" t="s">
        <v>1939</v>
      </c>
      <c r="I3773" t="s">
        <v>1032</v>
      </c>
      <c r="J3773" t="s">
        <v>1940</v>
      </c>
    </row>
    <row r="3774" spans="1:10" x14ac:dyDescent="0.35">
      <c r="A3774" t="s">
        <v>10</v>
      </c>
      <c r="B3774" t="s">
        <v>1936</v>
      </c>
      <c r="C3774" s="227" t="s">
        <v>673</v>
      </c>
      <c r="D3774" s="227">
        <v>374.73</v>
      </c>
      <c r="E3774" s="227" t="s">
        <v>574</v>
      </c>
      <c r="F3774" t="s">
        <v>575</v>
      </c>
      <c r="G3774" t="s">
        <v>179</v>
      </c>
      <c r="H3774" t="s">
        <v>1939</v>
      </c>
      <c r="I3774" t="s">
        <v>1032</v>
      </c>
      <c r="J3774" t="s">
        <v>1940</v>
      </c>
    </row>
    <row r="3775" spans="1:10" x14ac:dyDescent="0.35">
      <c r="A3775" t="s">
        <v>10</v>
      </c>
      <c r="B3775" t="s">
        <v>1936</v>
      </c>
      <c r="C3775" s="227" t="s">
        <v>582</v>
      </c>
      <c r="D3775" s="227">
        <v>1419.64</v>
      </c>
      <c r="E3775" s="227" t="s">
        <v>72</v>
      </c>
      <c r="F3775" t="s">
        <v>311</v>
      </c>
      <c r="G3775" t="s">
        <v>312</v>
      </c>
      <c r="H3775" t="s">
        <v>1031</v>
      </c>
      <c r="I3775" t="s">
        <v>1032</v>
      </c>
      <c r="J3775" t="s">
        <v>1033</v>
      </c>
    </row>
    <row r="3776" spans="1:10" x14ac:dyDescent="0.35">
      <c r="A3776" t="s">
        <v>10</v>
      </c>
      <c r="B3776" t="s">
        <v>1936</v>
      </c>
      <c r="C3776" s="227" t="s">
        <v>524</v>
      </c>
      <c r="D3776" s="227">
        <v>1942.42</v>
      </c>
      <c r="E3776" s="227" t="s">
        <v>574</v>
      </c>
      <c r="F3776" t="s">
        <v>575</v>
      </c>
      <c r="G3776" t="s">
        <v>179</v>
      </c>
      <c r="H3776" t="s">
        <v>1031</v>
      </c>
      <c r="I3776" t="s">
        <v>1032</v>
      </c>
      <c r="J3776" t="s">
        <v>1033</v>
      </c>
    </row>
    <row r="3777" spans="1:10" x14ac:dyDescent="0.35">
      <c r="A3777" t="s">
        <v>10</v>
      </c>
      <c r="B3777" t="s">
        <v>1936</v>
      </c>
      <c r="C3777" s="227" t="s">
        <v>579</v>
      </c>
      <c r="D3777" s="227">
        <v>1778.35</v>
      </c>
      <c r="E3777" s="227" t="s">
        <v>574</v>
      </c>
      <c r="F3777" t="s">
        <v>575</v>
      </c>
      <c r="G3777" t="s">
        <v>179</v>
      </c>
      <c r="H3777" t="s">
        <v>1031</v>
      </c>
      <c r="I3777" t="s">
        <v>1032</v>
      </c>
      <c r="J3777" t="s">
        <v>1033</v>
      </c>
    </row>
    <row r="3778" spans="1:10" x14ac:dyDescent="0.35">
      <c r="A3778" t="s">
        <v>10</v>
      </c>
      <c r="B3778" t="s">
        <v>1936</v>
      </c>
      <c r="C3778" s="227" t="s">
        <v>433</v>
      </c>
      <c r="D3778" s="227">
        <v>149.82</v>
      </c>
      <c r="E3778" s="227" t="s">
        <v>574</v>
      </c>
      <c r="F3778" t="s">
        <v>575</v>
      </c>
      <c r="G3778" t="s">
        <v>179</v>
      </c>
      <c r="H3778" t="s">
        <v>1941</v>
      </c>
      <c r="I3778" t="s">
        <v>1942</v>
      </c>
      <c r="J3778" t="s">
        <v>1941</v>
      </c>
    </row>
    <row r="3779" spans="1:10" x14ac:dyDescent="0.35">
      <c r="A3779" t="s">
        <v>10</v>
      </c>
      <c r="B3779" t="s">
        <v>1936</v>
      </c>
      <c r="C3779" s="227" t="s">
        <v>851</v>
      </c>
      <c r="D3779" s="227">
        <v>71.040000000000006</v>
      </c>
      <c r="E3779" s="227" t="s">
        <v>11</v>
      </c>
      <c r="F3779" t="s">
        <v>12</v>
      </c>
      <c r="G3779" t="s">
        <v>13</v>
      </c>
      <c r="H3779" t="s">
        <v>14</v>
      </c>
      <c r="I3779" t="s">
        <v>15</v>
      </c>
      <c r="J3779" t="s">
        <v>16</v>
      </c>
    </row>
    <row r="3780" spans="1:10" x14ac:dyDescent="0.35">
      <c r="A3780" t="s">
        <v>10</v>
      </c>
      <c r="B3780" t="s">
        <v>1936</v>
      </c>
      <c r="C3780" s="227" t="s">
        <v>500</v>
      </c>
      <c r="D3780" s="227">
        <v>1640.38</v>
      </c>
      <c r="E3780" s="227" t="s">
        <v>574</v>
      </c>
      <c r="F3780" t="s">
        <v>575</v>
      </c>
      <c r="G3780" t="s">
        <v>179</v>
      </c>
      <c r="H3780" t="s">
        <v>1325</v>
      </c>
      <c r="I3780" t="s">
        <v>1044</v>
      </c>
      <c r="J3780" t="s">
        <v>1255</v>
      </c>
    </row>
    <row r="3781" spans="1:10" x14ac:dyDescent="0.35">
      <c r="A3781" t="s">
        <v>10</v>
      </c>
      <c r="B3781" t="s">
        <v>1936</v>
      </c>
      <c r="C3781" s="227" t="s">
        <v>499</v>
      </c>
      <c r="D3781" s="227">
        <v>33.4</v>
      </c>
      <c r="E3781" s="227" t="s">
        <v>1937</v>
      </c>
      <c r="F3781" t="s">
        <v>1938</v>
      </c>
      <c r="G3781" t="s">
        <v>179</v>
      </c>
      <c r="H3781" t="s">
        <v>1325</v>
      </c>
      <c r="I3781" t="s">
        <v>1044</v>
      </c>
      <c r="J3781" t="s">
        <v>1255</v>
      </c>
    </row>
    <row r="3782" spans="1:10" x14ac:dyDescent="0.35">
      <c r="A3782" t="s">
        <v>10</v>
      </c>
      <c r="B3782" t="s">
        <v>1936</v>
      </c>
      <c r="C3782" s="227" t="s">
        <v>852</v>
      </c>
      <c r="D3782" s="227">
        <v>79.98</v>
      </c>
      <c r="E3782" s="227" t="s">
        <v>1937</v>
      </c>
      <c r="F3782" t="s">
        <v>1938</v>
      </c>
      <c r="G3782" t="s">
        <v>179</v>
      </c>
      <c r="H3782" t="s">
        <v>1325</v>
      </c>
      <c r="I3782" t="s">
        <v>1044</v>
      </c>
      <c r="J3782" t="s">
        <v>1255</v>
      </c>
    </row>
    <row r="3783" spans="1:10" x14ac:dyDescent="0.35">
      <c r="A3783" t="s">
        <v>10</v>
      </c>
      <c r="B3783" t="s">
        <v>1943</v>
      </c>
      <c r="C3783" s="227" t="s">
        <v>246</v>
      </c>
      <c r="D3783" s="227">
        <v>0.74</v>
      </c>
      <c r="E3783" s="227" t="s">
        <v>41</v>
      </c>
      <c r="F3783" t="s">
        <v>42</v>
      </c>
      <c r="G3783" t="s">
        <v>13</v>
      </c>
      <c r="H3783" t="s">
        <v>14</v>
      </c>
      <c r="I3783" t="s">
        <v>15</v>
      </c>
      <c r="J3783" t="s">
        <v>16</v>
      </c>
    </row>
    <row r="3784" spans="1:10" x14ac:dyDescent="0.35">
      <c r="A3784" t="s">
        <v>10</v>
      </c>
      <c r="B3784" t="s">
        <v>1943</v>
      </c>
      <c r="C3784" s="227" t="s">
        <v>43</v>
      </c>
      <c r="D3784" s="227">
        <v>2</v>
      </c>
      <c r="E3784" s="227" t="s">
        <v>41</v>
      </c>
      <c r="F3784" t="s">
        <v>42</v>
      </c>
      <c r="G3784" t="s">
        <v>13</v>
      </c>
      <c r="H3784" t="s">
        <v>14</v>
      </c>
      <c r="I3784" t="s">
        <v>15</v>
      </c>
      <c r="J3784" t="s">
        <v>16</v>
      </c>
    </row>
    <row r="3785" spans="1:10" x14ac:dyDescent="0.35">
      <c r="A3785" t="s">
        <v>10</v>
      </c>
      <c r="B3785" t="s">
        <v>1943</v>
      </c>
      <c r="C3785" s="227" t="s">
        <v>390</v>
      </c>
      <c r="D3785" s="227">
        <v>64.59</v>
      </c>
      <c r="E3785" s="227" t="s">
        <v>511</v>
      </c>
      <c r="F3785" t="s">
        <v>512</v>
      </c>
      <c r="G3785" t="s">
        <v>13</v>
      </c>
      <c r="H3785" t="s">
        <v>14</v>
      </c>
      <c r="I3785" t="s">
        <v>15</v>
      </c>
      <c r="J3785" t="s">
        <v>16</v>
      </c>
    </row>
    <row r="3786" spans="1:10" x14ac:dyDescent="0.35">
      <c r="A3786" t="s">
        <v>10</v>
      </c>
      <c r="B3786" t="s">
        <v>1943</v>
      </c>
      <c r="C3786" s="227" t="s">
        <v>40</v>
      </c>
      <c r="D3786" s="227">
        <v>0.95</v>
      </c>
      <c r="E3786" s="227" t="s">
        <v>41</v>
      </c>
      <c r="F3786" t="s">
        <v>42</v>
      </c>
      <c r="G3786" t="s">
        <v>13</v>
      </c>
      <c r="H3786" t="s">
        <v>14</v>
      </c>
      <c r="I3786" t="s">
        <v>15</v>
      </c>
      <c r="J3786" t="s">
        <v>16</v>
      </c>
    </row>
    <row r="3787" spans="1:10" x14ac:dyDescent="0.35">
      <c r="A3787" t="s">
        <v>10</v>
      </c>
      <c r="B3787" t="s">
        <v>1943</v>
      </c>
      <c r="C3787" s="227" t="s">
        <v>39</v>
      </c>
      <c r="D3787" s="227">
        <v>28.88</v>
      </c>
      <c r="E3787" s="227" t="s">
        <v>31</v>
      </c>
      <c r="F3787" t="s">
        <v>32</v>
      </c>
      <c r="G3787" t="s">
        <v>13</v>
      </c>
      <c r="H3787" t="s">
        <v>14</v>
      </c>
      <c r="I3787" t="s">
        <v>15</v>
      </c>
      <c r="J3787" t="s">
        <v>16</v>
      </c>
    </row>
    <row r="3788" spans="1:10" x14ac:dyDescent="0.35">
      <c r="A3788" t="s">
        <v>10</v>
      </c>
      <c r="B3788" t="s">
        <v>1943</v>
      </c>
      <c r="C3788" s="227" t="s">
        <v>243</v>
      </c>
      <c r="D3788" s="227">
        <v>42.95</v>
      </c>
      <c r="E3788" s="227" t="s">
        <v>31</v>
      </c>
      <c r="F3788" t="s">
        <v>32</v>
      </c>
      <c r="G3788" t="s">
        <v>13</v>
      </c>
      <c r="H3788" t="s">
        <v>14</v>
      </c>
      <c r="I3788" t="s">
        <v>15</v>
      </c>
      <c r="J3788" t="s">
        <v>16</v>
      </c>
    </row>
    <row r="3789" spans="1:10" x14ac:dyDescent="0.35">
      <c r="A3789" t="s">
        <v>10</v>
      </c>
      <c r="B3789" t="s">
        <v>1943</v>
      </c>
      <c r="C3789" s="227" t="s">
        <v>17</v>
      </c>
      <c r="D3789" s="227">
        <v>75.58</v>
      </c>
      <c r="E3789" s="227" t="s">
        <v>18</v>
      </c>
      <c r="F3789" t="s">
        <v>19</v>
      </c>
      <c r="G3789" t="s">
        <v>13</v>
      </c>
      <c r="H3789" t="s">
        <v>14</v>
      </c>
      <c r="I3789" t="s">
        <v>15</v>
      </c>
      <c r="J3789" t="s">
        <v>16</v>
      </c>
    </row>
    <row r="3790" spans="1:10" x14ac:dyDescent="0.35">
      <c r="A3790" t="s">
        <v>10</v>
      </c>
      <c r="B3790" t="s">
        <v>1943</v>
      </c>
      <c r="C3790" s="227" t="s">
        <v>20</v>
      </c>
      <c r="D3790" s="227">
        <v>74.05</v>
      </c>
      <c r="E3790" s="227" t="s">
        <v>18</v>
      </c>
      <c r="F3790" t="s">
        <v>19</v>
      </c>
      <c r="G3790" t="s">
        <v>13</v>
      </c>
      <c r="H3790" t="s">
        <v>14</v>
      </c>
      <c r="I3790" t="s">
        <v>15</v>
      </c>
      <c r="J3790" t="s">
        <v>16</v>
      </c>
    </row>
    <row r="3791" spans="1:10" x14ac:dyDescent="0.35">
      <c r="A3791" t="s">
        <v>10</v>
      </c>
      <c r="B3791" t="s">
        <v>1943</v>
      </c>
      <c r="C3791" s="227" t="s">
        <v>337</v>
      </c>
      <c r="D3791" s="227">
        <v>92.52</v>
      </c>
      <c r="E3791" s="227" t="s">
        <v>18</v>
      </c>
      <c r="F3791" t="s">
        <v>19</v>
      </c>
      <c r="G3791" t="s">
        <v>13</v>
      </c>
      <c r="H3791" t="s">
        <v>14</v>
      </c>
      <c r="I3791" t="s">
        <v>15</v>
      </c>
      <c r="J3791" t="s">
        <v>16</v>
      </c>
    </row>
    <row r="3792" spans="1:10" x14ac:dyDescent="0.35">
      <c r="A3792" t="s">
        <v>10</v>
      </c>
      <c r="B3792" t="s">
        <v>1943</v>
      </c>
      <c r="C3792" s="227" t="s">
        <v>24</v>
      </c>
      <c r="D3792" s="227">
        <v>104.3</v>
      </c>
      <c r="E3792" s="227" t="s">
        <v>18</v>
      </c>
      <c r="F3792" t="s">
        <v>19</v>
      </c>
      <c r="G3792" t="s">
        <v>13</v>
      </c>
      <c r="H3792" t="s">
        <v>14</v>
      </c>
      <c r="I3792" t="s">
        <v>15</v>
      </c>
      <c r="J3792" t="s">
        <v>16</v>
      </c>
    </row>
    <row r="3793" spans="1:10" x14ac:dyDescent="0.35">
      <c r="A3793" t="s">
        <v>10</v>
      </c>
      <c r="B3793" t="s">
        <v>1943</v>
      </c>
      <c r="C3793" s="227" t="s">
        <v>49</v>
      </c>
      <c r="D3793" s="227">
        <v>52.04</v>
      </c>
      <c r="E3793" s="227" t="s">
        <v>50</v>
      </c>
      <c r="F3793" t="s">
        <v>51</v>
      </c>
      <c r="G3793" t="s">
        <v>13</v>
      </c>
      <c r="H3793" t="s">
        <v>14</v>
      </c>
      <c r="I3793" t="s">
        <v>15</v>
      </c>
      <c r="J3793" t="s">
        <v>16</v>
      </c>
    </row>
    <row r="3794" spans="1:10" x14ac:dyDescent="0.35">
      <c r="A3794" t="s">
        <v>10</v>
      </c>
      <c r="B3794" t="s">
        <v>1943</v>
      </c>
      <c r="C3794" s="227" t="s">
        <v>53</v>
      </c>
      <c r="D3794" s="227">
        <v>45.59</v>
      </c>
      <c r="E3794" s="227" t="s">
        <v>50</v>
      </c>
      <c r="F3794" t="s">
        <v>51</v>
      </c>
      <c r="G3794" t="s">
        <v>13</v>
      </c>
      <c r="H3794" t="s">
        <v>14</v>
      </c>
      <c r="I3794" t="s">
        <v>15</v>
      </c>
      <c r="J3794" t="s">
        <v>16</v>
      </c>
    </row>
    <row r="3795" spans="1:10" x14ac:dyDescent="0.35">
      <c r="A3795" t="s">
        <v>10</v>
      </c>
      <c r="B3795" t="s">
        <v>1943</v>
      </c>
      <c r="C3795" s="227" t="s">
        <v>224</v>
      </c>
      <c r="D3795" s="227">
        <v>48.3</v>
      </c>
      <c r="E3795" s="227" t="s">
        <v>50</v>
      </c>
      <c r="F3795" t="s">
        <v>51</v>
      </c>
      <c r="G3795" t="s">
        <v>13</v>
      </c>
      <c r="H3795" t="s">
        <v>14</v>
      </c>
      <c r="I3795" t="s">
        <v>15</v>
      </c>
      <c r="J3795" t="s">
        <v>16</v>
      </c>
    </row>
    <row r="3796" spans="1:10" x14ac:dyDescent="0.35">
      <c r="A3796" t="s">
        <v>10</v>
      </c>
      <c r="B3796" t="s">
        <v>1943</v>
      </c>
      <c r="C3796" s="227" t="s">
        <v>292</v>
      </c>
      <c r="D3796" s="227">
        <v>38.74</v>
      </c>
      <c r="E3796" s="227" t="s">
        <v>50</v>
      </c>
      <c r="F3796" t="s">
        <v>51</v>
      </c>
      <c r="G3796" t="s">
        <v>13</v>
      </c>
      <c r="H3796" t="s">
        <v>14</v>
      </c>
      <c r="I3796" t="s">
        <v>15</v>
      </c>
      <c r="J3796" t="s">
        <v>16</v>
      </c>
    </row>
    <row r="3797" spans="1:10" x14ac:dyDescent="0.35">
      <c r="A3797" t="s">
        <v>10</v>
      </c>
      <c r="B3797" t="s">
        <v>1943</v>
      </c>
      <c r="C3797" s="227" t="s">
        <v>218</v>
      </c>
      <c r="D3797" s="227">
        <v>24.37</v>
      </c>
      <c r="E3797" s="227" t="s">
        <v>50</v>
      </c>
      <c r="F3797" t="s">
        <v>51</v>
      </c>
      <c r="G3797" t="s">
        <v>13</v>
      </c>
      <c r="H3797" t="s">
        <v>14</v>
      </c>
      <c r="I3797" t="s">
        <v>15</v>
      </c>
      <c r="J3797" t="s">
        <v>16</v>
      </c>
    </row>
    <row r="3798" spans="1:10" x14ac:dyDescent="0.35">
      <c r="A3798" t="s">
        <v>10</v>
      </c>
      <c r="B3798" t="s">
        <v>1943</v>
      </c>
      <c r="C3798" s="227" t="s">
        <v>219</v>
      </c>
      <c r="D3798" s="227">
        <v>37.08</v>
      </c>
      <c r="E3798" s="227" t="s">
        <v>50</v>
      </c>
      <c r="F3798" t="s">
        <v>51</v>
      </c>
      <c r="G3798" t="s">
        <v>13</v>
      </c>
      <c r="H3798" t="s">
        <v>14</v>
      </c>
      <c r="I3798" t="s">
        <v>15</v>
      </c>
      <c r="J3798" t="s">
        <v>16</v>
      </c>
    </row>
    <row r="3799" spans="1:10" x14ac:dyDescent="0.35">
      <c r="A3799" t="s">
        <v>10</v>
      </c>
      <c r="B3799" t="s">
        <v>1943</v>
      </c>
      <c r="C3799" s="227" t="s">
        <v>768</v>
      </c>
      <c r="D3799" s="227">
        <v>514.77</v>
      </c>
      <c r="E3799" s="227" t="s">
        <v>769</v>
      </c>
      <c r="F3799" t="s">
        <v>770</v>
      </c>
      <c r="G3799" t="s">
        <v>13</v>
      </c>
      <c r="H3799" t="s">
        <v>14</v>
      </c>
      <c r="I3799" t="s">
        <v>15</v>
      </c>
      <c r="J3799" t="s">
        <v>16</v>
      </c>
    </row>
    <row r="3800" spans="1:10" x14ac:dyDescent="0.35">
      <c r="A3800" t="s">
        <v>10</v>
      </c>
      <c r="B3800" t="s">
        <v>1943</v>
      </c>
      <c r="C3800" s="227" t="s">
        <v>359</v>
      </c>
      <c r="D3800" s="227">
        <v>70.010000000000005</v>
      </c>
      <c r="E3800" s="227" t="s">
        <v>936</v>
      </c>
      <c r="F3800" t="s">
        <v>937</v>
      </c>
      <c r="G3800" t="s">
        <v>595</v>
      </c>
      <c r="H3800" t="s">
        <v>1144</v>
      </c>
      <c r="I3800" t="s">
        <v>15</v>
      </c>
      <c r="J3800" t="s">
        <v>372</v>
      </c>
    </row>
    <row r="3801" spans="1:10" x14ac:dyDescent="0.35">
      <c r="A3801" t="s">
        <v>10</v>
      </c>
      <c r="B3801" t="s">
        <v>1943</v>
      </c>
      <c r="C3801" s="227" t="s">
        <v>484</v>
      </c>
      <c r="D3801" s="227">
        <v>129.80000000000001</v>
      </c>
      <c r="E3801" s="227" t="s">
        <v>936</v>
      </c>
      <c r="F3801" t="s">
        <v>937</v>
      </c>
      <c r="G3801" t="s">
        <v>595</v>
      </c>
      <c r="H3801" t="s">
        <v>1144</v>
      </c>
      <c r="I3801" t="s">
        <v>15</v>
      </c>
      <c r="J3801" t="s">
        <v>372</v>
      </c>
    </row>
    <row r="3802" spans="1:10" x14ac:dyDescent="0.35">
      <c r="A3802" t="s">
        <v>10</v>
      </c>
      <c r="B3802" t="s">
        <v>1943</v>
      </c>
      <c r="C3802" s="227" t="s">
        <v>472</v>
      </c>
      <c r="D3802" s="227">
        <v>136.5</v>
      </c>
      <c r="E3802" s="227" t="s">
        <v>936</v>
      </c>
      <c r="F3802" t="s">
        <v>937</v>
      </c>
      <c r="G3802" t="s">
        <v>595</v>
      </c>
      <c r="H3802" t="s">
        <v>1144</v>
      </c>
      <c r="I3802" t="s">
        <v>15</v>
      </c>
      <c r="J3802" t="s">
        <v>372</v>
      </c>
    </row>
    <row r="3803" spans="1:10" x14ac:dyDescent="0.35">
      <c r="A3803" t="s">
        <v>10</v>
      </c>
      <c r="B3803" t="s">
        <v>1943</v>
      </c>
      <c r="C3803" s="227" t="s">
        <v>810</v>
      </c>
      <c r="D3803" s="227">
        <v>16.37</v>
      </c>
      <c r="E3803" s="227" t="s">
        <v>936</v>
      </c>
      <c r="F3803" t="s">
        <v>937</v>
      </c>
      <c r="G3803" t="s">
        <v>595</v>
      </c>
      <c r="H3803" t="s">
        <v>1144</v>
      </c>
      <c r="I3803" t="s">
        <v>15</v>
      </c>
      <c r="J3803" t="s">
        <v>372</v>
      </c>
    </row>
    <row r="3804" spans="1:10" x14ac:dyDescent="0.35">
      <c r="A3804" t="s">
        <v>10</v>
      </c>
      <c r="B3804" t="s">
        <v>1943</v>
      </c>
      <c r="C3804" s="227" t="s">
        <v>705</v>
      </c>
      <c r="D3804" s="227">
        <v>156.07</v>
      </c>
      <c r="E3804" s="227" t="s">
        <v>936</v>
      </c>
      <c r="F3804" t="s">
        <v>937</v>
      </c>
      <c r="G3804" t="s">
        <v>595</v>
      </c>
      <c r="H3804" t="s">
        <v>1144</v>
      </c>
      <c r="I3804" t="s">
        <v>15</v>
      </c>
      <c r="J3804" t="s">
        <v>372</v>
      </c>
    </row>
    <row r="3805" spans="1:10" x14ac:dyDescent="0.35">
      <c r="A3805" t="s">
        <v>10</v>
      </c>
      <c r="B3805" t="s">
        <v>1943</v>
      </c>
      <c r="C3805" s="227" t="s">
        <v>358</v>
      </c>
      <c r="D3805" s="227">
        <v>36.409999999999997</v>
      </c>
      <c r="E3805" s="227" t="s">
        <v>936</v>
      </c>
      <c r="F3805" t="s">
        <v>937</v>
      </c>
      <c r="G3805" t="s">
        <v>595</v>
      </c>
      <c r="H3805" t="s">
        <v>1144</v>
      </c>
      <c r="I3805" t="s">
        <v>15</v>
      </c>
      <c r="J3805" t="s">
        <v>372</v>
      </c>
    </row>
    <row r="3806" spans="1:10" x14ac:dyDescent="0.35">
      <c r="A3806" t="s">
        <v>10</v>
      </c>
      <c r="B3806" t="s">
        <v>1943</v>
      </c>
      <c r="C3806" s="227" t="s">
        <v>905</v>
      </c>
      <c r="D3806" s="227">
        <v>36.409999999999997</v>
      </c>
      <c r="E3806" s="227" t="s">
        <v>936</v>
      </c>
      <c r="F3806" t="s">
        <v>937</v>
      </c>
      <c r="G3806" t="s">
        <v>595</v>
      </c>
      <c r="H3806" t="s">
        <v>1144</v>
      </c>
      <c r="I3806" t="s">
        <v>15</v>
      </c>
      <c r="J3806" t="s">
        <v>372</v>
      </c>
    </row>
    <row r="3807" spans="1:10" x14ac:dyDescent="0.35">
      <c r="A3807" t="s">
        <v>10</v>
      </c>
      <c r="B3807" t="s">
        <v>1943</v>
      </c>
      <c r="C3807" s="227" t="s">
        <v>288</v>
      </c>
      <c r="D3807" s="227">
        <v>238.56</v>
      </c>
      <c r="E3807" s="227" t="s">
        <v>11</v>
      </c>
      <c r="F3807" t="s">
        <v>12</v>
      </c>
      <c r="G3807" t="s">
        <v>13</v>
      </c>
      <c r="H3807" t="s">
        <v>14</v>
      </c>
      <c r="I3807" t="s">
        <v>15</v>
      </c>
      <c r="J3807" t="s">
        <v>16</v>
      </c>
    </row>
    <row r="3808" spans="1:10" x14ac:dyDescent="0.35">
      <c r="A3808" t="s">
        <v>10</v>
      </c>
      <c r="B3808" t="s">
        <v>1943</v>
      </c>
      <c r="C3808" s="227" t="s">
        <v>245</v>
      </c>
      <c r="D3808" s="227">
        <v>0.78</v>
      </c>
      <c r="E3808" s="227" t="s">
        <v>41</v>
      </c>
      <c r="F3808" t="s">
        <v>42</v>
      </c>
      <c r="G3808" t="s">
        <v>13</v>
      </c>
      <c r="H3808" t="s">
        <v>14</v>
      </c>
      <c r="I3808" t="s">
        <v>15</v>
      </c>
      <c r="J3808" t="s">
        <v>16</v>
      </c>
    </row>
    <row r="3809" spans="1:10" x14ac:dyDescent="0.35">
      <c r="A3809" t="s">
        <v>10</v>
      </c>
      <c r="B3809" t="s">
        <v>1943</v>
      </c>
      <c r="C3809" s="227" t="s">
        <v>397</v>
      </c>
      <c r="D3809" s="227">
        <v>25.64</v>
      </c>
      <c r="E3809" s="227" t="s">
        <v>50</v>
      </c>
      <c r="F3809" t="s">
        <v>51</v>
      </c>
      <c r="G3809" t="s">
        <v>13</v>
      </c>
      <c r="H3809" t="s">
        <v>1144</v>
      </c>
      <c r="I3809" t="s">
        <v>15</v>
      </c>
      <c r="J3809" t="s">
        <v>372</v>
      </c>
    </row>
    <row r="3810" spans="1:10" x14ac:dyDescent="0.35">
      <c r="A3810" t="s">
        <v>10</v>
      </c>
      <c r="B3810" t="s">
        <v>1943</v>
      </c>
      <c r="C3810" s="227" t="s">
        <v>689</v>
      </c>
      <c r="D3810" s="227">
        <v>180.51</v>
      </c>
      <c r="E3810" s="227" t="s">
        <v>123</v>
      </c>
      <c r="F3810" t="s">
        <v>456</v>
      </c>
      <c r="G3810" t="s">
        <v>457</v>
      </c>
      <c r="H3810" t="s">
        <v>1138</v>
      </c>
      <c r="I3810" t="s">
        <v>1044</v>
      </c>
      <c r="J3810" t="s">
        <v>1139</v>
      </c>
    </row>
    <row r="3811" spans="1:10" x14ac:dyDescent="0.35">
      <c r="A3811" t="s">
        <v>10</v>
      </c>
      <c r="B3811" t="s">
        <v>1943</v>
      </c>
      <c r="C3811" s="227" t="s">
        <v>690</v>
      </c>
      <c r="D3811" s="227">
        <v>25.22</v>
      </c>
      <c r="E3811" s="227" t="s">
        <v>123</v>
      </c>
      <c r="F3811" t="s">
        <v>456</v>
      </c>
      <c r="G3811" t="s">
        <v>457</v>
      </c>
      <c r="H3811" t="s">
        <v>1138</v>
      </c>
      <c r="I3811" t="s">
        <v>1044</v>
      </c>
      <c r="J3811" t="s">
        <v>1139</v>
      </c>
    </row>
    <row r="3812" spans="1:10" x14ac:dyDescent="0.35">
      <c r="A3812" t="s">
        <v>10</v>
      </c>
      <c r="B3812" t="s">
        <v>1943</v>
      </c>
      <c r="C3812" s="227" t="s">
        <v>687</v>
      </c>
      <c r="D3812" s="227">
        <v>13.08</v>
      </c>
      <c r="E3812" s="227" t="s">
        <v>123</v>
      </c>
      <c r="F3812" t="s">
        <v>456</v>
      </c>
      <c r="G3812" t="s">
        <v>457</v>
      </c>
      <c r="H3812" t="s">
        <v>1138</v>
      </c>
      <c r="I3812" t="s">
        <v>1044</v>
      </c>
      <c r="J3812" t="s">
        <v>1139</v>
      </c>
    </row>
    <row r="3813" spans="1:10" x14ac:dyDescent="0.35">
      <c r="A3813" t="s">
        <v>10</v>
      </c>
      <c r="B3813" t="s">
        <v>1943</v>
      </c>
      <c r="C3813" s="227" t="s">
        <v>115</v>
      </c>
      <c r="D3813" s="227">
        <v>175.58</v>
      </c>
      <c r="E3813" s="227" t="s">
        <v>123</v>
      </c>
      <c r="F3813" t="s">
        <v>456</v>
      </c>
      <c r="G3813" t="s">
        <v>457</v>
      </c>
      <c r="H3813" t="s">
        <v>1138</v>
      </c>
      <c r="I3813" t="s">
        <v>1044</v>
      </c>
      <c r="J3813" t="s">
        <v>1139</v>
      </c>
    </row>
    <row r="3814" spans="1:10" x14ac:dyDescent="0.35">
      <c r="A3814" t="s">
        <v>10</v>
      </c>
      <c r="B3814" t="s">
        <v>1943</v>
      </c>
      <c r="C3814" s="227" t="s">
        <v>362</v>
      </c>
      <c r="D3814" s="227">
        <v>11.26</v>
      </c>
      <c r="E3814" s="227" t="s">
        <v>123</v>
      </c>
      <c r="F3814" t="s">
        <v>456</v>
      </c>
      <c r="G3814" t="s">
        <v>457</v>
      </c>
      <c r="H3814" t="s">
        <v>1138</v>
      </c>
      <c r="I3814" t="s">
        <v>1044</v>
      </c>
      <c r="J3814" t="s">
        <v>1139</v>
      </c>
    </row>
    <row r="3815" spans="1:10" x14ac:dyDescent="0.35">
      <c r="A3815" t="s">
        <v>10</v>
      </c>
      <c r="B3815" t="s">
        <v>1943</v>
      </c>
      <c r="C3815" s="227" t="s">
        <v>151</v>
      </c>
      <c r="D3815" s="227">
        <v>134.19999999999999</v>
      </c>
      <c r="E3815" s="227" t="s">
        <v>123</v>
      </c>
      <c r="F3815" t="s">
        <v>456</v>
      </c>
      <c r="G3815" t="s">
        <v>457</v>
      </c>
      <c r="H3815" t="s">
        <v>1138</v>
      </c>
      <c r="I3815" t="s">
        <v>1044</v>
      </c>
      <c r="J3815" t="s">
        <v>1139</v>
      </c>
    </row>
    <row r="3816" spans="1:10" x14ac:dyDescent="0.35">
      <c r="A3816" t="s">
        <v>10</v>
      </c>
      <c r="B3816" t="s">
        <v>1943</v>
      </c>
      <c r="C3816" s="227" t="s">
        <v>318</v>
      </c>
      <c r="D3816" s="227">
        <v>59.89</v>
      </c>
      <c r="E3816" s="227" t="s">
        <v>123</v>
      </c>
      <c r="F3816" t="s">
        <v>456</v>
      </c>
      <c r="G3816" t="s">
        <v>457</v>
      </c>
      <c r="H3816" t="s">
        <v>1138</v>
      </c>
      <c r="I3816" t="s">
        <v>1044</v>
      </c>
      <c r="J3816" t="s">
        <v>1139</v>
      </c>
    </row>
    <row r="3817" spans="1:10" x14ac:dyDescent="0.35">
      <c r="A3817" t="s">
        <v>10</v>
      </c>
      <c r="B3817" t="s">
        <v>1943</v>
      </c>
      <c r="C3817" s="227" t="s">
        <v>152</v>
      </c>
      <c r="D3817" s="227">
        <v>283.17</v>
      </c>
      <c r="E3817" s="227" t="s">
        <v>123</v>
      </c>
      <c r="F3817" t="s">
        <v>456</v>
      </c>
      <c r="G3817" t="s">
        <v>457</v>
      </c>
      <c r="H3817" t="s">
        <v>1138</v>
      </c>
      <c r="I3817" t="s">
        <v>1044</v>
      </c>
      <c r="J3817" t="s">
        <v>1139</v>
      </c>
    </row>
    <row r="3818" spans="1:10" x14ac:dyDescent="0.35">
      <c r="A3818" t="s">
        <v>10</v>
      </c>
      <c r="B3818" t="s">
        <v>1943</v>
      </c>
      <c r="C3818" s="227" t="s">
        <v>106</v>
      </c>
      <c r="D3818" s="227">
        <v>127.79</v>
      </c>
      <c r="E3818" s="227" t="s">
        <v>123</v>
      </c>
      <c r="F3818" t="s">
        <v>456</v>
      </c>
      <c r="G3818" t="s">
        <v>457</v>
      </c>
      <c r="H3818" t="s">
        <v>1138</v>
      </c>
      <c r="I3818" t="s">
        <v>1044</v>
      </c>
      <c r="J3818" t="s">
        <v>1139</v>
      </c>
    </row>
    <row r="3819" spans="1:10" x14ac:dyDescent="0.35">
      <c r="A3819" t="s">
        <v>10</v>
      </c>
      <c r="B3819" t="s">
        <v>1943</v>
      </c>
      <c r="C3819" s="227" t="s">
        <v>119</v>
      </c>
      <c r="D3819" s="227">
        <v>19.12</v>
      </c>
      <c r="E3819" s="227" t="s">
        <v>123</v>
      </c>
      <c r="F3819" t="s">
        <v>456</v>
      </c>
      <c r="G3819" t="s">
        <v>457</v>
      </c>
      <c r="H3819" t="s">
        <v>1138</v>
      </c>
      <c r="I3819" t="s">
        <v>1044</v>
      </c>
      <c r="J3819" t="s">
        <v>1139</v>
      </c>
    </row>
    <row r="3820" spans="1:10" x14ac:dyDescent="0.35">
      <c r="A3820" t="s">
        <v>10</v>
      </c>
      <c r="B3820" t="s">
        <v>1943</v>
      </c>
      <c r="C3820" s="227" t="s">
        <v>103</v>
      </c>
      <c r="D3820" s="227">
        <v>13.48</v>
      </c>
      <c r="E3820" s="227" t="s">
        <v>123</v>
      </c>
      <c r="F3820" t="s">
        <v>456</v>
      </c>
      <c r="G3820" t="s">
        <v>457</v>
      </c>
      <c r="H3820" t="s">
        <v>1138</v>
      </c>
      <c r="I3820" t="s">
        <v>1044</v>
      </c>
      <c r="J3820" t="s">
        <v>1139</v>
      </c>
    </row>
    <row r="3821" spans="1:10" x14ac:dyDescent="0.35">
      <c r="A3821" t="s">
        <v>10</v>
      </c>
      <c r="B3821" t="s">
        <v>1943</v>
      </c>
      <c r="C3821" s="227" t="s">
        <v>104</v>
      </c>
      <c r="D3821" s="227">
        <v>153.02000000000001</v>
      </c>
      <c r="E3821" s="227" t="s">
        <v>123</v>
      </c>
      <c r="F3821" t="s">
        <v>456</v>
      </c>
      <c r="G3821" t="s">
        <v>457</v>
      </c>
      <c r="H3821" t="s">
        <v>1138</v>
      </c>
      <c r="I3821" t="s">
        <v>1044</v>
      </c>
      <c r="J3821" t="s">
        <v>1139</v>
      </c>
    </row>
    <row r="3822" spans="1:10" x14ac:dyDescent="0.35">
      <c r="A3822" t="s">
        <v>10</v>
      </c>
      <c r="B3822" t="s">
        <v>1943</v>
      </c>
      <c r="C3822" s="227" t="s">
        <v>488</v>
      </c>
      <c r="D3822" s="227">
        <v>14.97</v>
      </c>
      <c r="E3822" s="227" t="s">
        <v>123</v>
      </c>
      <c r="F3822" t="s">
        <v>456</v>
      </c>
      <c r="G3822" t="s">
        <v>457</v>
      </c>
      <c r="H3822" t="s">
        <v>1138</v>
      </c>
      <c r="I3822" t="s">
        <v>1044</v>
      </c>
      <c r="J3822" t="s">
        <v>1139</v>
      </c>
    </row>
    <row r="3823" spans="1:10" x14ac:dyDescent="0.35">
      <c r="A3823" t="s">
        <v>10</v>
      </c>
      <c r="B3823" t="s">
        <v>1943</v>
      </c>
      <c r="C3823" s="227" t="s">
        <v>126</v>
      </c>
      <c r="D3823" s="227">
        <v>251.42</v>
      </c>
      <c r="E3823" s="227" t="s">
        <v>123</v>
      </c>
      <c r="F3823" t="s">
        <v>456</v>
      </c>
      <c r="G3823" t="s">
        <v>457</v>
      </c>
      <c r="H3823" t="s">
        <v>1138</v>
      </c>
      <c r="I3823" t="s">
        <v>1044</v>
      </c>
      <c r="J3823" t="s">
        <v>1139</v>
      </c>
    </row>
    <row r="3824" spans="1:10" x14ac:dyDescent="0.35">
      <c r="A3824" t="s">
        <v>10</v>
      </c>
      <c r="B3824" t="s">
        <v>1943</v>
      </c>
      <c r="C3824" s="227" t="s">
        <v>206</v>
      </c>
      <c r="D3824" s="227">
        <v>11.08</v>
      </c>
      <c r="E3824" s="227" t="s">
        <v>123</v>
      </c>
      <c r="F3824" t="s">
        <v>456</v>
      </c>
      <c r="G3824" t="s">
        <v>457</v>
      </c>
      <c r="H3824" t="s">
        <v>1138</v>
      </c>
      <c r="I3824" t="s">
        <v>1044</v>
      </c>
      <c r="J3824" t="s">
        <v>1139</v>
      </c>
    </row>
    <row r="3825" spans="1:10" x14ac:dyDescent="0.35">
      <c r="A3825" t="s">
        <v>10</v>
      </c>
      <c r="B3825" t="s">
        <v>1943</v>
      </c>
      <c r="C3825" s="227" t="s">
        <v>127</v>
      </c>
      <c r="D3825" s="227">
        <v>182.16</v>
      </c>
      <c r="E3825" s="227" t="s">
        <v>123</v>
      </c>
      <c r="F3825" t="s">
        <v>456</v>
      </c>
      <c r="G3825" t="s">
        <v>457</v>
      </c>
      <c r="H3825" t="s">
        <v>1138</v>
      </c>
      <c r="I3825" t="s">
        <v>1044</v>
      </c>
      <c r="J3825" t="s">
        <v>1139</v>
      </c>
    </row>
    <row r="3826" spans="1:10" x14ac:dyDescent="0.35">
      <c r="A3826" t="s">
        <v>10</v>
      </c>
      <c r="B3826" t="s">
        <v>1943</v>
      </c>
      <c r="C3826" s="227" t="s">
        <v>483</v>
      </c>
      <c r="D3826" s="227">
        <v>15.99</v>
      </c>
      <c r="E3826" s="227" t="s">
        <v>123</v>
      </c>
      <c r="F3826" t="s">
        <v>456</v>
      </c>
      <c r="G3826" t="s">
        <v>457</v>
      </c>
      <c r="H3826" t="s">
        <v>1138</v>
      </c>
      <c r="I3826" t="s">
        <v>1044</v>
      </c>
      <c r="J3826" t="s">
        <v>1139</v>
      </c>
    </row>
    <row r="3827" spans="1:10" x14ac:dyDescent="0.35">
      <c r="A3827" t="s">
        <v>10</v>
      </c>
      <c r="B3827" t="s">
        <v>1943</v>
      </c>
      <c r="C3827" s="227" t="s">
        <v>524</v>
      </c>
      <c r="D3827" s="227">
        <v>468.16</v>
      </c>
      <c r="E3827" s="227" t="s">
        <v>136</v>
      </c>
      <c r="F3827" t="s">
        <v>652</v>
      </c>
      <c r="G3827" t="s">
        <v>457</v>
      </c>
      <c r="H3827" t="s">
        <v>1138</v>
      </c>
      <c r="I3827" t="s">
        <v>1044</v>
      </c>
      <c r="J3827" t="s">
        <v>1139</v>
      </c>
    </row>
    <row r="3828" spans="1:10" x14ac:dyDescent="0.35">
      <c r="A3828" t="s">
        <v>10</v>
      </c>
      <c r="B3828" t="s">
        <v>1943</v>
      </c>
      <c r="C3828" s="227" t="s">
        <v>581</v>
      </c>
      <c r="D3828" s="227">
        <v>7.02</v>
      </c>
      <c r="E3828" s="227" t="s">
        <v>136</v>
      </c>
      <c r="F3828" t="s">
        <v>652</v>
      </c>
      <c r="G3828" t="s">
        <v>457</v>
      </c>
      <c r="H3828" t="s">
        <v>1138</v>
      </c>
      <c r="I3828" t="s">
        <v>1044</v>
      </c>
      <c r="J3828" t="s">
        <v>1139</v>
      </c>
    </row>
    <row r="3829" spans="1:10" x14ac:dyDescent="0.35">
      <c r="A3829" t="s">
        <v>10</v>
      </c>
      <c r="B3829" t="s">
        <v>1943</v>
      </c>
      <c r="C3829" s="227" t="s">
        <v>579</v>
      </c>
      <c r="D3829" s="227">
        <v>269.05</v>
      </c>
      <c r="E3829" s="227" t="s">
        <v>136</v>
      </c>
      <c r="F3829" t="s">
        <v>652</v>
      </c>
      <c r="G3829" t="s">
        <v>457</v>
      </c>
      <c r="H3829" t="s">
        <v>1138</v>
      </c>
      <c r="I3829" t="s">
        <v>1044</v>
      </c>
      <c r="J3829" t="s">
        <v>1139</v>
      </c>
    </row>
    <row r="3830" spans="1:10" x14ac:dyDescent="0.35">
      <c r="A3830" t="s">
        <v>10</v>
      </c>
      <c r="B3830" t="s">
        <v>1944</v>
      </c>
      <c r="C3830" s="227" t="s">
        <v>867</v>
      </c>
      <c r="D3830" s="227">
        <v>15.91</v>
      </c>
      <c r="E3830" s="227" t="s">
        <v>55</v>
      </c>
      <c r="F3830" t="s">
        <v>56</v>
      </c>
      <c r="G3830" t="s">
        <v>13</v>
      </c>
      <c r="H3830" t="s">
        <v>57</v>
      </c>
      <c r="I3830" t="s">
        <v>15</v>
      </c>
      <c r="J3830" t="s">
        <v>58</v>
      </c>
    </row>
    <row r="3831" spans="1:10" x14ac:dyDescent="0.35">
      <c r="A3831" t="s">
        <v>10</v>
      </c>
      <c r="B3831" t="s">
        <v>1944</v>
      </c>
      <c r="C3831" s="227" t="s">
        <v>709</v>
      </c>
      <c r="D3831" s="227">
        <v>15.91</v>
      </c>
      <c r="E3831" s="227" t="s">
        <v>55</v>
      </c>
      <c r="F3831" t="s">
        <v>56</v>
      </c>
      <c r="G3831" t="s">
        <v>13</v>
      </c>
      <c r="H3831" t="s">
        <v>57</v>
      </c>
      <c r="I3831" t="s">
        <v>15</v>
      </c>
      <c r="J3831" t="s">
        <v>58</v>
      </c>
    </row>
    <row r="3832" spans="1:10" x14ac:dyDescent="0.35">
      <c r="A3832" t="s">
        <v>10</v>
      </c>
      <c r="B3832" t="s">
        <v>1944</v>
      </c>
      <c r="C3832" s="227" t="s">
        <v>1945</v>
      </c>
      <c r="D3832" s="227">
        <v>110.28</v>
      </c>
      <c r="E3832" s="227" t="s">
        <v>55</v>
      </c>
      <c r="F3832" t="s">
        <v>56</v>
      </c>
      <c r="G3832" t="s">
        <v>13</v>
      </c>
      <c r="H3832" t="s">
        <v>57</v>
      </c>
      <c r="I3832" t="s">
        <v>15</v>
      </c>
      <c r="J3832" t="s">
        <v>58</v>
      </c>
    </row>
    <row r="3833" spans="1:10" x14ac:dyDescent="0.35">
      <c r="A3833" t="s">
        <v>10</v>
      </c>
      <c r="B3833" t="s">
        <v>1944</v>
      </c>
      <c r="C3833" s="227" t="s">
        <v>454</v>
      </c>
      <c r="D3833" s="227">
        <v>58.39</v>
      </c>
      <c r="E3833" s="227" t="s">
        <v>55</v>
      </c>
      <c r="F3833" t="s">
        <v>56</v>
      </c>
      <c r="G3833" t="s">
        <v>13</v>
      </c>
      <c r="H3833" t="s">
        <v>57</v>
      </c>
      <c r="I3833" t="s">
        <v>15</v>
      </c>
      <c r="J3833" t="s">
        <v>58</v>
      </c>
    </row>
    <row r="3834" spans="1:10" x14ac:dyDescent="0.35">
      <c r="A3834" t="s">
        <v>10</v>
      </c>
      <c r="B3834" t="s">
        <v>1944</v>
      </c>
      <c r="C3834" s="227" t="s">
        <v>291</v>
      </c>
      <c r="D3834" s="227">
        <v>54.36</v>
      </c>
      <c r="E3834" s="227" t="s">
        <v>55</v>
      </c>
      <c r="F3834" t="s">
        <v>56</v>
      </c>
      <c r="G3834" t="s">
        <v>13</v>
      </c>
      <c r="H3834" t="s">
        <v>57</v>
      </c>
      <c r="I3834" t="s">
        <v>15</v>
      </c>
      <c r="J3834" t="s">
        <v>58</v>
      </c>
    </row>
    <row r="3835" spans="1:10" x14ac:dyDescent="0.35">
      <c r="A3835" t="s">
        <v>10</v>
      </c>
      <c r="B3835" t="s">
        <v>1944</v>
      </c>
      <c r="C3835" s="227" t="s">
        <v>938</v>
      </c>
      <c r="D3835" s="227">
        <v>61.18</v>
      </c>
      <c r="E3835" s="227" t="s">
        <v>519</v>
      </c>
      <c r="F3835" t="s">
        <v>520</v>
      </c>
      <c r="G3835" t="s">
        <v>309</v>
      </c>
      <c r="H3835" t="s">
        <v>1687</v>
      </c>
      <c r="I3835" t="s">
        <v>1044</v>
      </c>
      <c r="J3835" t="s">
        <v>1255</v>
      </c>
    </row>
    <row r="3836" spans="1:10" x14ac:dyDescent="0.35">
      <c r="A3836" t="s">
        <v>10</v>
      </c>
      <c r="B3836" t="s">
        <v>1944</v>
      </c>
      <c r="C3836" s="227" t="s">
        <v>39</v>
      </c>
      <c r="D3836" s="227">
        <v>380.1</v>
      </c>
      <c r="E3836" s="227" t="s">
        <v>31</v>
      </c>
      <c r="F3836" t="s">
        <v>32</v>
      </c>
      <c r="G3836" t="s">
        <v>13</v>
      </c>
      <c r="H3836" t="s">
        <v>14</v>
      </c>
      <c r="I3836" t="s">
        <v>15</v>
      </c>
      <c r="J3836" t="s">
        <v>16</v>
      </c>
    </row>
    <row r="3837" spans="1:10" x14ac:dyDescent="0.35">
      <c r="A3837" t="s">
        <v>10</v>
      </c>
      <c r="B3837" t="s">
        <v>1944</v>
      </c>
      <c r="C3837" s="227" t="s">
        <v>242</v>
      </c>
      <c r="D3837" s="227">
        <v>410.73</v>
      </c>
      <c r="E3837" s="227" t="s">
        <v>31</v>
      </c>
      <c r="F3837" t="s">
        <v>32</v>
      </c>
      <c r="G3837" t="s">
        <v>13</v>
      </c>
      <c r="H3837" t="s">
        <v>14</v>
      </c>
      <c r="I3837" t="s">
        <v>15</v>
      </c>
      <c r="J3837" t="s">
        <v>16</v>
      </c>
    </row>
    <row r="3838" spans="1:10" x14ac:dyDescent="0.35">
      <c r="A3838" t="s">
        <v>10</v>
      </c>
      <c r="B3838" t="s">
        <v>1944</v>
      </c>
      <c r="C3838" s="227" t="s">
        <v>1030</v>
      </c>
      <c r="D3838" s="227">
        <v>211.33</v>
      </c>
      <c r="E3838" s="227" t="s">
        <v>47</v>
      </c>
      <c r="F3838" t="s">
        <v>48</v>
      </c>
      <c r="G3838" t="s">
        <v>13</v>
      </c>
      <c r="H3838" t="s">
        <v>14</v>
      </c>
      <c r="I3838" t="s">
        <v>15</v>
      </c>
      <c r="J3838" t="s">
        <v>16</v>
      </c>
    </row>
    <row r="3839" spans="1:10" x14ac:dyDescent="0.35">
      <c r="A3839" t="s">
        <v>10</v>
      </c>
      <c r="B3839" t="s">
        <v>1944</v>
      </c>
      <c r="C3839" s="227" t="s">
        <v>871</v>
      </c>
      <c r="D3839" s="227">
        <v>44.6</v>
      </c>
      <c r="E3839" s="227" t="s">
        <v>511</v>
      </c>
      <c r="F3839" t="s">
        <v>512</v>
      </c>
      <c r="G3839" t="s">
        <v>13</v>
      </c>
      <c r="H3839" t="s">
        <v>14</v>
      </c>
      <c r="I3839" t="s">
        <v>15</v>
      </c>
      <c r="J3839" t="s">
        <v>16</v>
      </c>
    </row>
    <row r="3840" spans="1:10" x14ac:dyDescent="0.35">
      <c r="A3840" t="s">
        <v>10</v>
      </c>
      <c r="B3840" t="s">
        <v>1944</v>
      </c>
      <c r="C3840" s="227" t="s">
        <v>43</v>
      </c>
      <c r="D3840" s="227">
        <v>2.37</v>
      </c>
      <c r="E3840" s="227" t="s">
        <v>41</v>
      </c>
      <c r="F3840" t="s">
        <v>42</v>
      </c>
      <c r="G3840" t="s">
        <v>13</v>
      </c>
      <c r="H3840" t="s">
        <v>14</v>
      </c>
      <c r="I3840" t="s">
        <v>15</v>
      </c>
      <c r="J3840" t="s">
        <v>16</v>
      </c>
    </row>
    <row r="3841" spans="1:10" x14ac:dyDescent="0.35">
      <c r="A3841" t="s">
        <v>10</v>
      </c>
      <c r="B3841" t="s">
        <v>1944</v>
      </c>
      <c r="C3841" s="227" t="s">
        <v>382</v>
      </c>
      <c r="D3841" s="227">
        <v>2.37</v>
      </c>
      <c r="E3841" s="227" t="s">
        <v>41</v>
      </c>
      <c r="F3841" t="s">
        <v>42</v>
      </c>
      <c r="G3841" t="s">
        <v>13</v>
      </c>
      <c r="H3841" t="s">
        <v>14</v>
      </c>
      <c r="I3841" t="s">
        <v>15</v>
      </c>
      <c r="J3841" t="s">
        <v>16</v>
      </c>
    </row>
    <row r="3842" spans="1:10" x14ac:dyDescent="0.35">
      <c r="A3842" t="s">
        <v>10</v>
      </c>
      <c r="B3842" t="s">
        <v>1944</v>
      </c>
      <c r="C3842" s="227" t="s">
        <v>383</v>
      </c>
      <c r="D3842" s="227">
        <v>1.1200000000000001</v>
      </c>
      <c r="E3842" s="227" t="s">
        <v>41</v>
      </c>
      <c r="F3842" t="s">
        <v>42</v>
      </c>
      <c r="G3842" t="s">
        <v>13</v>
      </c>
      <c r="H3842" t="s">
        <v>14</v>
      </c>
      <c r="I3842" t="s">
        <v>15</v>
      </c>
      <c r="J3842" t="s">
        <v>16</v>
      </c>
    </row>
    <row r="3843" spans="1:10" x14ac:dyDescent="0.35">
      <c r="A3843" t="s">
        <v>10</v>
      </c>
      <c r="B3843" t="s">
        <v>1944</v>
      </c>
      <c r="C3843" s="227" t="s">
        <v>380</v>
      </c>
      <c r="D3843" s="227">
        <v>1.1200000000000001</v>
      </c>
      <c r="E3843" s="227" t="s">
        <v>41</v>
      </c>
      <c r="F3843" t="s">
        <v>42</v>
      </c>
      <c r="G3843" t="s">
        <v>13</v>
      </c>
      <c r="H3843" t="s">
        <v>14</v>
      </c>
      <c r="I3843" t="s">
        <v>15</v>
      </c>
      <c r="J3843" t="s">
        <v>16</v>
      </c>
    </row>
    <row r="3844" spans="1:10" x14ac:dyDescent="0.35">
      <c r="A3844" t="s">
        <v>10</v>
      </c>
      <c r="B3844" t="s">
        <v>1944</v>
      </c>
      <c r="C3844" s="227" t="s">
        <v>40</v>
      </c>
      <c r="D3844" s="227">
        <v>2.37</v>
      </c>
      <c r="E3844" s="227" t="s">
        <v>41</v>
      </c>
      <c r="F3844" t="s">
        <v>42</v>
      </c>
      <c r="G3844" t="s">
        <v>13</v>
      </c>
      <c r="H3844" t="s">
        <v>14</v>
      </c>
      <c r="I3844" t="s">
        <v>15</v>
      </c>
      <c r="J3844" t="s">
        <v>16</v>
      </c>
    </row>
    <row r="3845" spans="1:10" x14ac:dyDescent="0.35">
      <c r="A3845" t="s">
        <v>10</v>
      </c>
      <c r="B3845" t="s">
        <v>1944</v>
      </c>
      <c r="C3845" s="227" t="s">
        <v>329</v>
      </c>
      <c r="D3845" s="227">
        <v>2.37</v>
      </c>
      <c r="E3845" s="227" t="s">
        <v>41</v>
      </c>
      <c r="F3845" t="s">
        <v>42</v>
      </c>
      <c r="G3845" t="s">
        <v>13</v>
      </c>
      <c r="H3845" t="s">
        <v>14</v>
      </c>
      <c r="I3845" t="s">
        <v>15</v>
      </c>
      <c r="J3845" t="s">
        <v>16</v>
      </c>
    </row>
    <row r="3846" spans="1:10" x14ac:dyDescent="0.35">
      <c r="A3846" t="s">
        <v>10</v>
      </c>
      <c r="B3846" t="s">
        <v>1944</v>
      </c>
      <c r="C3846" s="227" t="s">
        <v>245</v>
      </c>
      <c r="D3846" s="227">
        <v>1.36</v>
      </c>
      <c r="E3846" s="227" t="s">
        <v>41</v>
      </c>
      <c r="F3846" t="s">
        <v>42</v>
      </c>
      <c r="G3846" t="s">
        <v>13</v>
      </c>
      <c r="H3846" t="s">
        <v>14</v>
      </c>
      <c r="I3846" t="s">
        <v>15</v>
      </c>
      <c r="J3846" t="s">
        <v>16</v>
      </c>
    </row>
    <row r="3847" spans="1:10" x14ac:dyDescent="0.35">
      <c r="A3847" t="s">
        <v>10</v>
      </c>
      <c r="B3847" t="s">
        <v>1944</v>
      </c>
      <c r="C3847" s="227" t="s">
        <v>583</v>
      </c>
      <c r="D3847" s="227">
        <v>138.32</v>
      </c>
      <c r="E3847" s="227" t="s">
        <v>47</v>
      </c>
      <c r="F3847" t="s">
        <v>48</v>
      </c>
      <c r="G3847" t="s">
        <v>13</v>
      </c>
      <c r="H3847" t="s">
        <v>14</v>
      </c>
      <c r="I3847" t="s">
        <v>15</v>
      </c>
      <c r="J3847" t="s">
        <v>16</v>
      </c>
    </row>
    <row r="3848" spans="1:10" x14ac:dyDescent="0.35">
      <c r="A3848" t="s">
        <v>10</v>
      </c>
      <c r="B3848" t="s">
        <v>1944</v>
      </c>
      <c r="C3848" s="227" t="s">
        <v>910</v>
      </c>
      <c r="D3848" s="227">
        <v>138.32</v>
      </c>
      <c r="E3848" s="227" t="s">
        <v>47</v>
      </c>
      <c r="F3848" t="s">
        <v>48</v>
      </c>
      <c r="G3848" t="s">
        <v>13</v>
      </c>
      <c r="H3848" t="s">
        <v>14</v>
      </c>
      <c r="I3848" t="s">
        <v>15</v>
      </c>
      <c r="J3848" t="s">
        <v>16</v>
      </c>
    </row>
    <row r="3849" spans="1:10" x14ac:dyDescent="0.35">
      <c r="A3849" t="s">
        <v>10</v>
      </c>
      <c r="B3849" t="s">
        <v>1944</v>
      </c>
      <c r="C3849" s="227" t="s">
        <v>385</v>
      </c>
      <c r="D3849" s="227">
        <v>2.37</v>
      </c>
      <c r="E3849" s="227" t="s">
        <v>41</v>
      </c>
      <c r="F3849" t="s">
        <v>42</v>
      </c>
      <c r="G3849" t="s">
        <v>13</v>
      </c>
      <c r="H3849" t="s">
        <v>14</v>
      </c>
      <c r="I3849" t="s">
        <v>15</v>
      </c>
      <c r="J3849" t="s">
        <v>16</v>
      </c>
    </row>
    <row r="3850" spans="1:10" x14ac:dyDescent="0.35">
      <c r="A3850" t="s">
        <v>10</v>
      </c>
      <c r="B3850" t="s">
        <v>1944</v>
      </c>
      <c r="C3850" s="227" t="s">
        <v>384</v>
      </c>
      <c r="D3850" s="227">
        <v>2.37</v>
      </c>
      <c r="E3850" s="227" t="s">
        <v>41</v>
      </c>
      <c r="F3850" t="s">
        <v>42</v>
      </c>
      <c r="G3850" t="s">
        <v>13</v>
      </c>
      <c r="H3850" t="s">
        <v>14</v>
      </c>
      <c r="I3850" t="s">
        <v>15</v>
      </c>
      <c r="J3850" t="s">
        <v>16</v>
      </c>
    </row>
    <row r="3851" spans="1:10" x14ac:dyDescent="0.35">
      <c r="A3851" t="s">
        <v>10</v>
      </c>
      <c r="B3851" t="s">
        <v>1944</v>
      </c>
      <c r="C3851" s="227" t="s">
        <v>386</v>
      </c>
      <c r="D3851" s="227">
        <v>2.37</v>
      </c>
      <c r="E3851" s="227" t="s">
        <v>41</v>
      </c>
      <c r="F3851" t="s">
        <v>42</v>
      </c>
      <c r="G3851" t="s">
        <v>13</v>
      </c>
      <c r="H3851" t="s">
        <v>14</v>
      </c>
      <c r="I3851" t="s">
        <v>15</v>
      </c>
      <c r="J3851" t="s">
        <v>16</v>
      </c>
    </row>
    <row r="3852" spans="1:10" x14ac:dyDescent="0.35">
      <c r="A3852" t="s">
        <v>10</v>
      </c>
      <c r="B3852" t="s">
        <v>1944</v>
      </c>
      <c r="C3852" s="227" t="s">
        <v>381</v>
      </c>
      <c r="D3852" s="227">
        <v>2.37</v>
      </c>
      <c r="E3852" s="227" t="s">
        <v>41</v>
      </c>
      <c r="F3852" t="s">
        <v>42</v>
      </c>
      <c r="G3852" t="s">
        <v>13</v>
      </c>
      <c r="H3852" t="s">
        <v>14</v>
      </c>
      <c r="I3852" t="s">
        <v>15</v>
      </c>
      <c r="J3852" t="s">
        <v>16</v>
      </c>
    </row>
    <row r="3853" spans="1:10" x14ac:dyDescent="0.35">
      <c r="A3853" t="s">
        <v>10</v>
      </c>
      <c r="B3853" t="s">
        <v>1944</v>
      </c>
      <c r="C3853" s="227" t="s">
        <v>1065</v>
      </c>
      <c r="D3853" s="227">
        <v>871.88</v>
      </c>
      <c r="E3853" s="227" t="s">
        <v>11</v>
      </c>
      <c r="F3853" t="s">
        <v>12</v>
      </c>
      <c r="G3853" t="s">
        <v>13</v>
      </c>
      <c r="H3853" t="s">
        <v>14</v>
      </c>
      <c r="I3853" t="s">
        <v>15</v>
      </c>
      <c r="J3853" t="s">
        <v>16</v>
      </c>
    </row>
    <row r="3854" spans="1:10" x14ac:dyDescent="0.35">
      <c r="A3854" t="s">
        <v>10</v>
      </c>
      <c r="B3854" t="s">
        <v>1944</v>
      </c>
      <c r="C3854" s="227" t="s">
        <v>1066</v>
      </c>
      <c r="D3854" s="227">
        <v>968.74</v>
      </c>
      <c r="E3854" s="227" t="s">
        <v>11</v>
      </c>
      <c r="F3854" t="s">
        <v>12</v>
      </c>
      <c r="G3854" t="s">
        <v>13</v>
      </c>
      <c r="H3854" t="s">
        <v>14</v>
      </c>
      <c r="I3854" t="s">
        <v>15</v>
      </c>
      <c r="J3854" t="s">
        <v>16</v>
      </c>
    </row>
    <row r="3855" spans="1:10" x14ac:dyDescent="0.35">
      <c r="A3855" t="s">
        <v>10</v>
      </c>
      <c r="B3855" t="s">
        <v>1944</v>
      </c>
      <c r="C3855" s="227" t="s">
        <v>1946</v>
      </c>
      <c r="D3855" s="227">
        <v>970.58</v>
      </c>
      <c r="E3855" s="227" t="s">
        <v>11</v>
      </c>
      <c r="F3855" t="s">
        <v>12</v>
      </c>
      <c r="G3855" t="s">
        <v>13</v>
      </c>
      <c r="H3855" t="s">
        <v>14</v>
      </c>
      <c r="I3855" t="s">
        <v>15</v>
      </c>
      <c r="J3855" t="s">
        <v>16</v>
      </c>
    </row>
    <row r="3856" spans="1:10" x14ac:dyDescent="0.35">
      <c r="A3856" t="s">
        <v>10</v>
      </c>
      <c r="B3856" t="s">
        <v>1944</v>
      </c>
      <c r="C3856" s="227" t="s">
        <v>1947</v>
      </c>
      <c r="D3856" s="227">
        <v>969.02</v>
      </c>
      <c r="E3856" s="227" t="s">
        <v>11</v>
      </c>
      <c r="F3856" t="s">
        <v>12</v>
      </c>
      <c r="G3856" t="s">
        <v>13</v>
      </c>
      <c r="H3856" t="s">
        <v>14</v>
      </c>
      <c r="I3856" t="s">
        <v>15</v>
      </c>
      <c r="J3856" t="s">
        <v>16</v>
      </c>
    </row>
    <row r="3857" spans="1:10" x14ac:dyDescent="0.35">
      <c r="A3857" t="s">
        <v>10</v>
      </c>
      <c r="B3857" t="s">
        <v>1944</v>
      </c>
      <c r="C3857" s="227" t="s">
        <v>288</v>
      </c>
      <c r="D3857" s="227">
        <v>471.46</v>
      </c>
      <c r="E3857" s="227" t="s">
        <v>11</v>
      </c>
      <c r="F3857" t="s">
        <v>12</v>
      </c>
      <c r="G3857" t="s">
        <v>13</v>
      </c>
      <c r="H3857" t="s">
        <v>14</v>
      </c>
      <c r="I3857" t="s">
        <v>15</v>
      </c>
      <c r="J3857" t="s">
        <v>16</v>
      </c>
    </row>
    <row r="3858" spans="1:10" x14ac:dyDescent="0.35">
      <c r="A3858" t="s">
        <v>10</v>
      </c>
      <c r="B3858" t="s">
        <v>1944</v>
      </c>
      <c r="C3858" s="227" t="s">
        <v>284</v>
      </c>
      <c r="D3858" s="227">
        <v>51.84</v>
      </c>
      <c r="E3858" s="227" t="s">
        <v>11</v>
      </c>
      <c r="F3858" t="s">
        <v>12</v>
      </c>
      <c r="G3858" t="s">
        <v>13</v>
      </c>
      <c r="H3858" t="s">
        <v>14</v>
      </c>
      <c r="I3858" t="s">
        <v>15</v>
      </c>
      <c r="J3858" t="s">
        <v>16</v>
      </c>
    </row>
    <row r="3859" spans="1:10" x14ac:dyDescent="0.35">
      <c r="A3859" t="s">
        <v>10</v>
      </c>
      <c r="B3859" t="s">
        <v>1944</v>
      </c>
      <c r="C3859" s="227" t="s">
        <v>1948</v>
      </c>
      <c r="D3859" s="227">
        <v>747.1</v>
      </c>
      <c r="E3859" s="227" t="s">
        <v>11</v>
      </c>
      <c r="F3859" t="s">
        <v>12</v>
      </c>
      <c r="G3859" t="s">
        <v>13</v>
      </c>
      <c r="H3859" t="s">
        <v>14</v>
      </c>
      <c r="I3859" t="s">
        <v>15</v>
      </c>
      <c r="J3859" t="s">
        <v>16</v>
      </c>
    </row>
    <row r="3860" spans="1:10" x14ac:dyDescent="0.35">
      <c r="A3860" t="s">
        <v>10</v>
      </c>
      <c r="B3860" t="s">
        <v>1944</v>
      </c>
      <c r="C3860" s="227" t="s">
        <v>250</v>
      </c>
      <c r="D3860" s="227">
        <v>232.61</v>
      </c>
      <c r="E3860" s="227" t="s">
        <v>18</v>
      </c>
      <c r="F3860" t="s">
        <v>19</v>
      </c>
      <c r="G3860" t="s">
        <v>13</v>
      </c>
      <c r="H3860" t="s">
        <v>14</v>
      </c>
      <c r="I3860" t="s">
        <v>15</v>
      </c>
      <c r="J3860" t="s">
        <v>16</v>
      </c>
    </row>
    <row r="3861" spans="1:10" x14ac:dyDescent="0.35">
      <c r="A3861" t="s">
        <v>10</v>
      </c>
      <c r="B3861" t="s">
        <v>1944</v>
      </c>
      <c r="C3861" s="227" t="s">
        <v>17</v>
      </c>
      <c r="D3861" s="227">
        <v>2838.45</v>
      </c>
      <c r="E3861" s="227" t="s">
        <v>18</v>
      </c>
      <c r="F3861" t="s">
        <v>19</v>
      </c>
      <c r="G3861" t="s">
        <v>13</v>
      </c>
      <c r="H3861" t="s">
        <v>14</v>
      </c>
      <c r="I3861" t="s">
        <v>15</v>
      </c>
      <c r="J3861" t="s">
        <v>16</v>
      </c>
    </row>
    <row r="3862" spans="1:10" x14ac:dyDescent="0.35">
      <c r="A3862" t="s">
        <v>10</v>
      </c>
      <c r="B3862" t="s">
        <v>1944</v>
      </c>
      <c r="C3862" s="227" t="s">
        <v>223</v>
      </c>
      <c r="D3862" s="227">
        <v>57</v>
      </c>
      <c r="E3862" s="227" t="s">
        <v>50</v>
      </c>
      <c r="F3862" t="s">
        <v>51</v>
      </c>
      <c r="G3862" t="s">
        <v>13</v>
      </c>
      <c r="H3862" t="s">
        <v>14</v>
      </c>
      <c r="I3862" t="s">
        <v>15</v>
      </c>
      <c r="J3862" t="s">
        <v>16</v>
      </c>
    </row>
    <row r="3863" spans="1:10" x14ac:dyDescent="0.35">
      <c r="A3863" t="s">
        <v>10</v>
      </c>
      <c r="B3863" t="s">
        <v>1944</v>
      </c>
      <c r="C3863" s="227" t="s">
        <v>53</v>
      </c>
      <c r="D3863" s="227">
        <v>57</v>
      </c>
      <c r="E3863" s="227" t="s">
        <v>50</v>
      </c>
      <c r="F3863" t="s">
        <v>51</v>
      </c>
      <c r="G3863" t="s">
        <v>13</v>
      </c>
      <c r="H3863" t="s">
        <v>14</v>
      </c>
      <c r="I3863" t="s">
        <v>15</v>
      </c>
      <c r="J3863" t="s">
        <v>16</v>
      </c>
    </row>
    <row r="3864" spans="1:10" x14ac:dyDescent="0.35">
      <c r="A3864" t="s">
        <v>10</v>
      </c>
      <c r="B3864" t="s">
        <v>1944</v>
      </c>
      <c r="C3864" s="227" t="s">
        <v>625</v>
      </c>
      <c r="D3864" s="227">
        <v>209.43</v>
      </c>
      <c r="E3864" s="227" t="s">
        <v>50</v>
      </c>
      <c r="F3864" t="s">
        <v>51</v>
      </c>
      <c r="G3864" t="s">
        <v>13</v>
      </c>
      <c r="H3864" t="s">
        <v>14</v>
      </c>
      <c r="I3864" t="s">
        <v>15</v>
      </c>
      <c r="J3864" t="s">
        <v>16</v>
      </c>
    </row>
    <row r="3865" spans="1:10" x14ac:dyDescent="0.35">
      <c r="A3865" t="s">
        <v>10</v>
      </c>
      <c r="B3865" t="s">
        <v>1944</v>
      </c>
      <c r="C3865" s="227" t="s">
        <v>49</v>
      </c>
      <c r="D3865" s="227">
        <v>208.43</v>
      </c>
      <c r="E3865" s="227" t="s">
        <v>50</v>
      </c>
      <c r="F3865" t="s">
        <v>51</v>
      </c>
      <c r="G3865" t="s">
        <v>13</v>
      </c>
      <c r="H3865" t="s">
        <v>14</v>
      </c>
      <c r="I3865" t="s">
        <v>15</v>
      </c>
      <c r="J3865" t="s">
        <v>16</v>
      </c>
    </row>
    <row r="3866" spans="1:10" x14ac:dyDescent="0.35">
      <c r="A3866" t="s">
        <v>10</v>
      </c>
      <c r="B3866" t="s">
        <v>1944</v>
      </c>
      <c r="C3866" s="227" t="s">
        <v>52</v>
      </c>
      <c r="D3866" s="227">
        <v>208.43</v>
      </c>
      <c r="E3866" s="227" t="s">
        <v>50</v>
      </c>
      <c r="F3866" t="s">
        <v>51</v>
      </c>
      <c r="G3866" t="s">
        <v>13</v>
      </c>
      <c r="H3866" t="s">
        <v>14</v>
      </c>
      <c r="I3866" t="s">
        <v>15</v>
      </c>
      <c r="J3866" t="s">
        <v>16</v>
      </c>
    </row>
    <row r="3867" spans="1:10" x14ac:dyDescent="0.35">
      <c r="A3867" t="s">
        <v>10</v>
      </c>
      <c r="B3867" t="s">
        <v>1944</v>
      </c>
      <c r="C3867" s="227" t="s">
        <v>222</v>
      </c>
      <c r="D3867" s="227">
        <v>188.78</v>
      </c>
      <c r="E3867" s="227" t="s">
        <v>50</v>
      </c>
      <c r="F3867" t="s">
        <v>51</v>
      </c>
      <c r="G3867" t="s">
        <v>13</v>
      </c>
      <c r="H3867" t="s">
        <v>14</v>
      </c>
      <c r="I3867" t="s">
        <v>15</v>
      </c>
      <c r="J3867" t="s">
        <v>16</v>
      </c>
    </row>
    <row r="3868" spans="1:10" x14ac:dyDescent="0.35">
      <c r="A3868" t="s">
        <v>10</v>
      </c>
      <c r="B3868" t="s">
        <v>1944</v>
      </c>
      <c r="C3868" s="227" t="s">
        <v>224</v>
      </c>
      <c r="D3868" s="227">
        <v>57</v>
      </c>
      <c r="E3868" s="227" t="s">
        <v>50</v>
      </c>
      <c r="F3868" t="s">
        <v>51</v>
      </c>
      <c r="G3868" t="s">
        <v>13</v>
      </c>
      <c r="H3868" t="s">
        <v>14</v>
      </c>
      <c r="I3868" t="s">
        <v>15</v>
      </c>
      <c r="J3868" t="s">
        <v>16</v>
      </c>
    </row>
    <row r="3869" spans="1:10" x14ac:dyDescent="0.35">
      <c r="A3869" t="s">
        <v>10</v>
      </c>
      <c r="B3869" t="s">
        <v>1944</v>
      </c>
      <c r="C3869" s="227" t="s">
        <v>54</v>
      </c>
      <c r="D3869" s="227">
        <v>57</v>
      </c>
      <c r="E3869" s="227" t="s">
        <v>50</v>
      </c>
      <c r="F3869" t="s">
        <v>51</v>
      </c>
      <c r="G3869" t="s">
        <v>13</v>
      </c>
      <c r="H3869" t="s">
        <v>14</v>
      </c>
      <c r="I3869" t="s">
        <v>15</v>
      </c>
      <c r="J3869" t="s">
        <v>16</v>
      </c>
    </row>
    <row r="3870" spans="1:10" x14ac:dyDescent="0.35">
      <c r="A3870" t="s">
        <v>10</v>
      </c>
      <c r="B3870" t="s">
        <v>1944</v>
      </c>
      <c r="C3870" s="227" t="s">
        <v>257</v>
      </c>
      <c r="D3870" s="227">
        <v>393.24</v>
      </c>
      <c r="E3870" s="227" t="s">
        <v>647</v>
      </c>
      <c r="F3870" t="s">
        <v>648</v>
      </c>
      <c r="G3870" t="s">
        <v>13</v>
      </c>
      <c r="H3870" t="s">
        <v>14</v>
      </c>
      <c r="I3870" t="s">
        <v>15</v>
      </c>
      <c r="J3870" t="s">
        <v>16</v>
      </c>
    </row>
    <row r="3871" spans="1:10" x14ac:dyDescent="0.35">
      <c r="A3871" t="s">
        <v>10</v>
      </c>
      <c r="B3871" t="s">
        <v>1944</v>
      </c>
      <c r="C3871" s="227" t="s">
        <v>115</v>
      </c>
      <c r="D3871" s="227">
        <v>995.65</v>
      </c>
      <c r="E3871" s="227" t="s">
        <v>519</v>
      </c>
      <c r="F3871" t="s">
        <v>520</v>
      </c>
      <c r="G3871" t="s">
        <v>309</v>
      </c>
      <c r="H3871" t="s">
        <v>521</v>
      </c>
      <c r="I3871" t="s">
        <v>522</v>
      </c>
      <c r="J3871" t="s">
        <v>521</v>
      </c>
    </row>
    <row r="3872" spans="1:10" x14ac:dyDescent="0.35">
      <c r="A3872" t="s">
        <v>10</v>
      </c>
      <c r="B3872" t="s">
        <v>1944</v>
      </c>
      <c r="C3872" s="227" t="s">
        <v>362</v>
      </c>
      <c r="D3872" s="227">
        <v>105.21</v>
      </c>
      <c r="E3872" s="227" t="s">
        <v>519</v>
      </c>
      <c r="F3872" t="s">
        <v>520</v>
      </c>
      <c r="G3872" t="s">
        <v>309</v>
      </c>
      <c r="H3872" t="s">
        <v>521</v>
      </c>
      <c r="I3872" t="s">
        <v>522</v>
      </c>
      <c r="J3872" t="s">
        <v>521</v>
      </c>
    </row>
    <row r="3873" spans="1:10" x14ac:dyDescent="0.35">
      <c r="A3873" t="s">
        <v>10</v>
      </c>
      <c r="B3873" t="s">
        <v>1944</v>
      </c>
      <c r="C3873" s="227" t="s">
        <v>524</v>
      </c>
      <c r="D3873" s="227">
        <v>233.73</v>
      </c>
      <c r="E3873" s="227" t="s">
        <v>519</v>
      </c>
      <c r="F3873" t="s">
        <v>520</v>
      </c>
      <c r="G3873" t="s">
        <v>309</v>
      </c>
      <c r="H3873" t="s">
        <v>521</v>
      </c>
      <c r="I3873" t="s">
        <v>522</v>
      </c>
      <c r="J3873" t="s">
        <v>521</v>
      </c>
    </row>
    <row r="3874" spans="1:10" x14ac:dyDescent="0.35">
      <c r="A3874" t="s">
        <v>10</v>
      </c>
      <c r="B3874" t="s">
        <v>1944</v>
      </c>
      <c r="C3874" s="227" t="s">
        <v>258</v>
      </c>
      <c r="D3874" s="227">
        <v>190.34</v>
      </c>
      <c r="E3874" s="227" t="s">
        <v>519</v>
      </c>
      <c r="F3874" t="s">
        <v>520</v>
      </c>
      <c r="G3874" t="s">
        <v>309</v>
      </c>
      <c r="H3874" t="s">
        <v>521</v>
      </c>
      <c r="I3874" t="s">
        <v>522</v>
      </c>
      <c r="J3874" t="s">
        <v>521</v>
      </c>
    </row>
    <row r="3875" spans="1:10" x14ac:dyDescent="0.35">
      <c r="A3875" t="s">
        <v>10</v>
      </c>
      <c r="B3875" t="s">
        <v>1944</v>
      </c>
      <c r="C3875" s="227" t="s">
        <v>154</v>
      </c>
      <c r="D3875" s="227">
        <v>2977.13</v>
      </c>
      <c r="E3875" s="227" t="s">
        <v>135</v>
      </c>
      <c r="F3875" t="s">
        <v>373</v>
      </c>
      <c r="G3875" t="s">
        <v>312</v>
      </c>
      <c r="H3875" t="s">
        <v>371</v>
      </c>
      <c r="I3875" t="s">
        <v>15</v>
      </c>
      <c r="J3875" t="s">
        <v>372</v>
      </c>
    </row>
    <row r="3876" spans="1:10" x14ac:dyDescent="0.35">
      <c r="A3876" t="s">
        <v>10</v>
      </c>
      <c r="B3876" t="s">
        <v>1944</v>
      </c>
      <c r="C3876" s="227" t="s">
        <v>181</v>
      </c>
      <c r="D3876" s="227">
        <v>2965.88</v>
      </c>
      <c r="E3876" s="227" t="s">
        <v>135</v>
      </c>
      <c r="F3876" t="s">
        <v>373</v>
      </c>
      <c r="G3876" t="s">
        <v>312</v>
      </c>
      <c r="H3876" t="s">
        <v>371</v>
      </c>
      <c r="I3876" t="s">
        <v>15</v>
      </c>
      <c r="J3876" t="s">
        <v>372</v>
      </c>
    </row>
    <row r="3877" spans="1:10" x14ac:dyDescent="0.35">
      <c r="A3877" t="s">
        <v>10</v>
      </c>
      <c r="B3877" t="s">
        <v>1944</v>
      </c>
      <c r="C3877" s="227" t="s">
        <v>151</v>
      </c>
      <c r="D3877" s="227">
        <v>2965.88</v>
      </c>
      <c r="E3877" s="227" t="s">
        <v>135</v>
      </c>
      <c r="F3877" t="s">
        <v>373</v>
      </c>
      <c r="G3877" t="s">
        <v>312</v>
      </c>
      <c r="H3877" t="s">
        <v>371</v>
      </c>
      <c r="I3877" t="s">
        <v>15</v>
      </c>
      <c r="J3877" t="s">
        <v>372</v>
      </c>
    </row>
    <row r="3878" spans="1:10" x14ac:dyDescent="0.35">
      <c r="A3878" t="s">
        <v>10</v>
      </c>
      <c r="B3878" t="s">
        <v>1944</v>
      </c>
      <c r="C3878" s="227" t="s">
        <v>72</v>
      </c>
      <c r="D3878" s="227">
        <v>2965.88</v>
      </c>
      <c r="E3878" s="227" t="s">
        <v>135</v>
      </c>
      <c r="F3878" t="s">
        <v>373</v>
      </c>
      <c r="G3878" t="s">
        <v>312</v>
      </c>
      <c r="H3878" t="s">
        <v>371</v>
      </c>
      <c r="I3878" t="s">
        <v>15</v>
      </c>
      <c r="J3878" t="s">
        <v>372</v>
      </c>
    </row>
    <row r="3879" spans="1:10" x14ac:dyDescent="0.35">
      <c r="A3879" t="s">
        <v>10</v>
      </c>
      <c r="B3879" t="s">
        <v>1944</v>
      </c>
      <c r="C3879" s="227" t="s">
        <v>150</v>
      </c>
      <c r="D3879" s="227">
        <v>28.06</v>
      </c>
      <c r="E3879" s="227" t="s">
        <v>84</v>
      </c>
      <c r="F3879" t="s">
        <v>370</v>
      </c>
      <c r="G3879" t="s">
        <v>312</v>
      </c>
      <c r="H3879" t="s">
        <v>371</v>
      </c>
      <c r="I3879" t="s">
        <v>15</v>
      </c>
      <c r="J3879" t="s">
        <v>372</v>
      </c>
    </row>
    <row r="3880" spans="1:10" x14ac:dyDescent="0.35">
      <c r="A3880" t="s">
        <v>10</v>
      </c>
      <c r="B3880" t="s">
        <v>1944</v>
      </c>
      <c r="C3880" s="227" t="s">
        <v>190</v>
      </c>
      <c r="D3880" s="227">
        <v>28.06</v>
      </c>
      <c r="E3880" s="227" t="s">
        <v>84</v>
      </c>
      <c r="F3880" t="s">
        <v>370</v>
      </c>
      <c r="G3880" t="s">
        <v>312</v>
      </c>
      <c r="H3880" t="s">
        <v>371</v>
      </c>
      <c r="I3880" t="s">
        <v>15</v>
      </c>
      <c r="J3880" t="s">
        <v>372</v>
      </c>
    </row>
    <row r="3881" spans="1:10" x14ac:dyDescent="0.35">
      <c r="A3881" t="s">
        <v>10</v>
      </c>
      <c r="B3881" t="s">
        <v>1944</v>
      </c>
      <c r="C3881" s="227" t="s">
        <v>292</v>
      </c>
      <c r="D3881" s="227">
        <v>182.72</v>
      </c>
      <c r="E3881" s="227" t="s">
        <v>50</v>
      </c>
      <c r="F3881" t="s">
        <v>51</v>
      </c>
      <c r="G3881" t="s">
        <v>13</v>
      </c>
      <c r="H3881" t="s">
        <v>14</v>
      </c>
      <c r="I3881" t="s">
        <v>15</v>
      </c>
      <c r="J3881" t="s">
        <v>16</v>
      </c>
    </row>
    <row r="3882" spans="1:10" x14ac:dyDescent="0.35">
      <c r="A3882" t="s">
        <v>10</v>
      </c>
      <c r="B3882" t="s">
        <v>1944</v>
      </c>
      <c r="C3882" s="227" t="s">
        <v>218</v>
      </c>
      <c r="D3882" s="227">
        <v>291.27</v>
      </c>
      <c r="E3882" s="227" t="s">
        <v>50</v>
      </c>
      <c r="F3882" t="s">
        <v>51</v>
      </c>
      <c r="G3882" t="s">
        <v>13</v>
      </c>
      <c r="H3882" t="s">
        <v>14</v>
      </c>
      <c r="I3882" t="s">
        <v>15</v>
      </c>
      <c r="J3882" t="s">
        <v>16</v>
      </c>
    </row>
    <row r="3883" spans="1:10" x14ac:dyDescent="0.35">
      <c r="A3883" t="s">
        <v>10</v>
      </c>
      <c r="B3883" t="s">
        <v>1944</v>
      </c>
      <c r="C3883" s="227" t="s">
        <v>219</v>
      </c>
      <c r="D3883" s="227">
        <v>181.83</v>
      </c>
      <c r="E3883" s="227" t="s">
        <v>50</v>
      </c>
      <c r="F3883" t="s">
        <v>51</v>
      </c>
      <c r="G3883" t="s">
        <v>13</v>
      </c>
      <c r="H3883" t="s">
        <v>14</v>
      </c>
      <c r="I3883" t="s">
        <v>15</v>
      </c>
      <c r="J3883" t="s">
        <v>16</v>
      </c>
    </row>
    <row r="3884" spans="1:10" x14ac:dyDescent="0.35">
      <c r="A3884" t="s">
        <v>10</v>
      </c>
      <c r="B3884" t="s">
        <v>1944</v>
      </c>
      <c r="C3884" s="227" t="s">
        <v>620</v>
      </c>
      <c r="D3884" s="227">
        <v>244.03</v>
      </c>
      <c r="E3884" s="227" t="s">
        <v>50</v>
      </c>
      <c r="F3884" t="s">
        <v>51</v>
      </c>
      <c r="G3884" t="s">
        <v>13</v>
      </c>
      <c r="H3884" t="s">
        <v>14</v>
      </c>
      <c r="I3884" t="s">
        <v>15</v>
      </c>
      <c r="J3884" t="s">
        <v>16</v>
      </c>
    </row>
    <row r="3885" spans="1:10" x14ac:dyDescent="0.35">
      <c r="A3885" t="s">
        <v>10</v>
      </c>
      <c r="B3885" t="s">
        <v>1944</v>
      </c>
      <c r="C3885" s="227" t="s">
        <v>35</v>
      </c>
      <c r="D3885" s="227">
        <v>53.58</v>
      </c>
      <c r="E3885" s="227" t="s">
        <v>36</v>
      </c>
      <c r="F3885" t="s">
        <v>37</v>
      </c>
      <c r="G3885" t="s">
        <v>13</v>
      </c>
      <c r="H3885" t="s">
        <v>14</v>
      </c>
      <c r="I3885" t="s">
        <v>15</v>
      </c>
      <c r="J3885" t="s">
        <v>16</v>
      </c>
    </row>
    <row r="3886" spans="1:10" x14ac:dyDescent="0.35">
      <c r="A3886" t="s">
        <v>10</v>
      </c>
      <c r="B3886" t="s">
        <v>1944</v>
      </c>
      <c r="C3886" s="227" t="s">
        <v>239</v>
      </c>
      <c r="D3886" s="227">
        <v>53.58</v>
      </c>
      <c r="E3886" s="227" t="s">
        <v>36</v>
      </c>
      <c r="F3886" t="s">
        <v>37</v>
      </c>
      <c r="G3886" t="s">
        <v>13</v>
      </c>
      <c r="H3886" t="s">
        <v>14</v>
      </c>
      <c r="I3886" t="s">
        <v>15</v>
      </c>
      <c r="J3886" t="s">
        <v>16</v>
      </c>
    </row>
    <row r="3887" spans="1:10" x14ac:dyDescent="0.35">
      <c r="A3887" t="s">
        <v>10</v>
      </c>
      <c r="B3887" t="s">
        <v>1944</v>
      </c>
      <c r="C3887" s="227" t="s">
        <v>1949</v>
      </c>
      <c r="D3887" s="227">
        <v>24.37</v>
      </c>
      <c r="E3887" s="227" t="s">
        <v>33</v>
      </c>
      <c r="F3887" t="s">
        <v>34</v>
      </c>
      <c r="G3887" t="s">
        <v>13</v>
      </c>
      <c r="H3887" t="s">
        <v>14</v>
      </c>
      <c r="I3887" t="s">
        <v>15</v>
      </c>
      <c r="J3887" t="s">
        <v>16</v>
      </c>
    </row>
    <row r="3888" spans="1:10" x14ac:dyDescent="0.35">
      <c r="A3888" t="s">
        <v>10</v>
      </c>
      <c r="B3888" t="s">
        <v>1944</v>
      </c>
      <c r="C3888" s="227" t="s">
        <v>21</v>
      </c>
      <c r="D3888" s="227">
        <v>78.3</v>
      </c>
      <c r="E3888" s="227" t="s">
        <v>18</v>
      </c>
      <c r="F3888" t="s">
        <v>19</v>
      </c>
      <c r="G3888" t="s">
        <v>13</v>
      </c>
      <c r="H3888" t="s">
        <v>14</v>
      </c>
      <c r="I3888" t="s">
        <v>15</v>
      </c>
      <c r="J3888" t="s">
        <v>16</v>
      </c>
    </row>
    <row r="3889" spans="1:10" x14ac:dyDescent="0.35">
      <c r="A3889" t="s">
        <v>10</v>
      </c>
      <c r="B3889" t="s">
        <v>1944</v>
      </c>
      <c r="C3889" s="227" t="s">
        <v>20</v>
      </c>
      <c r="D3889" s="227">
        <v>78.3</v>
      </c>
      <c r="E3889" s="227" t="s">
        <v>18</v>
      </c>
      <c r="F3889" t="s">
        <v>19</v>
      </c>
      <c r="G3889" t="s">
        <v>13</v>
      </c>
      <c r="H3889" t="s">
        <v>14</v>
      </c>
      <c r="I3889" t="s">
        <v>15</v>
      </c>
      <c r="J3889" t="s">
        <v>16</v>
      </c>
    </row>
    <row r="3890" spans="1:10" x14ac:dyDescent="0.35">
      <c r="A3890" t="s">
        <v>10</v>
      </c>
      <c r="B3890" t="s">
        <v>1944</v>
      </c>
      <c r="C3890" s="227" t="s">
        <v>22</v>
      </c>
      <c r="D3890" s="227">
        <v>78.3</v>
      </c>
      <c r="E3890" s="227" t="s">
        <v>18</v>
      </c>
      <c r="F3890" t="s">
        <v>19</v>
      </c>
      <c r="G3890" t="s">
        <v>13</v>
      </c>
      <c r="H3890" t="s">
        <v>14</v>
      </c>
      <c r="I3890" t="s">
        <v>15</v>
      </c>
      <c r="J3890" t="s">
        <v>16</v>
      </c>
    </row>
    <row r="3891" spans="1:10" x14ac:dyDescent="0.35">
      <c r="A3891" t="s">
        <v>10</v>
      </c>
      <c r="B3891" t="s">
        <v>1944</v>
      </c>
      <c r="C3891" s="227" t="s">
        <v>23</v>
      </c>
      <c r="D3891" s="227">
        <v>78.3</v>
      </c>
      <c r="E3891" s="227" t="s">
        <v>18</v>
      </c>
      <c r="F3891" t="s">
        <v>19</v>
      </c>
      <c r="G3891" t="s">
        <v>13</v>
      </c>
      <c r="H3891" t="s">
        <v>14</v>
      </c>
      <c r="I3891" t="s">
        <v>15</v>
      </c>
      <c r="J3891" t="s">
        <v>16</v>
      </c>
    </row>
    <row r="3892" spans="1:10" x14ac:dyDescent="0.35">
      <c r="A3892" t="s">
        <v>10</v>
      </c>
      <c r="B3892" t="s">
        <v>1944</v>
      </c>
      <c r="C3892" s="227" t="s">
        <v>726</v>
      </c>
      <c r="D3892" s="227">
        <v>138.32</v>
      </c>
      <c r="E3892" s="227" t="s">
        <v>45</v>
      </c>
      <c r="F3892" t="s">
        <v>46</v>
      </c>
      <c r="G3892" t="s">
        <v>13</v>
      </c>
      <c r="H3892" t="s">
        <v>14</v>
      </c>
      <c r="I3892" t="s">
        <v>15</v>
      </c>
      <c r="J3892" t="s">
        <v>16</v>
      </c>
    </row>
    <row r="3893" spans="1:10" x14ac:dyDescent="0.35">
      <c r="A3893" t="s">
        <v>10</v>
      </c>
      <c r="B3893" t="s">
        <v>1944</v>
      </c>
      <c r="C3893" s="227" t="s">
        <v>225</v>
      </c>
      <c r="D3893" s="227">
        <v>138.32</v>
      </c>
      <c r="E3893" s="227" t="s">
        <v>45</v>
      </c>
      <c r="F3893" t="s">
        <v>46</v>
      </c>
      <c r="G3893" t="s">
        <v>13</v>
      </c>
      <c r="H3893" t="s">
        <v>14</v>
      </c>
      <c r="I3893" t="s">
        <v>15</v>
      </c>
      <c r="J3893" t="s">
        <v>16</v>
      </c>
    </row>
    <row r="3894" spans="1:10" x14ac:dyDescent="0.35">
      <c r="A3894" t="s">
        <v>10</v>
      </c>
      <c r="B3894" t="s">
        <v>1944</v>
      </c>
      <c r="C3894" s="227" t="s">
        <v>328</v>
      </c>
      <c r="D3894" s="227">
        <v>211.33</v>
      </c>
      <c r="E3894" s="227" t="s">
        <v>45</v>
      </c>
      <c r="F3894" t="s">
        <v>46</v>
      </c>
      <c r="G3894" t="s">
        <v>13</v>
      </c>
      <c r="H3894" t="s">
        <v>14</v>
      </c>
      <c r="I3894" t="s">
        <v>15</v>
      </c>
      <c r="J3894" t="s">
        <v>16</v>
      </c>
    </row>
    <row r="3895" spans="1:10" x14ac:dyDescent="0.35">
      <c r="A3895" t="s">
        <v>10</v>
      </c>
      <c r="B3895" t="s">
        <v>1944</v>
      </c>
      <c r="C3895" s="227" t="s">
        <v>523</v>
      </c>
      <c r="D3895" s="227">
        <v>85.46</v>
      </c>
      <c r="E3895" s="227" t="s">
        <v>45</v>
      </c>
      <c r="F3895" t="s">
        <v>46</v>
      </c>
      <c r="G3895" t="s">
        <v>13</v>
      </c>
      <c r="H3895" t="s">
        <v>14</v>
      </c>
      <c r="I3895" t="s">
        <v>15</v>
      </c>
      <c r="J3895" t="s">
        <v>16</v>
      </c>
    </row>
    <row r="3896" spans="1:10" x14ac:dyDescent="0.35">
      <c r="A3896" t="s">
        <v>10</v>
      </c>
      <c r="B3896" t="s">
        <v>1944</v>
      </c>
      <c r="C3896" s="227" t="s">
        <v>581</v>
      </c>
      <c r="D3896" s="227">
        <v>250.36</v>
      </c>
      <c r="E3896" s="227" t="s">
        <v>100</v>
      </c>
      <c r="F3896" t="s">
        <v>314</v>
      </c>
      <c r="G3896" t="s">
        <v>312</v>
      </c>
      <c r="H3896" t="s">
        <v>1325</v>
      </c>
      <c r="I3896" t="s">
        <v>1044</v>
      </c>
      <c r="J3896" t="s">
        <v>1255</v>
      </c>
    </row>
    <row r="3897" spans="1:10" x14ac:dyDescent="0.35">
      <c r="A3897" t="s">
        <v>10</v>
      </c>
      <c r="B3897" t="s">
        <v>1944</v>
      </c>
      <c r="C3897" s="227" t="s">
        <v>864</v>
      </c>
      <c r="D3897" s="227">
        <v>85.42</v>
      </c>
      <c r="E3897" s="227" t="s">
        <v>100</v>
      </c>
      <c r="F3897" t="s">
        <v>314</v>
      </c>
      <c r="G3897" t="s">
        <v>312</v>
      </c>
      <c r="H3897" t="s">
        <v>1950</v>
      </c>
      <c r="I3897" t="s">
        <v>1951</v>
      </c>
      <c r="J3897" t="s">
        <v>1952</v>
      </c>
    </row>
    <row r="3898" spans="1:10" x14ac:dyDescent="0.35">
      <c r="A3898" t="s">
        <v>10</v>
      </c>
      <c r="B3898" t="s">
        <v>1944</v>
      </c>
      <c r="C3898" s="227" t="s">
        <v>119</v>
      </c>
      <c r="D3898" s="227">
        <v>74.52</v>
      </c>
      <c r="E3898" s="227" t="s">
        <v>108</v>
      </c>
      <c r="F3898" t="s">
        <v>109</v>
      </c>
      <c r="G3898" t="s">
        <v>110</v>
      </c>
      <c r="H3898" t="s">
        <v>521</v>
      </c>
      <c r="I3898" t="s">
        <v>522</v>
      </c>
      <c r="J3898" t="s">
        <v>521</v>
      </c>
    </row>
    <row r="3899" spans="1:10" x14ac:dyDescent="0.35">
      <c r="A3899" t="s">
        <v>10</v>
      </c>
      <c r="B3899" t="s">
        <v>1034</v>
      </c>
      <c r="C3899" s="227" t="s">
        <v>183</v>
      </c>
      <c r="D3899" s="227">
        <v>649.65</v>
      </c>
      <c r="E3899" s="227" t="s">
        <v>75</v>
      </c>
      <c r="F3899" t="s">
        <v>76</v>
      </c>
      <c r="G3899" t="s">
        <v>73</v>
      </c>
      <c r="H3899" t="s">
        <v>259</v>
      </c>
      <c r="I3899" t="s">
        <v>63</v>
      </c>
      <c r="J3899" t="s">
        <v>207</v>
      </c>
    </row>
    <row r="3900" spans="1:10" x14ac:dyDescent="0.35">
      <c r="A3900" t="s">
        <v>10</v>
      </c>
      <c r="B3900" t="s">
        <v>1034</v>
      </c>
      <c r="C3900" s="227" t="s">
        <v>102</v>
      </c>
      <c r="D3900" s="227">
        <v>900.78</v>
      </c>
      <c r="E3900" s="227" t="s">
        <v>75</v>
      </c>
      <c r="F3900" t="s">
        <v>76</v>
      </c>
      <c r="G3900" t="s">
        <v>73</v>
      </c>
      <c r="H3900" t="s">
        <v>259</v>
      </c>
      <c r="I3900" t="s">
        <v>63</v>
      </c>
      <c r="J3900" t="s">
        <v>207</v>
      </c>
    </row>
    <row r="3901" spans="1:10" x14ac:dyDescent="0.35">
      <c r="A3901" t="s">
        <v>10</v>
      </c>
      <c r="B3901" t="s">
        <v>1034</v>
      </c>
      <c r="C3901" s="227" t="s">
        <v>187</v>
      </c>
      <c r="D3901" s="227">
        <v>703.72</v>
      </c>
      <c r="E3901" s="227" t="s">
        <v>75</v>
      </c>
      <c r="F3901" t="s">
        <v>76</v>
      </c>
      <c r="G3901" t="s">
        <v>73</v>
      </c>
      <c r="H3901" t="s">
        <v>259</v>
      </c>
      <c r="I3901" t="s">
        <v>63</v>
      </c>
      <c r="J3901" t="s">
        <v>207</v>
      </c>
    </row>
    <row r="3902" spans="1:10" x14ac:dyDescent="0.35">
      <c r="A3902" t="s">
        <v>10</v>
      </c>
      <c r="B3902" t="s">
        <v>1034</v>
      </c>
      <c r="C3902" s="227" t="s">
        <v>176</v>
      </c>
      <c r="D3902" s="227">
        <v>817.66</v>
      </c>
      <c r="E3902" s="227" t="s">
        <v>75</v>
      </c>
      <c r="F3902" t="s">
        <v>76</v>
      </c>
      <c r="G3902" t="s">
        <v>73</v>
      </c>
      <c r="H3902" t="s">
        <v>259</v>
      </c>
      <c r="I3902" t="s">
        <v>63</v>
      </c>
      <c r="J3902" t="s">
        <v>207</v>
      </c>
    </row>
    <row r="3903" spans="1:10" x14ac:dyDescent="0.35">
      <c r="A3903" t="s">
        <v>10</v>
      </c>
      <c r="B3903" t="s">
        <v>1034</v>
      </c>
      <c r="C3903" s="227" t="s">
        <v>1057</v>
      </c>
      <c r="D3903" s="227">
        <v>63.75</v>
      </c>
      <c r="E3903" s="227" t="s">
        <v>511</v>
      </c>
      <c r="F3903" t="s">
        <v>512</v>
      </c>
      <c r="G3903" t="s">
        <v>13</v>
      </c>
      <c r="H3903" t="s">
        <v>14</v>
      </c>
      <c r="I3903" t="s">
        <v>15</v>
      </c>
      <c r="J3903" t="s">
        <v>16</v>
      </c>
    </row>
    <row r="3904" spans="1:10" x14ac:dyDescent="0.35">
      <c r="A3904" t="s">
        <v>10</v>
      </c>
      <c r="B3904" t="s">
        <v>1034</v>
      </c>
      <c r="C3904" s="227" t="s">
        <v>529</v>
      </c>
      <c r="D3904" s="227">
        <v>351.72</v>
      </c>
      <c r="E3904" s="227" t="s">
        <v>196</v>
      </c>
      <c r="F3904" t="s">
        <v>197</v>
      </c>
      <c r="G3904" t="s">
        <v>73</v>
      </c>
      <c r="H3904" t="s">
        <v>588</v>
      </c>
      <c r="I3904" t="s">
        <v>588</v>
      </c>
      <c r="J3904" t="s">
        <v>588</v>
      </c>
    </row>
    <row r="3905" spans="1:10" x14ac:dyDescent="0.35">
      <c r="A3905" t="s">
        <v>10</v>
      </c>
      <c r="B3905" t="s">
        <v>1034</v>
      </c>
      <c r="C3905" s="227" t="s">
        <v>1054</v>
      </c>
      <c r="D3905" s="227">
        <v>135.76</v>
      </c>
      <c r="E3905" s="227" t="s">
        <v>47</v>
      </c>
      <c r="F3905" t="s">
        <v>48</v>
      </c>
      <c r="G3905" t="s">
        <v>13</v>
      </c>
      <c r="H3905" t="s">
        <v>14</v>
      </c>
      <c r="I3905" t="s">
        <v>15</v>
      </c>
      <c r="J3905" t="s">
        <v>16</v>
      </c>
    </row>
    <row r="3906" spans="1:10" x14ac:dyDescent="0.35">
      <c r="A3906" t="s">
        <v>10</v>
      </c>
      <c r="B3906" t="s">
        <v>1034</v>
      </c>
      <c r="C3906" s="227" t="s">
        <v>943</v>
      </c>
      <c r="D3906" s="227">
        <v>135.77000000000001</v>
      </c>
      <c r="E3906" s="227" t="s">
        <v>47</v>
      </c>
      <c r="F3906" t="s">
        <v>48</v>
      </c>
      <c r="G3906" t="s">
        <v>13</v>
      </c>
      <c r="H3906" t="s">
        <v>14</v>
      </c>
      <c r="I3906" t="s">
        <v>15</v>
      </c>
      <c r="J3906" t="s">
        <v>16</v>
      </c>
    </row>
    <row r="3907" spans="1:10" x14ac:dyDescent="0.35">
      <c r="A3907" t="s">
        <v>10</v>
      </c>
      <c r="B3907" t="s">
        <v>1034</v>
      </c>
      <c r="C3907" s="227" t="s">
        <v>1055</v>
      </c>
      <c r="D3907" s="227">
        <v>135.76</v>
      </c>
      <c r="E3907" s="227" t="s">
        <v>47</v>
      </c>
      <c r="F3907" t="s">
        <v>48</v>
      </c>
      <c r="G3907" t="s">
        <v>13</v>
      </c>
      <c r="H3907" t="s">
        <v>14</v>
      </c>
      <c r="I3907" t="s">
        <v>15</v>
      </c>
      <c r="J3907" t="s">
        <v>16</v>
      </c>
    </row>
    <row r="3908" spans="1:10" x14ac:dyDescent="0.35">
      <c r="A3908" t="s">
        <v>10</v>
      </c>
      <c r="B3908" t="s">
        <v>1034</v>
      </c>
      <c r="C3908" s="227" t="s">
        <v>1056</v>
      </c>
      <c r="D3908" s="227">
        <v>135.76</v>
      </c>
      <c r="E3908" s="227" t="s">
        <v>47</v>
      </c>
      <c r="F3908" t="s">
        <v>48</v>
      </c>
      <c r="G3908" t="s">
        <v>13</v>
      </c>
      <c r="H3908" t="s">
        <v>14</v>
      </c>
      <c r="I3908" t="s">
        <v>15</v>
      </c>
      <c r="J3908" t="s">
        <v>16</v>
      </c>
    </row>
    <row r="3909" spans="1:10" x14ac:dyDescent="0.35">
      <c r="A3909" t="s">
        <v>10</v>
      </c>
      <c r="B3909" t="s">
        <v>1034</v>
      </c>
      <c r="C3909" s="227" t="s">
        <v>1052</v>
      </c>
      <c r="D3909" s="227">
        <v>135.72999999999999</v>
      </c>
      <c r="E3909" s="227" t="s">
        <v>45</v>
      </c>
      <c r="F3909" t="s">
        <v>46</v>
      </c>
      <c r="G3909" t="s">
        <v>13</v>
      </c>
      <c r="H3909" t="s">
        <v>14</v>
      </c>
      <c r="I3909" t="s">
        <v>15</v>
      </c>
      <c r="J3909" t="s">
        <v>16</v>
      </c>
    </row>
    <row r="3910" spans="1:10" x14ac:dyDescent="0.35">
      <c r="A3910" t="s">
        <v>10</v>
      </c>
      <c r="B3910" t="s">
        <v>1034</v>
      </c>
      <c r="C3910" s="227" t="s">
        <v>873</v>
      </c>
      <c r="D3910" s="227">
        <v>135.72999999999999</v>
      </c>
      <c r="E3910" s="227" t="s">
        <v>45</v>
      </c>
      <c r="F3910" t="s">
        <v>46</v>
      </c>
      <c r="G3910" t="s">
        <v>13</v>
      </c>
      <c r="H3910" t="s">
        <v>14</v>
      </c>
      <c r="I3910" t="s">
        <v>15</v>
      </c>
      <c r="J3910" t="s">
        <v>16</v>
      </c>
    </row>
    <row r="3911" spans="1:10" x14ac:dyDescent="0.35">
      <c r="A3911" t="s">
        <v>10</v>
      </c>
      <c r="B3911" t="s">
        <v>1034</v>
      </c>
      <c r="C3911" s="227" t="s">
        <v>643</v>
      </c>
      <c r="D3911" s="227">
        <v>145.38</v>
      </c>
      <c r="E3911" s="227" t="s">
        <v>45</v>
      </c>
      <c r="F3911" t="s">
        <v>46</v>
      </c>
      <c r="G3911" t="s">
        <v>13</v>
      </c>
      <c r="H3911" t="s">
        <v>14</v>
      </c>
      <c r="I3911" t="s">
        <v>15</v>
      </c>
      <c r="J3911" t="s">
        <v>16</v>
      </c>
    </row>
    <row r="3912" spans="1:10" x14ac:dyDescent="0.35">
      <c r="A3912" t="s">
        <v>10</v>
      </c>
      <c r="B3912" t="s">
        <v>1034</v>
      </c>
      <c r="C3912" s="227" t="s">
        <v>1053</v>
      </c>
      <c r="D3912" s="227">
        <v>145.37</v>
      </c>
      <c r="E3912" s="227" t="s">
        <v>45</v>
      </c>
      <c r="F3912" t="s">
        <v>46</v>
      </c>
      <c r="G3912" t="s">
        <v>13</v>
      </c>
      <c r="H3912" t="s">
        <v>14</v>
      </c>
      <c r="I3912" t="s">
        <v>15</v>
      </c>
      <c r="J3912" t="s">
        <v>16</v>
      </c>
    </row>
    <row r="3913" spans="1:10" x14ac:dyDescent="0.35">
      <c r="A3913" t="s">
        <v>10</v>
      </c>
      <c r="B3913" t="s">
        <v>1034</v>
      </c>
      <c r="C3913" s="227" t="s">
        <v>515</v>
      </c>
      <c r="D3913" s="227">
        <v>1.9</v>
      </c>
      <c r="E3913" s="227" t="s">
        <v>41</v>
      </c>
      <c r="F3913" t="s">
        <v>42</v>
      </c>
      <c r="G3913" t="s">
        <v>13</v>
      </c>
      <c r="H3913" t="s">
        <v>14</v>
      </c>
      <c r="I3913" t="s">
        <v>15</v>
      </c>
      <c r="J3913" t="s">
        <v>16</v>
      </c>
    </row>
    <row r="3914" spans="1:10" x14ac:dyDescent="0.35">
      <c r="A3914" t="s">
        <v>10</v>
      </c>
      <c r="B3914" t="s">
        <v>1034</v>
      </c>
      <c r="C3914" s="227" t="s">
        <v>514</v>
      </c>
      <c r="D3914" s="227">
        <v>1.9</v>
      </c>
      <c r="E3914" s="227" t="s">
        <v>41</v>
      </c>
      <c r="F3914" t="s">
        <v>42</v>
      </c>
      <c r="G3914" t="s">
        <v>13</v>
      </c>
      <c r="H3914" t="s">
        <v>14</v>
      </c>
      <c r="I3914" t="s">
        <v>15</v>
      </c>
      <c r="J3914" t="s">
        <v>16</v>
      </c>
    </row>
    <row r="3915" spans="1:10" x14ac:dyDescent="0.35">
      <c r="A3915" t="s">
        <v>10</v>
      </c>
      <c r="B3915" t="s">
        <v>1034</v>
      </c>
      <c r="C3915" s="227" t="s">
        <v>44</v>
      </c>
      <c r="D3915" s="227">
        <v>1.9</v>
      </c>
      <c r="E3915" s="227" t="s">
        <v>41</v>
      </c>
      <c r="F3915" t="s">
        <v>42</v>
      </c>
      <c r="G3915" t="s">
        <v>13</v>
      </c>
      <c r="H3915" t="s">
        <v>14</v>
      </c>
      <c r="I3915" t="s">
        <v>15</v>
      </c>
      <c r="J3915" t="s">
        <v>16</v>
      </c>
    </row>
    <row r="3916" spans="1:10" x14ac:dyDescent="0.35">
      <c r="A3916" t="s">
        <v>10</v>
      </c>
      <c r="B3916" t="s">
        <v>1034</v>
      </c>
      <c r="C3916" s="227" t="s">
        <v>1064</v>
      </c>
      <c r="D3916" s="227">
        <v>1.9</v>
      </c>
      <c r="E3916" s="227" t="s">
        <v>41</v>
      </c>
      <c r="F3916" t="s">
        <v>42</v>
      </c>
      <c r="G3916" t="s">
        <v>13</v>
      </c>
      <c r="H3916" t="s">
        <v>14</v>
      </c>
      <c r="I3916" t="s">
        <v>15</v>
      </c>
      <c r="J3916" t="s">
        <v>16</v>
      </c>
    </row>
    <row r="3917" spans="1:10" x14ac:dyDescent="0.35">
      <c r="A3917" t="s">
        <v>10</v>
      </c>
      <c r="B3917" t="s">
        <v>1034</v>
      </c>
      <c r="C3917" s="227" t="s">
        <v>1065</v>
      </c>
      <c r="D3917" s="227">
        <v>3464.98</v>
      </c>
      <c r="E3917" s="227" t="s">
        <v>11</v>
      </c>
      <c r="F3917" t="s">
        <v>12</v>
      </c>
      <c r="G3917" t="s">
        <v>13</v>
      </c>
      <c r="H3917" t="s">
        <v>14</v>
      </c>
      <c r="I3917" t="s">
        <v>15</v>
      </c>
      <c r="J3917" t="s">
        <v>16</v>
      </c>
    </row>
    <row r="3918" spans="1:10" x14ac:dyDescent="0.35">
      <c r="A3918" t="s">
        <v>10</v>
      </c>
      <c r="B3918" t="s">
        <v>1034</v>
      </c>
      <c r="C3918" s="227" t="s">
        <v>1066</v>
      </c>
      <c r="D3918" s="227">
        <v>1591.98</v>
      </c>
      <c r="E3918" s="227" t="s">
        <v>11</v>
      </c>
      <c r="F3918" t="s">
        <v>12</v>
      </c>
      <c r="G3918" t="s">
        <v>13</v>
      </c>
      <c r="H3918" t="s">
        <v>14</v>
      </c>
      <c r="I3918" t="s">
        <v>15</v>
      </c>
      <c r="J3918" t="s">
        <v>16</v>
      </c>
    </row>
    <row r="3919" spans="1:10" x14ac:dyDescent="0.35">
      <c r="A3919" t="s">
        <v>10</v>
      </c>
      <c r="B3919" t="s">
        <v>1034</v>
      </c>
      <c r="C3919" s="227" t="s">
        <v>1067</v>
      </c>
      <c r="D3919" s="227">
        <v>70.510000000000005</v>
      </c>
      <c r="E3919" s="227" t="s">
        <v>11</v>
      </c>
      <c r="F3919" t="s">
        <v>12</v>
      </c>
      <c r="G3919" t="s">
        <v>13</v>
      </c>
      <c r="H3919" t="s">
        <v>14</v>
      </c>
      <c r="I3919" t="s">
        <v>15</v>
      </c>
      <c r="J3919" t="s">
        <v>16</v>
      </c>
    </row>
    <row r="3920" spans="1:10" x14ac:dyDescent="0.35">
      <c r="A3920" t="s">
        <v>10</v>
      </c>
      <c r="B3920" t="s">
        <v>1034</v>
      </c>
      <c r="C3920" s="227" t="s">
        <v>1068</v>
      </c>
      <c r="D3920" s="227">
        <v>4995.68</v>
      </c>
      <c r="E3920" s="227" t="s">
        <v>11</v>
      </c>
      <c r="F3920" t="s">
        <v>12</v>
      </c>
      <c r="G3920" t="s">
        <v>13</v>
      </c>
      <c r="H3920" t="s">
        <v>14</v>
      </c>
      <c r="I3920" t="s">
        <v>15</v>
      </c>
      <c r="J3920" t="s">
        <v>16</v>
      </c>
    </row>
    <row r="3921" spans="1:10" x14ac:dyDescent="0.35">
      <c r="A3921" t="s">
        <v>10</v>
      </c>
      <c r="B3921" t="s">
        <v>1034</v>
      </c>
      <c r="C3921" s="227" t="s">
        <v>1050</v>
      </c>
      <c r="D3921" s="227">
        <v>187.68</v>
      </c>
      <c r="E3921" s="227" t="s">
        <v>55</v>
      </c>
      <c r="F3921" t="s">
        <v>56</v>
      </c>
      <c r="G3921" t="s">
        <v>13</v>
      </c>
      <c r="H3921" t="s">
        <v>57</v>
      </c>
      <c r="I3921" t="s">
        <v>15</v>
      </c>
      <c r="J3921" t="s">
        <v>58</v>
      </c>
    </row>
    <row r="3922" spans="1:10" x14ac:dyDescent="0.35">
      <c r="A3922" t="s">
        <v>10</v>
      </c>
      <c r="B3922" t="s">
        <v>1034</v>
      </c>
      <c r="C3922" s="227" t="s">
        <v>382</v>
      </c>
      <c r="D3922" s="227">
        <v>6.25</v>
      </c>
      <c r="E3922" s="227" t="s">
        <v>236</v>
      </c>
      <c r="F3922" t="s">
        <v>237</v>
      </c>
      <c r="G3922" t="s">
        <v>13</v>
      </c>
      <c r="H3922" t="s">
        <v>14</v>
      </c>
      <c r="I3922" t="s">
        <v>15</v>
      </c>
      <c r="J3922" t="s">
        <v>16</v>
      </c>
    </row>
    <row r="3923" spans="1:10" x14ac:dyDescent="0.35">
      <c r="A3923" t="s">
        <v>10</v>
      </c>
      <c r="B3923" t="s">
        <v>1034</v>
      </c>
      <c r="C3923" s="227" t="s">
        <v>383</v>
      </c>
      <c r="D3923" s="227">
        <v>6.25</v>
      </c>
      <c r="E3923" s="227" t="s">
        <v>236</v>
      </c>
      <c r="F3923" t="s">
        <v>237</v>
      </c>
      <c r="G3923" t="s">
        <v>13</v>
      </c>
      <c r="H3923" t="s">
        <v>14</v>
      </c>
      <c r="I3923" t="s">
        <v>15</v>
      </c>
      <c r="J3923" t="s">
        <v>16</v>
      </c>
    </row>
    <row r="3924" spans="1:10" x14ac:dyDescent="0.35">
      <c r="A3924" t="s">
        <v>10</v>
      </c>
      <c r="B3924" t="s">
        <v>1034</v>
      </c>
      <c r="C3924" s="227" t="s">
        <v>576</v>
      </c>
      <c r="D3924" s="227">
        <v>273.62</v>
      </c>
      <c r="E3924" s="227" t="s">
        <v>196</v>
      </c>
      <c r="F3924" t="s">
        <v>197</v>
      </c>
      <c r="G3924" t="s">
        <v>73</v>
      </c>
      <c r="H3924" t="s">
        <v>1043</v>
      </c>
      <c r="I3924" t="s">
        <v>1044</v>
      </c>
      <c r="J3924" t="s">
        <v>1045</v>
      </c>
    </row>
    <row r="3925" spans="1:10" x14ac:dyDescent="0.35">
      <c r="A3925" t="s">
        <v>10</v>
      </c>
      <c r="B3925" t="s">
        <v>1034</v>
      </c>
      <c r="C3925" s="227" t="s">
        <v>813</v>
      </c>
      <c r="D3925" s="227">
        <v>281.26</v>
      </c>
      <c r="E3925" s="227" t="s">
        <v>196</v>
      </c>
      <c r="F3925" t="s">
        <v>197</v>
      </c>
      <c r="G3925" t="s">
        <v>73</v>
      </c>
      <c r="H3925" t="s">
        <v>1043</v>
      </c>
      <c r="I3925" t="s">
        <v>1044</v>
      </c>
      <c r="J3925" t="s">
        <v>1045</v>
      </c>
    </row>
    <row r="3926" spans="1:10" x14ac:dyDescent="0.35">
      <c r="A3926" t="s">
        <v>10</v>
      </c>
      <c r="B3926" t="s">
        <v>1034</v>
      </c>
      <c r="C3926" s="227" t="s">
        <v>814</v>
      </c>
      <c r="D3926" s="227">
        <v>372.12</v>
      </c>
      <c r="E3926" s="227" t="s">
        <v>196</v>
      </c>
      <c r="F3926" t="s">
        <v>197</v>
      </c>
      <c r="G3926" t="s">
        <v>73</v>
      </c>
      <c r="H3926" t="s">
        <v>1043</v>
      </c>
      <c r="I3926" t="s">
        <v>1044</v>
      </c>
      <c r="J3926" t="s">
        <v>1045</v>
      </c>
    </row>
    <row r="3927" spans="1:10" x14ac:dyDescent="0.35">
      <c r="A3927" t="s">
        <v>10</v>
      </c>
      <c r="B3927" t="s">
        <v>1034</v>
      </c>
      <c r="C3927" s="227" t="s">
        <v>1046</v>
      </c>
      <c r="D3927" s="227">
        <v>850.93</v>
      </c>
      <c r="E3927" s="227" t="s">
        <v>196</v>
      </c>
      <c r="F3927" t="s">
        <v>197</v>
      </c>
      <c r="G3927" t="s">
        <v>73</v>
      </c>
      <c r="H3927" t="s">
        <v>1043</v>
      </c>
      <c r="I3927" t="s">
        <v>1044</v>
      </c>
      <c r="J3927" t="s">
        <v>1045</v>
      </c>
    </row>
    <row r="3928" spans="1:10" x14ac:dyDescent="0.35">
      <c r="A3928" t="s">
        <v>10</v>
      </c>
      <c r="B3928" t="s">
        <v>1034</v>
      </c>
      <c r="C3928" s="227" t="s">
        <v>1042</v>
      </c>
      <c r="D3928" s="227">
        <v>150.19999999999999</v>
      </c>
      <c r="E3928" s="227" t="s">
        <v>61</v>
      </c>
      <c r="F3928" t="s">
        <v>62</v>
      </c>
      <c r="G3928" t="s">
        <v>80</v>
      </c>
      <c r="H3928" t="s">
        <v>1043</v>
      </c>
      <c r="I3928" t="s">
        <v>1044</v>
      </c>
      <c r="J3928" t="s">
        <v>1045</v>
      </c>
    </row>
    <row r="3929" spans="1:10" x14ac:dyDescent="0.35">
      <c r="A3929" t="s">
        <v>10</v>
      </c>
      <c r="B3929" t="s">
        <v>1034</v>
      </c>
      <c r="C3929" s="227" t="s">
        <v>532</v>
      </c>
      <c r="D3929" s="227">
        <v>202.5</v>
      </c>
      <c r="E3929" s="227" t="s">
        <v>203</v>
      </c>
      <c r="F3929" t="s">
        <v>204</v>
      </c>
      <c r="G3929" t="s">
        <v>73</v>
      </c>
      <c r="H3929" t="s">
        <v>81</v>
      </c>
      <c r="I3929" t="s">
        <v>82</v>
      </c>
      <c r="J3929" t="s">
        <v>83</v>
      </c>
    </row>
    <row r="3930" spans="1:10" x14ac:dyDescent="0.35">
      <c r="A3930" t="s">
        <v>10</v>
      </c>
      <c r="B3930" t="s">
        <v>1034</v>
      </c>
      <c r="C3930" s="227" t="s">
        <v>1038</v>
      </c>
      <c r="D3930" s="227">
        <v>65.12</v>
      </c>
      <c r="E3930" s="227" t="s">
        <v>203</v>
      </c>
      <c r="F3930" t="s">
        <v>204</v>
      </c>
      <c r="G3930" t="s">
        <v>73</v>
      </c>
      <c r="H3930" t="s">
        <v>81</v>
      </c>
      <c r="I3930" t="s">
        <v>82</v>
      </c>
      <c r="J3930" t="s">
        <v>83</v>
      </c>
    </row>
    <row r="3931" spans="1:10" x14ac:dyDescent="0.35">
      <c r="A3931" t="s">
        <v>10</v>
      </c>
      <c r="B3931" t="s">
        <v>1034</v>
      </c>
      <c r="C3931" s="227" t="s">
        <v>531</v>
      </c>
      <c r="D3931" s="227">
        <v>641.19000000000005</v>
      </c>
      <c r="E3931" s="227" t="s">
        <v>203</v>
      </c>
      <c r="F3931" t="s">
        <v>204</v>
      </c>
      <c r="G3931" t="s">
        <v>73</v>
      </c>
      <c r="H3931" t="s">
        <v>81</v>
      </c>
      <c r="I3931" t="s">
        <v>82</v>
      </c>
      <c r="J3931" t="s">
        <v>83</v>
      </c>
    </row>
    <row r="3932" spans="1:10" x14ac:dyDescent="0.35">
      <c r="A3932" t="s">
        <v>10</v>
      </c>
      <c r="B3932" t="s">
        <v>1034</v>
      </c>
      <c r="C3932" s="227" t="s">
        <v>831</v>
      </c>
      <c r="D3932" s="227">
        <v>106.5</v>
      </c>
      <c r="E3932" s="227" t="s">
        <v>203</v>
      </c>
      <c r="F3932" t="s">
        <v>204</v>
      </c>
      <c r="G3932" t="s">
        <v>73</v>
      </c>
      <c r="H3932" t="s">
        <v>81</v>
      </c>
      <c r="I3932" t="s">
        <v>82</v>
      </c>
      <c r="J3932" t="s">
        <v>83</v>
      </c>
    </row>
    <row r="3933" spans="1:10" x14ac:dyDescent="0.35">
      <c r="A3933" t="s">
        <v>10</v>
      </c>
      <c r="B3933" t="s">
        <v>1034</v>
      </c>
      <c r="C3933" s="227" t="s">
        <v>557</v>
      </c>
      <c r="D3933" s="227">
        <v>285.43</v>
      </c>
      <c r="E3933" s="227" t="s">
        <v>203</v>
      </c>
      <c r="F3933" t="s">
        <v>204</v>
      </c>
      <c r="G3933" t="s">
        <v>73</v>
      </c>
      <c r="H3933" t="s">
        <v>81</v>
      </c>
      <c r="I3933" t="s">
        <v>82</v>
      </c>
      <c r="J3933" t="s">
        <v>83</v>
      </c>
    </row>
    <row r="3934" spans="1:10" x14ac:dyDescent="0.35">
      <c r="A3934" t="s">
        <v>10</v>
      </c>
      <c r="B3934" t="s">
        <v>1034</v>
      </c>
      <c r="C3934" s="227" t="s">
        <v>1039</v>
      </c>
      <c r="D3934" s="227">
        <v>92.87</v>
      </c>
      <c r="E3934" s="227" t="s">
        <v>203</v>
      </c>
      <c r="F3934" t="s">
        <v>204</v>
      </c>
      <c r="G3934" t="s">
        <v>73</v>
      </c>
      <c r="H3934" t="s">
        <v>81</v>
      </c>
      <c r="I3934" t="s">
        <v>82</v>
      </c>
      <c r="J3934" t="s">
        <v>83</v>
      </c>
    </row>
    <row r="3935" spans="1:10" x14ac:dyDescent="0.35">
      <c r="A3935" t="s">
        <v>10</v>
      </c>
      <c r="B3935" t="s">
        <v>1034</v>
      </c>
      <c r="C3935" s="227" t="s">
        <v>1040</v>
      </c>
      <c r="D3935" s="227">
        <v>171.37</v>
      </c>
      <c r="E3935" s="227" t="s">
        <v>203</v>
      </c>
      <c r="F3935" t="s">
        <v>204</v>
      </c>
      <c r="G3935" t="s">
        <v>73</v>
      </c>
      <c r="H3935" t="s">
        <v>81</v>
      </c>
      <c r="I3935" t="s">
        <v>82</v>
      </c>
      <c r="J3935" t="s">
        <v>83</v>
      </c>
    </row>
    <row r="3936" spans="1:10" x14ac:dyDescent="0.35">
      <c r="A3936" t="s">
        <v>10</v>
      </c>
      <c r="B3936" t="s">
        <v>1034</v>
      </c>
      <c r="C3936" s="227" t="s">
        <v>541</v>
      </c>
      <c r="D3936" s="227">
        <v>190.89</v>
      </c>
      <c r="E3936" s="227" t="s">
        <v>203</v>
      </c>
      <c r="F3936" t="s">
        <v>204</v>
      </c>
      <c r="G3936" t="s">
        <v>73</v>
      </c>
      <c r="H3936" t="s">
        <v>81</v>
      </c>
      <c r="I3936" t="s">
        <v>82</v>
      </c>
      <c r="J3936" t="s">
        <v>83</v>
      </c>
    </row>
    <row r="3937" spans="1:10" x14ac:dyDescent="0.35">
      <c r="A3937" t="s">
        <v>10</v>
      </c>
      <c r="B3937" t="s">
        <v>1034</v>
      </c>
      <c r="C3937" s="227" t="s">
        <v>1041</v>
      </c>
      <c r="D3937" s="227">
        <v>477.5</v>
      </c>
      <c r="E3937" s="227" t="s">
        <v>203</v>
      </c>
      <c r="F3937" t="s">
        <v>204</v>
      </c>
      <c r="G3937" t="s">
        <v>73</v>
      </c>
      <c r="H3937" t="s">
        <v>81</v>
      </c>
      <c r="I3937" t="s">
        <v>82</v>
      </c>
      <c r="J3937" t="s">
        <v>83</v>
      </c>
    </row>
    <row r="3938" spans="1:10" x14ac:dyDescent="0.35">
      <c r="A3938" t="s">
        <v>10</v>
      </c>
      <c r="B3938" t="s">
        <v>1034</v>
      </c>
      <c r="C3938" s="227" t="s">
        <v>533</v>
      </c>
      <c r="D3938" s="227">
        <v>428.23</v>
      </c>
      <c r="E3938" s="227" t="s">
        <v>203</v>
      </c>
      <c r="F3938" t="s">
        <v>204</v>
      </c>
      <c r="G3938" t="s">
        <v>73</v>
      </c>
      <c r="H3938" t="s">
        <v>81</v>
      </c>
      <c r="I3938" t="s">
        <v>82</v>
      </c>
      <c r="J3938" t="s">
        <v>83</v>
      </c>
    </row>
    <row r="3939" spans="1:10" x14ac:dyDescent="0.35">
      <c r="A3939" t="s">
        <v>10</v>
      </c>
      <c r="B3939" t="s">
        <v>1034</v>
      </c>
      <c r="C3939" s="227" t="s">
        <v>559</v>
      </c>
      <c r="D3939" s="227">
        <v>112.75</v>
      </c>
      <c r="E3939" s="227" t="s">
        <v>262</v>
      </c>
      <c r="F3939" t="s">
        <v>263</v>
      </c>
      <c r="G3939" t="s">
        <v>73</v>
      </c>
      <c r="H3939" t="s">
        <v>81</v>
      </c>
      <c r="I3939" t="s">
        <v>82</v>
      </c>
      <c r="J3939" t="s">
        <v>83</v>
      </c>
    </row>
    <row r="3940" spans="1:10" x14ac:dyDescent="0.35">
      <c r="A3940" t="s">
        <v>10</v>
      </c>
      <c r="B3940" t="s">
        <v>1034</v>
      </c>
      <c r="C3940" s="227" t="s">
        <v>548</v>
      </c>
      <c r="D3940" s="227">
        <v>292.47000000000003</v>
      </c>
      <c r="E3940" s="227" t="s">
        <v>503</v>
      </c>
      <c r="F3940" t="s">
        <v>504</v>
      </c>
      <c r="G3940" t="s">
        <v>73</v>
      </c>
      <c r="H3940" t="s">
        <v>81</v>
      </c>
      <c r="I3940" t="s">
        <v>82</v>
      </c>
      <c r="J3940" t="s">
        <v>83</v>
      </c>
    </row>
    <row r="3941" spans="1:10" x14ac:dyDescent="0.35">
      <c r="A3941" t="s">
        <v>10</v>
      </c>
      <c r="B3941" t="s">
        <v>1034</v>
      </c>
      <c r="C3941" s="227" t="s">
        <v>1036</v>
      </c>
      <c r="D3941" s="227">
        <v>206.37</v>
      </c>
      <c r="E3941" s="227" t="s">
        <v>503</v>
      </c>
      <c r="F3941" t="s">
        <v>504</v>
      </c>
      <c r="G3941" t="s">
        <v>73</v>
      </c>
      <c r="H3941" t="s">
        <v>81</v>
      </c>
      <c r="I3941" t="s">
        <v>82</v>
      </c>
      <c r="J3941" t="s">
        <v>83</v>
      </c>
    </row>
    <row r="3942" spans="1:10" x14ac:dyDescent="0.35">
      <c r="A3942" t="s">
        <v>10</v>
      </c>
      <c r="B3942" t="s">
        <v>1034</v>
      </c>
      <c r="C3942" s="227" t="s">
        <v>543</v>
      </c>
      <c r="D3942" s="227">
        <v>329.2</v>
      </c>
      <c r="E3942" s="227" t="s">
        <v>116</v>
      </c>
      <c r="F3942" t="s">
        <v>117</v>
      </c>
      <c r="G3942" t="s">
        <v>73</v>
      </c>
      <c r="H3942" t="s">
        <v>81</v>
      </c>
      <c r="I3942" t="s">
        <v>82</v>
      </c>
      <c r="J3942" t="s">
        <v>83</v>
      </c>
    </row>
    <row r="3943" spans="1:10" x14ac:dyDescent="0.35">
      <c r="A3943" t="s">
        <v>10</v>
      </c>
      <c r="B3943" t="s">
        <v>1034</v>
      </c>
      <c r="C3943" s="227" t="s">
        <v>1037</v>
      </c>
      <c r="D3943" s="227">
        <v>114.75</v>
      </c>
      <c r="E3943" s="227" t="s">
        <v>196</v>
      </c>
      <c r="F3943" t="s">
        <v>197</v>
      </c>
      <c r="G3943" t="s">
        <v>73</v>
      </c>
      <c r="H3943" t="s">
        <v>81</v>
      </c>
      <c r="I3943" t="s">
        <v>82</v>
      </c>
      <c r="J3943" t="s">
        <v>83</v>
      </c>
    </row>
    <row r="3944" spans="1:10" x14ac:dyDescent="0.35">
      <c r="A3944" t="s">
        <v>10</v>
      </c>
      <c r="B3944" t="s">
        <v>1034</v>
      </c>
      <c r="C3944" s="227" t="s">
        <v>573</v>
      </c>
      <c r="D3944" s="227">
        <v>116.75</v>
      </c>
      <c r="E3944" s="227" t="s">
        <v>112</v>
      </c>
      <c r="F3944" t="s">
        <v>113</v>
      </c>
      <c r="G3944" t="s">
        <v>80</v>
      </c>
      <c r="H3944" t="s">
        <v>81</v>
      </c>
      <c r="I3944" t="s">
        <v>82</v>
      </c>
      <c r="J3944" t="s">
        <v>83</v>
      </c>
    </row>
    <row r="3945" spans="1:10" x14ac:dyDescent="0.35">
      <c r="A3945" t="s">
        <v>10</v>
      </c>
      <c r="B3945" t="s">
        <v>1034</v>
      </c>
      <c r="C3945" s="227" t="s">
        <v>79</v>
      </c>
      <c r="D3945" s="227">
        <v>300.5</v>
      </c>
      <c r="E3945" s="227" t="s">
        <v>95</v>
      </c>
      <c r="F3945" t="s">
        <v>96</v>
      </c>
      <c r="G3945" t="s">
        <v>80</v>
      </c>
      <c r="H3945" t="s">
        <v>81</v>
      </c>
      <c r="I3945" t="s">
        <v>82</v>
      </c>
      <c r="J3945" t="s">
        <v>83</v>
      </c>
    </row>
    <row r="3946" spans="1:10" x14ac:dyDescent="0.35">
      <c r="A3946" t="s">
        <v>10</v>
      </c>
      <c r="B3946" t="s">
        <v>1034</v>
      </c>
      <c r="C3946" s="227" t="s">
        <v>530</v>
      </c>
      <c r="D3946" s="227">
        <v>294.3</v>
      </c>
      <c r="E3946" s="227" t="s">
        <v>95</v>
      </c>
      <c r="F3946" t="s">
        <v>96</v>
      </c>
      <c r="G3946" t="s">
        <v>80</v>
      </c>
      <c r="H3946" t="s">
        <v>81</v>
      </c>
      <c r="I3946" t="s">
        <v>82</v>
      </c>
      <c r="J3946" t="s">
        <v>83</v>
      </c>
    </row>
    <row r="3947" spans="1:10" x14ac:dyDescent="0.35">
      <c r="A3947" t="s">
        <v>10</v>
      </c>
      <c r="B3947" t="s">
        <v>1034</v>
      </c>
      <c r="C3947" s="227" t="s">
        <v>150</v>
      </c>
      <c r="D3947" s="227">
        <v>69.11</v>
      </c>
      <c r="E3947" s="227" t="s">
        <v>215</v>
      </c>
      <c r="F3947" t="s">
        <v>216</v>
      </c>
      <c r="G3947" t="s">
        <v>80</v>
      </c>
      <c r="H3947" t="s">
        <v>81</v>
      </c>
      <c r="I3947" t="s">
        <v>82</v>
      </c>
      <c r="J3947" t="s">
        <v>83</v>
      </c>
    </row>
    <row r="3948" spans="1:10" x14ac:dyDescent="0.35">
      <c r="A3948" t="s">
        <v>10</v>
      </c>
      <c r="B3948" t="s">
        <v>1034</v>
      </c>
      <c r="C3948" s="227" t="s">
        <v>69</v>
      </c>
      <c r="D3948" s="227">
        <v>69.11</v>
      </c>
      <c r="E3948" s="227" t="s">
        <v>215</v>
      </c>
      <c r="F3948" t="s">
        <v>216</v>
      </c>
      <c r="G3948" t="s">
        <v>80</v>
      </c>
      <c r="H3948" t="s">
        <v>81</v>
      </c>
      <c r="I3948" t="s">
        <v>82</v>
      </c>
      <c r="J3948" t="s">
        <v>83</v>
      </c>
    </row>
    <row r="3949" spans="1:10" x14ac:dyDescent="0.35">
      <c r="A3949" t="s">
        <v>10</v>
      </c>
      <c r="B3949" t="s">
        <v>1034</v>
      </c>
      <c r="C3949" s="227" t="s">
        <v>542</v>
      </c>
      <c r="D3949" s="227">
        <v>69.11</v>
      </c>
      <c r="E3949" s="227" t="s">
        <v>215</v>
      </c>
      <c r="F3949" t="s">
        <v>216</v>
      </c>
      <c r="G3949" t="s">
        <v>80</v>
      </c>
      <c r="H3949" t="s">
        <v>81</v>
      </c>
      <c r="I3949" t="s">
        <v>82</v>
      </c>
      <c r="J3949" t="s">
        <v>83</v>
      </c>
    </row>
    <row r="3950" spans="1:10" x14ac:dyDescent="0.35">
      <c r="A3950" t="s">
        <v>10</v>
      </c>
      <c r="B3950" t="s">
        <v>1034</v>
      </c>
      <c r="C3950" s="227" t="s">
        <v>569</v>
      </c>
      <c r="D3950" s="227">
        <v>69.099999999999994</v>
      </c>
      <c r="E3950" s="227" t="s">
        <v>215</v>
      </c>
      <c r="F3950" t="s">
        <v>216</v>
      </c>
      <c r="G3950" t="s">
        <v>80</v>
      </c>
      <c r="H3950" t="s">
        <v>81</v>
      </c>
      <c r="I3950" t="s">
        <v>82</v>
      </c>
      <c r="J3950" t="s">
        <v>83</v>
      </c>
    </row>
    <row r="3951" spans="1:10" x14ac:dyDescent="0.35">
      <c r="A3951" t="s">
        <v>10</v>
      </c>
      <c r="B3951" t="s">
        <v>1034</v>
      </c>
      <c r="C3951" s="227" t="s">
        <v>551</v>
      </c>
      <c r="D3951" s="227">
        <v>402.1</v>
      </c>
      <c r="E3951" s="227" t="s">
        <v>75</v>
      </c>
      <c r="F3951" t="s">
        <v>76</v>
      </c>
      <c r="G3951" t="s">
        <v>73</v>
      </c>
      <c r="H3951" t="s">
        <v>81</v>
      </c>
      <c r="I3951" t="s">
        <v>82</v>
      </c>
      <c r="J3951" t="s">
        <v>83</v>
      </c>
    </row>
    <row r="3952" spans="1:10" x14ac:dyDescent="0.35">
      <c r="A3952" t="s">
        <v>10</v>
      </c>
      <c r="B3952" t="s">
        <v>1034</v>
      </c>
      <c r="C3952" s="227" t="s">
        <v>74</v>
      </c>
      <c r="D3952" s="227">
        <v>277.5</v>
      </c>
      <c r="E3952" s="227" t="s">
        <v>75</v>
      </c>
      <c r="F3952" t="s">
        <v>76</v>
      </c>
      <c r="G3952" t="s">
        <v>73</v>
      </c>
      <c r="H3952" t="s">
        <v>81</v>
      </c>
      <c r="I3952" t="s">
        <v>82</v>
      </c>
      <c r="J3952" t="s">
        <v>83</v>
      </c>
    </row>
    <row r="3953" spans="1:10" x14ac:dyDescent="0.35">
      <c r="A3953" t="s">
        <v>10</v>
      </c>
      <c r="B3953" t="s">
        <v>1034</v>
      </c>
      <c r="C3953" s="227" t="s">
        <v>801</v>
      </c>
      <c r="D3953" s="227">
        <v>519.78</v>
      </c>
      <c r="E3953" s="227" t="s">
        <v>75</v>
      </c>
      <c r="F3953" t="s">
        <v>76</v>
      </c>
      <c r="G3953" t="s">
        <v>73</v>
      </c>
      <c r="H3953" t="s">
        <v>81</v>
      </c>
      <c r="I3953" t="s">
        <v>82</v>
      </c>
      <c r="J3953" t="s">
        <v>83</v>
      </c>
    </row>
    <row r="3954" spans="1:10" x14ac:dyDescent="0.35">
      <c r="A3954" t="s">
        <v>10</v>
      </c>
      <c r="B3954" t="s">
        <v>1034</v>
      </c>
      <c r="C3954" s="227" t="s">
        <v>564</v>
      </c>
      <c r="D3954" s="227">
        <v>2039.11</v>
      </c>
      <c r="E3954" s="227" t="s">
        <v>75</v>
      </c>
      <c r="F3954" t="s">
        <v>76</v>
      </c>
      <c r="G3954" t="s">
        <v>73</v>
      </c>
      <c r="H3954" t="s">
        <v>81</v>
      </c>
      <c r="I3954" t="s">
        <v>82</v>
      </c>
      <c r="J3954" t="s">
        <v>83</v>
      </c>
    </row>
    <row r="3955" spans="1:10" x14ac:dyDescent="0.35">
      <c r="A3955" t="s">
        <v>10</v>
      </c>
      <c r="B3955" t="s">
        <v>1034</v>
      </c>
      <c r="C3955" s="227" t="s">
        <v>565</v>
      </c>
      <c r="D3955" s="227">
        <v>1711.58</v>
      </c>
      <c r="E3955" s="227" t="s">
        <v>75</v>
      </c>
      <c r="F3955" t="s">
        <v>76</v>
      </c>
      <c r="G3955" t="s">
        <v>73</v>
      </c>
      <c r="H3955" t="s">
        <v>81</v>
      </c>
      <c r="I3955" t="s">
        <v>82</v>
      </c>
      <c r="J3955" t="s">
        <v>83</v>
      </c>
    </row>
    <row r="3956" spans="1:10" x14ac:dyDescent="0.35">
      <c r="A3956" t="s">
        <v>10</v>
      </c>
      <c r="B3956" t="s">
        <v>1034</v>
      </c>
      <c r="C3956" s="227" t="s">
        <v>214</v>
      </c>
      <c r="D3956" s="227">
        <v>1112.4000000000001</v>
      </c>
      <c r="E3956" s="227" t="s">
        <v>75</v>
      </c>
      <c r="F3956" t="s">
        <v>76</v>
      </c>
      <c r="G3956" t="s">
        <v>73</v>
      </c>
      <c r="H3956" t="s">
        <v>81</v>
      </c>
      <c r="I3956" t="s">
        <v>82</v>
      </c>
      <c r="J3956" t="s">
        <v>83</v>
      </c>
    </row>
    <row r="3957" spans="1:10" x14ac:dyDescent="0.35">
      <c r="A3957" t="s">
        <v>10</v>
      </c>
      <c r="B3957" t="s">
        <v>1034</v>
      </c>
      <c r="C3957" s="227" t="s">
        <v>539</v>
      </c>
      <c r="D3957" s="227">
        <v>461.07</v>
      </c>
      <c r="E3957" s="227" t="s">
        <v>508</v>
      </c>
      <c r="F3957" t="s">
        <v>509</v>
      </c>
      <c r="G3957" t="s">
        <v>179</v>
      </c>
      <c r="H3957" t="s">
        <v>81</v>
      </c>
      <c r="I3957" t="s">
        <v>82</v>
      </c>
      <c r="J3957" t="s">
        <v>83</v>
      </c>
    </row>
    <row r="3958" spans="1:10" x14ac:dyDescent="0.35">
      <c r="A3958" t="s">
        <v>10</v>
      </c>
      <c r="B3958" t="s">
        <v>1034</v>
      </c>
      <c r="C3958" s="227" t="s">
        <v>534</v>
      </c>
      <c r="D3958" s="227">
        <v>143.93</v>
      </c>
      <c r="E3958" s="227" t="s">
        <v>61</v>
      </c>
      <c r="F3958" t="s">
        <v>62</v>
      </c>
      <c r="G3958" t="s">
        <v>80</v>
      </c>
      <c r="H3958" t="s">
        <v>81</v>
      </c>
      <c r="I3958" t="s">
        <v>82</v>
      </c>
      <c r="J3958" t="s">
        <v>83</v>
      </c>
    </row>
    <row r="3959" spans="1:10" x14ac:dyDescent="0.35">
      <c r="A3959" t="s">
        <v>10</v>
      </c>
      <c r="B3959" t="s">
        <v>1034</v>
      </c>
      <c r="C3959" s="227" t="s">
        <v>560</v>
      </c>
      <c r="D3959" s="227">
        <v>143.93</v>
      </c>
      <c r="E3959" s="227" t="s">
        <v>61</v>
      </c>
      <c r="F3959" t="s">
        <v>62</v>
      </c>
      <c r="G3959" t="s">
        <v>80</v>
      </c>
      <c r="H3959" t="s">
        <v>81</v>
      </c>
      <c r="I3959" t="s">
        <v>82</v>
      </c>
      <c r="J3959" t="s">
        <v>83</v>
      </c>
    </row>
    <row r="3960" spans="1:10" x14ac:dyDescent="0.35">
      <c r="A3960" t="s">
        <v>10</v>
      </c>
      <c r="B3960" t="s">
        <v>1034</v>
      </c>
      <c r="C3960" s="227" t="s">
        <v>561</v>
      </c>
      <c r="D3960" s="227">
        <v>143.69</v>
      </c>
      <c r="E3960" s="227" t="s">
        <v>61</v>
      </c>
      <c r="F3960" t="s">
        <v>62</v>
      </c>
      <c r="G3960" t="s">
        <v>80</v>
      </c>
      <c r="H3960" t="s">
        <v>81</v>
      </c>
      <c r="I3960" t="s">
        <v>82</v>
      </c>
      <c r="J3960" t="s">
        <v>83</v>
      </c>
    </row>
    <row r="3961" spans="1:10" x14ac:dyDescent="0.35">
      <c r="A3961" t="s">
        <v>10</v>
      </c>
      <c r="B3961" t="s">
        <v>1034</v>
      </c>
      <c r="C3961" s="227" t="s">
        <v>181</v>
      </c>
      <c r="D3961" s="227">
        <v>142.38999999999999</v>
      </c>
      <c r="E3961" s="227" t="s">
        <v>61</v>
      </c>
      <c r="F3961" t="s">
        <v>62</v>
      </c>
      <c r="G3961" t="s">
        <v>80</v>
      </c>
      <c r="H3961" t="s">
        <v>81</v>
      </c>
      <c r="I3961" t="s">
        <v>82</v>
      </c>
      <c r="J3961" t="s">
        <v>83</v>
      </c>
    </row>
    <row r="3962" spans="1:10" x14ac:dyDescent="0.35">
      <c r="A3962" t="s">
        <v>10</v>
      </c>
      <c r="B3962" t="s">
        <v>1034</v>
      </c>
      <c r="C3962" s="227" t="s">
        <v>570</v>
      </c>
      <c r="D3962" s="227">
        <v>143.69</v>
      </c>
      <c r="E3962" s="227" t="s">
        <v>65</v>
      </c>
      <c r="F3962" t="s">
        <v>66</v>
      </c>
      <c r="G3962" t="s">
        <v>80</v>
      </c>
      <c r="H3962" t="s">
        <v>81</v>
      </c>
      <c r="I3962" t="s">
        <v>82</v>
      </c>
      <c r="J3962" t="s">
        <v>83</v>
      </c>
    </row>
    <row r="3963" spans="1:10" x14ac:dyDescent="0.35">
      <c r="A3963" t="s">
        <v>10</v>
      </c>
      <c r="B3963" t="s">
        <v>1034</v>
      </c>
      <c r="C3963" s="227" t="s">
        <v>154</v>
      </c>
      <c r="D3963" s="227">
        <v>143.93</v>
      </c>
      <c r="E3963" s="227" t="s">
        <v>65</v>
      </c>
      <c r="F3963" t="s">
        <v>66</v>
      </c>
      <c r="G3963" t="s">
        <v>80</v>
      </c>
      <c r="H3963" t="s">
        <v>81</v>
      </c>
      <c r="I3963" t="s">
        <v>82</v>
      </c>
      <c r="J3963" t="s">
        <v>83</v>
      </c>
    </row>
    <row r="3964" spans="1:10" x14ac:dyDescent="0.35">
      <c r="A3964" t="s">
        <v>10</v>
      </c>
      <c r="B3964" t="s">
        <v>1034</v>
      </c>
      <c r="C3964" s="227" t="s">
        <v>145</v>
      </c>
      <c r="D3964" s="227">
        <v>143.69</v>
      </c>
      <c r="E3964" s="227" t="s">
        <v>65</v>
      </c>
      <c r="F3964" t="s">
        <v>66</v>
      </c>
      <c r="G3964" t="s">
        <v>80</v>
      </c>
      <c r="H3964" t="s">
        <v>81</v>
      </c>
      <c r="I3964" t="s">
        <v>82</v>
      </c>
      <c r="J3964" t="s">
        <v>83</v>
      </c>
    </row>
    <row r="3965" spans="1:10" x14ac:dyDescent="0.35">
      <c r="A3965" t="s">
        <v>10</v>
      </c>
      <c r="B3965" t="s">
        <v>1034</v>
      </c>
      <c r="C3965" s="227" t="s">
        <v>572</v>
      </c>
      <c r="D3965" s="227">
        <v>143.69</v>
      </c>
      <c r="E3965" s="227" t="s">
        <v>65</v>
      </c>
      <c r="F3965" t="s">
        <v>66</v>
      </c>
      <c r="G3965" t="s">
        <v>80</v>
      </c>
      <c r="H3965" t="s">
        <v>81</v>
      </c>
      <c r="I3965" t="s">
        <v>82</v>
      </c>
      <c r="J3965" t="s">
        <v>83</v>
      </c>
    </row>
    <row r="3966" spans="1:10" x14ac:dyDescent="0.35">
      <c r="A3966" t="s">
        <v>10</v>
      </c>
      <c r="B3966" t="s">
        <v>1034</v>
      </c>
      <c r="C3966" s="227" t="s">
        <v>553</v>
      </c>
      <c r="D3966" s="227">
        <v>143.68</v>
      </c>
      <c r="E3966" s="227" t="s">
        <v>65</v>
      </c>
      <c r="F3966" t="s">
        <v>66</v>
      </c>
      <c r="G3966" t="s">
        <v>80</v>
      </c>
      <c r="H3966" t="s">
        <v>81</v>
      </c>
      <c r="I3966" t="s">
        <v>82</v>
      </c>
      <c r="J3966" t="s">
        <v>83</v>
      </c>
    </row>
    <row r="3967" spans="1:10" x14ac:dyDescent="0.35">
      <c r="A3967" t="s">
        <v>10</v>
      </c>
      <c r="B3967" t="s">
        <v>1034</v>
      </c>
      <c r="C3967" s="227" t="s">
        <v>537</v>
      </c>
      <c r="D3967" s="227">
        <v>145.13999999999999</v>
      </c>
      <c r="E3967" s="227" t="s">
        <v>65</v>
      </c>
      <c r="F3967" t="s">
        <v>66</v>
      </c>
      <c r="G3967" t="s">
        <v>80</v>
      </c>
      <c r="H3967" t="s">
        <v>81</v>
      </c>
      <c r="I3967" t="s">
        <v>82</v>
      </c>
      <c r="J3967" t="s">
        <v>83</v>
      </c>
    </row>
    <row r="3968" spans="1:10" x14ac:dyDescent="0.35">
      <c r="A3968" t="s">
        <v>10</v>
      </c>
      <c r="B3968" t="s">
        <v>1034</v>
      </c>
      <c r="C3968" s="227" t="s">
        <v>577</v>
      </c>
      <c r="D3968" s="227">
        <v>143.68</v>
      </c>
      <c r="E3968" s="227" t="s">
        <v>65</v>
      </c>
      <c r="F3968" t="s">
        <v>66</v>
      </c>
      <c r="G3968" t="s">
        <v>80</v>
      </c>
      <c r="H3968" t="s">
        <v>81</v>
      </c>
      <c r="I3968" t="s">
        <v>82</v>
      </c>
      <c r="J3968" t="s">
        <v>83</v>
      </c>
    </row>
    <row r="3969" spans="1:10" x14ac:dyDescent="0.35">
      <c r="A3969" t="s">
        <v>10</v>
      </c>
      <c r="B3969" t="s">
        <v>1034</v>
      </c>
      <c r="C3969" s="227" t="s">
        <v>567</v>
      </c>
      <c r="D3969" s="227">
        <v>143.69</v>
      </c>
      <c r="E3969" s="227" t="s">
        <v>65</v>
      </c>
      <c r="F3969" t="s">
        <v>66</v>
      </c>
      <c r="G3969" t="s">
        <v>80</v>
      </c>
      <c r="H3969" t="s">
        <v>81</v>
      </c>
      <c r="I3969" t="s">
        <v>82</v>
      </c>
      <c r="J3969" t="s">
        <v>83</v>
      </c>
    </row>
    <row r="3970" spans="1:10" x14ac:dyDescent="0.35">
      <c r="A3970" t="s">
        <v>10</v>
      </c>
      <c r="B3970" t="s">
        <v>1034</v>
      </c>
      <c r="C3970" s="227" t="s">
        <v>544</v>
      </c>
      <c r="D3970" s="227">
        <v>304.02999999999997</v>
      </c>
      <c r="E3970" s="227" t="s">
        <v>147</v>
      </c>
      <c r="F3970" t="s">
        <v>148</v>
      </c>
      <c r="G3970" t="s">
        <v>80</v>
      </c>
      <c r="H3970" t="s">
        <v>81</v>
      </c>
      <c r="I3970" t="s">
        <v>82</v>
      </c>
      <c r="J3970" t="s">
        <v>83</v>
      </c>
    </row>
    <row r="3971" spans="1:10" x14ac:dyDescent="0.35">
      <c r="A3971" t="s">
        <v>10</v>
      </c>
      <c r="B3971" t="s">
        <v>1034</v>
      </c>
      <c r="C3971" s="227" t="s">
        <v>563</v>
      </c>
      <c r="D3971" s="227">
        <v>276.3</v>
      </c>
      <c r="E3971" s="227" t="s">
        <v>147</v>
      </c>
      <c r="F3971" t="s">
        <v>148</v>
      </c>
      <c r="G3971" t="s">
        <v>80</v>
      </c>
      <c r="H3971" t="s">
        <v>81</v>
      </c>
      <c r="I3971" t="s">
        <v>82</v>
      </c>
      <c r="J3971" t="s">
        <v>83</v>
      </c>
    </row>
    <row r="3972" spans="1:10" x14ac:dyDescent="0.35">
      <c r="A3972" t="s">
        <v>10</v>
      </c>
      <c r="B3972" t="s">
        <v>1034</v>
      </c>
      <c r="C3972" s="227" t="s">
        <v>134</v>
      </c>
      <c r="D3972" s="227">
        <v>143.93</v>
      </c>
      <c r="E3972" s="227" t="s">
        <v>147</v>
      </c>
      <c r="F3972" t="s">
        <v>148</v>
      </c>
      <c r="G3972" t="s">
        <v>80</v>
      </c>
      <c r="H3972" t="s">
        <v>81</v>
      </c>
      <c r="I3972" t="s">
        <v>82</v>
      </c>
      <c r="J3972" t="s">
        <v>83</v>
      </c>
    </row>
    <row r="3973" spans="1:10" x14ac:dyDescent="0.35">
      <c r="A3973" t="s">
        <v>10</v>
      </c>
      <c r="B3973" t="s">
        <v>1034</v>
      </c>
      <c r="C3973" s="227" t="s">
        <v>135</v>
      </c>
      <c r="D3973" s="227">
        <v>143.69999999999999</v>
      </c>
      <c r="E3973" s="227" t="s">
        <v>147</v>
      </c>
      <c r="F3973" t="s">
        <v>148</v>
      </c>
      <c r="G3973" t="s">
        <v>80</v>
      </c>
      <c r="H3973" t="s">
        <v>81</v>
      </c>
      <c r="I3973" t="s">
        <v>82</v>
      </c>
      <c r="J3973" t="s">
        <v>83</v>
      </c>
    </row>
    <row r="3974" spans="1:10" x14ac:dyDescent="0.35">
      <c r="A3974" t="s">
        <v>10</v>
      </c>
      <c r="B3974" t="s">
        <v>1034</v>
      </c>
      <c r="C3974" s="227" t="s">
        <v>72</v>
      </c>
      <c r="D3974" s="227">
        <v>143.69</v>
      </c>
      <c r="E3974" s="227" t="s">
        <v>147</v>
      </c>
      <c r="F3974" t="s">
        <v>148</v>
      </c>
      <c r="G3974" t="s">
        <v>80</v>
      </c>
      <c r="H3974" t="s">
        <v>81</v>
      </c>
      <c r="I3974" t="s">
        <v>82</v>
      </c>
      <c r="J3974" t="s">
        <v>83</v>
      </c>
    </row>
    <row r="3975" spans="1:10" x14ac:dyDescent="0.35">
      <c r="A3975" t="s">
        <v>10</v>
      </c>
      <c r="B3975" t="s">
        <v>1034</v>
      </c>
      <c r="C3975" s="227" t="s">
        <v>60</v>
      </c>
      <c r="D3975" s="227">
        <v>143.93</v>
      </c>
      <c r="E3975" s="227" t="s">
        <v>147</v>
      </c>
      <c r="F3975" t="s">
        <v>148</v>
      </c>
      <c r="G3975" t="s">
        <v>80</v>
      </c>
      <c r="H3975" t="s">
        <v>81</v>
      </c>
      <c r="I3975" t="s">
        <v>82</v>
      </c>
      <c r="J3975" t="s">
        <v>83</v>
      </c>
    </row>
    <row r="3976" spans="1:10" x14ac:dyDescent="0.35">
      <c r="A3976" t="s">
        <v>10</v>
      </c>
      <c r="B3976" t="s">
        <v>1034</v>
      </c>
      <c r="C3976" s="227" t="s">
        <v>190</v>
      </c>
      <c r="D3976" s="227">
        <v>145.94</v>
      </c>
      <c r="E3976" s="227" t="s">
        <v>147</v>
      </c>
      <c r="F3976" t="s">
        <v>148</v>
      </c>
      <c r="G3976" t="s">
        <v>80</v>
      </c>
      <c r="H3976" t="s">
        <v>81</v>
      </c>
      <c r="I3976" t="s">
        <v>82</v>
      </c>
      <c r="J3976" t="s">
        <v>83</v>
      </c>
    </row>
    <row r="3977" spans="1:10" x14ac:dyDescent="0.35">
      <c r="A3977" t="s">
        <v>10</v>
      </c>
      <c r="B3977" t="s">
        <v>1034</v>
      </c>
      <c r="C3977" s="227" t="s">
        <v>1061</v>
      </c>
      <c r="D3977" s="227">
        <v>610</v>
      </c>
      <c r="E3977" s="227" t="s">
        <v>33</v>
      </c>
      <c r="F3977" t="s">
        <v>34</v>
      </c>
      <c r="G3977" t="s">
        <v>13</v>
      </c>
      <c r="H3977" t="s">
        <v>14</v>
      </c>
      <c r="I3977" t="s">
        <v>15</v>
      </c>
      <c r="J3977" t="s">
        <v>16</v>
      </c>
    </row>
    <row r="3978" spans="1:10" x14ac:dyDescent="0.35">
      <c r="A3978" t="s">
        <v>10</v>
      </c>
      <c r="B3978" t="s">
        <v>1034</v>
      </c>
      <c r="C3978" s="227" t="s">
        <v>1062</v>
      </c>
      <c r="D3978" s="227">
        <v>259.25</v>
      </c>
      <c r="E3978" s="227" t="s">
        <v>33</v>
      </c>
      <c r="F3978" t="s">
        <v>34</v>
      </c>
      <c r="G3978" t="s">
        <v>13</v>
      </c>
      <c r="H3978" t="s">
        <v>14</v>
      </c>
      <c r="I3978" t="s">
        <v>15</v>
      </c>
      <c r="J3978" t="s">
        <v>16</v>
      </c>
    </row>
    <row r="3979" spans="1:10" x14ac:dyDescent="0.35">
      <c r="A3979" t="s">
        <v>10</v>
      </c>
      <c r="B3979" t="s">
        <v>1034</v>
      </c>
      <c r="C3979" s="227" t="s">
        <v>1063</v>
      </c>
      <c r="D3979" s="227">
        <v>51.68</v>
      </c>
      <c r="E3979" s="227" t="s">
        <v>33</v>
      </c>
      <c r="F3979" t="s">
        <v>34</v>
      </c>
      <c r="G3979" t="s">
        <v>13</v>
      </c>
      <c r="H3979" t="s">
        <v>14</v>
      </c>
      <c r="I3979" t="s">
        <v>15</v>
      </c>
      <c r="J3979" t="s">
        <v>16</v>
      </c>
    </row>
    <row r="3980" spans="1:10" x14ac:dyDescent="0.35">
      <c r="A3980" t="s">
        <v>10</v>
      </c>
      <c r="B3980" t="s">
        <v>1034</v>
      </c>
      <c r="C3980" s="227" t="s">
        <v>1058</v>
      </c>
      <c r="D3980" s="227">
        <v>36</v>
      </c>
      <c r="E3980" s="227" t="s">
        <v>28</v>
      </c>
      <c r="F3980" t="s">
        <v>29</v>
      </c>
      <c r="G3980" t="s">
        <v>13</v>
      </c>
      <c r="H3980" t="s">
        <v>14</v>
      </c>
      <c r="I3980" t="s">
        <v>15</v>
      </c>
      <c r="J3980" t="s">
        <v>16</v>
      </c>
    </row>
    <row r="3981" spans="1:10" x14ac:dyDescent="0.35">
      <c r="A3981" t="s">
        <v>10</v>
      </c>
      <c r="B3981" t="s">
        <v>1034</v>
      </c>
      <c r="C3981" s="227" t="s">
        <v>39</v>
      </c>
      <c r="D3981" s="227">
        <v>65.02</v>
      </c>
      <c r="E3981" s="227" t="s">
        <v>31</v>
      </c>
      <c r="F3981" t="s">
        <v>32</v>
      </c>
      <c r="G3981" t="s">
        <v>13</v>
      </c>
      <c r="H3981" t="s">
        <v>14</v>
      </c>
      <c r="I3981" t="s">
        <v>15</v>
      </c>
      <c r="J3981" t="s">
        <v>16</v>
      </c>
    </row>
    <row r="3982" spans="1:10" x14ac:dyDescent="0.35">
      <c r="A3982" t="s">
        <v>10</v>
      </c>
      <c r="B3982" t="s">
        <v>1034</v>
      </c>
      <c r="C3982" s="227" t="s">
        <v>243</v>
      </c>
      <c r="D3982" s="227">
        <v>259.14</v>
      </c>
      <c r="E3982" s="227" t="s">
        <v>31</v>
      </c>
      <c r="F3982" t="s">
        <v>32</v>
      </c>
      <c r="G3982" t="s">
        <v>13</v>
      </c>
      <c r="H3982" t="s">
        <v>14</v>
      </c>
      <c r="I3982" t="s">
        <v>15</v>
      </c>
      <c r="J3982" t="s">
        <v>16</v>
      </c>
    </row>
    <row r="3983" spans="1:10" x14ac:dyDescent="0.35">
      <c r="A3983" t="s">
        <v>10</v>
      </c>
      <c r="B3983" t="s">
        <v>1034</v>
      </c>
      <c r="C3983" s="227" t="s">
        <v>244</v>
      </c>
      <c r="D3983" s="227">
        <v>51.71</v>
      </c>
      <c r="E3983" s="227" t="s">
        <v>31</v>
      </c>
      <c r="F3983" t="s">
        <v>32</v>
      </c>
      <c r="G3983" t="s">
        <v>13</v>
      </c>
      <c r="H3983" t="s">
        <v>14</v>
      </c>
      <c r="I3983" t="s">
        <v>15</v>
      </c>
      <c r="J3983" t="s">
        <v>16</v>
      </c>
    </row>
    <row r="3984" spans="1:10" x14ac:dyDescent="0.35">
      <c r="A3984" t="s">
        <v>10</v>
      </c>
      <c r="B3984" t="s">
        <v>1034</v>
      </c>
      <c r="C3984" s="227" t="s">
        <v>347</v>
      </c>
      <c r="D3984" s="227">
        <v>71.38</v>
      </c>
      <c r="E3984" s="227" t="s">
        <v>31</v>
      </c>
      <c r="F3984" t="s">
        <v>32</v>
      </c>
      <c r="G3984" t="s">
        <v>13</v>
      </c>
      <c r="H3984" t="s">
        <v>14</v>
      </c>
      <c r="I3984" t="s">
        <v>15</v>
      </c>
      <c r="J3984" t="s">
        <v>16</v>
      </c>
    </row>
    <row r="3985" spans="1:10" x14ac:dyDescent="0.35">
      <c r="A3985" t="s">
        <v>10</v>
      </c>
      <c r="B3985" t="s">
        <v>1034</v>
      </c>
      <c r="C3985" s="227" t="s">
        <v>348</v>
      </c>
      <c r="D3985" s="227">
        <v>139.46</v>
      </c>
      <c r="E3985" s="227" t="s">
        <v>31</v>
      </c>
      <c r="F3985" t="s">
        <v>32</v>
      </c>
      <c r="G3985" t="s">
        <v>13</v>
      </c>
      <c r="H3985" t="s">
        <v>14</v>
      </c>
      <c r="I3985" t="s">
        <v>15</v>
      </c>
      <c r="J3985" t="s">
        <v>16</v>
      </c>
    </row>
    <row r="3986" spans="1:10" x14ac:dyDescent="0.35">
      <c r="A3986" t="s">
        <v>10</v>
      </c>
      <c r="B3986" t="s">
        <v>1034</v>
      </c>
      <c r="C3986" s="227" t="s">
        <v>1059</v>
      </c>
      <c r="D3986" s="227">
        <v>65.02</v>
      </c>
      <c r="E3986" s="227" t="s">
        <v>31</v>
      </c>
      <c r="F3986" t="s">
        <v>32</v>
      </c>
      <c r="G3986" t="s">
        <v>13</v>
      </c>
      <c r="H3986" t="s">
        <v>14</v>
      </c>
      <c r="I3986" t="s">
        <v>15</v>
      </c>
      <c r="J3986" t="s">
        <v>16</v>
      </c>
    </row>
    <row r="3987" spans="1:10" x14ac:dyDescent="0.35">
      <c r="A3987" t="s">
        <v>10</v>
      </c>
      <c r="B3987" t="s">
        <v>1034</v>
      </c>
      <c r="C3987" s="227" t="s">
        <v>1060</v>
      </c>
      <c r="D3987" s="227">
        <v>262.33999999999997</v>
      </c>
      <c r="E3987" s="227" t="s">
        <v>31</v>
      </c>
      <c r="F3987" t="s">
        <v>32</v>
      </c>
      <c r="G3987" t="s">
        <v>13</v>
      </c>
      <c r="H3987" t="s">
        <v>14</v>
      </c>
      <c r="I3987" t="s">
        <v>15</v>
      </c>
      <c r="J3987" t="s">
        <v>16</v>
      </c>
    </row>
    <row r="3988" spans="1:10" x14ac:dyDescent="0.35">
      <c r="A3988" t="s">
        <v>10</v>
      </c>
      <c r="B3988" t="s">
        <v>1034</v>
      </c>
      <c r="C3988" s="227" t="s">
        <v>17</v>
      </c>
      <c r="D3988" s="227">
        <v>784.47</v>
      </c>
      <c r="E3988" s="227" t="s">
        <v>18</v>
      </c>
      <c r="F3988" t="s">
        <v>19</v>
      </c>
      <c r="G3988" t="s">
        <v>13</v>
      </c>
      <c r="H3988" t="s">
        <v>14</v>
      </c>
      <c r="I3988" t="s">
        <v>15</v>
      </c>
      <c r="J3988" t="s">
        <v>16</v>
      </c>
    </row>
    <row r="3989" spans="1:10" x14ac:dyDescent="0.35">
      <c r="A3989" t="s">
        <v>10</v>
      </c>
      <c r="B3989" t="s">
        <v>1034</v>
      </c>
      <c r="C3989" s="227" t="s">
        <v>20</v>
      </c>
      <c r="D3989" s="227">
        <v>1956.78</v>
      </c>
      <c r="E3989" s="227" t="s">
        <v>18</v>
      </c>
      <c r="F3989" t="s">
        <v>19</v>
      </c>
      <c r="G3989" t="s">
        <v>13</v>
      </c>
      <c r="H3989" t="s">
        <v>14</v>
      </c>
      <c r="I3989" t="s">
        <v>15</v>
      </c>
      <c r="J3989" t="s">
        <v>16</v>
      </c>
    </row>
    <row r="3990" spans="1:10" x14ac:dyDescent="0.35">
      <c r="A3990" t="s">
        <v>10</v>
      </c>
      <c r="B3990" t="s">
        <v>1034</v>
      </c>
      <c r="C3990" s="227" t="s">
        <v>21</v>
      </c>
      <c r="D3990" s="227">
        <v>442.13</v>
      </c>
      <c r="E3990" s="227" t="s">
        <v>18</v>
      </c>
      <c r="F3990" t="s">
        <v>19</v>
      </c>
      <c r="G3990" t="s">
        <v>13</v>
      </c>
      <c r="H3990" t="s">
        <v>14</v>
      </c>
      <c r="I3990" t="s">
        <v>15</v>
      </c>
      <c r="J3990" t="s">
        <v>16</v>
      </c>
    </row>
    <row r="3991" spans="1:10" x14ac:dyDescent="0.35">
      <c r="A3991" t="s">
        <v>10</v>
      </c>
      <c r="B3991" t="s">
        <v>1034</v>
      </c>
      <c r="C3991" s="227" t="s">
        <v>22</v>
      </c>
      <c r="D3991" s="227">
        <v>945.96</v>
      </c>
      <c r="E3991" s="227" t="s">
        <v>18</v>
      </c>
      <c r="F3991" t="s">
        <v>19</v>
      </c>
      <c r="G3991" t="s">
        <v>13</v>
      </c>
      <c r="H3991" t="s">
        <v>14</v>
      </c>
      <c r="I3991" t="s">
        <v>15</v>
      </c>
      <c r="J3991" t="s">
        <v>16</v>
      </c>
    </row>
    <row r="3992" spans="1:10" x14ac:dyDescent="0.35">
      <c r="A3992" t="s">
        <v>10</v>
      </c>
      <c r="B3992" t="s">
        <v>1034</v>
      </c>
      <c r="C3992" s="227" t="s">
        <v>23</v>
      </c>
      <c r="D3992" s="227">
        <v>854.14</v>
      </c>
      <c r="E3992" s="227" t="s">
        <v>18</v>
      </c>
      <c r="F3992" t="s">
        <v>19</v>
      </c>
      <c r="G3992" t="s">
        <v>13</v>
      </c>
      <c r="H3992" t="s">
        <v>14</v>
      </c>
      <c r="I3992" t="s">
        <v>15</v>
      </c>
      <c r="J3992" t="s">
        <v>16</v>
      </c>
    </row>
    <row r="3993" spans="1:10" x14ac:dyDescent="0.35">
      <c r="A3993" t="s">
        <v>10</v>
      </c>
      <c r="B3993" t="s">
        <v>1034</v>
      </c>
      <c r="C3993" s="227" t="s">
        <v>632</v>
      </c>
      <c r="D3993" s="227">
        <v>1258.6099999999999</v>
      </c>
      <c r="E3993" s="227" t="s">
        <v>18</v>
      </c>
      <c r="F3993" t="s">
        <v>19</v>
      </c>
      <c r="G3993" t="s">
        <v>13</v>
      </c>
      <c r="H3993" t="s">
        <v>14</v>
      </c>
      <c r="I3993" t="s">
        <v>15</v>
      </c>
      <c r="J3993" t="s">
        <v>16</v>
      </c>
    </row>
    <row r="3994" spans="1:10" x14ac:dyDescent="0.35">
      <c r="A3994" t="s">
        <v>10</v>
      </c>
      <c r="B3994" t="s">
        <v>1034</v>
      </c>
      <c r="C3994" s="227" t="s">
        <v>633</v>
      </c>
      <c r="D3994" s="227">
        <v>1986.43</v>
      </c>
      <c r="E3994" s="227" t="s">
        <v>18</v>
      </c>
      <c r="F3994" t="s">
        <v>19</v>
      </c>
      <c r="G3994" t="s">
        <v>13</v>
      </c>
      <c r="H3994" t="s">
        <v>14</v>
      </c>
      <c r="I3994" t="s">
        <v>15</v>
      </c>
      <c r="J3994" t="s">
        <v>16</v>
      </c>
    </row>
    <row r="3995" spans="1:10" x14ac:dyDescent="0.35">
      <c r="A3995" t="s">
        <v>10</v>
      </c>
      <c r="B3995" t="s">
        <v>1034</v>
      </c>
      <c r="C3995" s="227" t="s">
        <v>631</v>
      </c>
      <c r="D3995" s="227">
        <v>278.29000000000002</v>
      </c>
      <c r="E3995" s="227" t="s">
        <v>18</v>
      </c>
      <c r="F3995" t="s">
        <v>19</v>
      </c>
      <c r="G3995" t="s">
        <v>13</v>
      </c>
      <c r="H3995" t="s">
        <v>14</v>
      </c>
      <c r="I3995" t="s">
        <v>15</v>
      </c>
      <c r="J3995" t="s">
        <v>16</v>
      </c>
    </row>
    <row r="3996" spans="1:10" x14ac:dyDescent="0.35">
      <c r="A3996" t="s">
        <v>10</v>
      </c>
      <c r="B3996" t="s">
        <v>1034</v>
      </c>
      <c r="C3996" s="227" t="s">
        <v>634</v>
      </c>
      <c r="D3996" s="227">
        <v>468.25</v>
      </c>
      <c r="E3996" s="227" t="s">
        <v>18</v>
      </c>
      <c r="F3996" t="s">
        <v>19</v>
      </c>
      <c r="G3996" t="s">
        <v>13</v>
      </c>
      <c r="H3996" t="s">
        <v>14</v>
      </c>
      <c r="I3996" t="s">
        <v>15</v>
      </c>
      <c r="J3996" t="s">
        <v>16</v>
      </c>
    </row>
    <row r="3997" spans="1:10" x14ac:dyDescent="0.35">
      <c r="A3997" t="s">
        <v>10</v>
      </c>
      <c r="B3997" t="s">
        <v>1034</v>
      </c>
      <c r="C3997" s="227" t="s">
        <v>547</v>
      </c>
      <c r="D3997" s="227">
        <v>1637.92</v>
      </c>
      <c r="E3997" s="227" t="s">
        <v>75</v>
      </c>
      <c r="F3997" t="s">
        <v>76</v>
      </c>
      <c r="G3997" t="s">
        <v>73</v>
      </c>
      <c r="H3997" t="s">
        <v>587</v>
      </c>
      <c r="I3997" t="s">
        <v>588</v>
      </c>
      <c r="J3997" t="s">
        <v>589</v>
      </c>
    </row>
    <row r="3998" spans="1:10" x14ac:dyDescent="0.35">
      <c r="A3998" t="s">
        <v>10</v>
      </c>
      <c r="B3998" t="s">
        <v>1034</v>
      </c>
      <c r="C3998" s="227" t="s">
        <v>211</v>
      </c>
      <c r="D3998" s="227">
        <v>455.59</v>
      </c>
      <c r="E3998" s="227" t="s">
        <v>75</v>
      </c>
      <c r="F3998" t="s">
        <v>76</v>
      </c>
      <c r="G3998" t="s">
        <v>73</v>
      </c>
      <c r="H3998" t="s">
        <v>587</v>
      </c>
      <c r="I3998" t="s">
        <v>588</v>
      </c>
      <c r="J3998" t="s">
        <v>589</v>
      </c>
    </row>
    <row r="3999" spans="1:10" x14ac:dyDescent="0.35">
      <c r="A3999" t="s">
        <v>10</v>
      </c>
      <c r="B3999" t="s">
        <v>1034</v>
      </c>
      <c r="C3999" s="227" t="s">
        <v>540</v>
      </c>
      <c r="D3999" s="227">
        <v>109.54</v>
      </c>
      <c r="E3999" s="227" t="s">
        <v>75</v>
      </c>
      <c r="F3999" t="s">
        <v>76</v>
      </c>
      <c r="G3999" t="s">
        <v>73</v>
      </c>
      <c r="H3999" t="s">
        <v>587</v>
      </c>
      <c r="I3999" t="s">
        <v>588</v>
      </c>
      <c r="J3999" t="s">
        <v>589</v>
      </c>
    </row>
    <row r="4000" spans="1:10" x14ac:dyDescent="0.35">
      <c r="A4000" t="s">
        <v>10</v>
      </c>
      <c r="B4000" t="s">
        <v>1034</v>
      </c>
      <c r="C4000" s="227" t="s">
        <v>606</v>
      </c>
      <c r="D4000" s="227">
        <v>123.17</v>
      </c>
      <c r="E4000" s="227" t="s">
        <v>75</v>
      </c>
      <c r="F4000" t="s">
        <v>76</v>
      </c>
      <c r="G4000" t="s">
        <v>73</v>
      </c>
      <c r="H4000" t="s">
        <v>587</v>
      </c>
      <c r="I4000" t="s">
        <v>588</v>
      </c>
      <c r="J4000" t="s">
        <v>589</v>
      </c>
    </row>
    <row r="4001" spans="1:10" x14ac:dyDescent="0.35">
      <c r="A4001" t="s">
        <v>10</v>
      </c>
      <c r="B4001" t="s">
        <v>1034</v>
      </c>
      <c r="C4001" s="227" t="s">
        <v>1035</v>
      </c>
      <c r="D4001" s="227">
        <v>142.91999999999999</v>
      </c>
      <c r="E4001" s="227" t="s">
        <v>75</v>
      </c>
      <c r="F4001" t="s">
        <v>76</v>
      </c>
      <c r="G4001" t="s">
        <v>73</v>
      </c>
      <c r="H4001" t="s">
        <v>587</v>
      </c>
      <c r="I4001" t="s">
        <v>588</v>
      </c>
      <c r="J4001" t="s">
        <v>589</v>
      </c>
    </row>
    <row r="4002" spans="1:10" x14ac:dyDescent="0.35">
      <c r="A4002" t="s">
        <v>10</v>
      </c>
      <c r="B4002" t="s">
        <v>1034</v>
      </c>
      <c r="C4002" s="227" t="s">
        <v>144</v>
      </c>
      <c r="D4002" s="227">
        <v>432.89</v>
      </c>
      <c r="E4002" s="227" t="s">
        <v>75</v>
      </c>
      <c r="F4002" t="s">
        <v>76</v>
      </c>
      <c r="G4002" t="s">
        <v>73</v>
      </c>
      <c r="H4002" t="s">
        <v>587</v>
      </c>
      <c r="I4002" t="s">
        <v>588</v>
      </c>
      <c r="J4002" t="s">
        <v>589</v>
      </c>
    </row>
    <row r="4003" spans="1:10" x14ac:dyDescent="0.35">
      <c r="A4003" t="s">
        <v>10</v>
      </c>
      <c r="B4003" t="s">
        <v>1034</v>
      </c>
      <c r="C4003" s="227" t="s">
        <v>71</v>
      </c>
      <c r="D4003" s="227">
        <v>898.35</v>
      </c>
      <c r="E4003" s="227" t="s">
        <v>75</v>
      </c>
      <c r="F4003" t="s">
        <v>76</v>
      </c>
      <c r="G4003" t="s">
        <v>73</v>
      </c>
      <c r="H4003" t="s">
        <v>587</v>
      </c>
      <c r="I4003" t="s">
        <v>588</v>
      </c>
      <c r="J4003" t="s">
        <v>589</v>
      </c>
    </row>
    <row r="4004" spans="1:10" x14ac:dyDescent="0.35">
      <c r="A4004" t="s">
        <v>10</v>
      </c>
      <c r="B4004" t="s">
        <v>1034</v>
      </c>
      <c r="C4004" s="227" t="s">
        <v>536</v>
      </c>
      <c r="D4004" s="227">
        <v>906.24</v>
      </c>
      <c r="E4004" s="227" t="s">
        <v>75</v>
      </c>
      <c r="F4004" t="s">
        <v>76</v>
      </c>
      <c r="G4004" t="s">
        <v>73</v>
      </c>
      <c r="H4004" t="s">
        <v>587</v>
      </c>
      <c r="I4004" t="s">
        <v>588</v>
      </c>
      <c r="J4004" t="s">
        <v>589</v>
      </c>
    </row>
    <row r="4005" spans="1:10" x14ac:dyDescent="0.35">
      <c r="A4005" t="s">
        <v>10</v>
      </c>
      <c r="B4005" t="s">
        <v>1034</v>
      </c>
      <c r="C4005" s="227" t="s">
        <v>260</v>
      </c>
      <c r="D4005" s="227">
        <v>1186.43</v>
      </c>
      <c r="E4005" s="227" t="s">
        <v>75</v>
      </c>
      <c r="F4005" t="s">
        <v>76</v>
      </c>
      <c r="G4005" t="s">
        <v>73</v>
      </c>
      <c r="H4005" t="s">
        <v>1048</v>
      </c>
      <c r="I4005" t="s">
        <v>198</v>
      </c>
      <c r="J4005" t="s">
        <v>1049</v>
      </c>
    </row>
    <row r="4006" spans="1:10" x14ac:dyDescent="0.35">
      <c r="A4006" t="s">
        <v>10</v>
      </c>
      <c r="B4006" t="s">
        <v>1034</v>
      </c>
      <c r="C4006" s="227" t="s">
        <v>274</v>
      </c>
      <c r="D4006" s="227">
        <v>55.79</v>
      </c>
      <c r="E4006" s="227" t="s">
        <v>75</v>
      </c>
      <c r="F4006" t="s">
        <v>76</v>
      </c>
      <c r="G4006" t="s">
        <v>73</v>
      </c>
      <c r="H4006" t="s">
        <v>1048</v>
      </c>
      <c r="I4006" t="s">
        <v>198</v>
      </c>
      <c r="J4006" t="s">
        <v>1049</v>
      </c>
    </row>
    <row r="4007" spans="1:10" x14ac:dyDescent="0.35">
      <c r="A4007" t="s">
        <v>10</v>
      </c>
      <c r="B4007" t="s">
        <v>1034</v>
      </c>
      <c r="C4007" s="227" t="s">
        <v>384</v>
      </c>
      <c r="D4007" s="227">
        <v>1.84</v>
      </c>
      <c r="E4007" s="227" t="s">
        <v>41</v>
      </c>
      <c r="F4007" t="s">
        <v>42</v>
      </c>
      <c r="G4007" t="s">
        <v>13</v>
      </c>
      <c r="H4007" t="s">
        <v>14</v>
      </c>
      <c r="I4007" t="s">
        <v>15</v>
      </c>
      <c r="J4007" t="s">
        <v>16</v>
      </c>
    </row>
    <row r="4008" spans="1:10" x14ac:dyDescent="0.35">
      <c r="A4008" t="s">
        <v>10</v>
      </c>
      <c r="B4008" t="s">
        <v>1034</v>
      </c>
      <c r="C4008" s="227" t="s">
        <v>329</v>
      </c>
      <c r="D4008" s="227">
        <v>2.1</v>
      </c>
      <c r="E4008" s="227" t="s">
        <v>41</v>
      </c>
      <c r="F4008" t="s">
        <v>42</v>
      </c>
      <c r="G4008" t="s">
        <v>13</v>
      </c>
      <c r="H4008" t="s">
        <v>14</v>
      </c>
      <c r="I4008" t="s">
        <v>15</v>
      </c>
      <c r="J4008" t="s">
        <v>16</v>
      </c>
    </row>
    <row r="4009" spans="1:10" x14ac:dyDescent="0.35">
      <c r="A4009" t="s">
        <v>10</v>
      </c>
      <c r="B4009" t="s">
        <v>1034</v>
      </c>
      <c r="C4009" s="227" t="s">
        <v>381</v>
      </c>
      <c r="D4009" s="227">
        <v>2.1</v>
      </c>
      <c r="E4009" s="227" t="s">
        <v>41</v>
      </c>
      <c r="F4009" t="s">
        <v>42</v>
      </c>
      <c r="G4009" t="s">
        <v>13</v>
      </c>
      <c r="H4009" t="s">
        <v>14</v>
      </c>
      <c r="I4009" t="s">
        <v>15</v>
      </c>
      <c r="J4009" t="s">
        <v>16</v>
      </c>
    </row>
    <row r="4010" spans="1:10" x14ac:dyDescent="0.35">
      <c r="A4010" t="s">
        <v>10</v>
      </c>
      <c r="B4010" t="s">
        <v>1034</v>
      </c>
      <c r="C4010" s="227" t="s">
        <v>380</v>
      </c>
      <c r="D4010" s="227">
        <v>1.95</v>
      </c>
      <c r="E4010" s="227" t="s">
        <v>41</v>
      </c>
      <c r="F4010" t="s">
        <v>42</v>
      </c>
      <c r="G4010" t="s">
        <v>13</v>
      </c>
      <c r="H4010" t="s">
        <v>14</v>
      </c>
      <c r="I4010" t="s">
        <v>15</v>
      </c>
      <c r="J4010" t="s">
        <v>16</v>
      </c>
    </row>
    <row r="4011" spans="1:10" x14ac:dyDescent="0.35">
      <c r="A4011" t="s">
        <v>10</v>
      </c>
      <c r="B4011" t="s">
        <v>1034</v>
      </c>
      <c r="C4011" s="227" t="s">
        <v>385</v>
      </c>
      <c r="D4011" s="227">
        <v>1.84</v>
      </c>
      <c r="E4011" s="227" t="s">
        <v>41</v>
      </c>
      <c r="F4011" t="s">
        <v>42</v>
      </c>
      <c r="G4011" t="s">
        <v>13</v>
      </c>
      <c r="H4011" t="s">
        <v>14</v>
      </c>
      <c r="I4011" t="s">
        <v>15</v>
      </c>
      <c r="J4011" t="s">
        <v>16</v>
      </c>
    </row>
    <row r="4012" spans="1:10" x14ac:dyDescent="0.35">
      <c r="A4012" t="s">
        <v>10</v>
      </c>
      <c r="B4012" t="s">
        <v>1034</v>
      </c>
      <c r="C4012" s="227" t="s">
        <v>40</v>
      </c>
      <c r="D4012" s="227">
        <v>1.84</v>
      </c>
      <c r="E4012" s="227" t="s">
        <v>41</v>
      </c>
      <c r="F4012" t="s">
        <v>42</v>
      </c>
      <c r="G4012" t="s">
        <v>13</v>
      </c>
      <c r="H4012" t="s">
        <v>14</v>
      </c>
      <c r="I4012" t="s">
        <v>15</v>
      </c>
      <c r="J4012" t="s">
        <v>16</v>
      </c>
    </row>
    <row r="4013" spans="1:10" x14ac:dyDescent="0.35">
      <c r="A4013" t="s">
        <v>10</v>
      </c>
      <c r="B4013" t="s">
        <v>1034</v>
      </c>
      <c r="C4013" s="227" t="s">
        <v>43</v>
      </c>
      <c r="D4013" s="227">
        <v>1.84</v>
      </c>
      <c r="E4013" s="227" t="s">
        <v>41</v>
      </c>
      <c r="F4013" t="s">
        <v>42</v>
      </c>
      <c r="G4013" t="s">
        <v>13</v>
      </c>
      <c r="H4013" t="s">
        <v>14</v>
      </c>
      <c r="I4013" t="s">
        <v>15</v>
      </c>
      <c r="J4013" t="s">
        <v>16</v>
      </c>
    </row>
    <row r="4014" spans="1:10" x14ac:dyDescent="0.35">
      <c r="A4014" t="s">
        <v>10</v>
      </c>
      <c r="B4014" t="s">
        <v>1034</v>
      </c>
      <c r="C4014" s="227" t="s">
        <v>1047</v>
      </c>
      <c r="D4014" s="227">
        <v>91.68</v>
      </c>
      <c r="E4014" s="227" t="s">
        <v>194</v>
      </c>
      <c r="F4014" t="s">
        <v>195</v>
      </c>
      <c r="G4014" t="s">
        <v>13</v>
      </c>
      <c r="H4014" t="s">
        <v>192</v>
      </c>
      <c r="I4014" t="s">
        <v>180</v>
      </c>
      <c r="J4014" t="s">
        <v>193</v>
      </c>
    </row>
    <row r="4015" spans="1:10" x14ac:dyDescent="0.35">
      <c r="A4015" t="s">
        <v>10</v>
      </c>
      <c r="B4015" t="s">
        <v>1034</v>
      </c>
      <c r="C4015" s="227" t="s">
        <v>101</v>
      </c>
      <c r="D4015" s="227">
        <v>143.69999999999999</v>
      </c>
      <c r="E4015" s="227" t="s">
        <v>147</v>
      </c>
      <c r="F4015" t="s">
        <v>148</v>
      </c>
      <c r="G4015" t="s">
        <v>80</v>
      </c>
      <c r="H4015" t="s">
        <v>587</v>
      </c>
      <c r="I4015" t="s">
        <v>588</v>
      </c>
      <c r="J4015" t="s">
        <v>589</v>
      </c>
    </row>
    <row r="4016" spans="1:10" x14ac:dyDescent="0.35">
      <c r="A4016" t="s">
        <v>10</v>
      </c>
      <c r="B4016" t="s">
        <v>1034</v>
      </c>
      <c r="C4016" s="227" t="s">
        <v>100</v>
      </c>
      <c r="D4016" s="227">
        <v>143.93</v>
      </c>
      <c r="E4016" s="227" t="s">
        <v>65</v>
      </c>
      <c r="F4016" t="s">
        <v>66</v>
      </c>
      <c r="G4016" t="s">
        <v>80</v>
      </c>
      <c r="H4016" t="s">
        <v>587</v>
      </c>
      <c r="I4016" t="s">
        <v>588</v>
      </c>
      <c r="J4016" t="s">
        <v>589</v>
      </c>
    </row>
    <row r="4017" spans="1:10" x14ac:dyDescent="0.35">
      <c r="A4017" t="s">
        <v>10</v>
      </c>
      <c r="B4017" t="s">
        <v>1034</v>
      </c>
      <c r="C4017" s="227" t="s">
        <v>94</v>
      </c>
      <c r="D4017" s="227">
        <v>143.69</v>
      </c>
      <c r="E4017" s="227" t="s">
        <v>65</v>
      </c>
      <c r="F4017" t="s">
        <v>66</v>
      </c>
      <c r="G4017" t="s">
        <v>80</v>
      </c>
      <c r="H4017" t="s">
        <v>587</v>
      </c>
      <c r="I4017" t="s">
        <v>588</v>
      </c>
      <c r="J4017" t="s">
        <v>589</v>
      </c>
    </row>
    <row r="4018" spans="1:10" x14ac:dyDescent="0.35">
      <c r="A4018" t="s">
        <v>10</v>
      </c>
      <c r="B4018" t="s">
        <v>1034</v>
      </c>
      <c r="C4018" s="227" t="s">
        <v>64</v>
      </c>
      <c r="D4018" s="227">
        <v>143.93</v>
      </c>
      <c r="E4018" s="227" t="s">
        <v>65</v>
      </c>
      <c r="F4018" t="s">
        <v>66</v>
      </c>
      <c r="G4018" t="s">
        <v>80</v>
      </c>
      <c r="H4018" t="s">
        <v>587</v>
      </c>
      <c r="I4018" t="s">
        <v>588</v>
      </c>
      <c r="J4018" t="s">
        <v>589</v>
      </c>
    </row>
    <row r="4019" spans="1:10" x14ac:dyDescent="0.35">
      <c r="A4019" t="s">
        <v>10</v>
      </c>
      <c r="B4019" t="s">
        <v>1034</v>
      </c>
      <c r="C4019" s="227" t="s">
        <v>68</v>
      </c>
      <c r="D4019" s="227">
        <v>143.69</v>
      </c>
      <c r="E4019" s="227" t="s">
        <v>65</v>
      </c>
      <c r="F4019" t="s">
        <v>66</v>
      </c>
      <c r="G4019" t="s">
        <v>80</v>
      </c>
      <c r="H4019" t="s">
        <v>587</v>
      </c>
      <c r="I4019" t="s">
        <v>588</v>
      </c>
      <c r="J4019" t="s">
        <v>589</v>
      </c>
    </row>
    <row r="4020" spans="1:10" x14ac:dyDescent="0.35">
      <c r="A4020" t="s">
        <v>10</v>
      </c>
      <c r="B4020" t="s">
        <v>1034</v>
      </c>
      <c r="C4020" s="227" t="s">
        <v>84</v>
      </c>
      <c r="D4020" s="227">
        <v>143.69</v>
      </c>
      <c r="E4020" s="227" t="s">
        <v>61</v>
      </c>
      <c r="F4020" t="s">
        <v>62</v>
      </c>
      <c r="G4020" t="s">
        <v>80</v>
      </c>
      <c r="H4020" t="s">
        <v>587</v>
      </c>
      <c r="I4020" t="s">
        <v>588</v>
      </c>
      <c r="J4020" t="s">
        <v>589</v>
      </c>
    </row>
    <row r="4021" spans="1:10" x14ac:dyDescent="0.35">
      <c r="A4021" t="s">
        <v>10</v>
      </c>
      <c r="B4021" t="s">
        <v>1034</v>
      </c>
      <c r="C4021" s="227" t="s">
        <v>70</v>
      </c>
      <c r="D4021" s="227">
        <v>418.72</v>
      </c>
      <c r="E4021" s="227" t="s">
        <v>262</v>
      </c>
      <c r="F4021" t="s">
        <v>263</v>
      </c>
      <c r="G4021" t="s">
        <v>73</v>
      </c>
      <c r="H4021" t="s">
        <v>587</v>
      </c>
      <c r="I4021" t="s">
        <v>588</v>
      </c>
      <c r="J4021" t="s">
        <v>589</v>
      </c>
    </row>
    <row r="4022" spans="1:10" x14ac:dyDescent="0.35">
      <c r="A4022" t="s">
        <v>10</v>
      </c>
      <c r="B4022" t="s">
        <v>1034</v>
      </c>
      <c r="C4022" s="227" t="s">
        <v>552</v>
      </c>
      <c r="D4022" s="227">
        <v>386.77</v>
      </c>
      <c r="E4022" s="227" t="s">
        <v>262</v>
      </c>
      <c r="F4022" t="s">
        <v>263</v>
      </c>
      <c r="G4022" t="s">
        <v>73</v>
      </c>
      <c r="H4022" t="s">
        <v>587</v>
      </c>
      <c r="I4022" t="s">
        <v>588</v>
      </c>
      <c r="J4022" t="s">
        <v>589</v>
      </c>
    </row>
    <row r="4023" spans="1:10" x14ac:dyDescent="0.35">
      <c r="A4023" t="s">
        <v>10</v>
      </c>
      <c r="B4023" t="s">
        <v>1034</v>
      </c>
      <c r="C4023" s="227" t="s">
        <v>142</v>
      </c>
      <c r="D4023" s="227">
        <v>694.57</v>
      </c>
      <c r="E4023" s="227" t="s">
        <v>503</v>
      </c>
      <c r="F4023" t="s">
        <v>504</v>
      </c>
      <c r="G4023" t="s">
        <v>73</v>
      </c>
      <c r="H4023" t="s">
        <v>587</v>
      </c>
      <c r="I4023" t="s">
        <v>588</v>
      </c>
      <c r="J4023" t="s">
        <v>589</v>
      </c>
    </row>
    <row r="4024" spans="1:10" x14ac:dyDescent="0.35">
      <c r="A4024" t="s">
        <v>10</v>
      </c>
      <c r="B4024" t="s">
        <v>1034</v>
      </c>
      <c r="C4024" s="227" t="s">
        <v>566</v>
      </c>
      <c r="D4024" s="227">
        <v>298.99</v>
      </c>
      <c r="E4024" s="227" t="s">
        <v>61</v>
      </c>
      <c r="F4024" t="s">
        <v>62</v>
      </c>
      <c r="G4024" t="s">
        <v>80</v>
      </c>
      <c r="H4024" t="s">
        <v>588</v>
      </c>
      <c r="I4024" t="s">
        <v>588</v>
      </c>
      <c r="J4024" t="s">
        <v>588</v>
      </c>
    </row>
    <row r="4025" spans="1:10" x14ac:dyDescent="0.35">
      <c r="A4025" t="s">
        <v>10</v>
      </c>
      <c r="B4025" t="s">
        <v>1034</v>
      </c>
      <c r="C4025" s="227" t="s">
        <v>115</v>
      </c>
      <c r="D4025" s="227">
        <v>146.44999999999999</v>
      </c>
      <c r="E4025" s="227" t="s">
        <v>65</v>
      </c>
      <c r="F4025" t="s">
        <v>66</v>
      </c>
      <c r="G4025" t="s">
        <v>80</v>
      </c>
      <c r="H4025" t="s">
        <v>588</v>
      </c>
      <c r="I4025" t="s">
        <v>588</v>
      </c>
      <c r="J4025" t="s">
        <v>588</v>
      </c>
    </row>
    <row r="4026" spans="1:10" x14ac:dyDescent="0.35">
      <c r="A4026" t="s">
        <v>10</v>
      </c>
      <c r="B4026" t="s">
        <v>1034</v>
      </c>
      <c r="C4026" s="227" t="s">
        <v>151</v>
      </c>
      <c r="D4026" s="227">
        <v>143.93</v>
      </c>
      <c r="E4026" s="227" t="s">
        <v>65</v>
      </c>
      <c r="F4026" t="s">
        <v>66</v>
      </c>
      <c r="G4026" t="s">
        <v>80</v>
      </c>
      <c r="H4026" t="s">
        <v>588</v>
      </c>
      <c r="I4026" t="s">
        <v>588</v>
      </c>
      <c r="J4026" t="s">
        <v>588</v>
      </c>
    </row>
    <row r="4027" spans="1:10" x14ac:dyDescent="0.35">
      <c r="A4027" t="s">
        <v>10</v>
      </c>
      <c r="B4027" t="s">
        <v>1034</v>
      </c>
      <c r="C4027" s="227" t="s">
        <v>554</v>
      </c>
      <c r="D4027" s="227">
        <v>150.22</v>
      </c>
      <c r="E4027" s="227" t="s">
        <v>65</v>
      </c>
      <c r="F4027" t="s">
        <v>66</v>
      </c>
      <c r="G4027" t="s">
        <v>80</v>
      </c>
      <c r="H4027" t="s">
        <v>588</v>
      </c>
      <c r="I4027" t="s">
        <v>588</v>
      </c>
      <c r="J4027" t="s">
        <v>588</v>
      </c>
    </row>
    <row r="4028" spans="1:10" x14ac:dyDescent="0.35">
      <c r="A4028" t="s">
        <v>10</v>
      </c>
      <c r="B4028" t="s">
        <v>1034</v>
      </c>
      <c r="C4028" s="227" t="s">
        <v>555</v>
      </c>
      <c r="D4028" s="227">
        <v>143.93</v>
      </c>
      <c r="E4028" s="227" t="s">
        <v>65</v>
      </c>
      <c r="F4028" t="s">
        <v>66</v>
      </c>
      <c r="G4028" t="s">
        <v>80</v>
      </c>
      <c r="H4028" t="s">
        <v>588</v>
      </c>
      <c r="I4028" t="s">
        <v>588</v>
      </c>
      <c r="J4028" t="s">
        <v>588</v>
      </c>
    </row>
    <row r="4029" spans="1:10" x14ac:dyDescent="0.35">
      <c r="A4029" t="s">
        <v>10</v>
      </c>
      <c r="B4029" t="s">
        <v>1034</v>
      </c>
      <c r="C4029" s="227" t="s">
        <v>556</v>
      </c>
      <c r="D4029" s="227">
        <v>143.69</v>
      </c>
      <c r="E4029" s="227" t="s">
        <v>65</v>
      </c>
      <c r="F4029" t="s">
        <v>66</v>
      </c>
      <c r="G4029" t="s">
        <v>80</v>
      </c>
      <c r="H4029" t="s">
        <v>588</v>
      </c>
      <c r="I4029" t="s">
        <v>588</v>
      </c>
      <c r="J4029" t="s">
        <v>588</v>
      </c>
    </row>
    <row r="4030" spans="1:10" x14ac:dyDescent="0.35">
      <c r="A4030" t="s">
        <v>10</v>
      </c>
      <c r="B4030" t="s">
        <v>1034</v>
      </c>
      <c r="C4030" s="227" t="s">
        <v>562</v>
      </c>
      <c r="D4030" s="227">
        <v>143.69</v>
      </c>
      <c r="E4030" s="227" t="s">
        <v>65</v>
      </c>
      <c r="F4030" t="s">
        <v>66</v>
      </c>
      <c r="G4030" t="s">
        <v>80</v>
      </c>
      <c r="H4030" t="s">
        <v>588</v>
      </c>
      <c r="I4030" t="s">
        <v>588</v>
      </c>
      <c r="J4030" t="s">
        <v>588</v>
      </c>
    </row>
    <row r="4031" spans="1:10" x14ac:dyDescent="0.35">
      <c r="A4031" t="s">
        <v>10</v>
      </c>
      <c r="B4031" t="s">
        <v>1034</v>
      </c>
      <c r="C4031" s="227" t="s">
        <v>1051</v>
      </c>
      <c r="D4031" s="227">
        <v>143.93</v>
      </c>
      <c r="E4031" s="227" t="s">
        <v>65</v>
      </c>
      <c r="F4031" t="s">
        <v>66</v>
      </c>
      <c r="G4031" t="s">
        <v>80</v>
      </c>
      <c r="H4031" t="s">
        <v>588</v>
      </c>
      <c r="I4031" t="s">
        <v>588</v>
      </c>
      <c r="J4031" t="s">
        <v>588</v>
      </c>
    </row>
    <row r="4032" spans="1:10" x14ac:dyDescent="0.35">
      <c r="A4032" t="s">
        <v>10</v>
      </c>
      <c r="B4032" t="s">
        <v>1034</v>
      </c>
      <c r="C4032" s="227" t="s">
        <v>568</v>
      </c>
      <c r="D4032" s="227">
        <v>142.38999999999999</v>
      </c>
      <c r="E4032" s="227" t="s">
        <v>65</v>
      </c>
      <c r="F4032" t="s">
        <v>66</v>
      </c>
      <c r="G4032" t="s">
        <v>80</v>
      </c>
      <c r="H4032" t="s">
        <v>588</v>
      </c>
      <c r="I4032" t="s">
        <v>588</v>
      </c>
      <c r="J4032" t="s">
        <v>588</v>
      </c>
    </row>
    <row r="4033" spans="1:10" x14ac:dyDescent="0.35">
      <c r="A4033" t="s">
        <v>10</v>
      </c>
      <c r="B4033" t="s">
        <v>1034</v>
      </c>
      <c r="C4033" s="227" t="s">
        <v>152</v>
      </c>
      <c r="D4033" s="227">
        <v>143.69</v>
      </c>
      <c r="E4033" s="227" t="s">
        <v>147</v>
      </c>
      <c r="F4033" t="s">
        <v>148</v>
      </c>
      <c r="G4033" t="s">
        <v>80</v>
      </c>
      <c r="H4033" t="s">
        <v>588</v>
      </c>
      <c r="I4033" t="s">
        <v>588</v>
      </c>
      <c r="J4033" t="s">
        <v>588</v>
      </c>
    </row>
    <row r="4034" spans="1:10" x14ac:dyDescent="0.35">
      <c r="A4034" t="s">
        <v>10</v>
      </c>
      <c r="B4034" t="s">
        <v>1034</v>
      </c>
      <c r="C4034" s="227" t="s">
        <v>153</v>
      </c>
      <c r="D4034" s="227">
        <v>143.69</v>
      </c>
      <c r="E4034" s="227" t="s">
        <v>147</v>
      </c>
      <c r="F4034" t="s">
        <v>148</v>
      </c>
      <c r="G4034" t="s">
        <v>80</v>
      </c>
      <c r="H4034" t="s">
        <v>588</v>
      </c>
      <c r="I4034" t="s">
        <v>588</v>
      </c>
      <c r="J4034" t="s">
        <v>588</v>
      </c>
    </row>
    <row r="4035" spans="1:10" x14ac:dyDescent="0.35">
      <c r="A4035" t="s">
        <v>10</v>
      </c>
      <c r="B4035" t="s">
        <v>1034</v>
      </c>
      <c r="C4035" s="227" t="s">
        <v>809</v>
      </c>
      <c r="D4035" s="227">
        <v>398.9</v>
      </c>
      <c r="E4035" s="227" t="s">
        <v>196</v>
      </c>
      <c r="F4035" t="s">
        <v>197</v>
      </c>
      <c r="G4035" t="s">
        <v>73</v>
      </c>
      <c r="H4035" t="s">
        <v>588</v>
      </c>
      <c r="I4035" t="s">
        <v>588</v>
      </c>
      <c r="J4035" t="s">
        <v>588</v>
      </c>
    </row>
    <row r="4036" spans="1:10" x14ac:dyDescent="0.35">
      <c r="A4036" s="157" t="s">
        <v>10</v>
      </c>
      <c r="B4036" s="157" t="s">
        <v>2623</v>
      </c>
      <c r="C4036" s="227" t="s">
        <v>689</v>
      </c>
      <c r="D4036" s="227">
        <v>3266.38</v>
      </c>
      <c r="E4036" s="227" t="s">
        <v>135</v>
      </c>
      <c r="F4036" s="157" t="s">
        <v>373</v>
      </c>
      <c r="G4036" s="157" t="s">
        <v>312</v>
      </c>
      <c r="H4036" s="157" t="s">
        <v>371</v>
      </c>
      <c r="I4036" s="157" t="s">
        <v>15</v>
      </c>
      <c r="J4036" s="157" t="s">
        <v>372</v>
      </c>
    </row>
    <row r="4037" spans="1:10" s="157" customFormat="1" x14ac:dyDescent="0.35">
      <c r="A4037" s="157" t="s">
        <v>10</v>
      </c>
      <c r="B4037" s="157" t="s">
        <v>2623</v>
      </c>
      <c r="C4037" s="227" t="s">
        <v>690</v>
      </c>
      <c r="D4037" s="227">
        <v>132.99</v>
      </c>
      <c r="E4037" s="227" t="s">
        <v>519</v>
      </c>
      <c r="F4037" s="157" t="s">
        <v>520</v>
      </c>
      <c r="G4037" s="157" t="s">
        <v>309</v>
      </c>
      <c r="H4037" s="157" t="s">
        <v>521</v>
      </c>
      <c r="I4037" s="157" t="s">
        <v>522</v>
      </c>
      <c r="J4037" s="157" t="s">
        <v>521</v>
      </c>
    </row>
    <row r="4038" spans="1:10" x14ac:dyDescent="0.35">
      <c r="A4038" s="157" t="s">
        <v>10</v>
      </c>
      <c r="B4038" s="157" t="s">
        <v>2623</v>
      </c>
      <c r="C4038" s="227" t="s">
        <v>115</v>
      </c>
      <c r="D4038" s="227">
        <v>911.44</v>
      </c>
      <c r="E4038" s="227" t="s">
        <v>65</v>
      </c>
      <c r="F4038" s="157" t="s">
        <v>66</v>
      </c>
      <c r="G4038" s="157" t="s">
        <v>80</v>
      </c>
      <c r="H4038" s="157" t="s">
        <v>1632</v>
      </c>
      <c r="I4038" s="157" t="s">
        <v>82</v>
      </c>
      <c r="J4038" s="157" t="s">
        <v>1633</v>
      </c>
    </row>
    <row r="4039" spans="1:10" x14ac:dyDescent="0.35">
      <c r="A4039" s="157" t="s">
        <v>10</v>
      </c>
      <c r="B4039" s="157" t="s">
        <v>2623</v>
      </c>
      <c r="C4039" s="227" t="s">
        <v>362</v>
      </c>
      <c r="D4039" s="227">
        <v>123.51</v>
      </c>
      <c r="E4039" s="227" t="s">
        <v>65</v>
      </c>
      <c r="F4039" s="157" t="s">
        <v>66</v>
      </c>
      <c r="G4039" s="157" t="s">
        <v>80</v>
      </c>
      <c r="H4039" s="157" t="s">
        <v>1632</v>
      </c>
      <c r="I4039" s="157" t="s">
        <v>82</v>
      </c>
      <c r="J4039" s="157" t="s">
        <v>1633</v>
      </c>
    </row>
    <row r="4040" spans="1:10" x14ac:dyDescent="0.35">
      <c r="A4040" s="157" t="s">
        <v>10</v>
      </c>
      <c r="B4040" s="157" t="s">
        <v>2623</v>
      </c>
      <c r="C4040" s="227" t="s">
        <v>750</v>
      </c>
      <c r="D4040" s="227">
        <v>91.21</v>
      </c>
      <c r="E4040" s="227" t="s">
        <v>89</v>
      </c>
      <c r="F4040" s="157" t="s">
        <v>90</v>
      </c>
      <c r="G4040" s="157" t="s">
        <v>80</v>
      </c>
      <c r="H4040" s="157" t="s">
        <v>1632</v>
      </c>
      <c r="I4040" s="157" t="s">
        <v>82</v>
      </c>
      <c r="J4040" s="157" t="s">
        <v>1633</v>
      </c>
    </row>
    <row r="4041" spans="1:10" x14ac:dyDescent="0.35">
      <c r="A4041" s="157" t="s">
        <v>10</v>
      </c>
      <c r="B4041" s="157" t="s">
        <v>2623</v>
      </c>
      <c r="C4041" s="227" t="s">
        <v>753</v>
      </c>
      <c r="D4041" s="227">
        <v>113.41</v>
      </c>
      <c r="E4041" s="227" t="s">
        <v>65</v>
      </c>
      <c r="F4041" s="157" t="s">
        <v>66</v>
      </c>
      <c r="G4041" s="157" t="s">
        <v>80</v>
      </c>
      <c r="H4041" s="157" t="s">
        <v>1632</v>
      </c>
      <c r="I4041" s="157" t="s">
        <v>82</v>
      </c>
      <c r="J4041" s="157" t="s">
        <v>1633</v>
      </c>
    </row>
    <row r="4042" spans="1:10" x14ac:dyDescent="0.35">
      <c r="A4042" s="157" t="s">
        <v>10</v>
      </c>
      <c r="B4042" s="157" t="s">
        <v>2623</v>
      </c>
      <c r="C4042" s="227" t="s">
        <v>752</v>
      </c>
      <c r="D4042" s="227">
        <v>186.33</v>
      </c>
      <c r="E4042" s="227" t="s">
        <v>65</v>
      </c>
      <c r="F4042" s="157" t="s">
        <v>66</v>
      </c>
      <c r="G4042" s="157" t="s">
        <v>80</v>
      </c>
      <c r="H4042" s="157" t="s">
        <v>1632</v>
      </c>
      <c r="I4042" s="157" t="s">
        <v>82</v>
      </c>
      <c r="J4042" s="157" t="s">
        <v>1633</v>
      </c>
    </row>
    <row r="4043" spans="1:10" x14ac:dyDescent="0.35">
      <c r="A4043" s="157" t="s">
        <v>10</v>
      </c>
      <c r="B4043" s="157" t="s">
        <v>2623</v>
      </c>
      <c r="C4043" s="227" t="s">
        <v>151</v>
      </c>
      <c r="D4043" s="227">
        <v>636.32000000000005</v>
      </c>
      <c r="E4043" s="227" t="s">
        <v>75</v>
      </c>
      <c r="F4043" s="157" t="s">
        <v>76</v>
      </c>
      <c r="G4043" s="157" t="s">
        <v>73</v>
      </c>
      <c r="H4043" s="157" t="s">
        <v>1632</v>
      </c>
      <c r="I4043" s="157" t="s">
        <v>82</v>
      </c>
      <c r="J4043" s="157" t="s">
        <v>1633</v>
      </c>
    </row>
    <row r="4044" spans="1:10" x14ac:dyDescent="0.35">
      <c r="A4044" s="157" t="s">
        <v>10</v>
      </c>
      <c r="B4044" s="157" t="s">
        <v>2623</v>
      </c>
      <c r="C4044" s="227" t="s">
        <v>318</v>
      </c>
      <c r="D4044" s="227">
        <v>240.18</v>
      </c>
      <c r="E4044" s="227" t="s">
        <v>306</v>
      </c>
      <c r="F4044" s="157" t="s">
        <v>307</v>
      </c>
      <c r="G4044" s="157" t="s">
        <v>73</v>
      </c>
      <c r="H4044" s="157" t="s">
        <v>1632</v>
      </c>
      <c r="I4044" s="157" t="s">
        <v>82</v>
      </c>
      <c r="J4044" s="157" t="s">
        <v>1633</v>
      </c>
    </row>
    <row r="4045" spans="1:10" x14ac:dyDescent="0.35">
      <c r="A4045" s="157" t="s">
        <v>10</v>
      </c>
      <c r="B4045" s="157" t="s">
        <v>2623</v>
      </c>
      <c r="C4045" s="227" t="s">
        <v>2624</v>
      </c>
      <c r="D4045" s="227">
        <v>81.59</v>
      </c>
      <c r="E4045" s="227" t="s">
        <v>203</v>
      </c>
      <c r="F4045" s="157" t="s">
        <v>204</v>
      </c>
      <c r="G4045" s="157" t="s">
        <v>73</v>
      </c>
      <c r="H4045" s="157" t="s">
        <v>1632</v>
      </c>
      <c r="I4045" s="157" t="s">
        <v>82</v>
      </c>
      <c r="J4045" s="157" t="s">
        <v>1633</v>
      </c>
    </row>
    <row r="4046" spans="1:10" x14ac:dyDescent="0.35">
      <c r="A4046" s="157" t="s">
        <v>10</v>
      </c>
      <c r="B4046" s="157" t="s">
        <v>2623</v>
      </c>
      <c r="C4046" s="227" t="s">
        <v>2625</v>
      </c>
      <c r="D4046" s="227">
        <v>79.31</v>
      </c>
      <c r="E4046" s="227" t="s">
        <v>203</v>
      </c>
      <c r="F4046" s="157" t="s">
        <v>204</v>
      </c>
      <c r="G4046" s="157" t="s">
        <v>73</v>
      </c>
      <c r="H4046" s="157" t="s">
        <v>1632</v>
      </c>
      <c r="I4046" s="157" t="s">
        <v>82</v>
      </c>
      <c r="J4046" s="157" t="s">
        <v>1633</v>
      </c>
    </row>
    <row r="4047" spans="1:10" x14ac:dyDescent="0.35">
      <c r="A4047" s="157" t="s">
        <v>10</v>
      </c>
      <c r="B4047" s="157" t="s">
        <v>2623</v>
      </c>
      <c r="C4047" s="227" t="s">
        <v>152</v>
      </c>
      <c r="D4047" s="227">
        <v>637.64</v>
      </c>
      <c r="E4047" s="227" t="s">
        <v>75</v>
      </c>
      <c r="F4047" s="157" t="s">
        <v>76</v>
      </c>
      <c r="G4047" s="157" t="s">
        <v>73</v>
      </c>
      <c r="H4047" s="157" t="s">
        <v>1632</v>
      </c>
      <c r="I4047" s="157" t="s">
        <v>82</v>
      </c>
      <c r="J4047" s="157" t="s">
        <v>1633</v>
      </c>
    </row>
    <row r="4048" spans="1:10" x14ac:dyDescent="0.35">
      <c r="A4048" s="157" t="s">
        <v>10</v>
      </c>
      <c r="B4048" s="157" t="s">
        <v>2623</v>
      </c>
      <c r="C4048" s="227" t="s">
        <v>293</v>
      </c>
      <c r="D4048" s="227">
        <v>78.17</v>
      </c>
      <c r="E4048" s="227" t="s">
        <v>203</v>
      </c>
      <c r="F4048" s="157" t="s">
        <v>204</v>
      </c>
      <c r="G4048" s="157" t="s">
        <v>73</v>
      </c>
      <c r="H4048" s="157" t="s">
        <v>1632</v>
      </c>
      <c r="I4048" s="157" t="s">
        <v>82</v>
      </c>
      <c r="J4048" s="157" t="s">
        <v>1633</v>
      </c>
    </row>
    <row r="4049" spans="1:10" x14ac:dyDescent="0.35">
      <c r="A4049" s="157" t="s">
        <v>10</v>
      </c>
      <c r="B4049" s="157" t="s">
        <v>2623</v>
      </c>
      <c r="C4049" s="227" t="s">
        <v>294</v>
      </c>
      <c r="D4049" s="227">
        <v>81.59</v>
      </c>
      <c r="E4049" s="227" t="s">
        <v>203</v>
      </c>
      <c r="F4049" s="157" t="s">
        <v>204</v>
      </c>
      <c r="G4049" s="157" t="s">
        <v>73</v>
      </c>
      <c r="H4049" s="157" t="s">
        <v>1632</v>
      </c>
      <c r="I4049" s="157" t="s">
        <v>82</v>
      </c>
      <c r="J4049" s="157" t="s">
        <v>1633</v>
      </c>
    </row>
    <row r="4050" spans="1:10" x14ac:dyDescent="0.35">
      <c r="A4050" s="157" t="s">
        <v>10</v>
      </c>
      <c r="B4050" s="157" t="s">
        <v>2623</v>
      </c>
      <c r="C4050" s="227" t="s">
        <v>317</v>
      </c>
      <c r="D4050" s="227">
        <v>86.2</v>
      </c>
      <c r="E4050" s="227" t="s">
        <v>306</v>
      </c>
      <c r="F4050" s="157" t="s">
        <v>307</v>
      </c>
      <c r="G4050" s="157" t="s">
        <v>73</v>
      </c>
      <c r="H4050" s="157" t="s">
        <v>1632</v>
      </c>
      <c r="I4050" s="157" t="s">
        <v>82</v>
      </c>
      <c r="J4050" s="157" t="s">
        <v>1633</v>
      </c>
    </row>
    <row r="4051" spans="1:10" x14ac:dyDescent="0.35">
      <c r="A4051" s="157" t="s">
        <v>10</v>
      </c>
      <c r="B4051" s="157" t="s">
        <v>2623</v>
      </c>
      <c r="C4051" s="227" t="s">
        <v>153</v>
      </c>
      <c r="D4051" s="227">
        <v>346.02</v>
      </c>
      <c r="E4051" s="227" t="s">
        <v>306</v>
      </c>
      <c r="F4051" s="157" t="s">
        <v>307</v>
      </c>
      <c r="G4051" s="157" t="s">
        <v>73</v>
      </c>
      <c r="H4051" s="157" t="s">
        <v>1632</v>
      </c>
      <c r="I4051" s="157" t="s">
        <v>82</v>
      </c>
      <c r="J4051" s="157" t="s">
        <v>1633</v>
      </c>
    </row>
    <row r="4052" spans="1:10" x14ac:dyDescent="0.35">
      <c r="A4052" s="157" t="s">
        <v>10</v>
      </c>
      <c r="B4052" s="157" t="s">
        <v>2623</v>
      </c>
      <c r="C4052" s="227" t="s">
        <v>208</v>
      </c>
      <c r="D4052" s="227">
        <v>65.069999999999993</v>
      </c>
      <c r="E4052" s="227" t="s">
        <v>196</v>
      </c>
      <c r="F4052" s="157" t="s">
        <v>197</v>
      </c>
      <c r="G4052" s="157" t="s">
        <v>73</v>
      </c>
      <c r="H4052" s="157" t="s">
        <v>1632</v>
      </c>
      <c r="I4052" s="157" t="s">
        <v>82</v>
      </c>
      <c r="J4052" s="157" t="s">
        <v>1633</v>
      </c>
    </row>
    <row r="4053" spans="1:10" x14ac:dyDescent="0.35">
      <c r="A4053" s="157" t="s">
        <v>10</v>
      </c>
      <c r="B4053" s="157" t="s">
        <v>2623</v>
      </c>
      <c r="C4053" s="227" t="s">
        <v>325</v>
      </c>
      <c r="D4053" s="227">
        <v>43.98</v>
      </c>
      <c r="E4053" s="227" t="s">
        <v>196</v>
      </c>
      <c r="F4053" s="157" t="s">
        <v>197</v>
      </c>
      <c r="G4053" s="157" t="s">
        <v>73</v>
      </c>
      <c r="H4053" s="157" t="s">
        <v>1632</v>
      </c>
      <c r="I4053" s="157" t="s">
        <v>82</v>
      </c>
      <c r="J4053" s="157" t="s">
        <v>1633</v>
      </c>
    </row>
    <row r="4054" spans="1:10" x14ac:dyDescent="0.35">
      <c r="A4054" s="157" t="s">
        <v>10</v>
      </c>
      <c r="B4054" s="157" t="s">
        <v>2623</v>
      </c>
      <c r="C4054" s="227" t="s">
        <v>856</v>
      </c>
      <c r="D4054" s="227">
        <v>152.08000000000001</v>
      </c>
      <c r="E4054" s="227" t="s">
        <v>61</v>
      </c>
      <c r="F4054" s="157" t="s">
        <v>62</v>
      </c>
      <c r="G4054" s="157" t="s">
        <v>80</v>
      </c>
      <c r="H4054" s="157" t="s">
        <v>1632</v>
      </c>
      <c r="I4054" s="157" t="s">
        <v>82</v>
      </c>
      <c r="J4054" s="157" t="s">
        <v>1633</v>
      </c>
    </row>
    <row r="4055" spans="1:10" x14ac:dyDescent="0.35">
      <c r="A4055" s="157" t="s">
        <v>10</v>
      </c>
      <c r="B4055" s="157" t="s">
        <v>2623</v>
      </c>
      <c r="C4055" s="227" t="s">
        <v>857</v>
      </c>
      <c r="D4055" s="227">
        <v>155.41</v>
      </c>
      <c r="E4055" s="227" t="s">
        <v>61</v>
      </c>
      <c r="F4055" s="157" t="s">
        <v>62</v>
      </c>
      <c r="G4055" s="157" t="s">
        <v>80</v>
      </c>
      <c r="H4055" s="157" t="s">
        <v>1632</v>
      </c>
      <c r="I4055" s="157" t="s">
        <v>82</v>
      </c>
      <c r="J4055" s="157" t="s">
        <v>1633</v>
      </c>
    </row>
    <row r="4056" spans="1:10" x14ac:dyDescent="0.35">
      <c r="A4056" s="157" t="s">
        <v>10</v>
      </c>
      <c r="B4056" s="157" t="s">
        <v>2623</v>
      </c>
      <c r="C4056" s="227" t="s">
        <v>154</v>
      </c>
      <c r="D4056" s="227">
        <v>239.63</v>
      </c>
      <c r="E4056" s="227" t="s">
        <v>65</v>
      </c>
      <c r="F4056" s="157" t="s">
        <v>66</v>
      </c>
      <c r="G4056" s="157" t="s">
        <v>67</v>
      </c>
      <c r="H4056" s="157" t="s">
        <v>1632</v>
      </c>
      <c r="I4056" s="157" t="s">
        <v>82</v>
      </c>
      <c r="J4056" s="157" t="s">
        <v>1633</v>
      </c>
    </row>
    <row r="4057" spans="1:10" x14ac:dyDescent="0.35">
      <c r="A4057" s="157" t="s">
        <v>10</v>
      </c>
      <c r="B4057" s="157" t="s">
        <v>2623</v>
      </c>
      <c r="C4057" s="227" t="s">
        <v>145</v>
      </c>
      <c r="D4057" s="227">
        <v>146.41</v>
      </c>
      <c r="E4057" s="227" t="s">
        <v>306</v>
      </c>
      <c r="F4057" s="157" t="s">
        <v>307</v>
      </c>
      <c r="G4057" s="157" t="s">
        <v>73</v>
      </c>
      <c r="H4057" s="157" t="s">
        <v>1632</v>
      </c>
      <c r="I4057" s="157" t="s">
        <v>82</v>
      </c>
      <c r="J4057" s="157" t="s">
        <v>1633</v>
      </c>
    </row>
    <row r="4058" spans="1:10" x14ac:dyDescent="0.35">
      <c r="A4058" s="157" t="s">
        <v>10</v>
      </c>
      <c r="B4058" s="157" t="s">
        <v>2623</v>
      </c>
      <c r="C4058" s="227" t="s">
        <v>150</v>
      </c>
      <c r="D4058" s="227">
        <v>146.97</v>
      </c>
      <c r="E4058" s="227" t="s">
        <v>203</v>
      </c>
      <c r="F4058" s="157" t="s">
        <v>204</v>
      </c>
      <c r="G4058" s="157" t="s">
        <v>73</v>
      </c>
      <c r="H4058" s="157" t="s">
        <v>1632</v>
      </c>
      <c r="I4058" s="157" t="s">
        <v>82</v>
      </c>
      <c r="J4058" s="157" t="s">
        <v>1633</v>
      </c>
    </row>
    <row r="4059" spans="1:10" x14ac:dyDescent="0.35">
      <c r="A4059" s="157" t="s">
        <v>10</v>
      </c>
      <c r="B4059" s="157" t="s">
        <v>2623</v>
      </c>
      <c r="C4059" s="227" t="s">
        <v>181</v>
      </c>
      <c r="D4059" s="227">
        <v>419.98</v>
      </c>
      <c r="E4059" s="227" t="s">
        <v>75</v>
      </c>
      <c r="F4059" s="157" t="s">
        <v>76</v>
      </c>
      <c r="G4059" s="157" t="s">
        <v>73</v>
      </c>
      <c r="H4059" s="157" t="s">
        <v>1632</v>
      </c>
      <c r="I4059" s="157" t="s">
        <v>82</v>
      </c>
      <c r="J4059" s="157" t="s">
        <v>1633</v>
      </c>
    </row>
    <row r="4060" spans="1:10" x14ac:dyDescent="0.35">
      <c r="A4060" s="157" t="s">
        <v>10</v>
      </c>
      <c r="B4060" s="157" t="s">
        <v>2623</v>
      </c>
      <c r="C4060" s="227" t="s">
        <v>134</v>
      </c>
      <c r="D4060" s="227">
        <v>141.47999999999999</v>
      </c>
      <c r="E4060" s="227" t="s">
        <v>203</v>
      </c>
      <c r="F4060" s="157" t="s">
        <v>204</v>
      </c>
      <c r="G4060" s="157" t="s">
        <v>73</v>
      </c>
      <c r="H4060" s="157" t="s">
        <v>1632</v>
      </c>
      <c r="I4060" s="157" t="s">
        <v>82</v>
      </c>
      <c r="J4060" s="157" t="s">
        <v>1633</v>
      </c>
    </row>
    <row r="4061" spans="1:10" x14ac:dyDescent="0.35">
      <c r="A4061" s="157" t="s">
        <v>10</v>
      </c>
      <c r="B4061" s="157" t="s">
        <v>2623</v>
      </c>
      <c r="C4061" s="227" t="s">
        <v>135</v>
      </c>
      <c r="D4061" s="227">
        <v>149.56</v>
      </c>
      <c r="E4061" s="227" t="s">
        <v>61</v>
      </c>
      <c r="F4061" s="157" t="s">
        <v>62</v>
      </c>
      <c r="G4061" s="157" t="s">
        <v>80</v>
      </c>
      <c r="H4061" s="157" t="s">
        <v>1632</v>
      </c>
      <c r="I4061" s="157" t="s">
        <v>82</v>
      </c>
      <c r="J4061" s="157" t="s">
        <v>1633</v>
      </c>
    </row>
    <row r="4062" spans="1:10" x14ac:dyDescent="0.35">
      <c r="A4062" s="157" t="s">
        <v>10</v>
      </c>
      <c r="B4062" s="157" t="s">
        <v>2623</v>
      </c>
      <c r="C4062" s="227" t="s">
        <v>72</v>
      </c>
      <c r="D4062" s="227">
        <v>149.49</v>
      </c>
      <c r="E4062" s="227" t="s">
        <v>61</v>
      </c>
      <c r="F4062" s="157" t="s">
        <v>62</v>
      </c>
      <c r="G4062" s="157" t="s">
        <v>62</v>
      </c>
      <c r="H4062" s="157" t="s">
        <v>1632</v>
      </c>
      <c r="I4062" s="157" t="s">
        <v>82</v>
      </c>
      <c r="J4062" s="157" t="s">
        <v>1633</v>
      </c>
    </row>
    <row r="4063" spans="1:10" x14ac:dyDescent="0.35">
      <c r="A4063" s="157" t="s">
        <v>10</v>
      </c>
      <c r="B4063" s="157" t="s">
        <v>2623</v>
      </c>
      <c r="C4063" s="227" t="s">
        <v>299</v>
      </c>
      <c r="D4063" s="227">
        <v>34.07</v>
      </c>
      <c r="E4063" s="227" t="s">
        <v>203</v>
      </c>
      <c r="F4063" s="157" t="s">
        <v>204</v>
      </c>
      <c r="G4063" s="157" t="s">
        <v>73</v>
      </c>
      <c r="H4063" s="157" t="s">
        <v>1632</v>
      </c>
      <c r="I4063" s="157" t="s">
        <v>82</v>
      </c>
      <c r="J4063" s="157" t="s">
        <v>1633</v>
      </c>
    </row>
    <row r="4064" spans="1:10" x14ac:dyDescent="0.35">
      <c r="A4064" s="157" t="s">
        <v>10</v>
      </c>
      <c r="B4064" s="157" t="s">
        <v>2623</v>
      </c>
      <c r="C4064" s="227" t="s">
        <v>319</v>
      </c>
      <c r="D4064" s="227">
        <v>37.85</v>
      </c>
      <c r="E4064" s="227" t="s">
        <v>89</v>
      </c>
      <c r="F4064" s="157" t="s">
        <v>90</v>
      </c>
      <c r="G4064" s="157" t="s">
        <v>80</v>
      </c>
      <c r="H4064" s="157" t="s">
        <v>1632</v>
      </c>
      <c r="I4064" s="157" t="s">
        <v>82</v>
      </c>
      <c r="J4064" s="157" t="s">
        <v>1633</v>
      </c>
    </row>
    <row r="4065" spans="1:10" x14ac:dyDescent="0.35">
      <c r="A4065" s="157" t="s">
        <v>10</v>
      </c>
      <c r="B4065" s="157" t="s">
        <v>2623</v>
      </c>
      <c r="C4065" s="227" t="s">
        <v>321</v>
      </c>
      <c r="D4065" s="227">
        <v>124.89</v>
      </c>
      <c r="E4065" s="227" t="s">
        <v>503</v>
      </c>
      <c r="F4065" s="157" t="s">
        <v>504</v>
      </c>
      <c r="G4065" s="157" t="s">
        <v>73</v>
      </c>
      <c r="H4065" s="157" t="s">
        <v>1632</v>
      </c>
      <c r="I4065" s="157" t="s">
        <v>82</v>
      </c>
      <c r="J4065" s="157" t="s">
        <v>1633</v>
      </c>
    </row>
    <row r="4066" spans="1:10" x14ac:dyDescent="0.35">
      <c r="A4066" s="157" t="s">
        <v>10</v>
      </c>
      <c r="B4066" s="157" t="s">
        <v>2623</v>
      </c>
      <c r="C4066" s="227" t="s">
        <v>60</v>
      </c>
      <c r="D4066" s="227">
        <v>77.650000000000006</v>
      </c>
      <c r="E4066" s="227" t="s">
        <v>196</v>
      </c>
      <c r="F4066" s="157" t="s">
        <v>197</v>
      </c>
      <c r="G4066" s="157" t="s">
        <v>73</v>
      </c>
      <c r="H4066" s="157" t="s">
        <v>1632</v>
      </c>
      <c r="I4066" s="157" t="s">
        <v>82</v>
      </c>
      <c r="J4066" s="157" t="s">
        <v>1633</v>
      </c>
    </row>
    <row r="4067" spans="1:10" x14ac:dyDescent="0.35">
      <c r="A4067" s="157" t="s">
        <v>10</v>
      </c>
      <c r="B4067" s="157" t="s">
        <v>2623</v>
      </c>
      <c r="C4067" s="227" t="s">
        <v>310</v>
      </c>
      <c r="D4067" s="227">
        <v>54.7</v>
      </c>
      <c r="E4067" s="227" t="s">
        <v>203</v>
      </c>
      <c r="F4067" s="157" t="s">
        <v>204</v>
      </c>
      <c r="G4067" s="157" t="s">
        <v>73</v>
      </c>
      <c r="H4067" s="157" t="s">
        <v>1632</v>
      </c>
      <c r="I4067" s="157" t="s">
        <v>82</v>
      </c>
      <c r="J4067" s="157" t="s">
        <v>1633</v>
      </c>
    </row>
    <row r="4068" spans="1:10" x14ac:dyDescent="0.35">
      <c r="A4068" s="157" t="s">
        <v>10</v>
      </c>
      <c r="B4068" s="157" t="s">
        <v>2623</v>
      </c>
      <c r="C4068" s="227" t="s">
        <v>190</v>
      </c>
      <c r="D4068" s="227">
        <v>656.7</v>
      </c>
      <c r="E4068" s="227" t="s">
        <v>75</v>
      </c>
      <c r="F4068" s="157" t="s">
        <v>76</v>
      </c>
      <c r="G4068" s="157" t="s">
        <v>73</v>
      </c>
      <c r="H4068" s="157" t="s">
        <v>1632</v>
      </c>
      <c r="I4068" s="157" t="s">
        <v>82</v>
      </c>
      <c r="J4068" s="157" t="s">
        <v>1633</v>
      </c>
    </row>
    <row r="4069" spans="1:10" x14ac:dyDescent="0.35">
      <c r="A4069" s="157" t="s">
        <v>10</v>
      </c>
      <c r="B4069" s="157" t="s">
        <v>2623</v>
      </c>
      <c r="C4069" s="227" t="s">
        <v>298</v>
      </c>
      <c r="D4069" s="227">
        <v>233.77</v>
      </c>
      <c r="E4069" s="227" t="s">
        <v>306</v>
      </c>
      <c r="F4069" s="157" t="s">
        <v>307</v>
      </c>
      <c r="G4069" s="157" t="s">
        <v>73</v>
      </c>
      <c r="H4069" s="157" t="s">
        <v>1632</v>
      </c>
      <c r="I4069" s="157" t="s">
        <v>82</v>
      </c>
      <c r="J4069" s="157" t="s">
        <v>1633</v>
      </c>
    </row>
    <row r="4070" spans="1:10" x14ac:dyDescent="0.35">
      <c r="A4070" s="157" t="s">
        <v>10</v>
      </c>
      <c r="B4070" s="157" t="s">
        <v>2623</v>
      </c>
      <c r="C4070" s="227" t="s">
        <v>297</v>
      </c>
      <c r="D4070" s="227">
        <v>78.319999999999993</v>
      </c>
      <c r="E4070" s="227" t="s">
        <v>203</v>
      </c>
      <c r="F4070" s="157" t="s">
        <v>204</v>
      </c>
      <c r="G4070" s="157" t="s">
        <v>73</v>
      </c>
      <c r="H4070" s="157" t="s">
        <v>1632</v>
      </c>
      <c r="I4070" s="157" t="s">
        <v>82</v>
      </c>
      <c r="J4070" s="157" t="s">
        <v>1633</v>
      </c>
    </row>
    <row r="4071" spans="1:10" x14ac:dyDescent="0.35">
      <c r="A4071" s="157" t="s">
        <v>10</v>
      </c>
      <c r="B4071" s="157" t="s">
        <v>2623</v>
      </c>
      <c r="C4071" s="227" t="s">
        <v>2626</v>
      </c>
      <c r="D4071" s="227">
        <v>85.1</v>
      </c>
      <c r="E4071" s="227" t="s">
        <v>203</v>
      </c>
      <c r="F4071" s="157" t="s">
        <v>204</v>
      </c>
      <c r="G4071" s="157" t="s">
        <v>73</v>
      </c>
      <c r="H4071" s="157" t="s">
        <v>1632</v>
      </c>
      <c r="I4071" s="157" t="s">
        <v>82</v>
      </c>
      <c r="J4071" s="157" t="s">
        <v>1633</v>
      </c>
    </row>
    <row r="4072" spans="1:10" x14ac:dyDescent="0.35">
      <c r="A4072" s="157" t="s">
        <v>10</v>
      </c>
      <c r="B4072" s="157" t="s">
        <v>2623</v>
      </c>
      <c r="C4072" s="227" t="s">
        <v>79</v>
      </c>
      <c r="D4072" s="227">
        <v>657.32</v>
      </c>
      <c r="E4072" s="227" t="s">
        <v>75</v>
      </c>
      <c r="F4072" s="157" t="s">
        <v>76</v>
      </c>
      <c r="G4072" s="157" t="s">
        <v>73</v>
      </c>
      <c r="H4072" s="157" t="s">
        <v>1632</v>
      </c>
      <c r="I4072" s="157" t="s">
        <v>82</v>
      </c>
      <c r="J4072" s="157" t="s">
        <v>1633</v>
      </c>
    </row>
    <row r="4073" spans="1:10" x14ac:dyDescent="0.35">
      <c r="A4073" s="157" t="s">
        <v>10</v>
      </c>
      <c r="B4073" s="157" t="s">
        <v>2623</v>
      </c>
      <c r="C4073" s="227" t="s">
        <v>469</v>
      </c>
      <c r="D4073" s="227">
        <v>80.44</v>
      </c>
      <c r="E4073" s="227" t="s">
        <v>884</v>
      </c>
      <c r="F4073" s="157" t="s">
        <v>885</v>
      </c>
      <c r="G4073" s="157" t="s">
        <v>73</v>
      </c>
      <c r="H4073" s="157" t="s">
        <v>1632</v>
      </c>
      <c r="I4073" s="157" t="s">
        <v>82</v>
      </c>
      <c r="J4073" s="157" t="s">
        <v>1633</v>
      </c>
    </row>
    <row r="4074" spans="1:10" x14ac:dyDescent="0.35">
      <c r="A4074" s="157" t="s">
        <v>10</v>
      </c>
      <c r="B4074" s="157" t="s">
        <v>2623</v>
      </c>
      <c r="C4074" s="227" t="s">
        <v>308</v>
      </c>
      <c r="D4074" s="227">
        <v>81.02</v>
      </c>
      <c r="E4074" s="227" t="s">
        <v>203</v>
      </c>
      <c r="F4074" s="157" t="s">
        <v>204</v>
      </c>
      <c r="G4074" s="157" t="s">
        <v>73</v>
      </c>
      <c r="H4074" s="157" t="s">
        <v>1632</v>
      </c>
      <c r="I4074" s="157" t="s">
        <v>82</v>
      </c>
      <c r="J4074" s="157" t="s">
        <v>1633</v>
      </c>
    </row>
    <row r="4075" spans="1:10" x14ac:dyDescent="0.35">
      <c r="A4075" s="157" t="s">
        <v>10</v>
      </c>
      <c r="B4075" s="157" t="s">
        <v>2623</v>
      </c>
      <c r="C4075" s="227" t="s">
        <v>2627</v>
      </c>
      <c r="D4075" s="227">
        <v>105.59</v>
      </c>
      <c r="E4075" s="227" t="s">
        <v>203</v>
      </c>
      <c r="F4075" s="157" t="s">
        <v>204</v>
      </c>
      <c r="G4075" s="157" t="s">
        <v>73</v>
      </c>
      <c r="H4075" s="157" t="s">
        <v>1632</v>
      </c>
      <c r="I4075" s="157" t="s">
        <v>82</v>
      </c>
      <c r="J4075" s="157" t="s">
        <v>1633</v>
      </c>
    </row>
    <row r="4076" spans="1:10" x14ac:dyDescent="0.35">
      <c r="A4076" s="157" t="s">
        <v>10</v>
      </c>
      <c r="B4076" s="157" t="s">
        <v>2623</v>
      </c>
      <c r="C4076" s="227" t="s">
        <v>84</v>
      </c>
      <c r="D4076" s="227">
        <v>146.19999999999999</v>
      </c>
      <c r="E4076" s="227" t="s">
        <v>203</v>
      </c>
      <c r="F4076" s="157" t="s">
        <v>204</v>
      </c>
      <c r="G4076" s="157" t="s">
        <v>73</v>
      </c>
      <c r="H4076" s="157" t="s">
        <v>1632</v>
      </c>
      <c r="I4076" s="157" t="s">
        <v>82</v>
      </c>
      <c r="J4076" s="157" t="s">
        <v>1633</v>
      </c>
    </row>
    <row r="4077" spans="1:10" x14ac:dyDescent="0.35">
      <c r="A4077" s="157" t="s">
        <v>10</v>
      </c>
      <c r="B4077" s="157" t="s">
        <v>2623</v>
      </c>
      <c r="C4077" s="227" t="s">
        <v>100</v>
      </c>
      <c r="D4077" s="227">
        <v>99.16</v>
      </c>
      <c r="E4077" s="227" t="s">
        <v>203</v>
      </c>
      <c r="F4077" s="157" t="s">
        <v>204</v>
      </c>
      <c r="G4077" s="157" t="s">
        <v>73</v>
      </c>
      <c r="H4077" s="157" t="s">
        <v>1632</v>
      </c>
      <c r="I4077" s="157" t="s">
        <v>82</v>
      </c>
      <c r="J4077" s="157" t="s">
        <v>1633</v>
      </c>
    </row>
    <row r="4078" spans="1:10" x14ac:dyDescent="0.35">
      <c r="A4078" s="157" t="s">
        <v>10</v>
      </c>
      <c r="B4078" s="157" t="s">
        <v>2623</v>
      </c>
      <c r="C4078" s="227" t="s">
        <v>94</v>
      </c>
      <c r="D4078" s="227">
        <v>146.21</v>
      </c>
      <c r="E4078" s="227" t="s">
        <v>203</v>
      </c>
      <c r="F4078" s="157" t="s">
        <v>204</v>
      </c>
      <c r="G4078" s="157" t="s">
        <v>73</v>
      </c>
      <c r="H4078" s="157" t="s">
        <v>1632</v>
      </c>
      <c r="I4078" s="157" t="s">
        <v>82</v>
      </c>
      <c r="J4078" s="157" t="s">
        <v>1633</v>
      </c>
    </row>
    <row r="4079" spans="1:10" x14ac:dyDescent="0.35">
      <c r="A4079" s="157" t="s">
        <v>10</v>
      </c>
      <c r="B4079" s="157" t="s">
        <v>2623</v>
      </c>
      <c r="C4079" s="227" t="s">
        <v>101</v>
      </c>
      <c r="D4079" s="227">
        <v>149.56</v>
      </c>
      <c r="E4079" s="227" t="s">
        <v>61</v>
      </c>
      <c r="F4079" s="157" t="s">
        <v>62</v>
      </c>
      <c r="G4079" s="157" t="s">
        <v>80</v>
      </c>
      <c r="H4079" s="157" t="s">
        <v>1632</v>
      </c>
      <c r="I4079" s="157" t="s">
        <v>82</v>
      </c>
      <c r="J4079" s="157" t="s">
        <v>1633</v>
      </c>
    </row>
    <row r="4080" spans="1:10" x14ac:dyDescent="0.35">
      <c r="A4080" s="157" t="s">
        <v>10</v>
      </c>
      <c r="B4080" s="157" t="s">
        <v>2623</v>
      </c>
      <c r="C4080" s="227" t="s">
        <v>64</v>
      </c>
      <c r="D4080" s="227">
        <v>151.07</v>
      </c>
      <c r="E4080" s="227" t="s">
        <v>61</v>
      </c>
      <c r="F4080" s="157" t="s">
        <v>62</v>
      </c>
      <c r="G4080" s="157" t="s">
        <v>80</v>
      </c>
      <c r="H4080" s="157" t="s">
        <v>1632</v>
      </c>
      <c r="I4080" s="157" t="s">
        <v>82</v>
      </c>
      <c r="J4080" s="157" t="s">
        <v>1633</v>
      </c>
    </row>
    <row r="4081" spans="1:10" x14ac:dyDescent="0.35">
      <c r="A4081" s="157" t="s">
        <v>10</v>
      </c>
      <c r="B4081" s="157" t="s">
        <v>2623</v>
      </c>
      <c r="C4081" s="227" t="s">
        <v>68</v>
      </c>
      <c r="D4081" s="227">
        <v>129.76</v>
      </c>
      <c r="E4081" s="227" t="s">
        <v>196</v>
      </c>
      <c r="F4081" s="157" t="s">
        <v>197</v>
      </c>
      <c r="G4081" s="157" t="s">
        <v>73</v>
      </c>
      <c r="H4081" s="157" t="s">
        <v>1632</v>
      </c>
      <c r="I4081" s="157" t="s">
        <v>82</v>
      </c>
      <c r="J4081" s="157" t="s">
        <v>1633</v>
      </c>
    </row>
    <row r="4082" spans="1:10" x14ac:dyDescent="0.35">
      <c r="A4082" s="157" t="s">
        <v>10</v>
      </c>
      <c r="B4082" s="157" t="s">
        <v>2623</v>
      </c>
      <c r="C4082" s="227" t="s">
        <v>69</v>
      </c>
      <c r="D4082" s="227">
        <v>434.45</v>
      </c>
      <c r="E4082" s="227" t="s">
        <v>203</v>
      </c>
      <c r="F4082" s="157" t="s">
        <v>204</v>
      </c>
      <c r="G4082" s="157" t="s">
        <v>73</v>
      </c>
      <c r="H4082" s="157" t="s">
        <v>1632</v>
      </c>
      <c r="I4082" s="157" t="s">
        <v>82</v>
      </c>
      <c r="J4082" s="157" t="s">
        <v>1633</v>
      </c>
    </row>
    <row r="4083" spans="1:10" x14ac:dyDescent="0.35">
      <c r="A4083" s="157" t="s">
        <v>10</v>
      </c>
      <c r="B4083" s="157" t="s">
        <v>2623</v>
      </c>
      <c r="C4083" s="227" t="s">
        <v>70</v>
      </c>
      <c r="D4083" s="227">
        <v>117.76</v>
      </c>
      <c r="E4083" s="227" t="s">
        <v>196</v>
      </c>
      <c r="F4083" s="157" t="s">
        <v>197</v>
      </c>
      <c r="G4083" s="157" t="s">
        <v>73</v>
      </c>
      <c r="H4083" s="157" t="s">
        <v>1632</v>
      </c>
      <c r="I4083" s="157" t="s">
        <v>82</v>
      </c>
      <c r="J4083" s="157" t="s">
        <v>1633</v>
      </c>
    </row>
    <row r="4084" spans="1:10" x14ac:dyDescent="0.35">
      <c r="A4084" s="157" t="s">
        <v>10</v>
      </c>
      <c r="B4084" s="157" t="s">
        <v>2623</v>
      </c>
      <c r="C4084" s="227" t="s">
        <v>71</v>
      </c>
      <c r="D4084" s="227">
        <v>655.99</v>
      </c>
      <c r="E4084" s="227" t="s">
        <v>75</v>
      </c>
      <c r="F4084" s="157" t="s">
        <v>76</v>
      </c>
      <c r="G4084" s="157" t="s">
        <v>73</v>
      </c>
      <c r="H4084" s="157" t="s">
        <v>1632</v>
      </c>
      <c r="I4084" s="157" t="s">
        <v>82</v>
      </c>
      <c r="J4084" s="157" t="s">
        <v>1633</v>
      </c>
    </row>
    <row r="4085" spans="1:10" x14ac:dyDescent="0.35">
      <c r="A4085" s="157" t="s">
        <v>10</v>
      </c>
      <c r="B4085" s="157" t="s">
        <v>2623</v>
      </c>
      <c r="C4085" s="227" t="s">
        <v>2628</v>
      </c>
      <c r="D4085" s="227">
        <v>233.78</v>
      </c>
      <c r="E4085" s="227" t="s">
        <v>306</v>
      </c>
      <c r="F4085" s="157" t="s">
        <v>307</v>
      </c>
      <c r="G4085" s="157" t="s">
        <v>73</v>
      </c>
      <c r="H4085" s="157" t="s">
        <v>1632</v>
      </c>
      <c r="I4085" s="157" t="s">
        <v>82</v>
      </c>
      <c r="J4085" s="157" t="s">
        <v>1633</v>
      </c>
    </row>
    <row r="4086" spans="1:10" x14ac:dyDescent="0.35">
      <c r="A4086" s="157" t="s">
        <v>10</v>
      </c>
      <c r="B4086" s="157" t="s">
        <v>2623</v>
      </c>
      <c r="C4086" s="227" t="s">
        <v>2629</v>
      </c>
      <c r="D4086" s="227">
        <v>78.33</v>
      </c>
      <c r="E4086" s="227" t="s">
        <v>764</v>
      </c>
      <c r="F4086" s="157" t="s">
        <v>765</v>
      </c>
      <c r="G4086" s="157" t="s">
        <v>73</v>
      </c>
      <c r="H4086" s="157" t="s">
        <v>1632</v>
      </c>
      <c r="I4086" s="157" t="s">
        <v>82</v>
      </c>
      <c r="J4086" s="157" t="s">
        <v>1633</v>
      </c>
    </row>
    <row r="4087" spans="1:10" x14ac:dyDescent="0.35">
      <c r="A4087" s="157" t="s">
        <v>10</v>
      </c>
      <c r="B4087" s="157" t="s">
        <v>2623</v>
      </c>
      <c r="C4087" s="227" t="s">
        <v>2630</v>
      </c>
      <c r="D4087" s="227">
        <v>85.08</v>
      </c>
      <c r="E4087" s="227" t="s">
        <v>203</v>
      </c>
      <c r="F4087" s="157" t="s">
        <v>204</v>
      </c>
      <c r="G4087" s="157" t="s">
        <v>73</v>
      </c>
      <c r="H4087" s="157" t="s">
        <v>1632</v>
      </c>
      <c r="I4087" s="157" t="s">
        <v>82</v>
      </c>
      <c r="J4087" s="157" t="s">
        <v>1633</v>
      </c>
    </row>
    <row r="4088" spans="1:10" x14ac:dyDescent="0.35">
      <c r="A4088" s="157" t="s">
        <v>10</v>
      </c>
      <c r="B4088" s="157" t="s">
        <v>2623</v>
      </c>
      <c r="C4088" s="227" t="s">
        <v>142</v>
      </c>
      <c r="D4088" s="227">
        <v>657.33</v>
      </c>
      <c r="E4088" s="227" t="s">
        <v>75</v>
      </c>
      <c r="F4088" s="157" t="s">
        <v>76</v>
      </c>
      <c r="G4088" s="157" t="s">
        <v>73</v>
      </c>
      <c r="H4088" s="157" t="s">
        <v>1632</v>
      </c>
      <c r="I4088" s="157" t="s">
        <v>82</v>
      </c>
      <c r="J4088" s="157" t="s">
        <v>1633</v>
      </c>
    </row>
    <row r="4089" spans="1:10" x14ac:dyDescent="0.35">
      <c r="A4089" s="157" t="s">
        <v>10</v>
      </c>
      <c r="B4089" s="157" t="s">
        <v>2623</v>
      </c>
      <c r="C4089" s="227" t="s">
        <v>606</v>
      </c>
      <c r="D4089" s="227">
        <v>87.2</v>
      </c>
      <c r="E4089" s="227" t="s">
        <v>203</v>
      </c>
      <c r="F4089" s="157" t="s">
        <v>204</v>
      </c>
      <c r="G4089" s="157" t="s">
        <v>73</v>
      </c>
      <c r="H4089" s="157" t="s">
        <v>1632</v>
      </c>
      <c r="I4089" s="157" t="s">
        <v>82</v>
      </c>
      <c r="J4089" s="157" t="s">
        <v>1633</v>
      </c>
    </row>
    <row r="4090" spans="1:10" x14ac:dyDescent="0.35">
      <c r="A4090" s="157" t="s">
        <v>10</v>
      </c>
      <c r="B4090" s="157" t="s">
        <v>2623</v>
      </c>
      <c r="C4090" s="227" t="s">
        <v>1035</v>
      </c>
      <c r="D4090" s="227">
        <v>81.03</v>
      </c>
      <c r="E4090" s="227" t="s">
        <v>265</v>
      </c>
      <c r="F4090" s="157" t="s">
        <v>266</v>
      </c>
      <c r="G4090" s="157" t="s">
        <v>73</v>
      </c>
      <c r="H4090" s="157" t="s">
        <v>1632</v>
      </c>
      <c r="I4090" s="157" t="s">
        <v>82</v>
      </c>
      <c r="J4090" s="157" t="s">
        <v>1633</v>
      </c>
    </row>
    <row r="4091" spans="1:10" x14ac:dyDescent="0.35">
      <c r="A4091" s="157" t="s">
        <v>10</v>
      </c>
      <c r="B4091" s="157" t="s">
        <v>2623</v>
      </c>
      <c r="C4091" s="227" t="s">
        <v>1534</v>
      </c>
      <c r="D4091" s="227">
        <v>79.290000000000006</v>
      </c>
      <c r="E4091" s="227" t="s">
        <v>203</v>
      </c>
      <c r="F4091" s="157" t="s">
        <v>204</v>
      </c>
      <c r="G4091" s="157" t="s">
        <v>73</v>
      </c>
      <c r="H4091" s="157" t="s">
        <v>1632</v>
      </c>
      <c r="I4091" s="157" t="s">
        <v>82</v>
      </c>
      <c r="J4091" s="157" t="s">
        <v>1633</v>
      </c>
    </row>
    <row r="4092" spans="1:10" x14ac:dyDescent="0.35">
      <c r="A4092" s="157" t="s">
        <v>10</v>
      </c>
      <c r="B4092" s="157" t="s">
        <v>2623</v>
      </c>
      <c r="C4092" s="227" t="s">
        <v>143</v>
      </c>
      <c r="D4092" s="227">
        <v>151.07</v>
      </c>
      <c r="E4092" s="227" t="s">
        <v>147</v>
      </c>
      <c r="F4092" s="157" t="s">
        <v>148</v>
      </c>
      <c r="G4092" s="157" t="s">
        <v>80</v>
      </c>
      <c r="H4092" s="157" t="s">
        <v>1632</v>
      </c>
      <c r="I4092" s="157" t="s">
        <v>82</v>
      </c>
      <c r="J4092" s="157" t="s">
        <v>1633</v>
      </c>
    </row>
    <row r="4093" spans="1:10" x14ac:dyDescent="0.35">
      <c r="A4093" s="157" t="s">
        <v>10</v>
      </c>
      <c r="B4093" s="157" t="s">
        <v>2623</v>
      </c>
      <c r="C4093" s="227" t="s">
        <v>144</v>
      </c>
      <c r="D4093" s="227">
        <v>140.63999999999999</v>
      </c>
      <c r="E4093" s="227" t="s">
        <v>147</v>
      </c>
      <c r="F4093" s="157" t="s">
        <v>148</v>
      </c>
      <c r="G4093" s="157" t="s">
        <v>80</v>
      </c>
      <c r="H4093" s="157" t="s">
        <v>1632</v>
      </c>
      <c r="I4093" s="157" t="s">
        <v>82</v>
      </c>
      <c r="J4093" s="157" t="s">
        <v>1633</v>
      </c>
    </row>
    <row r="4094" spans="1:10" x14ac:dyDescent="0.35">
      <c r="A4094" s="157" t="s">
        <v>10</v>
      </c>
      <c r="B4094" s="157" t="s">
        <v>2623</v>
      </c>
      <c r="C4094" s="227" t="s">
        <v>214</v>
      </c>
      <c r="D4094" s="227">
        <v>144.66999999999999</v>
      </c>
      <c r="E4094" s="227" t="s">
        <v>61</v>
      </c>
      <c r="F4094" s="157" t="s">
        <v>62</v>
      </c>
      <c r="G4094" s="157" t="s">
        <v>80</v>
      </c>
      <c r="H4094" s="157" t="s">
        <v>1632</v>
      </c>
      <c r="I4094" s="157" t="s">
        <v>82</v>
      </c>
      <c r="J4094" s="157" t="s">
        <v>1633</v>
      </c>
    </row>
    <row r="4095" spans="1:10" x14ac:dyDescent="0.35">
      <c r="A4095" s="157" t="s">
        <v>10</v>
      </c>
      <c r="B4095" s="157" t="s">
        <v>2623</v>
      </c>
      <c r="C4095" s="227" t="s">
        <v>211</v>
      </c>
      <c r="D4095" s="227">
        <v>435.12</v>
      </c>
      <c r="E4095" s="227" t="s">
        <v>95</v>
      </c>
      <c r="F4095" s="157" t="s">
        <v>96</v>
      </c>
      <c r="G4095" s="157" t="s">
        <v>80</v>
      </c>
      <c r="H4095" s="157" t="s">
        <v>1632</v>
      </c>
      <c r="I4095" s="157" t="s">
        <v>82</v>
      </c>
      <c r="J4095" s="157" t="s">
        <v>1633</v>
      </c>
    </row>
    <row r="4096" spans="1:10" x14ac:dyDescent="0.35">
      <c r="A4096" s="157" t="s">
        <v>10</v>
      </c>
      <c r="B4096" s="157" t="s">
        <v>2623</v>
      </c>
      <c r="C4096" s="227" t="s">
        <v>260</v>
      </c>
      <c r="D4096" s="227">
        <v>297.29000000000002</v>
      </c>
      <c r="E4096" s="227" t="s">
        <v>508</v>
      </c>
      <c r="F4096" s="157" t="s">
        <v>509</v>
      </c>
      <c r="G4096" s="157" t="s">
        <v>179</v>
      </c>
      <c r="H4096" s="157" t="s">
        <v>1632</v>
      </c>
      <c r="I4096" s="157" t="s">
        <v>82</v>
      </c>
      <c r="J4096" s="157" t="s">
        <v>1633</v>
      </c>
    </row>
    <row r="4097" spans="1:10" x14ac:dyDescent="0.35">
      <c r="A4097" s="157" t="s">
        <v>10</v>
      </c>
      <c r="B4097" s="157" t="s">
        <v>2623</v>
      </c>
      <c r="C4097" s="227" t="s">
        <v>39</v>
      </c>
      <c r="D4097" s="227">
        <v>553.36</v>
      </c>
      <c r="E4097" s="227" t="s">
        <v>31</v>
      </c>
      <c r="F4097" s="157" t="s">
        <v>32</v>
      </c>
      <c r="G4097" s="157" t="s">
        <v>13</v>
      </c>
      <c r="H4097" s="157" t="s">
        <v>14</v>
      </c>
      <c r="I4097" s="157" t="s">
        <v>15</v>
      </c>
      <c r="J4097" s="157" t="s">
        <v>16</v>
      </c>
    </row>
    <row r="4098" spans="1:10" x14ac:dyDescent="0.35">
      <c r="A4098" s="157" t="s">
        <v>10</v>
      </c>
      <c r="B4098" s="157" t="s">
        <v>2623</v>
      </c>
      <c r="C4098" s="227" t="s">
        <v>243</v>
      </c>
      <c r="D4098" s="227">
        <v>2037.35</v>
      </c>
      <c r="E4098" s="227" t="s">
        <v>31</v>
      </c>
      <c r="F4098" s="157" t="s">
        <v>32</v>
      </c>
      <c r="G4098" s="157" t="s">
        <v>13</v>
      </c>
      <c r="H4098" s="157" t="s">
        <v>14</v>
      </c>
      <c r="I4098" s="157" t="s">
        <v>15</v>
      </c>
      <c r="J4098" s="157" t="s">
        <v>16</v>
      </c>
    </row>
    <row r="4099" spans="1:10" x14ac:dyDescent="0.35">
      <c r="A4099" s="157" t="s">
        <v>10</v>
      </c>
      <c r="B4099" s="157" t="s">
        <v>2623</v>
      </c>
      <c r="C4099" s="227" t="s">
        <v>43</v>
      </c>
      <c r="D4099" s="227">
        <v>2.56</v>
      </c>
      <c r="E4099" s="227" t="s">
        <v>41</v>
      </c>
      <c r="F4099" s="157" t="s">
        <v>42</v>
      </c>
      <c r="G4099" s="157" t="s">
        <v>13</v>
      </c>
      <c r="H4099" s="157" t="s">
        <v>14</v>
      </c>
      <c r="I4099" s="157" t="s">
        <v>15</v>
      </c>
      <c r="J4099" s="157" t="s">
        <v>16</v>
      </c>
    </row>
    <row r="4100" spans="1:10" x14ac:dyDescent="0.35">
      <c r="A4100" s="157" t="s">
        <v>10</v>
      </c>
      <c r="B4100" s="157" t="s">
        <v>2623</v>
      </c>
      <c r="C4100" s="227" t="s">
        <v>40</v>
      </c>
      <c r="D4100" s="227">
        <v>3.22</v>
      </c>
      <c r="E4100" s="227" t="s">
        <v>41</v>
      </c>
      <c r="F4100" s="157" t="s">
        <v>42</v>
      </c>
      <c r="G4100" s="157" t="s">
        <v>13</v>
      </c>
      <c r="H4100" s="157" t="s">
        <v>14</v>
      </c>
      <c r="I4100" s="157" t="s">
        <v>15</v>
      </c>
      <c r="J4100" s="157" t="s">
        <v>16</v>
      </c>
    </row>
    <row r="4101" spans="1:10" x14ac:dyDescent="0.35">
      <c r="A4101" s="157" t="s">
        <v>10</v>
      </c>
      <c r="B4101" s="157" t="s">
        <v>2623</v>
      </c>
      <c r="C4101" s="227" t="s">
        <v>329</v>
      </c>
      <c r="D4101" s="227">
        <v>2.56</v>
      </c>
      <c r="E4101" s="227" t="s">
        <v>41</v>
      </c>
      <c r="F4101" s="157" t="s">
        <v>42</v>
      </c>
      <c r="G4101" s="157" t="s">
        <v>13</v>
      </c>
      <c r="H4101" s="157" t="s">
        <v>14</v>
      </c>
      <c r="I4101" s="157" t="s">
        <v>15</v>
      </c>
      <c r="J4101" s="157" t="s">
        <v>16</v>
      </c>
    </row>
    <row r="4102" spans="1:10" x14ac:dyDescent="0.35">
      <c r="A4102" s="157" t="s">
        <v>10</v>
      </c>
      <c r="B4102" s="157" t="s">
        <v>2623</v>
      </c>
      <c r="C4102" s="227" t="s">
        <v>380</v>
      </c>
      <c r="D4102" s="227">
        <v>1.22</v>
      </c>
      <c r="E4102" s="227" t="s">
        <v>41</v>
      </c>
      <c r="F4102" s="157" t="s">
        <v>42</v>
      </c>
      <c r="G4102" s="157" t="s">
        <v>13</v>
      </c>
      <c r="H4102" s="157" t="s">
        <v>14</v>
      </c>
      <c r="I4102" s="157" t="s">
        <v>15</v>
      </c>
      <c r="J4102" s="157" t="s">
        <v>16</v>
      </c>
    </row>
    <row r="4103" spans="1:10" x14ac:dyDescent="0.35">
      <c r="A4103" s="157" t="s">
        <v>10</v>
      </c>
      <c r="B4103" s="157" t="s">
        <v>2623</v>
      </c>
      <c r="C4103" s="227" t="s">
        <v>228</v>
      </c>
      <c r="D4103" s="227">
        <v>61.12</v>
      </c>
      <c r="E4103" s="227" t="s">
        <v>55</v>
      </c>
      <c r="F4103" s="157" t="s">
        <v>56</v>
      </c>
      <c r="G4103" s="157" t="s">
        <v>13</v>
      </c>
      <c r="H4103" s="157" t="s">
        <v>57</v>
      </c>
      <c r="I4103" s="157" t="s">
        <v>15</v>
      </c>
      <c r="J4103" s="157" t="s">
        <v>58</v>
      </c>
    </row>
    <row r="4104" spans="1:10" x14ac:dyDescent="0.35">
      <c r="A4104" s="157" t="s">
        <v>10</v>
      </c>
      <c r="B4104" s="157" t="s">
        <v>2623</v>
      </c>
      <c r="C4104" s="227" t="s">
        <v>2631</v>
      </c>
      <c r="D4104" s="227">
        <v>79.94</v>
      </c>
      <c r="E4104" s="227" t="s">
        <v>33</v>
      </c>
      <c r="F4104" s="157" t="s">
        <v>34</v>
      </c>
      <c r="G4104" s="157" t="s">
        <v>13</v>
      </c>
      <c r="H4104" s="157" t="s">
        <v>14</v>
      </c>
      <c r="I4104" s="157" t="s">
        <v>15</v>
      </c>
      <c r="J4104" s="157" t="s">
        <v>16</v>
      </c>
    </row>
    <row r="4105" spans="1:10" x14ac:dyDescent="0.35">
      <c r="A4105" s="157" t="s">
        <v>10</v>
      </c>
      <c r="B4105" s="157" t="s">
        <v>2623</v>
      </c>
      <c r="C4105" s="227" t="s">
        <v>2632</v>
      </c>
      <c r="D4105" s="227">
        <v>133.84</v>
      </c>
      <c r="E4105" s="227" t="s">
        <v>33</v>
      </c>
      <c r="F4105" s="157" t="s">
        <v>34</v>
      </c>
      <c r="G4105" s="157" t="s">
        <v>13</v>
      </c>
      <c r="H4105" s="157" t="s">
        <v>14</v>
      </c>
      <c r="I4105" s="157" t="s">
        <v>15</v>
      </c>
      <c r="J4105" s="157" t="s">
        <v>16</v>
      </c>
    </row>
    <row r="4106" spans="1:10" x14ac:dyDescent="0.35">
      <c r="A4106" s="157" t="s">
        <v>10</v>
      </c>
      <c r="B4106" s="157" t="s">
        <v>2623</v>
      </c>
      <c r="C4106" s="227" t="s">
        <v>17</v>
      </c>
      <c r="D4106" s="227">
        <v>449.51</v>
      </c>
      <c r="E4106" s="227" t="s">
        <v>18</v>
      </c>
      <c r="F4106" s="157" t="s">
        <v>19</v>
      </c>
      <c r="G4106" s="157" t="s">
        <v>13</v>
      </c>
      <c r="H4106" s="157" t="s">
        <v>14</v>
      </c>
      <c r="I4106" s="157" t="s">
        <v>15</v>
      </c>
      <c r="J4106" s="157" t="s">
        <v>16</v>
      </c>
    </row>
    <row r="4107" spans="1:10" x14ac:dyDescent="0.35">
      <c r="A4107" s="157" t="s">
        <v>10</v>
      </c>
      <c r="B4107" s="157" t="s">
        <v>2623</v>
      </c>
      <c r="C4107" s="227" t="s">
        <v>20</v>
      </c>
      <c r="D4107" s="227">
        <v>1252.6400000000001</v>
      </c>
      <c r="E4107" s="227" t="s">
        <v>18</v>
      </c>
      <c r="F4107" s="157" t="s">
        <v>19</v>
      </c>
      <c r="G4107" s="157" t="s">
        <v>13</v>
      </c>
      <c r="H4107" s="157" t="s">
        <v>14</v>
      </c>
      <c r="I4107" s="157" t="s">
        <v>15</v>
      </c>
      <c r="J4107" s="157" t="s">
        <v>16</v>
      </c>
    </row>
    <row r="4108" spans="1:10" x14ac:dyDescent="0.35">
      <c r="A4108" s="157" t="s">
        <v>10</v>
      </c>
      <c r="B4108" s="157" t="s">
        <v>2623</v>
      </c>
      <c r="C4108" s="227" t="s">
        <v>391</v>
      </c>
      <c r="D4108" s="227">
        <v>266.27</v>
      </c>
      <c r="E4108" s="227" t="s">
        <v>45</v>
      </c>
      <c r="F4108" s="157" t="s">
        <v>46</v>
      </c>
      <c r="G4108" s="157" t="s">
        <v>13</v>
      </c>
      <c r="H4108" s="157" t="s">
        <v>14</v>
      </c>
      <c r="I4108" s="157" t="s">
        <v>15</v>
      </c>
      <c r="J4108" s="157" t="s">
        <v>16</v>
      </c>
    </row>
    <row r="4109" spans="1:10" x14ac:dyDescent="0.35">
      <c r="A4109" s="157" t="s">
        <v>10</v>
      </c>
      <c r="B4109" s="157" t="s">
        <v>2623</v>
      </c>
      <c r="C4109" s="227" t="s">
        <v>2633</v>
      </c>
      <c r="D4109" s="227">
        <v>265.7</v>
      </c>
      <c r="E4109" s="227" t="s">
        <v>47</v>
      </c>
      <c r="F4109" s="157" t="s">
        <v>48</v>
      </c>
      <c r="G4109" s="157" t="s">
        <v>13</v>
      </c>
      <c r="H4109" s="157" t="s">
        <v>14</v>
      </c>
      <c r="I4109" s="157" t="s">
        <v>15</v>
      </c>
      <c r="J4109" s="157" t="s">
        <v>16</v>
      </c>
    </row>
    <row r="4110" spans="1:10" x14ac:dyDescent="0.35">
      <c r="A4110" s="157" t="s">
        <v>10</v>
      </c>
      <c r="B4110" s="157" t="s">
        <v>2623</v>
      </c>
      <c r="C4110" s="227" t="s">
        <v>35</v>
      </c>
      <c r="D4110" s="227">
        <v>188.39</v>
      </c>
      <c r="E4110" s="227" t="s">
        <v>36</v>
      </c>
      <c r="F4110" s="157" t="s">
        <v>37</v>
      </c>
      <c r="G4110" s="157" t="s">
        <v>13</v>
      </c>
      <c r="H4110" s="157" t="s">
        <v>14</v>
      </c>
      <c r="I4110" s="157" t="s">
        <v>15</v>
      </c>
      <c r="J4110" s="157" t="s">
        <v>16</v>
      </c>
    </row>
    <row r="4111" spans="1:10" x14ac:dyDescent="0.35">
      <c r="A4111" s="157" t="s">
        <v>10</v>
      </c>
      <c r="B4111" s="157" t="s">
        <v>2623</v>
      </c>
      <c r="C4111" s="227" t="s">
        <v>336</v>
      </c>
      <c r="D4111" s="227">
        <v>85.57</v>
      </c>
      <c r="E4111" s="227" t="s">
        <v>36</v>
      </c>
      <c r="F4111" s="157" t="s">
        <v>37</v>
      </c>
      <c r="G4111" s="157" t="s">
        <v>13</v>
      </c>
      <c r="H4111" s="157" t="s">
        <v>14</v>
      </c>
      <c r="I4111" s="157" t="s">
        <v>15</v>
      </c>
      <c r="J4111" s="157" t="s">
        <v>16</v>
      </c>
    </row>
    <row r="4112" spans="1:10" x14ac:dyDescent="0.35">
      <c r="A4112" s="157" t="s">
        <v>10</v>
      </c>
      <c r="B4112" s="157" t="s">
        <v>2623</v>
      </c>
      <c r="C4112" s="227" t="s">
        <v>287</v>
      </c>
      <c r="D4112" s="227">
        <v>231.13</v>
      </c>
      <c r="E4112" s="227" t="s">
        <v>255</v>
      </c>
      <c r="F4112" s="157" t="s">
        <v>256</v>
      </c>
      <c r="G4112" s="157" t="s">
        <v>13</v>
      </c>
      <c r="H4112" s="157" t="s">
        <v>14</v>
      </c>
      <c r="I4112" s="157" t="s">
        <v>15</v>
      </c>
      <c r="J4112" s="157" t="s">
        <v>16</v>
      </c>
    </row>
    <row r="4113" spans="1:10" x14ac:dyDescent="0.35">
      <c r="A4113" s="157" t="s">
        <v>10</v>
      </c>
      <c r="B4113" s="157" t="s">
        <v>2623</v>
      </c>
      <c r="C4113" s="227" t="s">
        <v>49</v>
      </c>
      <c r="D4113" s="227">
        <v>142.19</v>
      </c>
      <c r="E4113" s="227" t="s">
        <v>50</v>
      </c>
      <c r="F4113" s="157" t="s">
        <v>51</v>
      </c>
      <c r="G4113" s="157" t="s">
        <v>13</v>
      </c>
      <c r="H4113" s="157" t="s">
        <v>14</v>
      </c>
      <c r="I4113" s="157" t="s">
        <v>15</v>
      </c>
      <c r="J4113" s="157" t="s">
        <v>16</v>
      </c>
    </row>
    <row r="4114" spans="1:10" x14ac:dyDescent="0.35">
      <c r="A4114" s="157" t="s">
        <v>10</v>
      </c>
      <c r="B4114" s="157" t="s">
        <v>2623</v>
      </c>
      <c r="C4114" s="227" t="s">
        <v>52</v>
      </c>
      <c r="D4114" s="227">
        <v>203.86</v>
      </c>
      <c r="E4114" s="227" t="s">
        <v>50</v>
      </c>
      <c r="F4114" s="157" t="s">
        <v>51</v>
      </c>
      <c r="G4114" s="157" t="s">
        <v>13</v>
      </c>
      <c r="H4114" s="157" t="s">
        <v>14</v>
      </c>
      <c r="I4114" s="157" t="s">
        <v>15</v>
      </c>
      <c r="J4114" s="157" t="s">
        <v>16</v>
      </c>
    </row>
    <row r="4115" spans="1:10" x14ac:dyDescent="0.35">
      <c r="A4115" s="157" t="s">
        <v>10</v>
      </c>
      <c r="B4115" s="157" t="s">
        <v>2623</v>
      </c>
      <c r="C4115" s="227" t="s">
        <v>625</v>
      </c>
      <c r="D4115" s="227">
        <v>187.55</v>
      </c>
      <c r="E4115" s="227" t="s">
        <v>50</v>
      </c>
      <c r="F4115" s="157" t="s">
        <v>51</v>
      </c>
      <c r="G4115" s="157" t="s">
        <v>13</v>
      </c>
      <c r="H4115" s="157" t="s">
        <v>14</v>
      </c>
      <c r="I4115" s="157" t="s">
        <v>15</v>
      </c>
      <c r="J4115" s="157" t="s">
        <v>16</v>
      </c>
    </row>
    <row r="4116" spans="1:10" x14ac:dyDescent="0.35">
      <c r="A4116" s="157" t="s">
        <v>10</v>
      </c>
      <c r="B4116" s="157" t="s">
        <v>2623</v>
      </c>
      <c r="C4116" s="227" t="s">
        <v>106</v>
      </c>
      <c r="D4116" s="227">
        <v>896.09</v>
      </c>
      <c r="E4116" s="227" t="s">
        <v>65</v>
      </c>
      <c r="F4116" s="157" t="s">
        <v>66</v>
      </c>
      <c r="G4116" s="157" t="s">
        <v>80</v>
      </c>
      <c r="H4116" s="157" t="s">
        <v>1632</v>
      </c>
      <c r="I4116" s="157" t="s">
        <v>82</v>
      </c>
      <c r="J4116" s="157" t="s">
        <v>1633</v>
      </c>
    </row>
    <row r="4117" spans="1:10" x14ac:dyDescent="0.35">
      <c r="A4117" s="157" t="s">
        <v>10</v>
      </c>
      <c r="B4117" s="157" t="s">
        <v>2623</v>
      </c>
      <c r="C4117" s="227" t="s">
        <v>119</v>
      </c>
      <c r="D4117" s="227">
        <v>171.22</v>
      </c>
      <c r="E4117" s="227" t="s">
        <v>65</v>
      </c>
      <c r="F4117" s="157" t="s">
        <v>66</v>
      </c>
      <c r="G4117" s="157" t="s">
        <v>80</v>
      </c>
      <c r="H4117" s="157" t="s">
        <v>1632</v>
      </c>
      <c r="I4117" s="157" t="s">
        <v>82</v>
      </c>
      <c r="J4117" s="157" t="s">
        <v>1633</v>
      </c>
    </row>
    <row r="4118" spans="1:10" x14ac:dyDescent="0.35">
      <c r="A4118" s="157" t="s">
        <v>10</v>
      </c>
      <c r="B4118" s="157" t="s">
        <v>2623</v>
      </c>
      <c r="C4118" s="227" t="s">
        <v>103</v>
      </c>
      <c r="D4118" s="227">
        <v>141.18</v>
      </c>
      <c r="E4118" s="227" t="s">
        <v>159</v>
      </c>
      <c r="F4118" s="157" t="s">
        <v>160</v>
      </c>
      <c r="G4118" s="157" t="s">
        <v>80</v>
      </c>
      <c r="H4118" s="157" t="s">
        <v>1632</v>
      </c>
      <c r="I4118" s="157" t="s">
        <v>82</v>
      </c>
      <c r="J4118" s="157" t="s">
        <v>1633</v>
      </c>
    </row>
    <row r="4119" spans="1:10" x14ac:dyDescent="0.35">
      <c r="A4119" s="157" t="s">
        <v>10</v>
      </c>
      <c r="B4119" s="157" t="s">
        <v>2623</v>
      </c>
      <c r="C4119" s="227" t="s">
        <v>130</v>
      </c>
      <c r="D4119" s="227">
        <v>206.83</v>
      </c>
      <c r="E4119" s="227" t="s">
        <v>61</v>
      </c>
      <c r="F4119" s="157" t="s">
        <v>62</v>
      </c>
      <c r="G4119" s="157" t="s">
        <v>80</v>
      </c>
      <c r="H4119" s="157" t="s">
        <v>1632</v>
      </c>
      <c r="I4119" s="157" t="s">
        <v>82</v>
      </c>
      <c r="J4119" s="157" t="s">
        <v>1633</v>
      </c>
    </row>
    <row r="4120" spans="1:10" x14ac:dyDescent="0.35">
      <c r="A4120" s="157" t="s">
        <v>10</v>
      </c>
      <c r="B4120" s="157" t="s">
        <v>2623</v>
      </c>
      <c r="C4120" s="227" t="s">
        <v>111</v>
      </c>
      <c r="D4120" s="227">
        <v>898.61</v>
      </c>
      <c r="E4120" s="227" t="s">
        <v>75</v>
      </c>
      <c r="F4120" s="157" t="s">
        <v>76</v>
      </c>
      <c r="G4120" s="157" t="s">
        <v>73</v>
      </c>
      <c r="H4120" s="157" t="s">
        <v>1632</v>
      </c>
      <c r="I4120" s="157" t="s">
        <v>82</v>
      </c>
      <c r="J4120" s="157" t="s">
        <v>1633</v>
      </c>
    </row>
    <row r="4121" spans="1:10" x14ac:dyDescent="0.35">
      <c r="A4121" s="157" t="s">
        <v>10</v>
      </c>
      <c r="B4121" s="157" t="s">
        <v>2623</v>
      </c>
      <c r="C4121" s="227" t="s">
        <v>361</v>
      </c>
      <c r="D4121" s="227">
        <v>198.86</v>
      </c>
      <c r="E4121" s="227" t="s">
        <v>203</v>
      </c>
      <c r="F4121" s="157" t="s">
        <v>204</v>
      </c>
      <c r="G4121" s="157" t="s">
        <v>73</v>
      </c>
      <c r="H4121" s="157" t="s">
        <v>1632</v>
      </c>
      <c r="I4121" s="157" t="s">
        <v>82</v>
      </c>
      <c r="J4121" s="157" t="s">
        <v>1633</v>
      </c>
    </row>
    <row r="4122" spans="1:10" x14ac:dyDescent="0.35">
      <c r="A4122" s="157" t="s">
        <v>10</v>
      </c>
      <c r="B4122" s="157" t="s">
        <v>2623</v>
      </c>
      <c r="C4122" s="227" t="s">
        <v>829</v>
      </c>
      <c r="D4122" s="227">
        <v>80.650000000000006</v>
      </c>
      <c r="E4122" s="227" t="s">
        <v>203</v>
      </c>
      <c r="F4122" s="157" t="s">
        <v>204</v>
      </c>
      <c r="G4122" s="157" t="s">
        <v>73</v>
      </c>
      <c r="H4122" s="157" t="s">
        <v>1632</v>
      </c>
      <c r="I4122" s="157" t="s">
        <v>82</v>
      </c>
      <c r="J4122" s="157" t="s">
        <v>1633</v>
      </c>
    </row>
    <row r="4123" spans="1:10" x14ac:dyDescent="0.35">
      <c r="A4123" s="157" t="s">
        <v>10</v>
      </c>
      <c r="B4123" s="157" t="s">
        <v>2623</v>
      </c>
      <c r="C4123" s="227" t="s">
        <v>830</v>
      </c>
      <c r="D4123" s="227">
        <v>65.45</v>
      </c>
      <c r="E4123" s="227" t="s">
        <v>203</v>
      </c>
      <c r="F4123" s="157" t="s">
        <v>204</v>
      </c>
      <c r="G4123" s="157" t="s">
        <v>73</v>
      </c>
      <c r="H4123" s="157" t="s">
        <v>1632</v>
      </c>
      <c r="I4123" s="157" t="s">
        <v>82</v>
      </c>
      <c r="J4123" s="157" t="s">
        <v>1633</v>
      </c>
    </row>
    <row r="4124" spans="1:10" x14ac:dyDescent="0.35">
      <c r="A4124" s="157" t="s">
        <v>10</v>
      </c>
      <c r="B4124" s="157" t="s">
        <v>2623</v>
      </c>
      <c r="C4124" s="227" t="s">
        <v>2634</v>
      </c>
      <c r="D4124" s="227">
        <v>67.75</v>
      </c>
      <c r="E4124" s="227" t="s">
        <v>203</v>
      </c>
      <c r="F4124" s="157" t="s">
        <v>204</v>
      </c>
      <c r="G4124" s="157" t="s">
        <v>73</v>
      </c>
      <c r="H4124" s="157" t="s">
        <v>1632</v>
      </c>
      <c r="I4124" s="157" t="s">
        <v>82</v>
      </c>
      <c r="J4124" s="157" t="s">
        <v>1633</v>
      </c>
    </row>
    <row r="4125" spans="1:10" x14ac:dyDescent="0.35">
      <c r="A4125" s="157" t="s">
        <v>10</v>
      </c>
      <c r="B4125" s="157" t="s">
        <v>2623</v>
      </c>
      <c r="C4125" s="227" t="s">
        <v>104</v>
      </c>
      <c r="D4125" s="227">
        <v>424.36</v>
      </c>
      <c r="E4125" s="227" t="s">
        <v>503</v>
      </c>
      <c r="F4125" s="157" t="s">
        <v>504</v>
      </c>
      <c r="G4125" s="157" t="s">
        <v>73</v>
      </c>
      <c r="H4125" s="157" t="s">
        <v>1632</v>
      </c>
      <c r="I4125" s="157" t="s">
        <v>82</v>
      </c>
      <c r="J4125" s="157" t="s">
        <v>1633</v>
      </c>
    </row>
    <row r="4126" spans="1:10" x14ac:dyDescent="0.35">
      <c r="A4126" s="157" t="s">
        <v>10</v>
      </c>
      <c r="B4126" s="157" t="s">
        <v>2623</v>
      </c>
      <c r="C4126" s="227" t="s">
        <v>488</v>
      </c>
      <c r="D4126" s="227">
        <v>79.319999999999993</v>
      </c>
      <c r="E4126" s="227" t="s">
        <v>123</v>
      </c>
      <c r="F4126" s="157" t="s">
        <v>456</v>
      </c>
      <c r="G4126" s="157" t="s">
        <v>457</v>
      </c>
      <c r="H4126" s="157" t="s">
        <v>1632</v>
      </c>
      <c r="I4126" s="157" t="s">
        <v>82</v>
      </c>
      <c r="J4126" s="157" t="s">
        <v>1633</v>
      </c>
    </row>
    <row r="4127" spans="1:10" x14ac:dyDescent="0.35">
      <c r="A4127" s="157" t="s">
        <v>10</v>
      </c>
      <c r="B4127" s="157" t="s">
        <v>2623</v>
      </c>
      <c r="C4127" s="227" t="s">
        <v>482</v>
      </c>
      <c r="D4127" s="227">
        <v>81.599999999999994</v>
      </c>
      <c r="E4127" s="227" t="s">
        <v>123</v>
      </c>
      <c r="F4127" s="157" t="s">
        <v>456</v>
      </c>
      <c r="G4127" s="157" t="s">
        <v>457</v>
      </c>
      <c r="H4127" s="157" t="s">
        <v>1632</v>
      </c>
      <c r="I4127" s="157" t="s">
        <v>82</v>
      </c>
      <c r="J4127" s="157" t="s">
        <v>1633</v>
      </c>
    </row>
    <row r="4128" spans="1:10" x14ac:dyDescent="0.35">
      <c r="A4128" s="157" t="s">
        <v>10</v>
      </c>
      <c r="B4128" s="157" t="s">
        <v>2623</v>
      </c>
      <c r="C4128" s="227" t="s">
        <v>126</v>
      </c>
      <c r="D4128" s="227">
        <v>1551.55</v>
      </c>
      <c r="E4128" s="227" t="s">
        <v>75</v>
      </c>
      <c r="F4128" s="157" t="s">
        <v>76</v>
      </c>
      <c r="G4128" s="157" t="s">
        <v>73</v>
      </c>
      <c r="H4128" s="157" t="s">
        <v>1632</v>
      </c>
      <c r="I4128" s="157" t="s">
        <v>82</v>
      </c>
      <c r="J4128" s="157" t="s">
        <v>1633</v>
      </c>
    </row>
    <row r="4129" spans="1:10" x14ac:dyDescent="0.35">
      <c r="A4129" s="157" t="s">
        <v>10</v>
      </c>
      <c r="B4129" s="157" t="s">
        <v>2623</v>
      </c>
      <c r="C4129" s="227" t="s">
        <v>206</v>
      </c>
      <c r="D4129" s="227">
        <v>165.6</v>
      </c>
      <c r="E4129" s="227" t="s">
        <v>203</v>
      </c>
      <c r="F4129" s="157" t="s">
        <v>204</v>
      </c>
      <c r="G4129" s="157" t="s">
        <v>73</v>
      </c>
      <c r="H4129" s="157" t="s">
        <v>1632</v>
      </c>
      <c r="I4129" s="157" t="s">
        <v>82</v>
      </c>
      <c r="J4129" s="157" t="s">
        <v>1633</v>
      </c>
    </row>
    <row r="4130" spans="1:10" x14ac:dyDescent="0.35">
      <c r="A4130" s="157" t="s">
        <v>10</v>
      </c>
      <c r="B4130" s="157" t="s">
        <v>2623</v>
      </c>
      <c r="C4130" s="227" t="s">
        <v>836</v>
      </c>
      <c r="D4130" s="227">
        <v>76.849999999999994</v>
      </c>
      <c r="E4130" s="227" t="s">
        <v>203</v>
      </c>
      <c r="F4130" s="157" t="s">
        <v>204</v>
      </c>
      <c r="G4130" s="157" t="s">
        <v>73</v>
      </c>
      <c r="H4130" s="157" t="s">
        <v>1632</v>
      </c>
      <c r="I4130" s="157" t="s">
        <v>82</v>
      </c>
      <c r="J4130" s="157" t="s">
        <v>1633</v>
      </c>
    </row>
    <row r="4131" spans="1:10" x14ac:dyDescent="0.35">
      <c r="A4131" s="157" t="s">
        <v>10</v>
      </c>
      <c r="B4131" s="157" t="s">
        <v>2623</v>
      </c>
      <c r="C4131" s="227" t="s">
        <v>2635</v>
      </c>
      <c r="D4131" s="227">
        <v>168.85</v>
      </c>
      <c r="E4131" s="227" t="s">
        <v>203</v>
      </c>
      <c r="F4131" s="157" t="s">
        <v>204</v>
      </c>
      <c r="G4131" s="157" t="s">
        <v>73</v>
      </c>
      <c r="H4131" s="157" t="s">
        <v>1632</v>
      </c>
      <c r="I4131" s="157" t="s">
        <v>82</v>
      </c>
      <c r="J4131" s="157" t="s">
        <v>1633</v>
      </c>
    </row>
    <row r="4132" spans="1:10" x14ac:dyDescent="0.35">
      <c r="A4132" s="157" t="s">
        <v>10</v>
      </c>
      <c r="B4132" s="157" t="s">
        <v>2623</v>
      </c>
      <c r="C4132" s="227" t="s">
        <v>2636</v>
      </c>
      <c r="D4132" s="227">
        <v>163.74</v>
      </c>
      <c r="E4132" s="227" t="s">
        <v>306</v>
      </c>
      <c r="F4132" s="157" t="s">
        <v>307</v>
      </c>
      <c r="G4132" s="157" t="s">
        <v>73</v>
      </c>
      <c r="H4132" s="157" t="s">
        <v>1632</v>
      </c>
      <c r="I4132" s="157" t="s">
        <v>82</v>
      </c>
      <c r="J4132" s="157" t="s">
        <v>1633</v>
      </c>
    </row>
    <row r="4133" spans="1:10" x14ac:dyDescent="0.35">
      <c r="A4133" s="157" t="s">
        <v>10</v>
      </c>
      <c r="B4133" s="157" t="s">
        <v>2623</v>
      </c>
      <c r="C4133" s="227" t="s">
        <v>2637</v>
      </c>
      <c r="D4133" s="227">
        <v>61.58</v>
      </c>
      <c r="E4133" s="227" t="s">
        <v>196</v>
      </c>
      <c r="F4133" s="157" t="s">
        <v>197</v>
      </c>
      <c r="G4133" s="157" t="s">
        <v>73</v>
      </c>
      <c r="H4133" s="157" t="s">
        <v>1632</v>
      </c>
      <c r="I4133" s="157" t="s">
        <v>82</v>
      </c>
      <c r="J4133" s="157" t="s">
        <v>1633</v>
      </c>
    </row>
    <row r="4134" spans="1:10" x14ac:dyDescent="0.35">
      <c r="A4134" s="157" t="s">
        <v>10</v>
      </c>
      <c r="B4134" s="157" t="s">
        <v>2623</v>
      </c>
      <c r="C4134" s="227" t="s">
        <v>2638</v>
      </c>
      <c r="D4134" s="227">
        <v>76.739999999999995</v>
      </c>
      <c r="E4134" s="227" t="s">
        <v>203</v>
      </c>
      <c r="F4134" s="157" t="s">
        <v>204</v>
      </c>
      <c r="G4134" s="157" t="s">
        <v>73</v>
      </c>
      <c r="H4134" s="157" t="s">
        <v>1632</v>
      </c>
      <c r="I4134" s="157" t="s">
        <v>82</v>
      </c>
      <c r="J4134" s="157" t="s">
        <v>1633</v>
      </c>
    </row>
    <row r="4135" spans="1:10" x14ac:dyDescent="0.35">
      <c r="A4135" s="157" t="s">
        <v>10</v>
      </c>
      <c r="B4135" s="157" t="s">
        <v>2623</v>
      </c>
      <c r="C4135" s="227" t="s">
        <v>127</v>
      </c>
      <c r="D4135" s="227">
        <v>1574.85</v>
      </c>
      <c r="E4135" s="227" t="s">
        <v>75</v>
      </c>
      <c r="F4135" s="157" t="s">
        <v>76</v>
      </c>
      <c r="G4135" s="157" t="s">
        <v>73</v>
      </c>
      <c r="H4135" s="157" t="s">
        <v>1632</v>
      </c>
      <c r="I4135" s="157" t="s">
        <v>82</v>
      </c>
      <c r="J4135" s="157" t="s">
        <v>1633</v>
      </c>
    </row>
    <row r="4136" spans="1:10" x14ac:dyDescent="0.35">
      <c r="A4136" s="157" t="s">
        <v>10</v>
      </c>
      <c r="B4136" s="157" t="s">
        <v>2623</v>
      </c>
      <c r="C4136" s="227" t="s">
        <v>483</v>
      </c>
      <c r="D4136" s="227">
        <v>171.02</v>
      </c>
      <c r="E4136" s="227" t="s">
        <v>61</v>
      </c>
      <c r="F4136" s="157" t="s">
        <v>62</v>
      </c>
      <c r="G4136" s="157" t="s">
        <v>80</v>
      </c>
      <c r="H4136" s="157" t="s">
        <v>1632</v>
      </c>
      <c r="I4136" s="157" t="s">
        <v>82</v>
      </c>
      <c r="J4136" s="157" t="s">
        <v>1633</v>
      </c>
    </row>
    <row r="4137" spans="1:10" x14ac:dyDescent="0.35">
      <c r="A4137" s="157" t="s">
        <v>10</v>
      </c>
      <c r="B4137" s="157" t="s">
        <v>2623</v>
      </c>
      <c r="C4137" s="227" t="s">
        <v>353</v>
      </c>
      <c r="D4137" s="227">
        <v>76.849999999999994</v>
      </c>
      <c r="E4137" s="227" t="s">
        <v>203</v>
      </c>
      <c r="F4137" s="157" t="s">
        <v>204</v>
      </c>
      <c r="G4137" s="157" t="s">
        <v>73</v>
      </c>
      <c r="H4137" s="157" t="s">
        <v>1632</v>
      </c>
      <c r="I4137" s="157" t="s">
        <v>82</v>
      </c>
      <c r="J4137" s="157" t="s">
        <v>1633</v>
      </c>
    </row>
    <row r="4138" spans="1:10" x14ac:dyDescent="0.35">
      <c r="A4138" s="157" t="s">
        <v>10</v>
      </c>
      <c r="B4138" s="157" t="s">
        <v>2623</v>
      </c>
      <c r="C4138" s="227" t="s">
        <v>844</v>
      </c>
      <c r="D4138" s="227">
        <v>76.849999999999994</v>
      </c>
      <c r="E4138" s="227" t="s">
        <v>203</v>
      </c>
      <c r="F4138" s="157" t="s">
        <v>204</v>
      </c>
      <c r="G4138" s="157" t="s">
        <v>73</v>
      </c>
      <c r="H4138" s="157" t="s">
        <v>1632</v>
      </c>
      <c r="I4138" s="157" t="s">
        <v>82</v>
      </c>
      <c r="J4138" s="157" t="s">
        <v>1633</v>
      </c>
    </row>
    <row r="4139" spans="1:10" x14ac:dyDescent="0.35">
      <c r="A4139" s="157" t="s">
        <v>10</v>
      </c>
      <c r="B4139" s="157" t="s">
        <v>2623</v>
      </c>
      <c r="C4139" s="227" t="s">
        <v>2639</v>
      </c>
      <c r="D4139" s="227">
        <v>76.540000000000006</v>
      </c>
      <c r="E4139" s="227" t="s">
        <v>306</v>
      </c>
      <c r="F4139" s="157" t="s">
        <v>307</v>
      </c>
      <c r="G4139" s="157" t="s">
        <v>73</v>
      </c>
      <c r="H4139" s="157" t="s">
        <v>1632</v>
      </c>
      <c r="I4139" s="157" t="s">
        <v>82</v>
      </c>
      <c r="J4139" s="157" t="s">
        <v>1633</v>
      </c>
    </row>
    <row r="4140" spans="1:10" x14ac:dyDescent="0.35">
      <c r="A4140" s="157" t="s">
        <v>10</v>
      </c>
      <c r="B4140" s="157" t="s">
        <v>2623</v>
      </c>
      <c r="C4140" s="227" t="s">
        <v>141</v>
      </c>
      <c r="D4140" s="227">
        <v>526.62</v>
      </c>
      <c r="E4140" s="227" t="s">
        <v>215</v>
      </c>
      <c r="F4140" s="157" t="s">
        <v>216</v>
      </c>
      <c r="G4140" s="157" t="s">
        <v>80</v>
      </c>
      <c r="H4140" s="157" t="s">
        <v>1632</v>
      </c>
      <c r="I4140" s="157" t="s">
        <v>82</v>
      </c>
      <c r="J4140" s="157" t="s">
        <v>1633</v>
      </c>
    </row>
    <row r="4141" spans="1:10" x14ac:dyDescent="0.35">
      <c r="A4141" s="157" t="s">
        <v>10</v>
      </c>
      <c r="B4141" s="157" t="s">
        <v>2623</v>
      </c>
      <c r="C4141" s="227" t="s">
        <v>675</v>
      </c>
      <c r="D4141" s="227">
        <v>174.55</v>
      </c>
      <c r="E4141" s="227" t="s">
        <v>1270</v>
      </c>
      <c r="F4141" s="157" t="s">
        <v>1271</v>
      </c>
      <c r="G4141" s="157" t="s">
        <v>73</v>
      </c>
      <c r="H4141" s="157" t="s">
        <v>1632</v>
      </c>
      <c r="I4141" s="157" t="s">
        <v>82</v>
      </c>
      <c r="J4141" s="157" t="s">
        <v>1633</v>
      </c>
    </row>
    <row r="4142" spans="1:10" x14ac:dyDescent="0.35">
      <c r="A4142" s="157" t="s">
        <v>10</v>
      </c>
      <c r="B4142" s="157" t="s">
        <v>2623</v>
      </c>
      <c r="C4142" s="227" t="s">
        <v>685</v>
      </c>
      <c r="D4142" s="227">
        <v>152.66999999999999</v>
      </c>
      <c r="E4142" s="227" t="s">
        <v>61</v>
      </c>
      <c r="F4142" s="157" t="s">
        <v>62</v>
      </c>
      <c r="G4142" s="157" t="s">
        <v>80</v>
      </c>
      <c r="H4142" s="157" t="s">
        <v>1632</v>
      </c>
      <c r="I4142" s="157" t="s">
        <v>82</v>
      </c>
      <c r="J4142" s="157" t="s">
        <v>1633</v>
      </c>
    </row>
    <row r="4143" spans="1:10" x14ac:dyDescent="0.35">
      <c r="A4143" s="157" t="s">
        <v>10</v>
      </c>
      <c r="B4143" s="157" t="s">
        <v>2623</v>
      </c>
      <c r="C4143" s="227" t="s">
        <v>669</v>
      </c>
      <c r="D4143" s="227">
        <v>152.66999999999999</v>
      </c>
      <c r="E4143" s="227" t="s">
        <v>65</v>
      </c>
      <c r="F4143" s="157" t="s">
        <v>66</v>
      </c>
      <c r="G4143" s="157" t="s">
        <v>80</v>
      </c>
      <c r="H4143" s="157" t="s">
        <v>1632</v>
      </c>
      <c r="I4143" s="157" t="s">
        <v>82</v>
      </c>
      <c r="J4143" s="157" t="s">
        <v>1633</v>
      </c>
    </row>
    <row r="4144" spans="1:10" x14ac:dyDescent="0.35">
      <c r="A4144" s="157" t="s">
        <v>10</v>
      </c>
      <c r="B4144" s="157" t="s">
        <v>2623</v>
      </c>
      <c r="C4144" s="227" t="s">
        <v>670</v>
      </c>
      <c r="D4144" s="227">
        <v>184.59</v>
      </c>
      <c r="E4144" s="227" t="s">
        <v>61</v>
      </c>
      <c r="F4144" s="157" t="s">
        <v>62</v>
      </c>
      <c r="G4144" s="157" t="s">
        <v>80</v>
      </c>
      <c r="H4144" s="157" t="s">
        <v>1632</v>
      </c>
      <c r="I4144" s="157" t="s">
        <v>82</v>
      </c>
      <c r="J4144" s="157" t="s">
        <v>1633</v>
      </c>
    </row>
    <row r="4145" spans="1:10" x14ac:dyDescent="0.35">
      <c r="A4145" s="157" t="s">
        <v>10</v>
      </c>
      <c r="B4145" s="157" t="s">
        <v>2623</v>
      </c>
      <c r="C4145" s="227" t="s">
        <v>120</v>
      </c>
      <c r="D4145" s="227">
        <v>658.25</v>
      </c>
      <c r="E4145" s="227" t="s">
        <v>75</v>
      </c>
      <c r="F4145" s="157" t="s">
        <v>76</v>
      </c>
      <c r="G4145" s="157" t="s">
        <v>73</v>
      </c>
      <c r="H4145" s="157" t="s">
        <v>1632</v>
      </c>
      <c r="I4145" s="157" t="s">
        <v>82</v>
      </c>
      <c r="J4145" s="157" t="s">
        <v>1633</v>
      </c>
    </row>
    <row r="4146" spans="1:10" x14ac:dyDescent="0.35">
      <c r="A4146" s="157" t="s">
        <v>10</v>
      </c>
      <c r="B4146" s="157" t="s">
        <v>2623</v>
      </c>
      <c r="C4146" s="227" t="s">
        <v>501</v>
      </c>
      <c r="D4146" s="227">
        <v>240.91</v>
      </c>
      <c r="E4146" s="227" t="s">
        <v>306</v>
      </c>
      <c r="F4146" s="157" t="s">
        <v>307</v>
      </c>
      <c r="G4146" s="157" t="s">
        <v>73</v>
      </c>
      <c r="H4146" s="157" t="s">
        <v>1632</v>
      </c>
      <c r="I4146" s="157" t="s">
        <v>82</v>
      </c>
      <c r="J4146" s="157" t="s">
        <v>1633</v>
      </c>
    </row>
    <row r="4147" spans="1:10" x14ac:dyDescent="0.35">
      <c r="A4147" s="157" t="s">
        <v>10</v>
      </c>
      <c r="B4147" s="157" t="s">
        <v>2623</v>
      </c>
      <c r="C4147" s="227" t="s">
        <v>502</v>
      </c>
      <c r="D4147" s="227">
        <v>109.17</v>
      </c>
      <c r="E4147" s="227" t="s">
        <v>196</v>
      </c>
      <c r="F4147" s="157" t="s">
        <v>197</v>
      </c>
      <c r="G4147" s="157" t="s">
        <v>73</v>
      </c>
      <c r="H4147" s="157" t="s">
        <v>1632</v>
      </c>
      <c r="I4147" s="157" t="s">
        <v>82</v>
      </c>
      <c r="J4147" s="157" t="s">
        <v>1633</v>
      </c>
    </row>
    <row r="4148" spans="1:10" x14ac:dyDescent="0.35">
      <c r="A4148" s="157" t="s">
        <v>10</v>
      </c>
      <c r="B4148" s="157" t="s">
        <v>2623</v>
      </c>
      <c r="C4148" s="227" t="s">
        <v>707</v>
      </c>
      <c r="D4148" s="227">
        <v>83.38</v>
      </c>
      <c r="E4148" s="227" t="s">
        <v>196</v>
      </c>
      <c r="F4148" s="157" t="s">
        <v>197</v>
      </c>
      <c r="G4148" s="157" t="s">
        <v>73</v>
      </c>
      <c r="H4148" s="157" t="s">
        <v>1632</v>
      </c>
      <c r="I4148" s="157" t="s">
        <v>82</v>
      </c>
      <c r="J4148" s="157" t="s">
        <v>1633</v>
      </c>
    </row>
    <row r="4149" spans="1:10" x14ac:dyDescent="0.35">
      <c r="A4149" s="157" t="s">
        <v>10</v>
      </c>
      <c r="B4149" s="157" t="s">
        <v>2623</v>
      </c>
      <c r="C4149" s="227" t="s">
        <v>121</v>
      </c>
      <c r="D4149" s="227">
        <v>659.25</v>
      </c>
      <c r="E4149" s="227" t="s">
        <v>75</v>
      </c>
      <c r="F4149" s="157" t="s">
        <v>76</v>
      </c>
      <c r="G4149" s="157" t="s">
        <v>73</v>
      </c>
      <c r="H4149" s="157" t="s">
        <v>1632</v>
      </c>
      <c r="I4149" s="157" t="s">
        <v>82</v>
      </c>
      <c r="J4149" s="157" t="s">
        <v>1633</v>
      </c>
    </row>
    <row r="4150" spans="1:10" x14ac:dyDescent="0.35">
      <c r="A4150" s="157" t="s">
        <v>10</v>
      </c>
      <c r="B4150" s="157" t="s">
        <v>2623</v>
      </c>
      <c r="C4150" s="227" t="s">
        <v>682</v>
      </c>
      <c r="D4150" s="227">
        <v>77.180000000000007</v>
      </c>
      <c r="E4150" s="227" t="s">
        <v>196</v>
      </c>
      <c r="F4150" s="157" t="s">
        <v>197</v>
      </c>
      <c r="G4150" s="157" t="s">
        <v>73</v>
      </c>
      <c r="H4150" s="157" t="s">
        <v>1632</v>
      </c>
      <c r="I4150" s="157" t="s">
        <v>82</v>
      </c>
      <c r="J4150" s="157" t="s">
        <v>1633</v>
      </c>
    </row>
    <row r="4151" spans="1:10" x14ac:dyDescent="0.35">
      <c r="A4151" s="157" t="s">
        <v>10</v>
      </c>
      <c r="B4151" s="157" t="s">
        <v>2623</v>
      </c>
      <c r="C4151" s="227" t="s">
        <v>122</v>
      </c>
      <c r="D4151" s="227">
        <v>236.94</v>
      </c>
      <c r="E4151" s="227" t="s">
        <v>61</v>
      </c>
      <c r="F4151" s="157" t="s">
        <v>62</v>
      </c>
      <c r="G4151" s="157" t="s">
        <v>80</v>
      </c>
      <c r="H4151" s="157" t="s">
        <v>1632</v>
      </c>
      <c r="I4151" s="157" t="s">
        <v>82</v>
      </c>
      <c r="J4151" s="157" t="s">
        <v>1633</v>
      </c>
    </row>
    <row r="4152" spans="1:10" x14ac:dyDescent="0.35">
      <c r="A4152" s="157" t="s">
        <v>10</v>
      </c>
      <c r="B4152" s="157" t="s">
        <v>2623</v>
      </c>
      <c r="C4152" s="227" t="s">
        <v>123</v>
      </c>
      <c r="D4152" s="227">
        <v>237.57</v>
      </c>
      <c r="E4152" s="227" t="s">
        <v>203</v>
      </c>
      <c r="F4152" s="157" t="s">
        <v>204</v>
      </c>
      <c r="G4152" s="157" t="s">
        <v>73</v>
      </c>
      <c r="H4152" s="157" t="s">
        <v>1632</v>
      </c>
      <c r="I4152" s="157" t="s">
        <v>82</v>
      </c>
      <c r="J4152" s="157" t="s">
        <v>1633</v>
      </c>
    </row>
    <row r="4153" spans="1:10" x14ac:dyDescent="0.35">
      <c r="A4153" s="157" t="s">
        <v>10</v>
      </c>
      <c r="B4153" s="157" t="s">
        <v>2623</v>
      </c>
      <c r="C4153" s="227" t="s">
        <v>822</v>
      </c>
      <c r="D4153" s="227">
        <v>231.45</v>
      </c>
      <c r="E4153" s="227" t="s">
        <v>203</v>
      </c>
      <c r="F4153" s="157" t="s">
        <v>204</v>
      </c>
      <c r="G4153" s="157" t="s">
        <v>73</v>
      </c>
      <c r="H4153" s="157" t="s">
        <v>1632</v>
      </c>
      <c r="I4153" s="157" t="s">
        <v>82</v>
      </c>
      <c r="J4153" s="157" t="s">
        <v>1633</v>
      </c>
    </row>
    <row r="4154" spans="1:10" x14ac:dyDescent="0.35">
      <c r="A4154" s="157" t="s">
        <v>10</v>
      </c>
      <c r="B4154" s="157" t="s">
        <v>2623</v>
      </c>
      <c r="C4154" s="227" t="s">
        <v>124</v>
      </c>
      <c r="D4154" s="227">
        <v>197.07</v>
      </c>
      <c r="E4154" s="227" t="s">
        <v>61</v>
      </c>
      <c r="F4154" s="157" t="s">
        <v>62</v>
      </c>
      <c r="G4154" s="157" t="s">
        <v>80</v>
      </c>
      <c r="H4154" s="157" t="s">
        <v>1632</v>
      </c>
      <c r="I4154" s="157" t="s">
        <v>82</v>
      </c>
      <c r="J4154" s="157" t="s">
        <v>1633</v>
      </c>
    </row>
    <row r="4155" spans="1:10" x14ac:dyDescent="0.35">
      <c r="A4155" s="157" t="s">
        <v>10</v>
      </c>
      <c r="B4155" s="157" t="s">
        <v>2623</v>
      </c>
      <c r="C4155" s="227" t="s">
        <v>125</v>
      </c>
      <c r="D4155" s="227">
        <v>214.76</v>
      </c>
      <c r="E4155" s="227" t="s">
        <v>75</v>
      </c>
      <c r="F4155" s="157" t="s">
        <v>76</v>
      </c>
      <c r="G4155" s="157" t="s">
        <v>73</v>
      </c>
      <c r="H4155" s="157" t="s">
        <v>1632</v>
      </c>
      <c r="I4155" s="157" t="s">
        <v>82</v>
      </c>
      <c r="J4155" s="157" t="s">
        <v>1633</v>
      </c>
    </row>
    <row r="4156" spans="1:10" x14ac:dyDescent="0.35">
      <c r="A4156" s="157" t="s">
        <v>10</v>
      </c>
      <c r="B4156" s="157" t="s">
        <v>2623</v>
      </c>
      <c r="C4156" s="227" t="s">
        <v>168</v>
      </c>
      <c r="D4156" s="227">
        <v>233.65</v>
      </c>
      <c r="E4156" s="227" t="s">
        <v>203</v>
      </c>
      <c r="F4156" s="157" t="s">
        <v>204</v>
      </c>
      <c r="G4156" s="157" t="s">
        <v>73</v>
      </c>
      <c r="H4156" s="157" t="s">
        <v>1632</v>
      </c>
      <c r="I4156" s="157" t="s">
        <v>82</v>
      </c>
      <c r="J4156" s="157" t="s">
        <v>1633</v>
      </c>
    </row>
    <row r="4157" spans="1:10" x14ac:dyDescent="0.35">
      <c r="A4157" s="157" t="s">
        <v>10</v>
      </c>
      <c r="B4157" s="157" t="s">
        <v>2623</v>
      </c>
      <c r="C4157" s="227" t="s">
        <v>128</v>
      </c>
      <c r="D4157" s="227">
        <v>149.56</v>
      </c>
      <c r="E4157" s="227" t="s">
        <v>61</v>
      </c>
      <c r="F4157" s="157" t="s">
        <v>62</v>
      </c>
      <c r="G4157" s="157" t="s">
        <v>80</v>
      </c>
      <c r="H4157" s="157" t="s">
        <v>1632</v>
      </c>
      <c r="I4157" s="157" t="s">
        <v>82</v>
      </c>
      <c r="J4157" s="157" t="s">
        <v>1633</v>
      </c>
    </row>
    <row r="4158" spans="1:10" x14ac:dyDescent="0.35">
      <c r="A4158" s="157" t="s">
        <v>10</v>
      </c>
      <c r="B4158" s="157" t="s">
        <v>2623</v>
      </c>
      <c r="C4158" s="227" t="s">
        <v>136</v>
      </c>
      <c r="D4158" s="227">
        <v>149.56</v>
      </c>
      <c r="E4158" s="227" t="s">
        <v>61</v>
      </c>
      <c r="F4158" s="157" t="s">
        <v>62</v>
      </c>
      <c r="G4158" s="157" t="s">
        <v>80</v>
      </c>
      <c r="H4158" s="157" t="s">
        <v>1632</v>
      </c>
      <c r="I4158" s="157" t="s">
        <v>82</v>
      </c>
      <c r="J4158" s="157" t="s">
        <v>1633</v>
      </c>
    </row>
    <row r="4159" spans="1:10" x14ac:dyDescent="0.35">
      <c r="A4159" s="157" t="s">
        <v>10</v>
      </c>
      <c r="B4159" s="157" t="s">
        <v>2623</v>
      </c>
      <c r="C4159" s="227" t="s">
        <v>105</v>
      </c>
      <c r="D4159" s="227">
        <v>214.76</v>
      </c>
      <c r="E4159" s="227" t="s">
        <v>275</v>
      </c>
      <c r="F4159" s="157" t="s">
        <v>276</v>
      </c>
      <c r="G4159" s="157" t="s">
        <v>80</v>
      </c>
      <c r="H4159" s="157" t="s">
        <v>1632</v>
      </c>
      <c r="I4159" s="157" t="s">
        <v>82</v>
      </c>
      <c r="J4159" s="157" t="s">
        <v>1633</v>
      </c>
    </row>
    <row r="4160" spans="1:10" x14ac:dyDescent="0.35">
      <c r="A4160" s="157" t="s">
        <v>10</v>
      </c>
      <c r="B4160" s="157" t="s">
        <v>2623</v>
      </c>
      <c r="C4160" s="227" t="s">
        <v>137</v>
      </c>
      <c r="D4160" s="227">
        <v>645.79999999999995</v>
      </c>
      <c r="E4160" s="227" t="s">
        <v>75</v>
      </c>
      <c r="F4160" s="157" t="s">
        <v>76</v>
      </c>
      <c r="G4160" s="157" t="s">
        <v>73</v>
      </c>
      <c r="H4160" s="157" t="s">
        <v>1632</v>
      </c>
      <c r="I4160" s="157" t="s">
        <v>82</v>
      </c>
      <c r="J4160" s="157" t="s">
        <v>1633</v>
      </c>
    </row>
    <row r="4161" spans="1:10" x14ac:dyDescent="0.35">
      <c r="A4161" s="157" t="s">
        <v>10</v>
      </c>
      <c r="B4161" s="157" t="s">
        <v>2623</v>
      </c>
      <c r="C4161" s="227" t="s">
        <v>429</v>
      </c>
      <c r="D4161" s="227">
        <v>283.99</v>
      </c>
      <c r="E4161" s="227" t="s">
        <v>306</v>
      </c>
      <c r="F4161" s="157" t="s">
        <v>307</v>
      </c>
      <c r="G4161" s="157" t="s">
        <v>73</v>
      </c>
      <c r="H4161" s="157" t="s">
        <v>1632</v>
      </c>
      <c r="I4161" s="157" t="s">
        <v>82</v>
      </c>
      <c r="J4161" s="157" t="s">
        <v>1633</v>
      </c>
    </row>
    <row r="4162" spans="1:10" x14ac:dyDescent="0.35">
      <c r="A4162" s="157" t="s">
        <v>10</v>
      </c>
      <c r="B4162" s="157" t="s">
        <v>2623</v>
      </c>
      <c r="C4162" s="227" t="s">
        <v>426</v>
      </c>
      <c r="D4162" s="227">
        <v>59.99</v>
      </c>
      <c r="E4162" s="227" t="s">
        <v>196</v>
      </c>
      <c r="F4162" s="157" t="s">
        <v>197</v>
      </c>
      <c r="G4162" s="157" t="s">
        <v>73</v>
      </c>
      <c r="H4162" s="157" t="s">
        <v>1632</v>
      </c>
      <c r="I4162" s="157" t="s">
        <v>82</v>
      </c>
      <c r="J4162" s="157" t="s">
        <v>1633</v>
      </c>
    </row>
    <row r="4163" spans="1:10" x14ac:dyDescent="0.35">
      <c r="A4163" s="157" t="s">
        <v>10</v>
      </c>
      <c r="B4163" s="157" t="s">
        <v>2623</v>
      </c>
      <c r="C4163" s="227" t="s">
        <v>2640</v>
      </c>
      <c r="D4163" s="227">
        <v>71.099999999999994</v>
      </c>
      <c r="E4163" s="227" t="s">
        <v>884</v>
      </c>
      <c r="F4163" s="157" t="s">
        <v>885</v>
      </c>
      <c r="G4163" s="157" t="s">
        <v>73</v>
      </c>
      <c r="H4163" s="157" t="s">
        <v>1632</v>
      </c>
      <c r="I4163" s="157" t="s">
        <v>82</v>
      </c>
      <c r="J4163" s="157" t="s">
        <v>1633</v>
      </c>
    </row>
    <row r="4164" spans="1:10" x14ac:dyDescent="0.35">
      <c r="A4164" s="157" t="s">
        <v>10</v>
      </c>
      <c r="B4164" s="157" t="s">
        <v>2623</v>
      </c>
      <c r="C4164" s="227" t="s">
        <v>2641</v>
      </c>
      <c r="D4164" s="227">
        <v>85.11</v>
      </c>
      <c r="E4164" s="227" t="s">
        <v>203</v>
      </c>
      <c r="F4164" s="157" t="s">
        <v>204</v>
      </c>
      <c r="G4164" s="157" t="s">
        <v>73</v>
      </c>
      <c r="H4164" s="157" t="s">
        <v>1632</v>
      </c>
      <c r="I4164" s="157" t="s">
        <v>82</v>
      </c>
      <c r="J4164" s="157" t="s">
        <v>1633</v>
      </c>
    </row>
    <row r="4165" spans="1:10" x14ac:dyDescent="0.35">
      <c r="A4165" s="157" t="s">
        <v>10</v>
      </c>
      <c r="B4165" s="157" t="s">
        <v>2623</v>
      </c>
      <c r="C4165" s="227" t="s">
        <v>2642</v>
      </c>
      <c r="D4165" s="227">
        <v>84.13</v>
      </c>
      <c r="E4165" s="227" t="s">
        <v>203</v>
      </c>
      <c r="F4165" s="157" t="s">
        <v>204</v>
      </c>
      <c r="G4165" s="157" t="s">
        <v>73</v>
      </c>
      <c r="H4165" s="157" t="s">
        <v>1632</v>
      </c>
      <c r="I4165" s="157" t="s">
        <v>82</v>
      </c>
      <c r="J4165" s="157" t="s">
        <v>1633</v>
      </c>
    </row>
    <row r="4166" spans="1:10" x14ac:dyDescent="0.35">
      <c r="A4166" s="157" t="s">
        <v>10</v>
      </c>
      <c r="B4166" s="157" t="s">
        <v>2623</v>
      </c>
      <c r="C4166" s="227" t="s">
        <v>138</v>
      </c>
      <c r="D4166" s="227">
        <v>213.15</v>
      </c>
      <c r="E4166" s="227" t="s">
        <v>2643</v>
      </c>
      <c r="F4166" s="157" t="s">
        <v>2644</v>
      </c>
      <c r="G4166" s="157" t="s">
        <v>73</v>
      </c>
      <c r="H4166" s="157" t="s">
        <v>1632</v>
      </c>
      <c r="I4166" s="157" t="s">
        <v>82</v>
      </c>
      <c r="J4166" s="157" t="s">
        <v>1633</v>
      </c>
    </row>
    <row r="4167" spans="1:10" x14ac:dyDescent="0.35">
      <c r="A4167" s="157" t="s">
        <v>10</v>
      </c>
      <c r="B4167" s="157" t="s">
        <v>2623</v>
      </c>
      <c r="C4167" s="227" t="s">
        <v>139</v>
      </c>
      <c r="D4167" s="227">
        <v>230.21</v>
      </c>
      <c r="E4167" s="227" t="s">
        <v>203</v>
      </c>
      <c r="F4167" s="157" t="s">
        <v>204</v>
      </c>
      <c r="G4167" s="157" t="s">
        <v>73</v>
      </c>
      <c r="H4167" s="157" t="s">
        <v>1632</v>
      </c>
      <c r="I4167" s="157" t="s">
        <v>82</v>
      </c>
      <c r="J4167" s="157" t="s">
        <v>1633</v>
      </c>
    </row>
    <row r="4168" spans="1:10" x14ac:dyDescent="0.35">
      <c r="A4168" s="157" t="s">
        <v>10</v>
      </c>
      <c r="B4168" s="157" t="s">
        <v>2623</v>
      </c>
      <c r="C4168" s="227" t="s">
        <v>140</v>
      </c>
      <c r="D4168" s="227">
        <v>211.96</v>
      </c>
      <c r="E4168" s="227" t="s">
        <v>147</v>
      </c>
      <c r="F4168" s="157" t="s">
        <v>148</v>
      </c>
      <c r="G4168" s="157" t="s">
        <v>80</v>
      </c>
      <c r="H4168" s="157" t="s">
        <v>1632</v>
      </c>
      <c r="I4168" s="157" t="s">
        <v>82</v>
      </c>
      <c r="J4168" s="157" t="s">
        <v>1633</v>
      </c>
    </row>
    <row r="4169" spans="1:10" x14ac:dyDescent="0.35">
      <c r="A4169" s="157" t="s">
        <v>10</v>
      </c>
      <c r="B4169" s="157" t="s">
        <v>2623</v>
      </c>
      <c r="C4169" s="227" t="s">
        <v>129</v>
      </c>
      <c r="D4169" s="227">
        <v>214.76</v>
      </c>
      <c r="E4169" s="227" t="s">
        <v>61</v>
      </c>
      <c r="F4169" s="157" t="s">
        <v>62</v>
      </c>
      <c r="G4169" s="157" t="s">
        <v>80</v>
      </c>
      <c r="H4169" s="157" t="s">
        <v>1632</v>
      </c>
      <c r="I4169" s="157" t="s">
        <v>82</v>
      </c>
      <c r="J4169" s="157" t="s">
        <v>1633</v>
      </c>
    </row>
    <row r="4170" spans="1:10" x14ac:dyDescent="0.35">
      <c r="A4170" s="157" t="s">
        <v>10</v>
      </c>
      <c r="B4170" s="157" t="s">
        <v>2623</v>
      </c>
      <c r="C4170" s="227" t="s">
        <v>182</v>
      </c>
      <c r="D4170" s="227">
        <v>469.27</v>
      </c>
      <c r="E4170" s="227" t="s">
        <v>75</v>
      </c>
      <c r="F4170" s="157" t="s">
        <v>76</v>
      </c>
      <c r="G4170" s="157" t="s">
        <v>73</v>
      </c>
      <c r="H4170" s="157" t="s">
        <v>1632</v>
      </c>
      <c r="I4170" s="157" t="s">
        <v>82</v>
      </c>
      <c r="J4170" s="157" t="s">
        <v>1633</v>
      </c>
    </row>
    <row r="4171" spans="1:10" x14ac:dyDescent="0.35">
      <c r="A4171" s="157" t="s">
        <v>10</v>
      </c>
      <c r="B4171" s="157" t="s">
        <v>2623</v>
      </c>
      <c r="C4171" s="227" t="s">
        <v>114</v>
      </c>
      <c r="D4171" s="227">
        <v>149.56</v>
      </c>
      <c r="E4171" s="227" t="s">
        <v>147</v>
      </c>
      <c r="F4171" s="157" t="s">
        <v>148</v>
      </c>
      <c r="G4171" s="157" t="s">
        <v>80</v>
      </c>
      <c r="H4171" s="157" t="s">
        <v>1632</v>
      </c>
      <c r="I4171" s="157" t="s">
        <v>82</v>
      </c>
      <c r="J4171" s="157" t="s">
        <v>1633</v>
      </c>
    </row>
    <row r="4172" spans="1:10" x14ac:dyDescent="0.35">
      <c r="A4172" s="157" t="s">
        <v>10</v>
      </c>
      <c r="B4172" s="157" t="s">
        <v>2623</v>
      </c>
      <c r="C4172" s="227" t="s">
        <v>169</v>
      </c>
      <c r="D4172" s="227">
        <v>149.56</v>
      </c>
      <c r="E4172" s="227" t="s">
        <v>61</v>
      </c>
      <c r="F4172" s="157" t="s">
        <v>62</v>
      </c>
      <c r="G4172" s="157" t="s">
        <v>80</v>
      </c>
      <c r="H4172" s="157" t="s">
        <v>1632</v>
      </c>
      <c r="I4172" s="157" t="s">
        <v>82</v>
      </c>
      <c r="J4172" s="157" t="s">
        <v>1633</v>
      </c>
    </row>
    <row r="4173" spans="1:10" x14ac:dyDescent="0.35">
      <c r="A4173" s="157" t="s">
        <v>10</v>
      </c>
      <c r="B4173" s="157" t="s">
        <v>2623</v>
      </c>
      <c r="C4173" s="227" t="s">
        <v>155</v>
      </c>
      <c r="D4173" s="227">
        <v>663.76</v>
      </c>
      <c r="E4173" s="227" t="s">
        <v>75</v>
      </c>
      <c r="F4173" s="157" t="s">
        <v>76</v>
      </c>
      <c r="G4173" s="157" t="s">
        <v>73</v>
      </c>
      <c r="H4173" s="157" t="s">
        <v>1632</v>
      </c>
      <c r="I4173" s="157" t="s">
        <v>82</v>
      </c>
      <c r="J4173" s="157" t="s">
        <v>1633</v>
      </c>
    </row>
    <row r="4174" spans="1:10" x14ac:dyDescent="0.35">
      <c r="A4174" s="157" t="s">
        <v>10</v>
      </c>
      <c r="B4174" s="157" t="s">
        <v>2623</v>
      </c>
      <c r="C4174" s="227" t="s">
        <v>424</v>
      </c>
      <c r="D4174" s="227">
        <v>233.78</v>
      </c>
      <c r="E4174" s="227" t="s">
        <v>306</v>
      </c>
      <c r="F4174" s="157" t="s">
        <v>307</v>
      </c>
      <c r="G4174" s="157" t="s">
        <v>73</v>
      </c>
      <c r="H4174" s="157" t="s">
        <v>1632</v>
      </c>
      <c r="I4174" s="157" t="s">
        <v>82</v>
      </c>
      <c r="J4174" s="157" t="s">
        <v>1633</v>
      </c>
    </row>
    <row r="4175" spans="1:10" x14ac:dyDescent="0.35">
      <c r="A4175" s="157" t="s">
        <v>10</v>
      </c>
      <c r="B4175" s="157" t="s">
        <v>2623</v>
      </c>
      <c r="C4175" s="227" t="s">
        <v>420</v>
      </c>
      <c r="D4175" s="227">
        <v>82.79</v>
      </c>
      <c r="E4175" s="227" t="s">
        <v>203</v>
      </c>
      <c r="F4175" s="157" t="s">
        <v>204</v>
      </c>
      <c r="G4175" s="157" t="s">
        <v>73</v>
      </c>
      <c r="H4175" s="157" t="s">
        <v>1632</v>
      </c>
      <c r="I4175" s="157" t="s">
        <v>82</v>
      </c>
      <c r="J4175" s="157" t="s">
        <v>1633</v>
      </c>
    </row>
    <row r="4176" spans="1:10" x14ac:dyDescent="0.35">
      <c r="A4176" s="157" t="s">
        <v>10</v>
      </c>
      <c r="B4176" s="157" t="s">
        <v>2623</v>
      </c>
      <c r="C4176" s="227" t="s">
        <v>2645</v>
      </c>
      <c r="D4176" s="227">
        <v>78.33</v>
      </c>
      <c r="E4176" s="227" t="s">
        <v>203</v>
      </c>
      <c r="F4176" s="157" t="s">
        <v>204</v>
      </c>
      <c r="G4176" s="157" t="s">
        <v>73</v>
      </c>
      <c r="H4176" s="157" t="s">
        <v>1632</v>
      </c>
      <c r="I4176" s="157" t="s">
        <v>82</v>
      </c>
      <c r="J4176" s="157" t="s">
        <v>1633</v>
      </c>
    </row>
    <row r="4177" spans="1:10" x14ac:dyDescent="0.35">
      <c r="A4177" s="157" t="s">
        <v>10</v>
      </c>
      <c r="B4177" s="157" t="s">
        <v>2623</v>
      </c>
      <c r="C4177" s="227" t="s">
        <v>163</v>
      </c>
      <c r="D4177" s="227">
        <v>658.32</v>
      </c>
      <c r="E4177" s="227" t="s">
        <v>75</v>
      </c>
      <c r="F4177" s="157" t="s">
        <v>76</v>
      </c>
      <c r="G4177" s="157" t="s">
        <v>73</v>
      </c>
      <c r="H4177" s="157" t="s">
        <v>1632</v>
      </c>
      <c r="I4177" s="157" t="s">
        <v>82</v>
      </c>
      <c r="J4177" s="157" t="s">
        <v>1633</v>
      </c>
    </row>
    <row r="4178" spans="1:10" x14ac:dyDescent="0.35">
      <c r="A4178" s="157" t="s">
        <v>10</v>
      </c>
      <c r="B4178" s="157" t="s">
        <v>2623</v>
      </c>
      <c r="C4178" s="227" t="s">
        <v>170</v>
      </c>
      <c r="D4178" s="227">
        <v>214.76</v>
      </c>
      <c r="E4178" s="227" t="s">
        <v>306</v>
      </c>
      <c r="F4178" s="157" t="s">
        <v>307</v>
      </c>
      <c r="G4178" s="157" t="s">
        <v>73</v>
      </c>
      <c r="H4178" s="157" t="s">
        <v>1632</v>
      </c>
      <c r="I4178" s="157" t="s">
        <v>82</v>
      </c>
      <c r="J4178" s="157" t="s">
        <v>1633</v>
      </c>
    </row>
    <row r="4179" spans="1:10" x14ac:dyDescent="0.35">
      <c r="A4179" s="157" t="s">
        <v>10</v>
      </c>
      <c r="B4179" s="157" t="s">
        <v>2623</v>
      </c>
      <c r="C4179" s="227" t="s">
        <v>149</v>
      </c>
      <c r="D4179" s="227">
        <v>143.29</v>
      </c>
      <c r="E4179" s="227" t="s">
        <v>306</v>
      </c>
      <c r="F4179" s="157" t="s">
        <v>307</v>
      </c>
      <c r="G4179" s="157" t="s">
        <v>73</v>
      </c>
      <c r="H4179" s="157" t="s">
        <v>1632</v>
      </c>
      <c r="I4179" s="157" t="s">
        <v>82</v>
      </c>
      <c r="J4179" s="157" t="s">
        <v>1633</v>
      </c>
    </row>
    <row r="4180" spans="1:10" x14ac:dyDescent="0.35">
      <c r="A4180" s="157" t="s">
        <v>10</v>
      </c>
      <c r="B4180" s="157" t="s">
        <v>2623</v>
      </c>
      <c r="C4180" s="227" t="s">
        <v>158</v>
      </c>
      <c r="D4180" s="227">
        <v>199.5</v>
      </c>
      <c r="E4180" s="227" t="s">
        <v>75</v>
      </c>
      <c r="F4180" s="157" t="s">
        <v>76</v>
      </c>
      <c r="G4180" s="157" t="s">
        <v>73</v>
      </c>
      <c r="H4180" s="157" t="s">
        <v>1632</v>
      </c>
      <c r="I4180" s="157" t="s">
        <v>82</v>
      </c>
      <c r="J4180" s="157" t="s">
        <v>1633</v>
      </c>
    </row>
    <row r="4181" spans="1:10" x14ac:dyDescent="0.35">
      <c r="A4181" s="157" t="s">
        <v>10</v>
      </c>
      <c r="B4181" s="157" t="s">
        <v>2623</v>
      </c>
      <c r="C4181" s="227" t="s">
        <v>146</v>
      </c>
      <c r="D4181" s="227">
        <v>144.66999999999999</v>
      </c>
      <c r="E4181" s="227" t="s">
        <v>61</v>
      </c>
      <c r="F4181" s="157" t="s">
        <v>62</v>
      </c>
      <c r="G4181" s="157" t="s">
        <v>80</v>
      </c>
      <c r="H4181" s="157" t="s">
        <v>1632</v>
      </c>
      <c r="I4181" s="157" t="s">
        <v>82</v>
      </c>
      <c r="J4181" s="157" t="s">
        <v>1633</v>
      </c>
    </row>
    <row r="4182" spans="1:10" x14ac:dyDescent="0.35">
      <c r="A4182" s="157" t="s">
        <v>10</v>
      </c>
      <c r="B4182" s="157" t="s">
        <v>2623</v>
      </c>
      <c r="C4182" s="227" t="s">
        <v>164</v>
      </c>
      <c r="D4182" s="227">
        <v>435.4</v>
      </c>
      <c r="E4182" s="227" t="s">
        <v>95</v>
      </c>
      <c r="F4182" s="157" t="s">
        <v>96</v>
      </c>
      <c r="G4182" s="157" t="s">
        <v>80</v>
      </c>
      <c r="H4182" s="157" t="s">
        <v>1632</v>
      </c>
      <c r="I4182" s="157" t="s">
        <v>82</v>
      </c>
      <c r="J4182" s="157" t="s">
        <v>1633</v>
      </c>
    </row>
    <row r="4183" spans="1:10" x14ac:dyDescent="0.35">
      <c r="A4183" s="157" t="s">
        <v>10</v>
      </c>
      <c r="B4183" s="157" t="s">
        <v>2623</v>
      </c>
      <c r="C4183" s="227" t="s">
        <v>30</v>
      </c>
      <c r="D4183" s="227">
        <v>1510.51</v>
      </c>
      <c r="E4183" s="227" t="s">
        <v>31</v>
      </c>
      <c r="F4183" s="157" t="s">
        <v>32</v>
      </c>
      <c r="G4183" s="157" t="s">
        <v>13</v>
      </c>
      <c r="H4183" s="157" t="s">
        <v>14</v>
      </c>
      <c r="I4183" s="157" t="s">
        <v>15</v>
      </c>
      <c r="J4183" s="157" t="s">
        <v>16</v>
      </c>
    </row>
    <row r="4184" spans="1:10" x14ac:dyDescent="0.35">
      <c r="A4184" s="157" t="s">
        <v>10</v>
      </c>
      <c r="B4184" s="157" t="s">
        <v>2623</v>
      </c>
      <c r="C4184" s="227" t="s">
        <v>227</v>
      </c>
      <c r="D4184" s="227">
        <v>61.12</v>
      </c>
      <c r="E4184" s="227" t="s">
        <v>55</v>
      </c>
      <c r="F4184" s="157" t="s">
        <v>56</v>
      </c>
      <c r="G4184" s="157" t="s">
        <v>13</v>
      </c>
      <c r="H4184" s="157" t="s">
        <v>57</v>
      </c>
      <c r="I4184" s="157" t="s">
        <v>15</v>
      </c>
      <c r="J4184" s="157" t="s">
        <v>58</v>
      </c>
    </row>
    <row r="4185" spans="1:10" x14ac:dyDescent="0.35">
      <c r="A4185" s="157" t="s">
        <v>10</v>
      </c>
      <c r="B4185" s="157" t="s">
        <v>2623</v>
      </c>
      <c r="C4185" s="227" t="s">
        <v>2646</v>
      </c>
      <c r="D4185" s="227">
        <v>79.94</v>
      </c>
      <c r="E4185" s="227" t="s">
        <v>33</v>
      </c>
      <c r="F4185" s="157" t="s">
        <v>34</v>
      </c>
      <c r="G4185" s="157" t="s">
        <v>13</v>
      </c>
      <c r="H4185" s="157" t="s">
        <v>14</v>
      </c>
      <c r="I4185" s="157" t="s">
        <v>15</v>
      </c>
      <c r="J4185" s="157" t="s">
        <v>16</v>
      </c>
    </row>
    <row r="4186" spans="1:10" x14ac:dyDescent="0.35">
      <c r="A4186" s="157" t="s">
        <v>10</v>
      </c>
      <c r="B4186" s="157" t="s">
        <v>2623</v>
      </c>
      <c r="C4186" s="227" t="s">
        <v>2647</v>
      </c>
      <c r="D4186" s="227">
        <v>133.84</v>
      </c>
      <c r="E4186" s="227" t="s">
        <v>33</v>
      </c>
      <c r="F4186" s="157" t="s">
        <v>34</v>
      </c>
      <c r="G4186" s="157" t="s">
        <v>13</v>
      </c>
      <c r="H4186" s="157" t="s">
        <v>14</v>
      </c>
      <c r="I4186" s="157" t="s">
        <v>15</v>
      </c>
      <c r="J4186" s="157" t="s">
        <v>16</v>
      </c>
    </row>
    <row r="4187" spans="1:10" x14ac:dyDescent="0.35">
      <c r="A4187" s="157" t="s">
        <v>10</v>
      </c>
      <c r="B4187" s="157" t="s">
        <v>2623</v>
      </c>
      <c r="C4187" s="227" t="s">
        <v>24</v>
      </c>
      <c r="D4187" s="227">
        <v>155.21</v>
      </c>
      <c r="E4187" s="227" t="s">
        <v>18</v>
      </c>
      <c r="F4187" s="157" t="s">
        <v>19</v>
      </c>
      <c r="G4187" s="157" t="s">
        <v>13</v>
      </c>
      <c r="H4187" s="157" t="s">
        <v>14</v>
      </c>
      <c r="I4187" s="157" t="s">
        <v>15</v>
      </c>
      <c r="J4187" s="157" t="s">
        <v>16</v>
      </c>
    </row>
    <row r="4188" spans="1:10" x14ac:dyDescent="0.35">
      <c r="A4188" s="157" t="s">
        <v>10</v>
      </c>
      <c r="B4188" s="157" t="s">
        <v>2623</v>
      </c>
      <c r="C4188" s="227" t="s">
        <v>25</v>
      </c>
      <c r="D4188" s="227">
        <v>1215.29</v>
      </c>
      <c r="E4188" s="227" t="s">
        <v>18</v>
      </c>
      <c r="F4188" s="157" t="s">
        <v>19</v>
      </c>
      <c r="G4188" s="157" t="s">
        <v>13</v>
      </c>
      <c r="H4188" s="157" t="s">
        <v>14</v>
      </c>
      <c r="I4188" s="157" t="s">
        <v>15</v>
      </c>
      <c r="J4188" s="157" t="s">
        <v>16</v>
      </c>
    </row>
    <row r="4189" spans="1:10" x14ac:dyDescent="0.35">
      <c r="A4189" s="157" t="s">
        <v>10</v>
      </c>
      <c r="B4189" s="157" t="s">
        <v>2623</v>
      </c>
      <c r="C4189" s="227" t="s">
        <v>390</v>
      </c>
      <c r="D4189" s="227">
        <v>266.37</v>
      </c>
      <c r="E4189" s="227" t="s">
        <v>45</v>
      </c>
      <c r="F4189" s="157" t="s">
        <v>46</v>
      </c>
      <c r="G4189" s="157" t="s">
        <v>13</v>
      </c>
      <c r="H4189" s="157" t="s">
        <v>14</v>
      </c>
      <c r="I4189" s="157" t="s">
        <v>15</v>
      </c>
      <c r="J4189" s="157" t="s">
        <v>16</v>
      </c>
    </row>
    <row r="4190" spans="1:10" x14ac:dyDescent="0.35">
      <c r="A4190" s="157" t="s">
        <v>10</v>
      </c>
      <c r="B4190" s="157" t="s">
        <v>2623</v>
      </c>
      <c r="C4190" s="227" t="s">
        <v>622</v>
      </c>
      <c r="D4190" s="227">
        <v>265.8</v>
      </c>
      <c r="E4190" s="227" t="s">
        <v>47</v>
      </c>
      <c r="F4190" s="157" t="s">
        <v>48</v>
      </c>
      <c r="G4190" s="157" t="s">
        <v>13</v>
      </c>
      <c r="H4190" s="157" t="s">
        <v>14</v>
      </c>
      <c r="I4190" s="157" t="s">
        <v>15</v>
      </c>
      <c r="J4190" s="157" t="s">
        <v>16</v>
      </c>
    </row>
    <row r="4191" spans="1:10" x14ac:dyDescent="0.35">
      <c r="A4191" s="157" t="s">
        <v>10</v>
      </c>
      <c r="B4191" s="157" t="s">
        <v>2623</v>
      </c>
      <c r="C4191" s="227" t="s">
        <v>38</v>
      </c>
      <c r="D4191" s="227">
        <v>188.39</v>
      </c>
      <c r="E4191" s="227" t="s">
        <v>36</v>
      </c>
      <c r="F4191" s="157" t="s">
        <v>37</v>
      </c>
      <c r="G4191" s="157" t="s">
        <v>13</v>
      </c>
      <c r="H4191" s="157" t="s">
        <v>14</v>
      </c>
      <c r="I4191" s="157" t="s">
        <v>15</v>
      </c>
      <c r="J4191" s="157" t="s">
        <v>16</v>
      </c>
    </row>
    <row r="4192" spans="1:10" x14ac:dyDescent="0.35">
      <c r="A4192" s="157" t="s">
        <v>10</v>
      </c>
      <c r="B4192" s="157" t="s">
        <v>2623</v>
      </c>
      <c r="C4192" s="227" t="s">
        <v>351</v>
      </c>
      <c r="D4192" s="227">
        <v>85.57</v>
      </c>
      <c r="E4192" s="227" t="s">
        <v>36</v>
      </c>
      <c r="F4192" s="157" t="s">
        <v>37</v>
      </c>
      <c r="G4192" s="157" t="s">
        <v>13</v>
      </c>
      <c r="H4192" s="157" t="s">
        <v>14</v>
      </c>
      <c r="I4192" s="157" t="s">
        <v>15</v>
      </c>
      <c r="J4192" s="157" t="s">
        <v>16</v>
      </c>
    </row>
    <row r="4193" spans="1:10" x14ac:dyDescent="0.35">
      <c r="A4193" s="157" t="s">
        <v>10</v>
      </c>
      <c r="B4193" s="157" t="s">
        <v>2623</v>
      </c>
      <c r="C4193" s="227" t="s">
        <v>53</v>
      </c>
      <c r="D4193" s="227">
        <v>329.06</v>
      </c>
      <c r="E4193" s="227" t="s">
        <v>50</v>
      </c>
      <c r="F4193" s="157" t="s">
        <v>51</v>
      </c>
      <c r="G4193" s="157" t="s">
        <v>13</v>
      </c>
      <c r="H4193" s="157" t="s">
        <v>14</v>
      </c>
      <c r="I4193" s="157" t="s">
        <v>15</v>
      </c>
      <c r="J4193" s="157" t="s">
        <v>16</v>
      </c>
    </row>
    <row r="4194" spans="1:10" x14ac:dyDescent="0.35">
      <c r="A4194" s="157" t="s">
        <v>10</v>
      </c>
      <c r="B4194" s="157" t="s">
        <v>2623</v>
      </c>
      <c r="C4194" s="227" t="s">
        <v>224</v>
      </c>
      <c r="D4194" s="227">
        <v>187.99</v>
      </c>
      <c r="E4194" s="227" t="s">
        <v>50</v>
      </c>
      <c r="F4194" s="157" t="s">
        <v>51</v>
      </c>
      <c r="G4194" s="157" t="s">
        <v>13</v>
      </c>
      <c r="H4194" s="157" t="s">
        <v>14</v>
      </c>
      <c r="I4194" s="157" t="s">
        <v>15</v>
      </c>
      <c r="J4194" s="157" t="s">
        <v>16</v>
      </c>
    </row>
    <row r="4195" spans="1:10" x14ac:dyDescent="0.35">
      <c r="A4195" s="157" t="s">
        <v>10</v>
      </c>
      <c r="B4195" s="157" t="s">
        <v>2623</v>
      </c>
      <c r="C4195" s="227" t="s">
        <v>627</v>
      </c>
      <c r="D4195" s="227">
        <v>182.06</v>
      </c>
      <c r="E4195" s="227" t="s">
        <v>50</v>
      </c>
      <c r="F4195" s="157" t="s">
        <v>51</v>
      </c>
      <c r="G4195" s="157" t="s">
        <v>13</v>
      </c>
      <c r="H4195" s="157" t="s">
        <v>14</v>
      </c>
      <c r="I4195" s="157" t="s">
        <v>15</v>
      </c>
      <c r="J4195" s="157" t="s">
        <v>16</v>
      </c>
    </row>
    <row r="4196" spans="1:10" x14ac:dyDescent="0.35">
      <c r="A4196" s="157" t="s">
        <v>10</v>
      </c>
      <c r="B4196" s="157" t="s">
        <v>2623</v>
      </c>
      <c r="C4196" s="227" t="s">
        <v>360</v>
      </c>
      <c r="D4196" s="227">
        <v>175.55</v>
      </c>
      <c r="E4196" s="227" t="s">
        <v>112</v>
      </c>
      <c r="F4196" s="157" t="s">
        <v>113</v>
      </c>
      <c r="G4196" s="157" t="s">
        <v>118</v>
      </c>
      <c r="H4196" s="157" t="s">
        <v>1632</v>
      </c>
      <c r="I4196" s="157" t="s">
        <v>82</v>
      </c>
      <c r="J4196" s="157" t="s">
        <v>1633</v>
      </c>
    </row>
    <row r="4197" spans="1:10" x14ac:dyDescent="0.35">
      <c r="A4197" s="157" t="s">
        <v>10</v>
      </c>
      <c r="B4197" s="157" t="s">
        <v>2623</v>
      </c>
      <c r="C4197" s="227" t="s">
        <v>706</v>
      </c>
      <c r="D4197" s="227">
        <v>131.6</v>
      </c>
      <c r="E4197" s="227" t="s">
        <v>89</v>
      </c>
      <c r="F4197" s="157" t="s">
        <v>90</v>
      </c>
      <c r="G4197" s="157" t="s">
        <v>80</v>
      </c>
      <c r="H4197" s="157" t="s">
        <v>1632</v>
      </c>
      <c r="I4197" s="157" t="s">
        <v>82</v>
      </c>
      <c r="J4197" s="157" t="s">
        <v>1633</v>
      </c>
    </row>
    <row r="4198" spans="1:10" x14ac:dyDescent="0.35">
      <c r="A4198" s="157" t="s">
        <v>10</v>
      </c>
      <c r="B4198" s="157" t="s">
        <v>2623</v>
      </c>
      <c r="C4198" s="227" t="s">
        <v>759</v>
      </c>
      <c r="D4198" s="227">
        <v>83.45</v>
      </c>
      <c r="E4198" s="227" t="s">
        <v>89</v>
      </c>
      <c r="F4198" s="157" t="s">
        <v>90</v>
      </c>
      <c r="G4198" s="157" t="s">
        <v>80</v>
      </c>
      <c r="H4198" s="157" t="s">
        <v>1632</v>
      </c>
      <c r="I4198" s="157" t="s">
        <v>82</v>
      </c>
      <c r="J4198" s="157" t="s">
        <v>1633</v>
      </c>
    </row>
    <row r="4199" spans="1:10" x14ac:dyDescent="0.35">
      <c r="A4199" s="157" t="s">
        <v>10</v>
      </c>
      <c r="B4199" s="157" t="s">
        <v>2623</v>
      </c>
      <c r="C4199" s="227" t="s">
        <v>755</v>
      </c>
      <c r="D4199" s="227">
        <v>815.83</v>
      </c>
      <c r="E4199" s="227" t="s">
        <v>135</v>
      </c>
      <c r="F4199" s="157" t="s">
        <v>373</v>
      </c>
      <c r="G4199" s="157" t="s">
        <v>312</v>
      </c>
      <c r="H4199" s="157" t="s">
        <v>371</v>
      </c>
      <c r="I4199" s="157" t="s">
        <v>15</v>
      </c>
      <c r="J4199" s="157" t="s">
        <v>372</v>
      </c>
    </row>
    <row r="4200" spans="1:10" x14ac:dyDescent="0.35">
      <c r="A4200" s="157" t="s">
        <v>10</v>
      </c>
      <c r="B4200" s="157" t="s">
        <v>2623</v>
      </c>
      <c r="C4200" s="227" t="s">
        <v>2648</v>
      </c>
      <c r="D4200" s="227">
        <v>163.84</v>
      </c>
      <c r="E4200" s="227" t="s">
        <v>98</v>
      </c>
      <c r="F4200" s="157" t="s">
        <v>99</v>
      </c>
      <c r="G4200" s="157" t="s">
        <v>80</v>
      </c>
      <c r="H4200" s="157" t="s">
        <v>1632</v>
      </c>
      <c r="I4200" s="157" t="s">
        <v>82</v>
      </c>
      <c r="J4200" s="157" t="s">
        <v>1633</v>
      </c>
    </row>
    <row r="4201" spans="1:10" x14ac:dyDescent="0.35">
      <c r="A4201" s="157" t="s">
        <v>10</v>
      </c>
      <c r="B4201" s="157" t="s">
        <v>2623</v>
      </c>
      <c r="C4201" s="227" t="s">
        <v>484</v>
      </c>
      <c r="D4201" s="227">
        <v>652.32000000000005</v>
      </c>
      <c r="E4201" s="227" t="s">
        <v>75</v>
      </c>
      <c r="F4201" s="157" t="s">
        <v>76</v>
      </c>
      <c r="G4201" s="157" t="s">
        <v>73</v>
      </c>
      <c r="H4201" s="157" t="s">
        <v>1632</v>
      </c>
      <c r="I4201" s="157" t="s">
        <v>82</v>
      </c>
      <c r="J4201" s="157" t="s">
        <v>1633</v>
      </c>
    </row>
    <row r="4202" spans="1:10" x14ac:dyDescent="0.35">
      <c r="A4202" s="157" t="s">
        <v>10</v>
      </c>
      <c r="B4202" s="157" t="s">
        <v>2623</v>
      </c>
      <c r="C4202" s="227" t="s">
        <v>464</v>
      </c>
      <c r="D4202" s="227">
        <v>240.19</v>
      </c>
      <c r="E4202" s="227" t="s">
        <v>306</v>
      </c>
      <c r="F4202" s="157" t="s">
        <v>307</v>
      </c>
      <c r="G4202" s="157" t="s">
        <v>73</v>
      </c>
      <c r="H4202" s="157" t="s">
        <v>1632</v>
      </c>
      <c r="I4202" s="157" t="s">
        <v>82</v>
      </c>
      <c r="J4202" s="157" t="s">
        <v>1633</v>
      </c>
    </row>
    <row r="4203" spans="1:10" x14ac:dyDescent="0.35">
      <c r="A4203" s="157" t="s">
        <v>10</v>
      </c>
      <c r="B4203" s="157" t="s">
        <v>2623</v>
      </c>
      <c r="C4203" s="227" t="s">
        <v>465</v>
      </c>
      <c r="D4203" s="227">
        <v>81.599999999999994</v>
      </c>
      <c r="E4203" s="227" t="s">
        <v>306</v>
      </c>
      <c r="F4203" s="157" t="s">
        <v>307</v>
      </c>
      <c r="G4203" s="157" t="s">
        <v>73</v>
      </c>
      <c r="H4203" s="157" t="s">
        <v>1632</v>
      </c>
      <c r="I4203" s="157" t="s">
        <v>82</v>
      </c>
      <c r="J4203" s="157" t="s">
        <v>1633</v>
      </c>
    </row>
    <row r="4204" spans="1:10" x14ac:dyDescent="0.35">
      <c r="A4204" s="157" t="s">
        <v>10</v>
      </c>
      <c r="B4204" s="157" t="s">
        <v>2623</v>
      </c>
      <c r="C4204" s="227" t="s">
        <v>2649</v>
      </c>
      <c r="D4204" s="227">
        <v>78.37</v>
      </c>
      <c r="E4204" s="227" t="s">
        <v>203</v>
      </c>
      <c r="F4204" s="157" t="s">
        <v>204</v>
      </c>
      <c r="G4204" s="157" t="s">
        <v>73</v>
      </c>
      <c r="H4204" s="157" t="s">
        <v>1632</v>
      </c>
      <c r="I4204" s="157" t="s">
        <v>82</v>
      </c>
      <c r="J4204" s="157" t="s">
        <v>1633</v>
      </c>
    </row>
    <row r="4205" spans="1:10" x14ac:dyDescent="0.35">
      <c r="A4205" s="157" t="s">
        <v>10</v>
      </c>
      <c r="B4205" s="157" t="s">
        <v>2623</v>
      </c>
      <c r="C4205" s="227" t="s">
        <v>472</v>
      </c>
      <c r="D4205" s="227">
        <v>653.03</v>
      </c>
      <c r="E4205" s="227" t="s">
        <v>75</v>
      </c>
      <c r="F4205" s="157" t="s">
        <v>76</v>
      </c>
      <c r="G4205" s="157" t="s">
        <v>73</v>
      </c>
      <c r="H4205" s="157" t="s">
        <v>1632</v>
      </c>
      <c r="I4205" s="157" t="s">
        <v>82</v>
      </c>
      <c r="J4205" s="157" t="s">
        <v>1633</v>
      </c>
    </row>
    <row r="4206" spans="1:10" x14ac:dyDescent="0.35">
      <c r="A4206" s="157" t="s">
        <v>10</v>
      </c>
      <c r="B4206" s="157" t="s">
        <v>2623</v>
      </c>
      <c r="C4206" s="227" t="s">
        <v>810</v>
      </c>
      <c r="D4206" s="227">
        <v>78.38</v>
      </c>
      <c r="E4206" s="227" t="s">
        <v>306</v>
      </c>
      <c r="F4206" s="157" t="s">
        <v>307</v>
      </c>
      <c r="G4206" s="157" t="s">
        <v>73</v>
      </c>
      <c r="H4206" s="157" t="s">
        <v>1632</v>
      </c>
      <c r="I4206" s="157" t="s">
        <v>82</v>
      </c>
      <c r="J4206" s="157" t="s">
        <v>1633</v>
      </c>
    </row>
    <row r="4207" spans="1:10" x14ac:dyDescent="0.35">
      <c r="A4207" s="157" t="s">
        <v>10</v>
      </c>
      <c r="B4207" s="157" t="s">
        <v>2623</v>
      </c>
      <c r="C4207" s="227" t="s">
        <v>1085</v>
      </c>
      <c r="D4207" s="227">
        <v>81.59</v>
      </c>
      <c r="E4207" s="227" t="s">
        <v>306</v>
      </c>
      <c r="F4207" s="157" t="s">
        <v>307</v>
      </c>
      <c r="G4207" s="157" t="s">
        <v>73</v>
      </c>
      <c r="H4207" s="157" t="s">
        <v>1632</v>
      </c>
      <c r="I4207" s="157" t="s">
        <v>82</v>
      </c>
      <c r="J4207" s="157" t="s">
        <v>1633</v>
      </c>
    </row>
    <row r="4208" spans="1:10" x14ac:dyDescent="0.35">
      <c r="A4208" s="157" t="s">
        <v>10</v>
      </c>
      <c r="B4208" s="157" t="s">
        <v>2623</v>
      </c>
      <c r="C4208" s="227" t="s">
        <v>1087</v>
      </c>
      <c r="D4208" s="227">
        <v>86.2</v>
      </c>
      <c r="E4208" s="227" t="s">
        <v>265</v>
      </c>
      <c r="F4208" s="157" t="s">
        <v>266</v>
      </c>
      <c r="G4208" s="157" t="s">
        <v>73</v>
      </c>
      <c r="H4208" s="157" t="s">
        <v>1632</v>
      </c>
      <c r="I4208" s="157" t="s">
        <v>82</v>
      </c>
      <c r="J4208" s="157" t="s">
        <v>1633</v>
      </c>
    </row>
    <row r="4209" spans="1:10" x14ac:dyDescent="0.35">
      <c r="A4209" s="157" t="s">
        <v>10</v>
      </c>
      <c r="B4209" s="157" t="s">
        <v>2623</v>
      </c>
      <c r="C4209" s="227" t="s">
        <v>705</v>
      </c>
      <c r="D4209" s="227">
        <v>1543.1</v>
      </c>
      <c r="E4209" s="227" t="s">
        <v>75</v>
      </c>
      <c r="F4209" s="157" t="s">
        <v>76</v>
      </c>
      <c r="G4209" s="157" t="s">
        <v>73</v>
      </c>
      <c r="H4209" s="157" t="s">
        <v>1632</v>
      </c>
      <c r="I4209" s="157" t="s">
        <v>82</v>
      </c>
      <c r="J4209" s="157" t="s">
        <v>1633</v>
      </c>
    </row>
    <row r="4210" spans="1:10" x14ac:dyDescent="0.35">
      <c r="A4210" s="157" t="s">
        <v>10</v>
      </c>
      <c r="B4210" s="157" t="s">
        <v>2623</v>
      </c>
      <c r="C4210" s="227" t="s">
        <v>358</v>
      </c>
      <c r="D4210" s="227">
        <v>165.6</v>
      </c>
      <c r="E4210" s="227" t="s">
        <v>203</v>
      </c>
      <c r="F4210" s="157" t="s">
        <v>204</v>
      </c>
      <c r="G4210" s="157" t="s">
        <v>73</v>
      </c>
      <c r="H4210" s="157" t="s">
        <v>1632</v>
      </c>
      <c r="I4210" s="157" t="s">
        <v>82</v>
      </c>
      <c r="J4210" s="157" t="s">
        <v>1633</v>
      </c>
    </row>
    <row r="4211" spans="1:10" x14ac:dyDescent="0.35">
      <c r="A4211" s="157" t="s">
        <v>10</v>
      </c>
      <c r="B4211" s="157" t="s">
        <v>2623</v>
      </c>
      <c r="C4211" s="227" t="s">
        <v>905</v>
      </c>
      <c r="D4211" s="227">
        <v>77.77</v>
      </c>
      <c r="E4211" s="227" t="s">
        <v>203</v>
      </c>
      <c r="F4211" s="157" t="s">
        <v>204</v>
      </c>
      <c r="G4211" s="157" t="s">
        <v>73</v>
      </c>
      <c r="H4211" s="157" t="s">
        <v>1632</v>
      </c>
      <c r="I4211" s="157" t="s">
        <v>82</v>
      </c>
      <c r="J4211" s="157" t="s">
        <v>1633</v>
      </c>
    </row>
    <row r="4212" spans="1:10" x14ac:dyDescent="0.35">
      <c r="A4212" s="157" t="s">
        <v>10</v>
      </c>
      <c r="B4212" s="157" t="s">
        <v>2623</v>
      </c>
      <c r="C4212" s="227" t="s">
        <v>2650</v>
      </c>
      <c r="D4212" s="227">
        <v>168.85</v>
      </c>
      <c r="E4212" s="227" t="s">
        <v>203</v>
      </c>
      <c r="F4212" s="157" t="s">
        <v>204</v>
      </c>
      <c r="G4212" s="157" t="s">
        <v>73</v>
      </c>
      <c r="H4212" s="157" t="s">
        <v>1632</v>
      </c>
      <c r="I4212" s="157" t="s">
        <v>82</v>
      </c>
      <c r="J4212" s="157" t="s">
        <v>1633</v>
      </c>
    </row>
    <row r="4213" spans="1:10" x14ac:dyDescent="0.35">
      <c r="A4213" s="157" t="s">
        <v>10</v>
      </c>
      <c r="B4213" s="157" t="s">
        <v>2623</v>
      </c>
      <c r="C4213" s="227" t="s">
        <v>2651</v>
      </c>
      <c r="D4213" s="227">
        <v>165.62</v>
      </c>
      <c r="E4213" s="227" t="s">
        <v>306</v>
      </c>
      <c r="F4213" s="157" t="s">
        <v>307</v>
      </c>
      <c r="G4213" s="157" t="s">
        <v>73</v>
      </c>
      <c r="H4213" s="157" t="s">
        <v>1632</v>
      </c>
      <c r="I4213" s="157" t="s">
        <v>82</v>
      </c>
      <c r="J4213" s="157" t="s">
        <v>1633</v>
      </c>
    </row>
    <row r="4214" spans="1:10" x14ac:dyDescent="0.35">
      <c r="A4214" s="157" t="s">
        <v>10</v>
      </c>
      <c r="B4214" s="157" t="s">
        <v>2623</v>
      </c>
      <c r="C4214" s="227" t="s">
        <v>2652</v>
      </c>
      <c r="D4214" s="227">
        <v>61.58</v>
      </c>
      <c r="E4214" s="227" t="s">
        <v>196</v>
      </c>
      <c r="F4214" s="157" t="s">
        <v>197</v>
      </c>
      <c r="G4214" s="157" t="s">
        <v>73</v>
      </c>
      <c r="H4214" s="157" t="s">
        <v>1632</v>
      </c>
      <c r="I4214" s="157" t="s">
        <v>82</v>
      </c>
      <c r="J4214" s="157" t="s">
        <v>1633</v>
      </c>
    </row>
    <row r="4215" spans="1:10" x14ac:dyDescent="0.35">
      <c r="A4215" s="157" t="s">
        <v>10</v>
      </c>
      <c r="B4215" s="157" t="s">
        <v>2623</v>
      </c>
      <c r="C4215" s="227" t="s">
        <v>2653</v>
      </c>
      <c r="D4215" s="227">
        <v>76.739999999999995</v>
      </c>
      <c r="E4215" s="227" t="s">
        <v>203</v>
      </c>
      <c r="F4215" s="157" t="s">
        <v>204</v>
      </c>
      <c r="G4215" s="157" t="s">
        <v>73</v>
      </c>
      <c r="H4215" s="157" t="s">
        <v>1632</v>
      </c>
      <c r="I4215" s="157" t="s">
        <v>82</v>
      </c>
      <c r="J4215" s="157" t="s">
        <v>1633</v>
      </c>
    </row>
    <row r="4216" spans="1:10" x14ac:dyDescent="0.35">
      <c r="A4216" s="157" t="s">
        <v>10</v>
      </c>
      <c r="B4216" s="157" t="s">
        <v>2623</v>
      </c>
      <c r="C4216" s="227" t="s">
        <v>490</v>
      </c>
      <c r="D4216" s="227">
        <v>1623.88</v>
      </c>
      <c r="E4216" s="227" t="s">
        <v>75</v>
      </c>
      <c r="F4216" s="157" t="s">
        <v>76</v>
      </c>
      <c r="G4216" s="157" t="s">
        <v>73</v>
      </c>
      <c r="H4216" s="157" t="s">
        <v>1632</v>
      </c>
      <c r="I4216" s="157" t="s">
        <v>82</v>
      </c>
      <c r="J4216" s="157" t="s">
        <v>1633</v>
      </c>
    </row>
    <row r="4217" spans="1:10" x14ac:dyDescent="0.35">
      <c r="A4217" s="157" t="s">
        <v>10</v>
      </c>
      <c r="B4217" s="157" t="s">
        <v>2623</v>
      </c>
      <c r="C4217" s="227" t="s">
        <v>466</v>
      </c>
      <c r="D4217" s="227">
        <v>77.77</v>
      </c>
      <c r="E4217" s="227" t="s">
        <v>203</v>
      </c>
      <c r="F4217" s="157" t="s">
        <v>204</v>
      </c>
      <c r="G4217" s="157" t="s">
        <v>73</v>
      </c>
      <c r="H4217" s="157" t="s">
        <v>1632</v>
      </c>
      <c r="I4217" s="157" t="s">
        <v>82</v>
      </c>
      <c r="J4217" s="157" t="s">
        <v>1633</v>
      </c>
    </row>
    <row r="4218" spans="1:10" x14ac:dyDescent="0.35">
      <c r="A4218" s="157" t="s">
        <v>10</v>
      </c>
      <c r="B4218" s="157" t="s">
        <v>2623</v>
      </c>
      <c r="C4218" s="227" t="s">
        <v>475</v>
      </c>
      <c r="D4218" s="227">
        <v>77.77</v>
      </c>
      <c r="E4218" s="227" t="s">
        <v>203</v>
      </c>
      <c r="F4218" s="157" t="s">
        <v>204</v>
      </c>
      <c r="G4218" s="157" t="s">
        <v>73</v>
      </c>
      <c r="H4218" s="157" t="s">
        <v>1632</v>
      </c>
      <c r="I4218" s="157" t="s">
        <v>82</v>
      </c>
      <c r="J4218" s="157" t="s">
        <v>1633</v>
      </c>
    </row>
    <row r="4219" spans="1:10" x14ac:dyDescent="0.35">
      <c r="A4219" s="157" t="s">
        <v>10</v>
      </c>
      <c r="B4219" s="157" t="s">
        <v>2623</v>
      </c>
      <c r="C4219" s="227" t="s">
        <v>467</v>
      </c>
      <c r="D4219" s="227">
        <v>76.540000000000006</v>
      </c>
      <c r="E4219" s="227" t="s">
        <v>306</v>
      </c>
      <c r="F4219" s="157" t="s">
        <v>307</v>
      </c>
      <c r="G4219" s="157" t="s">
        <v>73</v>
      </c>
      <c r="H4219" s="157" t="s">
        <v>1632</v>
      </c>
      <c r="I4219" s="157" t="s">
        <v>82</v>
      </c>
      <c r="J4219" s="157" t="s">
        <v>1633</v>
      </c>
    </row>
    <row r="4220" spans="1:10" x14ac:dyDescent="0.35">
      <c r="A4220" s="157" t="s">
        <v>10</v>
      </c>
      <c r="B4220" s="157" t="s">
        <v>2623</v>
      </c>
      <c r="C4220" s="227" t="s">
        <v>369</v>
      </c>
      <c r="D4220" s="227">
        <v>526.62</v>
      </c>
      <c r="E4220" s="227" t="s">
        <v>215</v>
      </c>
      <c r="F4220" s="157" t="s">
        <v>216</v>
      </c>
      <c r="G4220" s="157" t="s">
        <v>80</v>
      </c>
      <c r="H4220" s="157" t="s">
        <v>1632</v>
      </c>
      <c r="I4220" s="157" t="s">
        <v>82</v>
      </c>
      <c r="J4220" s="157" t="s">
        <v>1633</v>
      </c>
    </row>
    <row r="4221" spans="1:10" x14ac:dyDescent="0.35">
      <c r="A4221" s="157" t="s">
        <v>10</v>
      </c>
      <c r="B4221" s="157" t="s">
        <v>2623</v>
      </c>
      <c r="C4221" s="227" t="s">
        <v>869</v>
      </c>
      <c r="D4221" s="227">
        <v>174.55</v>
      </c>
      <c r="E4221" s="227" t="s">
        <v>147</v>
      </c>
      <c r="F4221" s="157" t="s">
        <v>148</v>
      </c>
      <c r="G4221" s="157" t="s">
        <v>80</v>
      </c>
      <c r="H4221" s="157" t="s">
        <v>1632</v>
      </c>
      <c r="I4221" s="157" t="s">
        <v>82</v>
      </c>
      <c r="J4221" s="157" t="s">
        <v>1633</v>
      </c>
    </row>
    <row r="4222" spans="1:10" x14ac:dyDescent="0.35">
      <c r="A4222" s="157" t="s">
        <v>10</v>
      </c>
      <c r="B4222" s="157" t="s">
        <v>2623</v>
      </c>
      <c r="C4222" s="227" t="s">
        <v>1848</v>
      </c>
      <c r="D4222" s="227">
        <v>152.66999999999999</v>
      </c>
      <c r="E4222" s="227" t="s">
        <v>65</v>
      </c>
      <c r="F4222" s="157" t="s">
        <v>66</v>
      </c>
      <c r="G4222" s="157" t="s">
        <v>80</v>
      </c>
      <c r="H4222" s="157" t="s">
        <v>1632</v>
      </c>
      <c r="I4222" s="157" t="s">
        <v>82</v>
      </c>
      <c r="J4222" s="157" t="s">
        <v>1633</v>
      </c>
    </row>
    <row r="4223" spans="1:10" x14ac:dyDescent="0.35">
      <c r="A4223" s="157" t="s">
        <v>10</v>
      </c>
      <c r="B4223" s="157" t="s">
        <v>2623</v>
      </c>
      <c r="C4223" s="227" t="s">
        <v>1838</v>
      </c>
      <c r="D4223" s="227">
        <v>152.66999999999999</v>
      </c>
      <c r="E4223" s="227" t="s">
        <v>61</v>
      </c>
      <c r="F4223" s="157" t="s">
        <v>62</v>
      </c>
      <c r="G4223" s="157" t="s">
        <v>80</v>
      </c>
      <c r="H4223" s="157" t="s">
        <v>1632</v>
      </c>
      <c r="I4223" s="157" t="s">
        <v>82</v>
      </c>
      <c r="J4223" s="157" t="s">
        <v>1633</v>
      </c>
    </row>
    <row r="4224" spans="1:10" x14ac:dyDescent="0.35">
      <c r="A4224" s="157" t="s">
        <v>10</v>
      </c>
      <c r="B4224" s="157" t="s">
        <v>2623</v>
      </c>
      <c r="C4224" s="227" t="s">
        <v>1834</v>
      </c>
      <c r="D4224" s="227">
        <v>181.59</v>
      </c>
      <c r="E4224" s="227" t="s">
        <v>61</v>
      </c>
      <c r="F4224" s="157" t="s">
        <v>62</v>
      </c>
      <c r="G4224" s="157" t="s">
        <v>80</v>
      </c>
      <c r="H4224" s="157" t="s">
        <v>1632</v>
      </c>
      <c r="I4224" s="157" t="s">
        <v>82</v>
      </c>
      <c r="J4224" s="157" t="s">
        <v>1633</v>
      </c>
    </row>
    <row r="4225" spans="1:10" x14ac:dyDescent="0.35">
      <c r="A4225" s="157" t="s">
        <v>10</v>
      </c>
      <c r="B4225" s="157" t="s">
        <v>2623</v>
      </c>
      <c r="C4225" s="227" t="s">
        <v>491</v>
      </c>
      <c r="D4225" s="227">
        <v>340.42</v>
      </c>
      <c r="E4225" s="227" t="s">
        <v>306</v>
      </c>
      <c r="F4225" s="157" t="s">
        <v>307</v>
      </c>
      <c r="G4225" s="157" t="s">
        <v>73</v>
      </c>
      <c r="H4225" s="157" t="s">
        <v>1632</v>
      </c>
      <c r="I4225" s="157" t="s">
        <v>82</v>
      </c>
      <c r="J4225" s="157" t="s">
        <v>1633</v>
      </c>
    </row>
    <row r="4226" spans="1:10" x14ac:dyDescent="0.35">
      <c r="A4226" s="157" t="s">
        <v>10</v>
      </c>
      <c r="B4226" s="157" t="s">
        <v>2623</v>
      </c>
      <c r="C4226" s="227" t="s">
        <v>473</v>
      </c>
      <c r="D4226" s="227">
        <v>156.06</v>
      </c>
      <c r="E4226" s="227" t="s">
        <v>275</v>
      </c>
      <c r="F4226" s="157" t="s">
        <v>276</v>
      </c>
      <c r="G4226" s="157" t="s">
        <v>80</v>
      </c>
      <c r="H4226" s="157" t="s">
        <v>1632</v>
      </c>
      <c r="I4226" s="157" t="s">
        <v>82</v>
      </c>
      <c r="J4226" s="157" t="s">
        <v>1633</v>
      </c>
    </row>
    <row r="4227" spans="1:10" x14ac:dyDescent="0.35">
      <c r="A4227" s="157" t="s">
        <v>10</v>
      </c>
      <c r="B4227" s="157" t="s">
        <v>2623</v>
      </c>
      <c r="C4227" s="227" t="s">
        <v>474</v>
      </c>
      <c r="D4227" s="227">
        <v>160.37</v>
      </c>
      <c r="E4227" s="227" t="s">
        <v>275</v>
      </c>
      <c r="F4227" s="157" t="s">
        <v>276</v>
      </c>
      <c r="G4227" s="157" t="s">
        <v>80</v>
      </c>
      <c r="H4227" s="157" t="s">
        <v>1632</v>
      </c>
      <c r="I4227" s="157" t="s">
        <v>82</v>
      </c>
      <c r="J4227" s="157" t="s">
        <v>1633</v>
      </c>
    </row>
    <row r="4228" spans="1:10" x14ac:dyDescent="0.35">
      <c r="A4228" s="157" t="s">
        <v>10</v>
      </c>
      <c r="B4228" s="157" t="s">
        <v>2623</v>
      </c>
      <c r="C4228" s="227" t="s">
        <v>468</v>
      </c>
      <c r="D4228" s="227">
        <v>126.87</v>
      </c>
      <c r="E4228" s="227" t="s">
        <v>203</v>
      </c>
      <c r="F4228" s="157" t="s">
        <v>204</v>
      </c>
      <c r="G4228" s="157" t="s">
        <v>73</v>
      </c>
      <c r="H4228" s="157" t="s">
        <v>1632</v>
      </c>
      <c r="I4228" s="157" t="s">
        <v>82</v>
      </c>
      <c r="J4228" s="157" t="s">
        <v>1633</v>
      </c>
    </row>
    <row r="4229" spans="1:10" x14ac:dyDescent="0.35">
      <c r="A4229" s="157" t="s">
        <v>10</v>
      </c>
      <c r="B4229" s="157" t="s">
        <v>2623</v>
      </c>
      <c r="C4229" s="227" t="s">
        <v>354</v>
      </c>
      <c r="D4229" s="227">
        <v>236.93</v>
      </c>
      <c r="E4229" s="227" t="s">
        <v>95</v>
      </c>
      <c r="F4229" s="157" t="s">
        <v>96</v>
      </c>
      <c r="G4229" s="157" t="s">
        <v>80</v>
      </c>
      <c r="H4229" s="157" t="s">
        <v>1632</v>
      </c>
      <c r="I4229" s="157" t="s">
        <v>82</v>
      </c>
      <c r="J4229" s="157" t="s">
        <v>1633</v>
      </c>
    </row>
    <row r="4230" spans="1:10" x14ac:dyDescent="0.35">
      <c r="A4230" s="157" t="s">
        <v>10</v>
      </c>
      <c r="B4230" s="157" t="s">
        <v>2623</v>
      </c>
      <c r="C4230" s="227" t="s">
        <v>492</v>
      </c>
      <c r="D4230" s="227">
        <v>210.97</v>
      </c>
      <c r="E4230" s="227" t="s">
        <v>86</v>
      </c>
      <c r="F4230" s="157" t="s">
        <v>87</v>
      </c>
      <c r="G4230" s="157" t="s">
        <v>80</v>
      </c>
      <c r="H4230" s="157" t="s">
        <v>1632</v>
      </c>
      <c r="I4230" s="157" t="s">
        <v>82</v>
      </c>
      <c r="J4230" s="157" t="s">
        <v>1633</v>
      </c>
    </row>
    <row r="4231" spans="1:10" x14ac:dyDescent="0.35">
      <c r="A4231" s="157" t="s">
        <v>10</v>
      </c>
      <c r="B4231" s="157" t="s">
        <v>2623</v>
      </c>
      <c r="C4231" s="227" t="s">
        <v>485</v>
      </c>
      <c r="D4231" s="227">
        <v>203.08</v>
      </c>
      <c r="E4231" s="227" t="s">
        <v>61</v>
      </c>
      <c r="F4231" s="157" t="s">
        <v>62</v>
      </c>
      <c r="G4231" s="157" t="s">
        <v>80</v>
      </c>
      <c r="H4231" s="157" t="s">
        <v>1632</v>
      </c>
      <c r="I4231" s="157" t="s">
        <v>82</v>
      </c>
      <c r="J4231" s="157" t="s">
        <v>1633</v>
      </c>
    </row>
    <row r="4232" spans="1:10" x14ac:dyDescent="0.35">
      <c r="A4232" s="157" t="s">
        <v>10</v>
      </c>
      <c r="B4232" s="157" t="s">
        <v>2623</v>
      </c>
      <c r="C4232" s="227" t="s">
        <v>61</v>
      </c>
      <c r="D4232" s="227">
        <v>77.319999999999993</v>
      </c>
      <c r="E4232" s="227" t="s">
        <v>203</v>
      </c>
      <c r="F4232" s="157" t="s">
        <v>204</v>
      </c>
      <c r="G4232" s="157" t="s">
        <v>73</v>
      </c>
      <c r="H4232" s="157" t="s">
        <v>1632</v>
      </c>
      <c r="I4232" s="157" t="s">
        <v>82</v>
      </c>
      <c r="J4232" s="157" t="s">
        <v>1633</v>
      </c>
    </row>
    <row r="4233" spans="1:10" x14ac:dyDescent="0.35">
      <c r="A4233" s="157" t="s">
        <v>10</v>
      </c>
      <c r="B4233" s="157" t="s">
        <v>2623</v>
      </c>
      <c r="C4233" s="227" t="s">
        <v>65</v>
      </c>
      <c r="D4233" s="227">
        <v>150.16</v>
      </c>
      <c r="E4233" s="227" t="s">
        <v>65</v>
      </c>
      <c r="F4233" s="157" t="s">
        <v>66</v>
      </c>
      <c r="G4233" s="157" t="s">
        <v>80</v>
      </c>
      <c r="H4233" s="157" t="s">
        <v>1632</v>
      </c>
      <c r="I4233" s="157" t="s">
        <v>82</v>
      </c>
      <c r="J4233" s="157" t="s">
        <v>1633</v>
      </c>
    </row>
    <row r="4234" spans="1:10" x14ac:dyDescent="0.35">
      <c r="A4234" s="157" t="s">
        <v>10</v>
      </c>
      <c r="B4234" s="157" t="s">
        <v>2623</v>
      </c>
      <c r="C4234" s="227" t="s">
        <v>86</v>
      </c>
      <c r="D4234" s="227">
        <v>149.56</v>
      </c>
      <c r="E4234" s="227" t="s">
        <v>61</v>
      </c>
      <c r="F4234" s="157" t="s">
        <v>62</v>
      </c>
      <c r="G4234" s="157" t="s">
        <v>80</v>
      </c>
      <c r="H4234" s="157" t="s">
        <v>1632</v>
      </c>
      <c r="I4234" s="157" t="s">
        <v>82</v>
      </c>
      <c r="J4234" s="157" t="s">
        <v>1633</v>
      </c>
    </row>
    <row r="4235" spans="1:10" x14ac:dyDescent="0.35">
      <c r="A4235" s="157" t="s">
        <v>10</v>
      </c>
      <c r="B4235" s="157" t="s">
        <v>2623</v>
      </c>
      <c r="C4235" s="227" t="s">
        <v>497</v>
      </c>
      <c r="D4235" s="227">
        <v>436.79</v>
      </c>
      <c r="E4235" s="227" t="s">
        <v>75</v>
      </c>
      <c r="F4235" s="157" t="s">
        <v>76</v>
      </c>
      <c r="G4235" s="157" t="s">
        <v>73</v>
      </c>
      <c r="H4235" s="157" t="s">
        <v>1632</v>
      </c>
      <c r="I4235" s="157" t="s">
        <v>82</v>
      </c>
      <c r="J4235" s="157" t="s">
        <v>1633</v>
      </c>
    </row>
    <row r="4236" spans="1:10" x14ac:dyDescent="0.35">
      <c r="A4236" s="157" t="s">
        <v>10</v>
      </c>
      <c r="B4236" s="157" t="s">
        <v>2623</v>
      </c>
      <c r="C4236" s="227" t="s">
        <v>147</v>
      </c>
      <c r="D4236" s="227">
        <v>670.64</v>
      </c>
      <c r="E4236" s="227" t="s">
        <v>75</v>
      </c>
      <c r="F4236" s="157" t="s">
        <v>76</v>
      </c>
      <c r="G4236" s="157" t="s">
        <v>73</v>
      </c>
      <c r="H4236" s="157" t="s">
        <v>1632</v>
      </c>
      <c r="I4236" s="157" t="s">
        <v>82</v>
      </c>
      <c r="J4236" s="157" t="s">
        <v>1633</v>
      </c>
    </row>
    <row r="4237" spans="1:10" x14ac:dyDescent="0.35">
      <c r="A4237" s="157" t="s">
        <v>10</v>
      </c>
      <c r="B4237" s="157" t="s">
        <v>2623</v>
      </c>
      <c r="C4237" s="227" t="s">
        <v>2654</v>
      </c>
      <c r="D4237" s="227">
        <v>233.77</v>
      </c>
      <c r="E4237" s="227" t="s">
        <v>306</v>
      </c>
      <c r="F4237" s="157" t="s">
        <v>307</v>
      </c>
      <c r="G4237" s="157" t="s">
        <v>73</v>
      </c>
      <c r="H4237" s="157" t="s">
        <v>1632</v>
      </c>
      <c r="I4237" s="157" t="s">
        <v>82</v>
      </c>
      <c r="J4237" s="157" t="s">
        <v>1633</v>
      </c>
    </row>
    <row r="4238" spans="1:10" x14ac:dyDescent="0.35">
      <c r="A4238" s="157" t="s">
        <v>10</v>
      </c>
      <c r="B4238" s="157" t="s">
        <v>2623</v>
      </c>
      <c r="C4238" s="227" t="s">
        <v>2655</v>
      </c>
      <c r="D4238" s="227">
        <v>77.38</v>
      </c>
      <c r="E4238" s="227" t="s">
        <v>203</v>
      </c>
      <c r="F4238" s="157" t="s">
        <v>204</v>
      </c>
      <c r="G4238" s="157" t="s">
        <v>73</v>
      </c>
      <c r="H4238" s="157" t="s">
        <v>1632</v>
      </c>
      <c r="I4238" s="157" t="s">
        <v>82</v>
      </c>
      <c r="J4238" s="157" t="s">
        <v>1633</v>
      </c>
    </row>
    <row r="4239" spans="1:10" x14ac:dyDescent="0.35">
      <c r="A4239" s="157" t="s">
        <v>10</v>
      </c>
      <c r="B4239" s="157" t="s">
        <v>2623</v>
      </c>
      <c r="C4239" s="227" t="s">
        <v>92</v>
      </c>
      <c r="D4239" s="227">
        <v>671.46</v>
      </c>
      <c r="E4239" s="227" t="s">
        <v>75</v>
      </c>
      <c r="F4239" s="157" t="s">
        <v>76</v>
      </c>
      <c r="G4239" s="157" t="s">
        <v>73</v>
      </c>
      <c r="H4239" s="157" t="s">
        <v>1632</v>
      </c>
      <c r="I4239" s="157" t="s">
        <v>82</v>
      </c>
      <c r="J4239" s="157" t="s">
        <v>1633</v>
      </c>
    </row>
    <row r="4240" spans="1:10" x14ac:dyDescent="0.35">
      <c r="A4240" s="157" t="s">
        <v>10</v>
      </c>
      <c r="B4240" s="157" t="s">
        <v>2623</v>
      </c>
      <c r="C4240" s="227" t="s">
        <v>2656</v>
      </c>
      <c r="D4240" s="227">
        <v>83.8</v>
      </c>
      <c r="E4240" s="227" t="s">
        <v>203</v>
      </c>
      <c r="F4240" s="157" t="s">
        <v>204</v>
      </c>
      <c r="G4240" s="157" t="s">
        <v>73</v>
      </c>
      <c r="H4240" s="157" t="s">
        <v>1632</v>
      </c>
      <c r="I4240" s="157" t="s">
        <v>82</v>
      </c>
      <c r="J4240" s="157" t="s">
        <v>1633</v>
      </c>
    </row>
    <row r="4241" spans="1:10" x14ac:dyDescent="0.35">
      <c r="A4241" s="157" t="s">
        <v>10</v>
      </c>
      <c r="B4241" s="157" t="s">
        <v>2623</v>
      </c>
      <c r="C4241" s="227" t="s">
        <v>2657</v>
      </c>
      <c r="D4241" s="227">
        <v>98.84</v>
      </c>
      <c r="E4241" s="227" t="s">
        <v>203</v>
      </c>
      <c r="F4241" s="157" t="s">
        <v>204</v>
      </c>
      <c r="G4241" s="157" t="s">
        <v>73</v>
      </c>
      <c r="H4241" s="157" t="s">
        <v>1632</v>
      </c>
      <c r="I4241" s="157" t="s">
        <v>82</v>
      </c>
      <c r="J4241" s="157" t="s">
        <v>1633</v>
      </c>
    </row>
    <row r="4242" spans="1:10" x14ac:dyDescent="0.35">
      <c r="A4242" s="157" t="s">
        <v>10</v>
      </c>
      <c r="B4242" s="157" t="s">
        <v>2623</v>
      </c>
      <c r="C4242" s="227" t="s">
        <v>159</v>
      </c>
      <c r="D4242" s="227">
        <v>304.89999999999998</v>
      </c>
      <c r="E4242" s="227" t="s">
        <v>203</v>
      </c>
      <c r="F4242" s="157" t="s">
        <v>204</v>
      </c>
      <c r="G4242" s="157" t="s">
        <v>73</v>
      </c>
      <c r="H4242" s="157" t="s">
        <v>1632</v>
      </c>
      <c r="I4242" s="157" t="s">
        <v>82</v>
      </c>
      <c r="J4242" s="157" t="s">
        <v>1633</v>
      </c>
    </row>
    <row r="4243" spans="1:10" x14ac:dyDescent="0.35">
      <c r="A4243" s="157" t="s">
        <v>10</v>
      </c>
      <c r="B4243" s="157" t="s">
        <v>2623</v>
      </c>
      <c r="C4243" s="227" t="s">
        <v>924</v>
      </c>
      <c r="D4243" s="227">
        <v>80.02</v>
      </c>
      <c r="E4243" s="227" t="s">
        <v>203</v>
      </c>
      <c r="F4243" s="157" t="s">
        <v>204</v>
      </c>
      <c r="G4243" s="157" t="s">
        <v>73</v>
      </c>
      <c r="H4243" s="157" t="s">
        <v>1632</v>
      </c>
      <c r="I4243" s="157" t="s">
        <v>82</v>
      </c>
      <c r="J4243" s="157" t="s">
        <v>1633</v>
      </c>
    </row>
    <row r="4244" spans="1:10" x14ac:dyDescent="0.35">
      <c r="A4244" s="157" t="s">
        <v>10</v>
      </c>
      <c r="B4244" s="157" t="s">
        <v>2623</v>
      </c>
      <c r="C4244" s="227" t="s">
        <v>425</v>
      </c>
      <c r="D4244" s="227">
        <v>146.19999999999999</v>
      </c>
      <c r="E4244" s="227" t="s">
        <v>203</v>
      </c>
      <c r="F4244" s="157" t="s">
        <v>204</v>
      </c>
      <c r="G4244" s="157" t="s">
        <v>73</v>
      </c>
      <c r="H4244" s="157" t="s">
        <v>1632</v>
      </c>
      <c r="I4244" s="157" t="s">
        <v>82</v>
      </c>
      <c r="J4244" s="157" t="s">
        <v>1633</v>
      </c>
    </row>
    <row r="4245" spans="1:10" x14ac:dyDescent="0.35">
      <c r="A4245" s="157" t="s">
        <v>10</v>
      </c>
      <c r="B4245" s="157" t="s">
        <v>2623</v>
      </c>
      <c r="C4245" s="227" t="s">
        <v>156</v>
      </c>
      <c r="D4245" s="227">
        <v>122.84</v>
      </c>
      <c r="E4245" s="227" t="s">
        <v>196</v>
      </c>
      <c r="F4245" s="157" t="s">
        <v>197</v>
      </c>
      <c r="G4245" s="157" t="s">
        <v>73</v>
      </c>
      <c r="H4245" s="157" t="s">
        <v>1632</v>
      </c>
      <c r="I4245" s="157" t="s">
        <v>82</v>
      </c>
      <c r="J4245" s="157" t="s">
        <v>1633</v>
      </c>
    </row>
    <row r="4246" spans="1:10" x14ac:dyDescent="0.35">
      <c r="A4246" s="157" t="s">
        <v>10</v>
      </c>
      <c r="B4246" s="157" t="s">
        <v>2623</v>
      </c>
      <c r="C4246" s="227" t="s">
        <v>421</v>
      </c>
      <c r="D4246" s="227">
        <v>141.47</v>
      </c>
      <c r="E4246" s="227" t="s">
        <v>203</v>
      </c>
      <c r="F4246" s="157" t="s">
        <v>204</v>
      </c>
      <c r="G4246" s="157" t="s">
        <v>73</v>
      </c>
      <c r="H4246" s="157" t="s">
        <v>1652</v>
      </c>
      <c r="I4246" s="157" t="s">
        <v>82</v>
      </c>
      <c r="J4246" s="157" t="s">
        <v>1633</v>
      </c>
    </row>
    <row r="4247" spans="1:10" x14ac:dyDescent="0.35">
      <c r="A4247" s="157" t="s">
        <v>10</v>
      </c>
      <c r="B4247" s="157" t="s">
        <v>2623</v>
      </c>
      <c r="C4247" s="227" t="s">
        <v>432</v>
      </c>
      <c r="D4247" s="227">
        <v>877.03</v>
      </c>
      <c r="E4247" s="227" t="s">
        <v>75</v>
      </c>
      <c r="F4247" s="157" t="s">
        <v>76</v>
      </c>
      <c r="G4247" s="157" t="s">
        <v>73</v>
      </c>
      <c r="H4247" s="157" t="s">
        <v>1652</v>
      </c>
      <c r="I4247" s="157" t="s">
        <v>82</v>
      </c>
      <c r="J4247" s="157" t="s">
        <v>1633</v>
      </c>
    </row>
    <row r="4248" spans="1:10" x14ac:dyDescent="0.35">
      <c r="A4248" s="157" t="s">
        <v>10</v>
      </c>
      <c r="B4248" s="157" t="s">
        <v>2623</v>
      </c>
      <c r="C4248" s="227" t="s">
        <v>215</v>
      </c>
      <c r="D4248" s="227">
        <v>900.71</v>
      </c>
      <c r="E4248" s="227" t="s">
        <v>75</v>
      </c>
      <c r="F4248" s="157" t="s">
        <v>76</v>
      </c>
      <c r="G4248" s="157" t="s">
        <v>73</v>
      </c>
      <c r="H4248" s="157" t="s">
        <v>1632</v>
      </c>
      <c r="I4248" s="157" t="s">
        <v>82</v>
      </c>
      <c r="J4248" s="157" t="s">
        <v>1633</v>
      </c>
    </row>
    <row r="4249" spans="1:10" x14ac:dyDescent="0.35">
      <c r="A4249" s="157" t="s">
        <v>10</v>
      </c>
      <c r="B4249" s="157" t="s">
        <v>2623</v>
      </c>
      <c r="C4249" s="227" t="s">
        <v>423</v>
      </c>
      <c r="D4249" s="227">
        <v>446.63</v>
      </c>
      <c r="E4249" s="227" t="s">
        <v>306</v>
      </c>
      <c r="F4249" s="157" t="s">
        <v>307</v>
      </c>
      <c r="G4249" s="157" t="s">
        <v>73</v>
      </c>
      <c r="H4249" s="157" t="s">
        <v>1632</v>
      </c>
      <c r="I4249" s="157" t="s">
        <v>82</v>
      </c>
      <c r="J4249" s="157" t="s">
        <v>1633</v>
      </c>
    </row>
    <row r="4250" spans="1:10" x14ac:dyDescent="0.35">
      <c r="A4250" s="157" t="s">
        <v>10</v>
      </c>
      <c r="B4250" s="157" t="s">
        <v>2623</v>
      </c>
      <c r="C4250" s="227" t="s">
        <v>430</v>
      </c>
      <c r="D4250" s="227">
        <v>81.84</v>
      </c>
      <c r="E4250" s="227" t="s">
        <v>203</v>
      </c>
      <c r="F4250" s="157" t="s">
        <v>204</v>
      </c>
      <c r="G4250" s="157" t="s">
        <v>73</v>
      </c>
      <c r="H4250" s="157" t="s">
        <v>1632</v>
      </c>
      <c r="I4250" s="157" t="s">
        <v>82</v>
      </c>
      <c r="J4250" s="157" t="s">
        <v>1633</v>
      </c>
    </row>
    <row r="4251" spans="1:10" x14ac:dyDescent="0.35">
      <c r="A4251" s="157" t="s">
        <v>10</v>
      </c>
      <c r="B4251" s="157" t="s">
        <v>2623</v>
      </c>
      <c r="C4251" s="227" t="s">
        <v>2658</v>
      </c>
      <c r="D4251" s="227">
        <v>78.319999999999993</v>
      </c>
      <c r="E4251" s="227" t="s">
        <v>203</v>
      </c>
      <c r="F4251" s="157" t="s">
        <v>204</v>
      </c>
      <c r="G4251" s="157" t="s">
        <v>73</v>
      </c>
      <c r="H4251" s="157" t="s">
        <v>1632</v>
      </c>
      <c r="I4251" s="157" t="s">
        <v>82</v>
      </c>
      <c r="J4251" s="157" t="s">
        <v>1633</v>
      </c>
    </row>
    <row r="4252" spans="1:10" x14ac:dyDescent="0.35">
      <c r="A4252" s="157" t="s">
        <v>10</v>
      </c>
      <c r="B4252" s="157" t="s">
        <v>2623</v>
      </c>
      <c r="C4252" s="227" t="s">
        <v>1538</v>
      </c>
      <c r="D4252" s="227">
        <v>85.08</v>
      </c>
      <c r="E4252" s="227" t="s">
        <v>203</v>
      </c>
      <c r="F4252" s="157" t="s">
        <v>204</v>
      </c>
      <c r="G4252" s="157" t="s">
        <v>73</v>
      </c>
      <c r="H4252" s="157" t="s">
        <v>1632</v>
      </c>
      <c r="I4252" s="157" t="s">
        <v>82</v>
      </c>
      <c r="J4252" s="157" t="s">
        <v>1633</v>
      </c>
    </row>
    <row r="4253" spans="1:10" x14ac:dyDescent="0.35">
      <c r="A4253" s="157" t="s">
        <v>10</v>
      </c>
      <c r="B4253" s="157" t="s">
        <v>2623</v>
      </c>
      <c r="C4253" s="227" t="s">
        <v>427</v>
      </c>
      <c r="D4253" s="227">
        <v>672.06</v>
      </c>
      <c r="E4253" s="227" t="s">
        <v>75</v>
      </c>
      <c r="F4253" s="157" t="s">
        <v>76</v>
      </c>
      <c r="G4253" s="157" t="s">
        <v>73</v>
      </c>
      <c r="H4253" s="157" t="s">
        <v>1632</v>
      </c>
      <c r="I4253" s="157" t="s">
        <v>82</v>
      </c>
      <c r="J4253" s="157" t="s">
        <v>1633</v>
      </c>
    </row>
    <row r="4254" spans="1:10" x14ac:dyDescent="0.35">
      <c r="A4254" s="157" t="s">
        <v>10</v>
      </c>
      <c r="B4254" s="157" t="s">
        <v>2623</v>
      </c>
      <c r="C4254" s="227" t="s">
        <v>1577</v>
      </c>
      <c r="D4254" s="227">
        <v>237.6</v>
      </c>
      <c r="E4254" s="227" t="s">
        <v>203</v>
      </c>
      <c r="F4254" s="157" t="s">
        <v>204</v>
      </c>
      <c r="G4254" s="157" t="s">
        <v>73</v>
      </c>
      <c r="H4254" s="157" t="s">
        <v>1632</v>
      </c>
      <c r="I4254" s="157" t="s">
        <v>82</v>
      </c>
      <c r="J4254" s="157" t="s">
        <v>1633</v>
      </c>
    </row>
    <row r="4255" spans="1:10" x14ac:dyDescent="0.35">
      <c r="A4255" s="157" t="s">
        <v>10</v>
      </c>
      <c r="B4255" s="157" t="s">
        <v>2623</v>
      </c>
      <c r="C4255" s="227" t="s">
        <v>1542</v>
      </c>
      <c r="D4255" s="227">
        <v>79.88</v>
      </c>
      <c r="E4255" s="227" t="s">
        <v>884</v>
      </c>
      <c r="F4255" s="157" t="s">
        <v>885</v>
      </c>
      <c r="G4255" s="157" t="s">
        <v>73</v>
      </c>
      <c r="H4255" s="157" t="s">
        <v>1632</v>
      </c>
      <c r="I4255" s="157" t="s">
        <v>82</v>
      </c>
      <c r="J4255" s="157" t="s">
        <v>1633</v>
      </c>
    </row>
    <row r="4256" spans="1:10" x14ac:dyDescent="0.35">
      <c r="A4256" s="157" t="s">
        <v>10</v>
      </c>
      <c r="B4256" s="157" t="s">
        <v>2623</v>
      </c>
      <c r="C4256" s="227" t="s">
        <v>1705</v>
      </c>
      <c r="D4256" s="227">
        <v>78.349999999999994</v>
      </c>
      <c r="E4256" s="227" t="s">
        <v>203</v>
      </c>
      <c r="F4256" s="157" t="s">
        <v>204</v>
      </c>
      <c r="G4256" s="157" t="s">
        <v>73</v>
      </c>
      <c r="H4256" s="157" t="s">
        <v>1632</v>
      </c>
      <c r="I4256" s="157" t="s">
        <v>82</v>
      </c>
      <c r="J4256" s="157" t="s">
        <v>1633</v>
      </c>
    </row>
    <row r="4257" spans="1:10" x14ac:dyDescent="0.35">
      <c r="A4257" s="157" t="s">
        <v>10</v>
      </c>
      <c r="B4257" s="157" t="s">
        <v>2623</v>
      </c>
      <c r="C4257" s="227" t="s">
        <v>89</v>
      </c>
      <c r="D4257" s="227">
        <v>151.07</v>
      </c>
      <c r="E4257" s="227" t="s">
        <v>61</v>
      </c>
      <c r="F4257" s="157" t="s">
        <v>62</v>
      </c>
      <c r="G4257" s="157" t="s">
        <v>80</v>
      </c>
      <c r="H4257" s="157" t="s">
        <v>1632</v>
      </c>
      <c r="I4257" s="157" t="s">
        <v>82</v>
      </c>
      <c r="J4257" s="157" t="s">
        <v>1633</v>
      </c>
    </row>
    <row r="4258" spans="1:10" x14ac:dyDescent="0.35">
      <c r="A4258" s="157" t="s">
        <v>10</v>
      </c>
      <c r="B4258" s="157" t="s">
        <v>2623</v>
      </c>
      <c r="C4258" s="227" t="s">
        <v>112</v>
      </c>
      <c r="D4258" s="227">
        <v>140.63999999999999</v>
      </c>
      <c r="E4258" s="227" t="s">
        <v>61</v>
      </c>
      <c r="F4258" s="157" t="s">
        <v>62</v>
      </c>
      <c r="G4258" s="157" t="s">
        <v>80</v>
      </c>
      <c r="H4258" s="157" t="s">
        <v>1632</v>
      </c>
      <c r="I4258" s="157" t="s">
        <v>82</v>
      </c>
      <c r="J4258" s="157" t="s">
        <v>1633</v>
      </c>
    </row>
    <row r="4259" spans="1:10" x14ac:dyDescent="0.35">
      <c r="A4259" s="157" t="s">
        <v>10</v>
      </c>
      <c r="B4259" s="157" t="s">
        <v>2623</v>
      </c>
      <c r="C4259" s="227" t="s">
        <v>275</v>
      </c>
      <c r="D4259" s="227">
        <v>143.9</v>
      </c>
      <c r="E4259" s="227" t="s">
        <v>306</v>
      </c>
      <c r="F4259" s="157" t="s">
        <v>307</v>
      </c>
      <c r="G4259" s="157" t="s">
        <v>73</v>
      </c>
      <c r="H4259" s="157" t="s">
        <v>1632</v>
      </c>
      <c r="I4259" s="157" t="s">
        <v>82</v>
      </c>
      <c r="J4259" s="157" t="s">
        <v>1633</v>
      </c>
    </row>
    <row r="4260" spans="1:10" x14ac:dyDescent="0.35">
      <c r="A4260" s="157" t="s">
        <v>10</v>
      </c>
      <c r="B4260" s="157" t="s">
        <v>2623</v>
      </c>
      <c r="C4260" s="227" t="s">
        <v>165</v>
      </c>
      <c r="D4260" s="227">
        <v>144.66999999999999</v>
      </c>
      <c r="E4260" s="227" t="s">
        <v>61</v>
      </c>
      <c r="F4260" s="157" t="s">
        <v>62</v>
      </c>
      <c r="G4260" s="157" t="s">
        <v>80</v>
      </c>
      <c r="H4260" s="157" t="s">
        <v>1632</v>
      </c>
      <c r="I4260" s="157" t="s">
        <v>82</v>
      </c>
      <c r="J4260" s="157" t="s">
        <v>1633</v>
      </c>
    </row>
    <row r="4261" spans="1:10" x14ac:dyDescent="0.35">
      <c r="A4261" s="157" t="s">
        <v>10</v>
      </c>
      <c r="B4261" s="157" t="s">
        <v>2623</v>
      </c>
      <c r="C4261" s="227" t="s">
        <v>209</v>
      </c>
      <c r="D4261" s="227">
        <v>435.37</v>
      </c>
      <c r="E4261" s="227" t="s">
        <v>95</v>
      </c>
      <c r="F4261" s="157" t="s">
        <v>96</v>
      </c>
      <c r="G4261" s="157" t="s">
        <v>80</v>
      </c>
      <c r="H4261" s="157" t="s">
        <v>1632</v>
      </c>
      <c r="I4261" s="157" t="s">
        <v>82</v>
      </c>
      <c r="J4261" s="157" t="s">
        <v>1633</v>
      </c>
    </row>
    <row r="4262" spans="1:10" x14ac:dyDescent="0.35">
      <c r="A4262" s="157" t="s">
        <v>10</v>
      </c>
      <c r="B4262" s="157" t="s">
        <v>2623</v>
      </c>
      <c r="C4262" s="227" t="s">
        <v>379</v>
      </c>
      <c r="D4262" s="227">
        <v>963.32</v>
      </c>
      <c r="E4262" s="227" t="s">
        <v>31</v>
      </c>
      <c r="F4262" s="157" t="s">
        <v>32</v>
      </c>
      <c r="G4262" s="157" t="s">
        <v>13</v>
      </c>
      <c r="H4262" s="157" t="s">
        <v>14</v>
      </c>
      <c r="I4262" s="157" t="s">
        <v>15</v>
      </c>
      <c r="J4262" s="157" t="s">
        <v>16</v>
      </c>
    </row>
    <row r="4263" spans="1:10" x14ac:dyDescent="0.35">
      <c r="A4263" s="157" t="s">
        <v>10</v>
      </c>
      <c r="B4263" s="157" t="s">
        <v>2623</v>
      </c>
      <c r="C4263" s="227" t="s">
        <v>399</v>
      </c>
      <c r="D4263" s="227">
        <v>61.12</v>
      </c>
      <c r="E4263" s="227" t="s">
        <v>55</v>
      </c>
      <c r="F4263" s="157" t="s">
        <v>56</v>
      </c>
      <c r="G4263" s="157" t="s">
        <v>13</v>
      </c>
      <c r="H4263" s="157" t="s">
        <v>57</v>
      </c>
      <c r="I4263" s="157" t="s">
        <v>15</v>
      </c>
      <c r="J4263" s="157" t="s">
        <v>58</v>
      </c>
    </row>
    <row r="4264" spans="1:10" x14ac:dyDescent="0.35">
      <c r="A4264" s="157" t="s">
        <v>10</v>
      </c>
      <c r="B4264" s="157" t="s">
        <v>2623</v>
      </c>
      <c r="C4264" s="227" t="s">
        <v>2659</v>
      </c>
      <c r="D4264" s="227">
        <v>79.94</v>
      </c>
      <c r="E4264" s="227" t="s">
        <v>33</v>
      </c>
      <c r="F4264" s="157" t="s">
        <v>34</v>
      </c>
      <c r="G4264" s="157" t="s">
        <v>13</v>
      </c>
      <c r="H4264" s="157" t="s">
        <v>14</v>
      </c>
      <c r="I4264" s="157" t="s">
        <v>15</v>
      </c>
      <c r="J4264" s="157" t="s">
        <v>16</v>
      </c>
    </row>
    <row r="4265" spans="1:10" x14ac:dyDescent="0.35">
      <c r="A4265" s="157" t="s">
        <v>10</v>
      </c>
      <c r="B4265" s="157" t="s">
        <v>2623</v>
      </c>
      <c r="C4265" s="227" t="s">
        <v>2660</v>
      </c>
      <c r="D4265" s="227">
        <v>133.84</v>
      </c>
      <c r="E4265" s="227" t="s">
        <v>33</v>
      </c>
      <c r="F4265" s="157" t="s">
        <v>34</v>
      </c>
      <c r="G4265" s="157" t="s">
        <v>13</v>
      </c>
      <c r="H4265" s="157" t="s">
        <v>14</v>
      </c>
      <c r="I4265" s="157" t="s">
        <v>15</v>
      </c>
      <c r="J4265" s="157" t="s">
        <v>16</v>
      </c>
    </row>
    <row r="4266" spans="1:10" x14ac:dyDescent="0.35">
      <c r="A4266" s="157" t="s">
        <v>10</v>
      </c>
      <c r="B4266" s="157" t="s">
        <v>2623</v>
      </c>
      <c r="C4266" s="227" t="s">
        <v>337</v>
      </c>
      <c r="D4266" s="227">
        <v>3499.25</v>
      </c>
      <c r="E4266" s="227" t="s">
        <v>18</v>
      </c>
      <c r="F4266" s="157" t="s">
        <v>19</v>
      </c>
      <c r="G4266" s="157" t="s">
        <v>13</v>
      </c>
      <c r="H4266" s="157" t="s">
        <v>14</v>
      </c>
      <c r="I4266" s="157" t="s">
        <v>15</v>
      </c>
      <c r="J4266" s="157" t="s">
        <v>16</v>
      </c>
    </row>
    <row r="4267" spans="1:10" x14ac:dyDescent="0.35">
      <c r="A4267" s="157" t="s">
        <v>10</v>
      </c>
      <c r="B4267" s="157" t="s">
        <v>2623</v>
      </c>
      <c r="C4267" s="227" t="s">
        <v>338</v>
      </c>
      <c r="D4267" s="227">
        <v>1225.3699999999999</v>
      </c>
      <c r="E4267" s="227" t="s">
        <v>18</v>
      </c>
      <c r="F4267" s="157" t="s">
        <v>19</v>
      </c>
      <c r="G4267" s="157" t="s">
        <v>13</v>
      </c>
      <c r="H4267" s="157" t="s">
        <v>14</v>
      </c>
      <c r="I4267" s="157" t="s">
        <v>15</v>
      </c>
      <c r="J4267" s="157" t="s">
        <v>16</v>
      </c>
    </row>
    <row r="4268" spans="1:10" x14ac:dyDescent="0.35">
      <c r="A4268" s="157" t="s">
        <v>10</v>
      </c>
      <c r="B4268" s="157" t="s">
        <v>2623</v>
      </c>
      <c r="C4268" s="227" t="s">
        <v>389</v>
      </c>
      <c r="D4268" s="227">
        <v>266.37</v>
      </c>
      <c r="E4268" s="227" t="s">
        <v>45</v>
      </c>
      <c r="F4268" s="157" t="s">
        <v>46</v>
      </c>
      <c r="G4268" s="157" t="s">
        <v>13</v>
      </c>
      <c r="H4268" s="157" t="s">
        <v>14</v>
      </c>
      <c r="I4268" s="157" t="s">
        <v>15</v>
      </c>
      <c r="J4268" s="157" t="s">
        <v>16</v>
      </c>
    </row>
    <row r="4269" spans="1:10" x14ac:dyDescent="0.35">
      <c r="A4269" s="157" t="s">
        <v>10</v>
      </c>
      <c r="B4269" s="157" t="s">
        <v>2623</v>
      </c>
      <c r="C4269" s="227" t="s">
        <v>1221</v>
      </c>
      <c r="D4269" s="227">
        <v>265.8</v>
      </c>
      <c r="E4269" s="227" t="s">
        <v>47</v>
      </c>
      <c r="F4269" s="157" t="s">
        <v>48</v>
      </c>
      <c r="G4269" s="157" t="s">
        <v>13</v>
      </c>
      <c r="H4269" s="157" t="s">
        <v>14</v>
      </c>
      <c r="I4269" s="157" t="s">
        <v>15</v>
      </c>
      <c r="J4269" s="157" t="s">
        <v>16</v>
      </c>
    </row>
    <row r="4270" spans="1:10" x14ac:dyDescent="0.35">
      <c r="A4270" s="157" t="s">
        <v>10</v>
      </c>
      <c r="B4270" s="157" t="s">
        <v>2623</v>
      </c>
      <c r="C4270" s="227" t="s">
        <v>2661</v>
      </c>
      <c r="D4270" s="227">
        <v>142.61000000000001</v>
      </c>
      <c r="E4270" s="227" t="s">
        <v>194</v>
      </c>
      <c r="F4270" s="157" t="s">
        <v>195</v>
      </c>
      <c r="G4270" s="157" t="s">
        <v>13</v>
      </c>
      <c r="H4270" s="157" t="s">
        <v>192</v>
      </c>
      <c r="I4270" s="157" t="s">
        <v>180</v>
      </c>
      <c r="J4270" s="157" t="s">
        <v>193</v>
      </c>
    </row>
    <row r="4271" spans="1:10" x14ac:dyDescent="0.35">
      <c r="A4271" s="157" t="s">
        <v>10</v>
      </c>
      <c r="B4271" s="157" t="s">
        <v>2623</v>
      </c>
      <c r="C4271" s="227" t="s">
        <v>240</v>
      </c>
      <c r="D4271" s="227">
        <v>188.39</v>
      </c>
      <c r="E4271" s="227" t="s">
        <v>36</v>
      </c>
      <c r="F4271" s="157" t="s">
        <v>37</v>
      </c>
      <c r="G4271" s="157" t="s">
        <v>13</v>
      </c>
      <c r="H4271" s="157" t="s">
        <v>14</v>
      </c>
      <c r="I4271" s="157" t="s">
        <v>15</v>
      </c>
      <c r="J4271" s="157" t="s">
        <v>16</v>
      </c>
    </row>
    <row r="4272" spans="1:10" x14ac:dyDescent="0.35">
      <c r="A4272" s="157" t="s">
        <v>10</v>
      </c>
      <c r="B4272" s="157" t="s">
        <v>2623</v>
      </c>
      <c r="C4272" s="227" t="s">
        <v>350</v>
      </c>
      <c r="D4272" s="227">
        <v>85.57</v>
      </c>
      <c r="E4272" s="227" t="s">
        <v>36</v>
      </c>
      <c r="F4272" s="157" t="s">
        <v>37</v>
      </c>
      <c r="G4272" s="157" t="s">
        <v>13</v>
      </c>
      <c r="H4272" s="157" t="s">
        <v>14</v>
      </c>
      <c r="I4272" s="157" t="s">
        <v>15</v>
      </c>
      <c r="J4272" s="157" t="s">
        <v>16</v>
      </c>
    </row>
    <row r="4273" spans="1:10" x14ac:dyDescent="0.35">
      <c r="A4273" s="157" t="s">
        <v>10</v>
      </c>
      <c r="B4273" s="157" t="s">
        <v>2623</v>
      </c>
      <c r="C4273" s="227" t="s">
        <v>397</v>
      </c>
      <c r="D4273" s="227">
        <v>387.96</v>
      </c>
      <c r="E4273" s="227" t="s">
        <v>50</v>
      </c>
      <c r="F4273" s="157" t="s">
        <v>51</v>
      </c>
      <c r="G4273" s="157" t="s">
        <v>13</v>
      </c>
      <c r="H4273" s="157" t="s">
        <v>14</v>
      </c>
      <c r="I4273" s="157" t="s">
        <v>15</v>
      </c>
      <c r="J4273" s="157" t="s">
        <v>16</v>
      </c>
    </row>
    <row r="4274" spans="1:10" x14ac:dyDescent="0.35">
      <c r="A4274" s="157" t="s">
        <v>10</v>
      </c>
      <c r="B4274" s="157" t="s">
        <v>2623</v>
      </c>
      <c r="C4274" s="227" t="s">
        <v>221</v>
      </c>
      <c r="D4274" s="227">
        <v>188.66</v>
      </c>
      <c r="E4274" s="227" t="s">
        <v>50</v>
      </c>
      <c r="F4274" s="157" t="s">
        <v>51</v>
      </c>
      <c r="G4274" s="157" t="s">
        <v>13</v>
      </c>
      <c r="H4274" s="157" t="s">
        <v>14</v>
      </c>
      <c r="I4274" s="157" t="s">
        <v>15</v>
      </c>
      <c r="J4274" s="157" t="s">
        <v>16</v>
      </c>
    </row>
    <row r="4275" spans="1:10" x14ac:dyDescent="0.35">
      <c r="A4275" s="157" t="s">
        <v>10</v>
      </c>
      <c r="B4275" s="157" t="s">
        <v>2623</v>
      </c>
      <c r="C4275" s="227" t="s">
        <v>2662</v>
      </c>
      <c r="D4275" s="227">
        <v>182.06</v>
      </c>
      <c r="E4275" s="227" t="s">
        <v>50</v>
      </c>
      <c r="F4275" s="157" t="s">
        <v>51</v>
      </c>
      <c r="G4275" s="157" t="s">
        <v>13</v>
      </c>
      <c r="H4275" s="157" t="s">
        <v>14</v>
      </c>
      <c r="I4275" s="157" t="s">
        <v>15</v>
      </c>
      <c r="J4275" s="157" t="s">
        <v>16</v>
      </c>
    </row>
    <row r="4276" spans="1:10" x14ac:dyDescent="0.35">
      <c r="A4276" s="157" t="s">
        <v>10</v>
      </c>
      <c r="B4276" s="157" t="s">
        <v>2623</v>
      </c>
      <c r="C4276" s="227" t="s">
        <v>2663</v>
      </c>
      <c r="D4276" s="227">
        <v>124.48</v>
      </c>
      <c r="E4276" s="227" t="s">
        <v>50</v>
      </c>
      <c r="F4276" s="157" t="s">
        <v>51</v>
      </c>
      <c r="G4276" s="157" t="s">
        <v>13</v>
      </c>
      <c r="H4276" s="157" t="s">
        <v>14</v>
      </c>
      <c r="I4276" s="157" t="s">
        <v>15</v>
      </c>
      <c r="J4276" s="157" t="s">
        <v>16</v>
      </c>
    </row>
    <row r="4277" spans="1:10" x14ac:dyDescent="0.35">
      <c r="A4277" s="157" t="s">
        <v>10</v>
      </c>
      <c r="B4277" s="157" t="s">
        <v>2623</v>
      </c>
      <c r="C4277" s="227" t="s">
        <v>367</v>
      </c>
      <c r="D4277" s="227">
        <v>302.24</v>
      </c>
      <c r="E4277" s="227" t="s">
        <v>86</v>
      </c>
      <c r="F4277" s="157" t="s">
        <v>87</v>
      </c>
      <c r="G4277" s="157" t="s">
        <v>80</v>
      </c>
      <c r="H4277" s="157" t="s">
        <v>1632</v>
      </c>
      <c r="I4277" s="157" t="s">
        <v>82</v>
      </c>
      <c r="J4277" s="157" t="s">
        <v>1633</v>
      </c>
    </row>
    <row r="4278" spans="1:10" x14ac:dyDescent="0.35">
      <c r="A4278" s="157" t="s">
        <v>10</v>
      </c>
      <c r="B4278" s="157" t="s">
        <v>2623</v>
      </c>
      <c r="C4278" s="227" t="s">
        <v>802</v>
      </c>
      <c r="D4278" s="227">
        <v>141.69</v>
      </c>
      <c r="E4278" s="227" t="s">
        <v>65</v>
      </c>
      <c r="F4278" s="157" t="s">
        <v>66</v>
      </c>
      <c r="G4278" s="157" t="s">
        <v>80</v>
      </c>
      <c r="H4278" s="157" t="s">
        <v>1632</v>
      </c>
      <c r="I4278" s="157" t="s">
        <v>82</v>
      </c>
      <c r="J4278" s="157" t="s">
        <v>1633</v>
      </c>
    </row>
    <row r="4279" spans="1:10" x14ac:dyDescent="0.35">
      <c r="A4279" s="157" t="s">
        <v>10</v>
      </c>
      <c r="B4279" s="157" t="s">
        <v>2623</v>
      </c>
      <c r="C4279" s="227" t="s">
        <v>1313</v>
      </c>
      <c r="D4279" s="227">
        <v>119.57</v>
      </c>
      <c r="E4279" s="227" t="s">
        <v>65</v>
      </c>
      <c r="F4279" s="157" t="s">
        <v>66</v>
      </c>
      <c r="G4279" s="157" t="s">
        <v>80</v>
      </c>
      <c r="H4279" s="157" t="s">
        <v>1632</v>
      </c>
      <c r="I4279" s="157" t="s">
        <v>82</v>
      </c>
      <c r="J4279" s="157" t="s">
        <v>1633</v>
      </c>
    </row>
    <row r="4280" spans="1:10" x14ac:dyDescent="0.35">
      <c r="A4280" s="157" t="s">
        <v>10</v>
      </c>
      <c r="B4280" s="157" t="s">
        <v>2623</v>
      </c>
      <c r="C4280" s="227" t="s">
        <v>1314</v>
      </c>
      <c r="D4280" s="227">
        <v>106.55</v>
      </c>
      <c r="E4280" s="227" t="s">
        <v>65</v>
      </c>
      <c r="F4280" s="157" t="s">
        <v>66</v>
      </c>
      <c r="G4280" s="157" t="s">
        <v>80</v>
      </c>
      <c r="H4280" s="157" t="s">
        <v>1632</v>
      </c>
      <c r="I4280" s="157" t="s">
        <v>82</v>
      </c>
      <c r="J4280" s="157" t="s">
        <v>1633</v>
      </c>
    </row>
    <row r="4281" spans="1:10" x14ac:dyDescent="0.35">
      <c r="A4281" s="157" t="s">
        <v>10</v>
      </c>
      <c r="B4281" s="157" t="s">
        <v>2623</v>
      </c>
      <c r="C4281" s="227" t="s">
        <v>1316</v>
      </c>
      <c r="D4281" s="227">
        <v>117.79</v>
      </c>
      <c r="E4281" s="227" t="s">
        <v>65</v>
      </c>
      <c r="F4281" s="157" t="s">
        <v>66</v>
      </c>
      <c r="G4281" s="157" t="s">
        <v>80</v>
      </c>
      <c r="H4281" s="157" t="s">
        <v>1632</v>
      </c>
      <c r="I4281" s="157" t="s">
        <v>82</v>
      </c>
      <c r="J4281" s="157" t="s">
        <v>1633</v>
      </c>
    </row>
    <row r="4282" spans="1:10" x14ac:dyDescent="0.35">
      <c r="A4282" s="157" t="s">
        <v>10</v>
      </c>
      <c r="B4282" s="157" t="s">
        <v>2623</v>
      </c>
      <c r="C4282" s="227" t="s">
        <v>1326</v>
      </c>
      <c r="D4282" s="227">
        <v>125.96</v>
      </c>
      <c r="E4282" s="227" t="s">
        <v>65</v>
      </c>
      <c r="F4282" s="157" t="s">
        <v>66</v>
      </c>
      <c r="G4282" s="157" t="s">
        <v>80</v>
      </c>
      <c r="H4282" s="157" t="s">
        <v>1632</v>
      </c>
      <c r="I4282" s="157" t="s">
        <v>82</v>
      </c>
      <c r="J4282" s="157" t="s">
        <v>1633</v>
      </c>
    </row>
    <row r="4283" spans="1:10" x14ac:dyDescent="0.35">
      <c r="A4283" s="157" t="s">
        <v>10</v>
      </c>
      <c r="B4283" s="157" t="s">
        <v>2623</v>
      </c>
      <c r="C4283" s="227" t="s">
        <v>1268</v>
      </c>
      <c r="D4283" s="227">
        <v>129.97</v>
      </c>
      <c r="E4283" s="227" t="s">
        <v>65</v>
      </c>
      <c r="F4283" s="157" t="s">
        <v>66</v>
      </c>
      <c r="G4283" s="157" t="s">
        <v>80</v>
      </c>
      <c r="H4283" s="157" t="s">
        <v>1632</v>
      </c>
      <c r="I4283" s="157" t="s">
        <v>82</v>
      </c>
      <c r="J4283" s="157" t="s">
        <v>1633</v>
      </c>
    </row>
    <row r="4284" spans="1:10" x14ac:dyDescent="0.35">
      <c r="A4284" s="157" t="s">
        <v>10</v>
      </c>
      <c r="B4284" s="157" t="s">
        <v>2623</v>
      </c>
      <c r="C4284" s="227" t="s">
        <v>2664</v>
      </c>
      <c r="D4284" s="227">
        <v>355.48</v>
      </c>
      <c r="E4284" s="227" t="s">
        <v>65</v>
      </c>
      <c r="F4284" s="157" t="s">
        <v>66</v>
      </c>
      <c r="G4284" s="157" t="s">
        <v>80</v>
      </c>
      <c r="H4284" s="157" t="s">
        <v>1632</v>
      </c>
      <c r="I4284" s="157" t="s">
        <v>82</v>
      </c>
      <c r="J4284" s="157" t="s">
        <v>1633</v>
      </c>
    </row>
    <row r="4285" spans="1:10" x14ac:dyDescent="0.35">
      <c r="A4285" s="157" t="s">
        <v>10</v>
      </c>
      <c r="B4285" s="157" t="s">
        <v>2623</v>
      </c>
      <c r="C4285" s="227" t="s">
        <v>2665</v>
      </c>
      <c r="D4285" s="227">
        <v>101.77</v>
      </c>
      <c r="E4285" s="227" t="s">
        <v>116</v>
      </c>
      <c r="F4285" s="157" t="s">
        <v>117</v>
      </c>
      <c r="G4285" s="157" t="s">
        <v>73</v>
      </c>
      <c r="H4285" s="157" t="s">
        <v>1632</v>
      </c>
      <c r="I4285" s="157" t="s">
        <v>82</v>
      </c>
      <c r="J4285" s="157" t="s">
        <v>1633</v>
      </c>
    </row>
    <row r="4286" spans="1:10" x14ac:dyDescent="0.35">
      <c r="A4286" s="157" t="s">
        <v>10</v>
      </c>
      <c r="B4286" s="157" t="s">
        <v>2623</v>
      </c>
      <c r="C4286" s="227" t="s">
        <v>368</v>
      </c>
      <c r="D4286" s="227">
        <v>435.41</v>
      </c>
      <c r="E4286" s="227" t="s">
        <v>75</v>
      </c>
      <c r="F4286" s="157" t="s">
        <v>76</v>
      </c>
      <c r="G4286" s="157" t="s">
        <v>73</v>
      </c>
      <c r="H4286" s="157" t="s">
        <v>1632</v>
      </c>
      <c r="I4286" s="157" t="s">
        <v>82</v>
      </c>
      <c r="J4286" s="157" t="s">
        <v>1633</v>
      </c>
    </row>
    <row r="4287" spans="1:10" x14ac:dyDescent="0.35">
      <c r="A4287" s="157" t="s">
        <v>10</v>
      </c>
      <c r="B4287" s="157" t="s">
        <v>2623</v>
      </c>
      <c r="C4287" s="227" t="s">
        <v>355</v>
      </c>
      <c r="D4287" s="227">
        <v>78.72</v>
      </c>
      <c r="E4287" s="227" t="s">
        <v>65</v>
      </c>
      <c r="F4287" s="157" t="s">
        <v>66</v>
      </c>
      <c r="G4287" s="157" t="s">
        <v>80</v>
      </c>
      <c r="H4287" s="157" t="s">
        <v>1632</v>
      </c>
      <c r="I4287" s="157" t="s">
        <v>82</v>
      </c>
      <c r="J4287" s="157" t="s">
        <v>1633</v>
      </c>
    </row>
    <row r="4288" spans="1:10" x14ac:dyDescent="0.35">
      <c r="A4288" s="157" t="s">
        <v>10</v>
      </c>
      <c r="B4288" s="157" t="s">
        <v>2623</v>
      </c>
      <c r="C4288" s="227" t="s">
        <v>356</v>
      </c>
      <c r="D4288" s="227">
        <v>78.17</v>
      </c>
      <c r="E4288" s="227" t="s">
        <v>65</v>
      </c>
      <c r="F4288" s="157" t="s">
        <v>66</v>
      </c>
      <c r="G4288" s="157" t="s">
        <v>80</v>
      </c>
      <c r="H4288" s="157" t="s">
        <v>1632</v>
      </c>
      <c r="I4288" s="157" t="s">
        <v>82</v>
      </c>
      <c r="J4288" s="157" t="s">
        <v>1633</v>
      </c>
    </row>
    <row r="4289" spans="1:10" x14ac:dyDescent="0.35">
      <c r="A4289" s="157" t="s">
        <v>10</v>
      </c>
      <c r="B4289" s="157" t="s">
        <v>2623</v>
      </c>
      <c r="C4289" s="227" t="s">
        <v>493</v>
      </c>
      <c r="D4289" s="227">
        <v>868.9</v>
      </c>
      <c r="E4289" s="227" t="s">
        <v>75</v>
      </c>
      <c r="F4289" s="157" t="s">
        <v>76</v>
      </c>
      <c r="G4289" s="157" t="s">
        <v>73</v>
      </c>
      <c r="H4289" s="157" t="s">
        <v>1632</v>
      </c>
      <c r="I4289" s="157" t="s">
        <v>82</v>
      </c>
      <c r="J4289" s="157" t="s">
        <v>1633</v>
      </c>
    </row>
    <row r="4290" spans="1:10" x14ac:dyDescent="0.35">
      <c r="A4290" s="157" t="s">
        <v>10</v>
      </c>
      <c r="B4290" s="157" t="s">
        <v>2623</v>
      </c>
      <c r="C4290" s="227" t="s">
        <v>458</v>
      </c>
      <c r="D4290" s="227">
        <v>243.87</v>
      </c>
      <c r="E4290" s="227" t="s">
        <v>306</v>
      </c>
      <c r="F4290" s="157" t="s">
        <v>307</v>
      </c>
      <c r="G4290" s="157" t="s">
        <v>73</v>
      </c>
      <c r="H4290" s="157" t="s">
        <v>1632</v>
      </c>
      <c r="I4290" s="157" t="s">
        <v>82</v>
      </c>
      <c r="J4290" s="157" t="s">
        <v>1633</v>
      </c>
    </row>
    <row r="4291" spans="1:10" x14ac:dyDescent="0.35">
      <c r="A4291" s="157" t="s">
        <v>10</v>
      </c>
      <c r="B4291" s="157" t="s">
        <v>2623</v>
      </c>
      <c r="C4291" s="227" t="s">
        <v>459</v>
      </c>
      <c r="D4291" s="227">
        <v>67.27</v>
      </c>
      <c r="E4291" s="227" t="s">
        <v>196</v>
      </c>
      <c r="F4291" s="157" t="s">
        <v>197</v>
      </c>
      <c r="G4291" s="157" t="s">
        <v>73</v>
      </c>
      <c r="H4291" s="157" t="s">
        <v>1632</v>
      </c>
      <c r="I4291" s="157" t="s">
        <v>82</v>
      </c>
      <c r="J4291" s="157" t="s">
        <v>1633</v>
      </c>
    </row>
    <row r="4292" spans="1:10" x14ac:dyDescent="0.35">
      <c r="A4292" s="157" t="s">
        <v>10</v>
      </c>
      <c r="B4292" s="157" t="s">
        <v>2623</v>
      </c>
      <c r="C4292" s="227" t="s">
        <v>460</v>
      </c>
      <c r="D4292" s="227">
        <v>81.59</v>
      </c>
      <c r="E4292" s="227" t="s">
        <v>203</v>
      </c>
      <c r="F4292" s="157" t="s">
        <v>204</v>
      </c>
      <c r="G4292" s="157" t="s">
        <v>73</v>
      </c>
      <c r="H4292" s="157" t="s">
        <v>1632</v>
      </c>
      <c r="I4292" s="157" t="s">
        <v>82</v>
      </c>
      <c r="J4292" s="157" t="s">
        <v>1633</v>
      </c>
    </row>
    <row r="4293" spans="1:10" x14ac:dyDescent="0.35">
      <c r="A4293" s="157" t="s">
        <v>10</v>
      </c>
      <c r="B4293" s="157" t="s">
        <v>2623</v>
      </c>
      <c r="C4293" s="227" t="s">
        <v>2666</v>
      </c>
      <c r="D4293" s="227">
        <v>79.33</v>
      </c>
      <c r="E4293" s="227" t="s">
        <v>203</v>
      </c>
      <c r="F4293" s="157" t="s">
        <v>204</v>
      </c>
      <c r="G4293" s="157" t="s">
        <v>73</v>
      </c>
      <c r="H4293" s="157" t="s">
        <v>1632</v>
      </c>
      <c r="I4293" s="157" t="s">
        <v>82</v>
      </c>
      <c r="J4293" s="157" t="s">
        <v>1633</v>
      </c>
    </row>
    <row r="4294" spans="1:10" x14ac:dyDescent="0.35">
      <c r="A4294" s="157" t="s">
        <v>10</v>
      </c>
      <c r="B4294" s="157" t="s">
        <v>2623</v>
      </c>
      <c r="C4294" s="227" t="s">
        <v>480</v>
      </c>
      <c r="D4294" s="227">
        <v>1290.8</v>
      </c>
      <c r="E4294" s="227" t="s">
        <v>1395</v>
      </c>
      <c r="F4294" s="157" t="s">
        <v>1396</v>
      </c>
      <c r="G4294" s="157" t="s">
        <v>73</v>
      </c>
      <c r="H4294" s="157" t="s">
        <v>1632</v>
      </c>
      <c r="I4294" s="157" t="s">
        <v>82</v>
      </c>
      <c r="J4294" s="157" t="s">
        <v>1633</v>
      </c>
    </row>
    <row r="4295" spans="1:10" x14ac:dyDescent="0.35">
      <c r="A4295" s="157" t="s">
        <v>10</v>
      </c>
      <c r="B4295" s="157" t="s">
        <v>2623</v>
      </c>
      <c r="C4295" s="227" t="s">
        <v>2667</v>
      </c>
      <c r="D4295" s="227">
        <v>475.65</v>
      </c>
      <c r="E4295" s="227" t="s">
        <v>1395</v>
      </c>
      <c r="F4295" s="157" t="s">
        <v>1396</v>
      </c>
      <c r="G4295" s="157" t="s">
        <v>73</v>
      </c>
      <c r="H4295" s="157" t="s">
        <v>1632</v>
      </c>
      <c r="I4295" s="157" t="s">
        <v>82</v>
      </c>
      <c r="J4295" s="157" t="s">
        <v>1633</v>
      </c>
    </row>
    <row r="4296" spans="1:10" x14ac:dyDescent="0.35">
      <c r="A4296" s="157" t="s">
        <v>10</v>
      </c>
      <c r="B4296" s="157" t="s">
        <v>2623</v>
      </c>
      <c r="C4296" s="227" t="s">
        <v>2668</v>
      </c>
      <c r="D4296" s="227">
        <v>345.45</v>
      </c>
      <c r="E4296" s="227" t="s">
        <v>1395</v>
      </c>
      <c r="F4296" s="157" t="s">
        <v>1396</v>
      </c>
      <c r="G4296" s="157" t="s">
        <v>73</v>
      </c>
      <c r="H4296" s="157" t="s">
        <v>1632</v>
      </c>
      <c r="I4296" s="157" t="s">
        <v>82</v>
      </c>
      <c r="J4296" s="157" t="s">
        <v>1633</v>
      </c>
    </row>
    <row r="4297" spans="1:10" x14ac:dyDescent="0.35">
      <c r="A4297" s="157" t="s">
        <v>10</v>
      </c>
      <c r="B4297" s="157" t="s">
        <v>2623</v>
      </c>
      <c r="C4297" s="227" t="s">
        <v>2669</v>
      </c>
      <c r="D4297" s="227">
        <v>355.41</v>
      </c>
      <c r="E4297" s="227" t="s">
        <v>1395</v>
      </c>
      <c r="F4297" s="157" t="s">
        <v>1396</v>
      </c>
      <c r="G4297" s="157" t="s">
        <v>73</v>
      </c>
      <c r="H4297" s="157" t="s">
        <v>1632</v>
      </c>
      <c r="I4297" s="157" t="s">
        <v>82</v>
      </c>
      <c r="J4297" s="157" t="s">
        <v>1633</v>
      </c>
    </row>
    <row r="4298" spans="1:10" x14ac:dyDescent="0.35">
      <c r="A4298" s="157" t="s">
        <v>10</v>
      </c>
      <c r="B4298" s="157" t="s">
        <v>2623</v>
      </c>
      <c r="C4298" s="227" t="s">
        <v>2670</v>
      </c>
      <c r="D4298" s="227">
        <v>350.55</v>
      </c>
      <c r="E4298" s="227" t="s">
        <v>1395</v>
      </c>
      <c r="F4298" s="157" t="s">
        <v>1396</v>
      </c>
      <c r="G4298" s="157" t="s">
        <v>73</v>
      </c>
      <c r="H4298" s="157" t="s">
        <v>1632</v>
      </c>
      <c r="I4298" s="157" t="s">
        <v>82</v>
      </c>
      <c r="J4298" s="157" t="s">
        <v>1633</v>
      </c>
    </row>
    <row r="4299" spans="1:10" x14ac:dyDescent="0.35">
      <c r="A4299" s="157" t="s">
        <v>10</v>
      </c>
      <c r="B4299" s="157" t="s">
        <v>2623</v>
      </c>
      <c r="C4299" s="227" t="s">
        <v>2671</v>
      </c>
      <c r="D4299" s="227">
        <v>355.41</v>
      </c>
      <c r="E4299" s="227" t="s">
        <v>1395</v>
      </c>
      <c r="F4299" s="157" t="s">
        <v>1396</v>
      </c>
      <c r="G4299" s="157" t="s">
        <v>73</v>
      </c>
      <c r="H4299" s="157" t="s">
        <v>1632</v>
      </c>
      <c r="I4299" s="157" t="s">
        <v>82</v>
      </c>
      <c r="J4299" s="157" t="s">
        <v>1633</v>
      </c>
    </row>
    <row r="4300" spans="1:10" x14ac:dyDescent="0.35">
      <c r="A4300" s="157" t="s">
        <v>10</v>
      </c>
      <c r="B4300" s="157" t="s">
        <v>2623</v>
      </c>
      <c r="C4300" s="227" t="s">
        <v>2672</v>
      </c>
      <c r="D4300" s="227">
        <v>379.15</v>
      </c>
      <c r="E4300" s="227" t="s">
        <v>1395</v>
      </c>
      <c r="F4300" s="157" t="s">
        <v>1396</v>
      </c>
      <c r="G4300" s="157" t="s">
        <v>73</v>
      </c>
      <c r="H4300" s="157" t="s">
        <v>1632</v>
      </c>
      <c r="I4300" s="157" t="s">
        <v>82</v>
      </c>
      <c r="J4300" s="157" t="s">
        <v>1633</v>
      </c>
    </row>
    <row r="4301" spans="1:10" x14ac:dyDescent="0.35">
      <c r="A4301" s="157" t="s">
        <v>10</v>
      </c>
      <c r="B4301" s="157" t="s">
        <v>2623</v>
      </c>
      <c r="C4301" s="227" t="s">
        <v>481</v>
      </c>
      <c r="D4301" s="227">
        <v>399</v>
      </c>
      <c r="E4301" s="227" t="s">
        <v>306</v>
      </c>
      <c r="F4301" s="157" t="s">
        <v>307</v>
      </c>
      <c r="G4301" s="157" t="s">
        <v>73</v>
      </c>
      <c r="H4301" s="157" t="s">
        <v>1632</v>
      </c>
      <c r="I4301" s="157" t="s">
        <v>82</v>
      </c>
      <c r="J4301" s="157" t="s">
        <v>1633</v>
      </c>
    </row>
    <row r="4302" spans="1:10" x14ac:dyDescent="0.35">
      <c r="A4302" s="157" t="s">
        <v>10</v>
      </c>
      <c r="B4302" s="157" t="s">
        <v>2623</v>
      </c>
      <c r="C4302" s="227" t="s">
        <v>1078</v>
      </c>
      <c r="D4302" s="227">
        <v>110.63</v>
      </c>
      <c r="E4302" s="227" t="s">
        <v>196</v>
      </c>
      <c r="F4302" s="157" t="s">
        <v>197</v>
      </c>
      <c r="G4302" s="157" t="s">
        <v>73</v>
      </c>
      <c r="H4302" s="157" t="s">
        <v>1632</v>
      </c>
      <c r="I4302" s="157" t="s">
        <v>82</v>
      </c>
      <c r="J4302" s="157" t="s">
        <v>1633</v>
      </c>
    </row>
    <row r="4303" spans="1:10" x14ac:dyDescent="0.35">
      <c r="A4303" s="157" t="s">
        <v>10</v>
      </c>
      <c r="B4303" s="157" t="s">
        <v>2623</v>
      </c>
      <c r="C4303" s="227" t="s">
        <v>2673</v>
      </c>
      <c r="D4303" s="227">
        <v>157.38999999999999</v>
      </c>
      <c r="E4303" s="227" t="s">
        <v>61</v>
      </c>
      <c r="F4303" s="157" t="s">
        <v>62</v>
      </c>
      <c r="G4303" s="157" t="s">
        <v>80</v>
      </c>
      <c r="H4303" s="157" t="s">
        <v>1632</v>
      </c>
      <c r="I4303" s="157" t="s">
        <v>82</v>
      </c>
      <c r="J4303" s="157" t="s">
        <v>1633</v>
      </c>
    </row>
    <row r="4304" spans="1:10" x14ac:dyDescent="0.35">
      <c r="A4304" s="157" t="s">
        <v>10</v>
      </c>
      <c r="B4304" s="157" t="s">
        <v>2623</v>
      </c>
      <c r="C4304" s="227" t="s">
        <v>2674</v>
      </c>
      <c r="D4304" s="227">
        <v>162.03</v>
      </c>
      <c r="E4304" s="227" t="s">
        <v>61</v>
      </c>
      <c r="F4304" s="157" t="s">
        <v>62</v>
      </c>
      <c r="G4304" s="157" t="s">
        <v>80</v>
      </c>
      <c r="H4304" s="157" t="s">
        <v>1632</v>
      </c>
      <c r="I4304" s="157" t="s">
        <v>82</v>
      </c>
      <c r="J4304" s="157" t="s">
        <v>1633</v>
      </c>
    </row>
    <row r="4305" spans="1:10" x14ac:dyDescent="0.35">
      <c r="A4305" s="157" t="s">
        <v>10</v>
      </c>
      <c r="B4305" s="157" t="s">
        <v>2623</v>
      </c>
      <c r="C4305" s="227" t="s">
        <v>2675</v>
      </c>
      <c r="D4305" s="227">
        <v>160.72</v>
      </c>
      <c r="E4305" s="227" t="s">
        <v>147</v>
      </c>
      <c r="F4305" s="157" t="s">
        <v>148</v>
      </c>
      <c r="G4305" s="157" t="s">
        <v>80</v>
      </c>
      <c r="H4305" s="157" t="s">
        <v>1632</v>
      </c>
      <c r="I4305" s="157" t="s">
        <v>82</v>
      </c>
      <c r="J4305" s="157" t="s">
        <v>1633</v>
      </c>
    </row>
    <row r="4306" spans="1:10" x14ac:dyDescent="0.35">
      <c r="A4306" s="157" t="s">
        <v>10</v>
      </c>
      <c r="B4306" s="157" t="s">
        <v>2623</v>
      </c>
      <c r="C4306" s="227" t="s">
        <v>2676</v>
      </c>
      <c r="D4306" s="227">
        <v>104.65</v>
      </c>
      <c r="E4306" s="227" t="s">
        <v>203</v>
      </c>
      <c r="F4306" s="157" t="s">
        <v>204</v>
      </c>
      <c r="G4306" s="157" t="s">
        <v>73</v>
      </c>
      <c r="H4306" s="157" t="s">
        <v>1632</v>
      </c>
      <c r="I4306" s="157" t="s">
        <v>82</v>
      </c>
      <c r="J4306" s="157" t="s">
        <v>1633</v>
      </c>
    </row>
    <row r="4307" spans="1:10" x14ac:dyDescent="0.35">
      <c r="A4307" s="157" t="s">
        <v>10</v>
      </c>
      <c r="B4307" s="157" t="s">
        <v>2623</v>
      </c>
      <c r="C4307" s="227" t="s">
        <v>363</v>
      </c>
      <c r="D4307" s="227">
        <v>236.98</v>
      </c>
      <c r="E4307" s="227" t="s">
        <v>147</v>
      </c>
      <c r="F4307" s="157" t="s">
        <v>148</v>
      </c>
      <c r="G4307" s="157" t="s">
        <v>80</v>
      </c>
      <c r="H4307" s="157" t="s">
        <v>1632</v>
      </c>
      <c r="I4307" s="157" t="s">
        <v>82</v>
      </c>
      <c r="J4307" s="157" t="s">
        <v>1633</v>
      </c>
    </row>
    <row r="4308" spans="1:10" x14ac:dyDescent="0.35">
      <c r="A4308" s="157" t="s">
        <v>10</v>
      </c>
      <c r="B4308" s="157" t="s">
        <v>2623</v>
      </c>
      <c r="C4308" s="227" t="s">
        <v>494</v>
      </c>
      <c r="D4308" s="227">
        <v>133.94</v>
      </c>
      <c r="E4308" s="227" t="s">
        <v>147</v>
      </c>
      <c r="F4308" s="157" t="s">
        <v>148</v>
      </c>
      <c r="G4308" s="157" t="s">
        <v>80</v>
      </c>
      <c r="H4308" s="157" t="s">
        <v>1632</v>
      </c>
      <c r="I4308" s="157" t="s">
        <v>82</v>
      </c>
      <c r="J4308" s="157" t="s">
        <v>1633</v>
      </c>
    </row>
    <row r="4309" spans="1:10" x14ac:dyDescent="0.35">
      <c r="A4309" s="157" t="s">
        <v>10</v>
      </c>
      <c r="B4309" s="157" t="s">
        <v>2623</v>
      </c>
      <c r="C4309" s="227" t="s">
        <v>365</v>
      </c>
      <c r="D4309" s="227">
        <v>151.07</v>
      </c>
      <c r="E4309" s="227" t="s">
        <v>61</v>
      </c>
      <c r="F4309" s="157" t="s">
        <v>62</v>
      </c>
      <c r="G4309" s="157" t="s">
        <v>80</v>
      </c>
      <c r="H4309" s="157" t="s">
        <v>1632</v>
      </c>
      <c r="I4309" s="157" t="s">
        <v>82</v>
      </c>
      <c r="J4309" s="157" t="s">
        <v>1633</v>
      </c>
    </row>
    <row r="4310" spans="1:10" x14ac:dyDescent="0.35">
      <c r="A4310" s="157" t="s">
        <v>10</v>
      </c>
      <c r="B4310" s="157" t="s">
        <v>2623</v>
      </c>
      <c r="C4310" s="227" t="s">
        <v>495</v>
      </c>
      <c r="D4310" s="227">
        <v>269.55</v>
      </c>
      <c r="E4310" s="227" t="s">
        <v>1270</v>
      </c>
      <c r="F4310" s="157" t="s">
        <v>1271</v>
      </c>
      <c r="G4310" s="157" t="s">
        <v>73</v>
      </c>
      <c r="H4310" s="157" t="s">
        <v>1632</v>
      </c>
      <c r="I4310" s="157" t="s">
        <v>82</v>
      </c>
      <c r="J4310" s="157" t="s">
        <v>1633</v>
      </c>
    </row>
    <row r="4311" spans="1:10" x14ac:dyDescent="0.35">
      <c r="A4311" s="157" t="s">
        <v>10</v>
      </c>
      <c r="B4311" s="157" t="s">
        <v>2623</v>
      </c>
      <c r="C4311" s="227" t="s">
        <v>366</v>
      </c>
      <c r="D4311" s="227">
        <v>149.56</v>
      </c>
      <c r="E4311" s="227" t="s">
        <v>61</v>
      </c>
      <c r="F4311" s="157" t="s">
        <v>62</v>
      </c>
      <c r="G4311" s="157" t="s">
        <v>80</v>
      </c>
      <c r="H4311" s="157" t="s">
        <v>1632</v>
      </c>
      <c r="I4311" s="157" t="s">
        <v>82</v>
      </c>
      <c r="J4311" s="157" t="s">
        <v>1633</v>
      </c>
    </row>
    <row r="4312" spans="1:10" x14ac:dyDescent="0.35">
      <c r="A4312" s="157" t="s">
        <v>10</v>
      </c>
      <c r="B4312" s="157" t="s">
        <v>2623</v>
      </c>
      <c r="C4312" s="227" t="s">
        <v>496</v>
      </c>
      <c r="D4312" s="227">
        <v>123.69</v>
      </c>
      <c r="E4312" s="227" t="s">
        <v>203</v>
      </c>
      <c r="F4312" s="157" t="s">
        <v>204</v>
      </c>
      <c r="G4312" s="157" t="s">
        <v>73</v>
      </c>
      <c r="H4312" s="157" t="s">
        <v>1632</v>
      </c>
      <c r="I4312" s="157" t="s">
        <v>82</v>
      </c>
      <c r="J4312" s="157" t="s">
        <v>1633</v>
      </c>
    </row>
    <row r="4313" spans="1:10" x14ac:dyDescent="0.35">
      <c r="A4313" s="157" t="s">
        <v>10</v>
      </c>
      <c r="B4313" s="157" t="s">
        <v>2623</v>
      </c>
      <c r="C4313" s="227" t="s">
        <v>486</v>
      </c>
      <c r="D4313" s="227">
        <v>299.99</v>
      </c>
      <c r="E4313" s="227" t="s">
        <v>203</v>
      </c>
      <c r="F4313" s="157" t="s">
        <v>204</v>
      </c>
      <c r="G4313" s="157" t="s">
        <v>73</v>
      </c>
      <c r="H4313" s="157" t="s">
        <v>1632</v>
      </c>
      <c r="I4313" s="157" t="s">
        <v>82</v>
      </c>
      <c r="J4313" s="157" t="s">
        <v>1633</v>
      </c>
    </row>
    <row r="4314" spans="1:10" x14ac:dyDescent="0.35">
      <c r="A4314" s="157" t="s">
        <v>10</v>
      </c>
      <c r="B4314" s="157" t="s">
        <v>2623</v>
      </c>
      <c r="C4314" s="227" t="s">
        <v>364</v>
      </c>
      <c r="D4314" s="227">
        <v>147.38</v>
      </c>
      <c r="E4314" s="227" t="s">
        <v>203</v>
      </c>
      <c r="F4314" s="157" t="s">
        <v>204</v>
      </c>
      <c r="G4314" s="157" t="s">
        <v>73</v>
      </c>
      <c r="H4314" s="157" t="s">
        <v>1632</v>
      </c>
      <c r="I4314" s="157" t="s">
        <v>82</v>
      </c>
      <c r="J4314" s="157" t="s">
        <v>1633</v>
      </c>
    </row>
    <row r="4315" spans="1:10" x14ac:dyDescent="0.35">
      <c r="A4315" s="157" t="s">
        <v>10</v>
      </c>
      <c r="B4315" s="157" t="s">
        <v>2623</v>
      </c>
      <c r="C4315" s="227" t="s">
        <v>410</v>
      </c>
      <c r="D4315" s="227">
        <v>146.19999999999999</v>
      </c>
      <c r="E4315" s="227" t="s">
        <v>1270</v>
      </c>
      <c r="F4315" s="157" t="s">
        <v>1271</v>
      </c>
      <c r="G4315" s="157" t="s">
        <v>73</v>
      </c>
      <c r="H4315" s="157" t="s">
        <v>1632</v>
      </c>
      <c r="I4315" s="157" t="s">
        <v>82</v>
      </c>
      <c r="J4315" s="157" t="s">
        <v>1633</v>
      </c>
    </row>
    <row r="4316" spans="1:10" x14ac:dyDescent="0.35">
      <c r="A4316" s="157" t="s">
        <v>10</v>
      </c>
      <c r="B4316" s="157" t="s">
        <v>2623</v>
      </c>
      <c r="C4316" s="227" t="s">
        <v>344</v>
      </c>
      <c r="D4316" s="227">
        <v>711.8</v>
      </c>
      <c r="E4316" s="227" t="s">
        <v>75</v>
      </c>
      <c r="F4316" s="157" t="s">
        <v>76</v>
      </c>
      <c r="G4316" s="157" t="s">
        <v>73</v>
      </c>
      <c r="H4316" s="157" t="s">
        <v>1632</v>
      </c>
      <c r="I4316" s="157" t="s">
        <v>82</v>
      </c>
      <c r="J4316" s="157" t="s">
        <v>1633</v>
      </c>
    </row>
    <row r="4317" spans="1:10" x14ac:dyDescent="0.35">
      <c r="A4317" s="157" t="s">
        <v>10</v>
      </c>
      <c r="B4317" s="157" t="s">
        <v>2623</v>
      </c>
      <c r="C4317" s="227" t="s">
        <v>1074</v>
      </c>
      <c r="D4317" s="227">
        <v>249.99</v>
      </c>
      <c r="E4317" s="227" t="s">
        <v>306</v>
      </c>
      <c r="F4317" s="157" t="s">
        <v>307</v>
      </c>
      <c r="G4317" s="157" t="s">
        <v>73</v>
      </c>
      <c r="H4317" s="157" t="s">
        <v>1632</v>
      </c>
      <c r="I4317" s="157" t="s">
        <v>82</v>
      </c>
      <c r="J4317" s="157" t="s">
        <v>1633</v>
      </c>
    </row>
    <row r="4318" spans="1:10" x14ac:dyDescent="0.35">
      <c r="A4318" s="157" t="s">
        <v>10</v>
      </c>
      <c r="B4318" s="157" t="s">
        <v>2623</v>
      </c>
      <c r="C4318" s="227" t="s">
        <v>1075</v>
      </c>
      <c r="D4318" s="227">
        <v>126.89</v>
      </c>
      <c r="E4318" s="227" t="s">
        <v>196</v>
      </c>
      <c r="F4318" s="157" t="s">
        <v>197</v>
      </c>
      <c r="G4318" s="157" t="s">
        <v>73</v>
      </c>
      <c r="H4318" s="157" t="s">
        <v>1632</v>
      </c>
      <c r="I4318" s="157" t="s">
        <v>82</v>
      </c>
      <c r="J4318" s="157" t="s">
        <v>1633</v>
      </c>
    </row>
    <row r="4319" spans="1:10" x14ac:dyDescent="0.35">
      <c r="A4319" s="157" t="s">
        <v>10</v>
      </c>
      <c r="B4319" s="157" t="s">
        <v>2623</v>
      </c>
      <c r="C4319" s="227" t="s">
        <v>2677</v>
      </c>
      <c r="D4319" s="227">
        <v>126.89</v>
      </c>
      <c r="E4319" s="227" t="s">
        <v>196</v>
      </c>
      <c r="F4319" s="157" t="s">
        <v>197</v>
      </c>
      <c r="G4319" s="157" t="s">
        <v>73</v>
      </c>
      <c r="H4319" s="157" t="s">
        <v>1632</v>
      </c>
      <c r="I4319" s="157" t="s">
        <v>82</v>
      </c>
      <c r="J4319" s="157" t="s">
        <v>1633</v>
      </c>
    </row>
    <row r="4320" spans="1:10" x14ac:dyDescent="0.35">
      <c r="A4320" s="157" t="s">
        <v>10</v>
      </c>
      <c r="B4320" s="157" t="s">
        <v>2623</v>
      </c>
      <c r="C4320" s="227" t="s">
        <v>2678</v>
      </c>
      <c r="D4320" s="227">
        <v>126.89</v>
      </c>
      <c r="E4320" s="227" t="s">
        <v>196</v>
      </c>
      <c r="F4320" s="157" t="s">
        <v>197</v>
      </c>
      <c r="G4320" s="157" t="s">
        <v>73</v>
      </c>
      <c r="H4320" s="157" t="s">
        <v>1632</v>
      </c>
      <c r="I4320" s="157" t="s">
        <v>82</v>
      </c>
      <c r="J4320" s="157" t="s">
        <v>1633</v>
      </c>
    </row>
    <row r="4321" spans="1:10" x14ac:dyDescent="0.35">
      <c r="A4321" s="157" t="s">
        <v>10</v>
      </c>
      <c r="B4321" s="157" t="s">
        <v>2623</v>
      </c>
      <c r="C4321" s="227" t="s">
        <v>2679</v>
      </c>
      <c r="D4321" s="227">
        <v>78.3</v>
      </c>
      <c r="E4321" s="227" t="s">
        <v>884</v>
      </c>
      <c r="F4321" s="157" t="s">
        <v>885</v>
      </c>
      <c r="G4321" s="157" t="s">
        <v>73</v>
      </c>
      <c r="H4321" s="157" t="s">
        <v>1632</v>
      </c>
      <c r="I4321" s="157" t="s">
        <v>82</v>
      </c>
      <c r="J4321" s="157" t="s">
        <v>1633</v>
      </c>
    </row>
    <row r="4322" spans="1:10" x14ac:dyDescent="0.35">
      <c r="A4322" s="157" t="s">
        <v>10</v>
      </c>
      <c r="B4322" s="157" t="s">
        <v>2623</v>
      </c>
      <c r="C4322" s="227" t="s">
        <v>452</v>
      </c>
      <c r="D4322" s="227">
        <v>675.86</v>
      </c>
      <c r="E4322" s="227" t="s">
        <v>75</v>
      </c>
      <c r="F4322" s="157" t="s">
        <v>76</v>
      </c>
      <c r="G4322" s="157" t="s">
        <v>73</v>
      </c>
      <c r="H4322" s="157" t="s">
        <v>1632</v>
      </c>
      <c r="I4322" s="157" t="s">
        <v>82</v>
      </c>
      <c r="J4322" s="157" t="s">
        <v>1633</v>
      </c>
    </row>
    <row r="4323" spans="1:10" x14ac:dyDescent="0.35">
      <c r="A4323" s="157" t="s">
        <v>10</v>
      </c>
      <c r="B4323" s="157" t="s">
        <v>2623</v>
      </c>
      <c r="C4323" s="227" t="s">
        <v>1724</v>
      </c>
      <c r="D4323" s="227">
        <v>82.2</v>
      </c>
      <c r="E4323" s="227" t="s">
        <v>203</v>
      </c>
      <c r="F4323" s="157" t="s">
        <v>204</v>
      </c>
      <c r="G4323" s="157" t="s">
        <v>73</v>
      </c>
      <c r="H4323" s="157" t="s">
        <v>1632</v>
      </c>
      <c r="I4323" s="157" t="s">
        <v>82</v>
      </c>
      <c r="J4323" s="157" t="s">
        <v>1633</v>
      </c>
    </row>
    <row r="4324" spans="1:10" x14ac:dyDescent="0.35">
      <c r="A4324" s="157" t="s">
        <v>10</v>
      </c>
      <c r="B4324" s="157" t="s">
        <v>2623</v>
      </c>
      <c r="C4324" s="227" t="s">
        <v>1727</v>
      </c>
      <c r="D4324" s="227">
        <v>84.14</v>
      </c>
      <c r="E4324" s="227" t="s">
        <v>203</v>
      </c>
      <c r="F4324" s="157" t="s">
        <v>204</v>
      </c>
      <c r="G4324" s="157" t="s">
        <v>73</v>
      </c>
      <c r="H4324" s="157" t="s">
        <v>1632</v>
      </c>
      <c r="I4324" s="157" t="s">
        <v>82</v>
      </c>
      <c r="J4324" s="157" t="s">
        <v>1633</v>
      </c>
    </row>
    <row r="4325" spans="1:10" x14ac:dyDescent="0.35">
      <c r="A4325" s="157" t="s">
        <v>10</v>
      </c>
      <c r="B4325" s="157" t="s">
        <v>2623</v>
      </c>
      <c r="C4325" s="227" t="s">
        <v>400</v>
      </c>
      <c r="D4325" s="227">
        <v>712.59</v>
      </c>
      <c r="E4325" s="227" t="s">
        <v>75</v>
      </c>
      <c r="F4325" s="157" t="s">
        <v>76</v>
      </c>
      <c r="G4325" s="157" t="s">
        <v>73</v>
      </c>
      <c r="H4325" s="157" t="s">
        <v>1632</v>
      </c>
      <c r="I4325" s="157" t="s">
        <v>82</v>
      </c>
      <c r="J4325" s="157" t="s">
        <v>1633</v>
      </c>
    </row>
    <row r="4326" spans="1:10" x14ac:dyDescent="0.35">
      <c r="A4326" s="157" t="s">
        <v>10</v>
      </c>
      <c r="B4326" s="157" t="s">
        <v>2623</v>
      </c>
      <c r="C4326" s="227" t="s">
        <v>407</v>
      </c>
      <c r="D4326" s="227">
        <v>240.39</v>
      </c>
      <c r="E4326" s="227" t="s">
        <v>1270</v>
      </c>
      <c r="F4326" s="157" t="s">
        <v>1271</v>
      </c>
      <c r="G4326" s="157" t="s">
        <v>73</v>
      </c>
      <c r="H4326" s="157" t="s">
        <v>1632</v>
      </c>
      <c r="I4326" s="157" t="s">
        <v>82</v>
      </c>
      <c r="J4326" s="157" t="s">
        <v>1633</v>
      </c>
    </row>
    <row r="4327" spans="1:10" x14ac:dyDescent="0.35">
      <c r="A4327" s="157" t="s">
        <v>10</v>
      </c>
      <c r="B4327" s="157" t="s">
        <v>2623</v>
      </c>
      <c r="C4327" s="227" t="s">
        <v>411</v>
      </c>
      <c r="D4327" s="227">
        <v>127.01</v>
      </c>
      <c r="E4327" s="227" t="s">
        <v>1270</v>
      </c>
      <c r="F4327" s="157" t="s">
        <v>1271</v>
      </c>
      <c r="G4327" s="157" t="s">
        <v>73</v>
      </c>
      <c r="H4327" s="157" t="s">
        <v>1632</v>
      </c>
      <c r="I4327" s="157" t="s">
        <v>82</v>
      </c>
      <c r="J4327" s="157" t="s">
        <v>1633</v>
      </c>
    </row>
    <row r="4328" spans="1:10" x14ac:dyDescent="0.35">
      <c r="A4328" s="157" t="s">
        <v>10</v>
      </c>
      <c r="B4328" s="157" t="s">
        <v>2623</v>
      </c>
      <c r="C4328" s="227" t="s">
        <v>408</v>
      </c>
      <c r="D4328" s="227">
        <v>1322.67</v>
      </c>
      <c r="E4328" s="227" t="s">
        <v>75</v>
      </c>
      <c r="F4328" s="157" t="s">
        <v>76</v>
      </c>
      <c r="G4328" s="157" t="s">
        <v>73</v>
      </c>
      <c r="H4328" s="157" t="s">
        <v>1632</v>
      </c>
      <c r="I4328" s="157" t="s">
        <v>82</v>
      </c>
      <c r="J4328" s="157" t="s">
        <v>1633</v>
      </c>
    </row>
    <row r="4329" spans="1:10" x14ac:dyDescent="0.35">
      <c r="A4329" s="157" t="s">
        <v>10</v>
      </c>
      <c r="B4329" s="157" t="s">
        <v>2623</v>
      </c>
      <c r="C4329" s="227" t="s">
        <v>406</v>
      </c>
      <c r="D4329" s="227">
        <v>681.53</v>
      </c>
      <c r="E4329" s="227" t="s">
        <v>75</v>
      </c>
      <c r="F4329" s="157" t="s">
        <v>76</v>
      </c>
      <c r="G4329" s="157" t="s">
        <v>73</v>
      </c>
      <c r="H4329" s="157" t="s">
        <v>1632</v>
      </c>
      <c r="I4329" s="157" t="s">
        <v>82</v>
      </c>
      <c r="J4329" s="157" t="s">
        <v>1633</v>
      </c>
    </row>
    <row r="4330" spans="1:10" x14ac:dyDescent="0.35">
      <c r="A4330" s="157" t="s">
        <v>10</v>
      </c>
      <c r="B4330" s="157" t="s">
        <v>2623</v>
      </c>
      <c r="C4330" s="227" t="s">
        <v>1112</v>
      </c>
      <c r="D4330" s="227">
        <v>233.78</v>
      </c>
      <c r="E4330" s="227" t="s">
        <v>306</v>
      </c>
      <c r="F4330" s="157" t="s">
        <v>307</v>
      </c>
      <c r="G4330" s="157" t="s">
        <v>73</v>
      </c>
      <c r="H4330" s="157" t="s">
        <v>1632</v>
      </c>
      <c r="I4330" s="157" t="s">
        <v>82</v>
      </c>
      <c r="J4330" s="157" t="s">
        <v>1633</v>
      </c>
    </row>
    <row r="4331" spans="1:10" x14ac:dyDescent="0.35">
      <c r="A4331" s="157" t="s">
        <v>10</v>
      </c>
      <c r="B4331" s="157" t="s">
        <v>2623</v>
      </c>
      <c r="C4331" s="227" t="s">
        <v>1732</v>
      </c>
      <c r="D4331" s="227">
        <v>82.79</v>
      </c>
      <c r="E4331" s="227" t="s">
        <v>203</v>
      </c>
      <c r="F4331" s="157" t="s">
        <v>204</v>
      </c>
      <c r="G4331" s="157" t="s">
        <v>73</v>
      </c>
      <c r="H4331" s="157" t="s">
        <v>1632</v>
      </c>
      <c r="I4331" s="157" t="s">
        <v>82</v>
      </c>
      <c r="J4331" s="157" t="s">
        <v>1633</v>
      </c>
    </row>
    <row r="4332" spans="1:10" x14ac:dyDescent="0.35">
      <c r="A4332" s="157" t="s">
        <v>10</v>
      </c>
      <c r="B4332" s="157" t="s">
        <v>2623</v>
      </c>
      <c r="C4332" s="227" t="s">
        <v>2680</v>
      </c>
      <c r="D4332" s="227">
        <v>78.319999999999993</v>
      </c>
      <c r="E4332" s="227" t="s">
        <v>203</v>
      </c>
      <c r="F4332" s="157" t="s">
        <v>204</v>
      </c>
      <c r="G4332" s="157" t="s">
        <v>73</v>
      </c>
      <c r="H4332" s="157" t="s">
        <v>1632</v>
      </c>
      <c r="I4332" s="157" t="s">
        <v>82</v>
      </c>
      <c r="J4332" s="157" t="s">
        <v>1633</v>
      </c>
    </row>
    <row r="4333" spans="1:10" x14ac:dyDescent="0.35">
      <c r="A4333" s="157" t="s">
        <v>10</v>
      </c>
      <c r="B4333" s="157" t="s">
        <v>2623</v>
      </c>
      <c r="C4333" s="227" t="s">
        <v>439</v>
      </c>
      <c r="D4333" s="227">
        <v>118.85</v>
      </c>
      <c r="E4333" s="227" t="s">
        <v>196</v>
      </c>
      <c r="F4333" s="157" t="s">
        <v>197</v>
      </c>
      <c r="G4333" s="157" t="s">
        <v>73</v>
      </c>
      <c r="H4333" s="157" t="s">
        <v>1632</v>
      </c>
      <c r="I4333" s="157" t="s">
        <v>82</v>
      </c>
      <c r="J4333" s="157" t="s">
        <v>1633</v>
      </c>
    </row>
    <row r="4334" spans="1:10" x14ac:dyDescent="0.35">
      <c r="A4334" s="157" t="s">
        <v>10</v>
      </c>
      <c r="B4334" s="157" t="s">
        <v>2623</v>
      </c>
      <c r="C4334" s="227" t="s">
        <v>402</v>
      </c>
      <c r="D4334" s="227">
        <v>140.63999999999999</v>
      </c>
      <c r="E4334" s="227" t="s">
        <v>61</v>
      </c>
      <c r="F4334" s="157" t="s">
        <v>62</v>
      </c>
      <c r="G4334" s="157" t="s">
        <v>80</v>
      </c>
      <c r="H4334" s="157" t="s">
        <v>1632</v>
      </c>
      <c r="I4334" s="157" t="s">
        <v>82</v>
      </c>
      <c r="J4334" s="157" t="s">
        <v>1633</v>
      </c>
    </row>
    <row r="4335" spans="1:10" x14ac:dyDescent="0.35">
      <c r="A4335" s="157" t="s">
        <v>10</v>
      </c>
      <c r="B4335" s="157" t="s">
        <v>2623</v>
      </c>
      <c r="C4335" s="227" t="s">
        <v>404</v>
      </c>
      <c r="D4335" s="227">
        <v>144.66999999999999</v>
      </c>
      <c r="E4335" s="227" t="s">
        <v>61</v>
      </c>
      <c r="F4335" s="157" t="s">
        <v>62</v>
      </c>
      <c r="G4335" s="157" t="s">
        <v>80</v>
      </c>
      <c r="H4335" s="157" t="s">
        <v>1632</v>
      </c>
      <c r="I4335" s="157" t="s">
        <v>82</v>
      </c>
      <c r="J4335" s="157" t="s">
        <v>1633</v>
      </c>
    </row>
    <row r="4336" spans="1:10" x14ac:dyDescent="0.35">
      <c r="A4336" s="157" t="s">
        <v>10</v>
      </c>
      <c r="B4336" s="157" t="s">
        <v>2623</v>
      </c>
      <c r="C4336" s="227" t="s">
        <v>440</v>
      </c>
      <c r="D4336" s="227">
        <v>434.38</v>
      </c>
      <c r="E4336" s="227" t="s">
        <v>95</v>
      </c>
      <c r="F4336" s="157" t="s">
        <v>96</v>
      </c>
      <c r="G4336" s="157" t="s">
        <v>80</v>
      </c>
      <c r="H4336" s="157" t="s">
        <v>1632</v>
      </c>
      <c r="I4336" s="157" t="s">
        <v>82</v>
      </c>
      <c r="J4336" s="157" t="s">
        <v>1633</v>
      </c>
    </row>
    <row r="4337" spans="1:10" x14ac:dyDescent="0.35">
      <c r="A4337" s="157" t="s">
        <v>10</v>
      </c>
      <c r="B4337" s="157" t="s">
        <v>2623</v>
      </c>
      <c r="C4337" s="227" t="s">
        <v>349</v>
      </c>
      <c r="D4337" s="227">
        <v>1240.8800000000001</v>
      </c>
      <c r="E4337" s="227" t="s">
        <v>31</v>
      </c>
      <c r="F4337" s="157" t="s">
        <v>32</v>
      </c>
      <c r="G4337" s="157" t="s">
        <v>13</v>
      </c>
      <c r="H4337" s="157" t="s">
        <v>14</v>
      </c>
      <c r="I4337" s="157" t="s">
        <v>15</v>
      </c>
      <c r="J4337" s="157" t="s">
        <v>16</v>
      </c>
    </row>
    <row r="4338" spans="1:10" x14ac:dyDescent="0.35">
      <c r="A4338" s="157" t="s">
        <v>10</v>
      </c>
      <c r="B4338" s="157" t="s">
        <v>2623</v>
      </c>
      <c r="C4338" s="227" t="s">
        <v>1318</v>
      </c>
      <c r="D4338" s="227">
        <v>1475</v>
      </c>
      <c r="E4338" s="227" t="s">
        <v>1681</v>
      </c>
      <c r="F4338" s="157" t="s">
        <v>1682</v>
      </c>
      <c r="G4338" s="157" t="s">
        <v>309</v>
      </c>
      <c r="H4338" s="157" t="s">
        <v>1632</v>
      </c>
      <c r="I4338" s="157" t="s">
        <v>82</v>
      </c>
      <c r="J4338" s="157" t="s">
        <v>1633</v>
      </c>
    </row>
    <row r="4339" spans="1:10" x14ac:dyDescent="0.35">
      <c r="A4339" s="157" t="s">
        <v>10</v>
      </c>
      <c r="B4339" s="157" t="s">
        <v>2623</v>
      </c>
      <c r="C4339" s="227" t="s">
        <v>2681</v>
      </c>
      <c r="D4339" s="227">
        <v>61.12</v>
      </c>
      <c r="E4339" s="227" t="s">
        <v>55</v>
      </c>
      <c r="F4339" s="157" t="s">
        <v>56</v>
      </c>
      <c r="G4339" s="157" t="s">
        <v>13</v>
      </c>
      <c r="H4339" s="157" t="s">
        <v>57</v>
      </c>
      <c r="I4339" s="157" t="s">
        <v>15</v>
      </c>
      <c r="J4339" s="157" t="s">
        <v>58</v>
      </c>
    </row>
    <row r="4340" spans="1:10" x14ac:dyDescent="0.35">
      <c r="A4340" s="157" t="s">
        <v>10</v>
      </c>
      <c r="B4340" s="157" t="s">
        <v>2623</v>
      </c>
      <c r="C4340" s="227" t="s">
        <v>2682</v>
      </c>
      <c r="D4340" s="227">
        <v>79.7</v>
      </c>
      <c r="E4340" s="227" t="s">
        <v>33</v>
      </c>
      <c r="F4340" s="157" t="s">
        <v>34</v>
      </c>
      <c r="G4340" s="157" t="s">
        <v>13</v>
      </c>
      <c r="H4340" s="157" t="s">
        <v>14</v>
      </c>
      <c r="I4340" s="157" t="s">
        <v>15</v>
      </c>
      <c r="J4340" s="157" t="s">
        <v>16</v>
      </c>
    </row>
    <row r="4341" spans="1:10" x14ac:dyDescent="0.35">
      <c r="A4341" s="157" t="s">
        <v>10</v>
      </c>
      <c r="B4341" s="157" t="s">
        <v>2623</v>
      </c>
      <c r="C4341" s="227" t="s">
        <v>2683</v>
      </c>
      <c r="D4341" s="227">
        <v>133.84</v>
      </c>
      <c r="E4341" s="227" t="s">
        <v>33</v>
      </c>
      <c r="F4341" s="157" t="s">
        <v>34</v>
      </c>
      <c r="G4341" s="157" t="s">
        <v>13</v>
      </c>
      <c r="H4341" s="157" t="s">
        <v>14</v>
      </c>
      <c r="I4341" s="157" t="s">
        <v>15</v>
      </c>
      <c r="J4341" s="157" t="s">
        <v>16</v>
      </c>
    </row>
    <row r="4342" spans="1:10" x14ac:dyDescent="0.35">
      <c r="A4342" s="157" t="s">
        <v>10</v>
      </c>
      <c r="B4342" s="157" t="s">
        <v>2623</v>
      </c>
      <c r="C4342" s="227" t="s">
        <v>340</v>
      </c>
      <c r="D4342" s="227">
        <v>1229.95</v>
      </c>
      <c r="E4342" s="227" t="s">
        <v>18</v>
      </c>
      <c r="F4342" s="157" t="s">
        <v>19</v>
      </c>
      <c r="G4342" s="157" t="s">
        <v>13</v>
      </c>
      <c r="H4342" s="157" t="s">
        <v>14</v>
      </c>
      <c r="I4342" s="157" t="s">
        <v>15</v>
      </c>
      <c r="J4342" s="157" t="s">
        <v>16</v>
      </c>
    </row>
    <row r="4343" spans="1:10" x14ac:dyDescent="0.35">
      <c r="A4343" s="157" t="s">
        <v>10</v>
      </c>
      <c r="B4343" s="157" t="s">
        <v>2623</v>
      </c>
      <c r="C4343" s="227" t="s">
        <v>2684</v>
      </c>
      <c r="D4343" s="227">
        <v>270.24</v>
      </c>
      <c r="E4343" s="227" t="s">
        <v>45</v>
      </c>
      <c r="F4343" s="157" t="s">
        <v>46</v>
      </c>
      <c r="G4343" s="157" t="s">
        <v>13</v>
      </c>
      <c r="H4343" s="157" t="s">
        <v>14</v>
      </c>
      <c r="I4343" s="157" t="s">
        <v>15</v>
      </c>
      <c r="J4343" s="157" t="s">
        <v>16</v>
      </c>
    </row>
    <row r="4344" spans="1:10" x14ac:dyDescent="0.35">
      <c r="A4344" s="157" t="s">
        <v>10</v>
      </c>
      <c r="B4344" s="157" t="s">
        <v>2623</v>
      </c>
      <c r="C4344" s="227" t="s">
        <v>1842</v>
      </c>
      <c r="D4344" s="227">
        <v>270.08999999999997</v>
      </c>
      <c r="E4344" s="227" t="s">
        <v>47</v>
      </c>
      <c r="F4344" s="157" t="s">
        <v>48</v>
      </c>
      <c r="G4344" s="157" t="s">
        <v>13</v>
      </c>
      <c r="H4344" s="157" t="s">
        <v>14</v>
      </c>
      <c r="I4344" s="157" t="s">
        <v>15</v>
      </c>
      <c r="J4344" s="157" t="s">
        <v>16</v>
      </c>
    </row>
    <row r="4345" spans="1:10" x14ac:dyDescent="0.35">
      <c r="A4345" s="157" t="s">
        <v>10</v>
      </c>
      <c r="B4345" s="157" t="s">
        <v>2623</v>
      </c>
      <c r="C4345" s="227" t="s">
        <v>377</v>
      </c>
      <c r="D4345" s="227">
        <v>188.39</v>
      </c>
      <c r="E4345" s="227" t="s">
        <v>36</v>
      </c>
      <c r="F4345" s="157" t="s">
        <v>37</v>
      </c>
      <c r="G4345" s="157" t="s">
        <v>13</v>
      </c>
      <c r="H4345" s="157" t="s">
        <v>14</v>
      </c>
      <c r="I4345" s="157" t="s">
        <v>15</v>
      </c>
      <c r="J4345" s="157" t="s">
        <v>16</v>
      </c>
    </row>
    <row r="4346" spans="1:10" x14ac:dyDescent="0.35">
      <c r="A4346" s="157" t="s">
        <v>10</v>
      </c>
      <c r="B4346" s="157" t="s">
        <v>2623</v>
      </c>
      <c r="C4346" s="227" t="s">
        <v>378</v>
      </c>
      <c r="D4346" s="227">
        <v>85.57</v>
      </c>
      <c r="E4346" s="227" t="s">
        <v>36</v>
      </c>
      <c r="F4346" s="157" t="s">
        <v>37</v>
      </c>
      <c r="G4346" s="157" t="s">
        <v>13</v>
      </c>
      <c r="H4346" s="157" t="s">
        <v>14</v>
      </c>
      <c r="I4346" s="157" t="s">
        <v>15</v>
      </c>
      <c r="J4346" s="157" t="s">
        <v>16</v>
      </c>
    </row>
    <row r="4347" spans="1:10" x14ac:dyDescent="0.35">
      <c r="A4347" s="157" t="s">
        <v>10</v>
      </c>
      <c r="B4347" s="157" t="s">
        <v>2623</v>
      </c>
      <c r="C4347" s="227" t="s">
        <v>394</v>
      </c>
      <c r="D4347" s="227">
        <v>373.27</v>
      </c>
      <c r="E4347" s="227" t="s">
        <v>50</v>
      </c>
      <c r="F4347" s="157" t="s">
        <v>51</v>
      </c>
      <c r="G4347" s="157" t="s">
        <v>13</v>
      </c>
      <c r="H4347" s="157" t="s">
        <v>14</v>
      </c>
      <c r="I4347" s="157" t="s">
        <v>15</v>
      </c>
      <c r="J4347" s="157" t="s">
        <v>16</v>
      </c>
    </row>
    <row r="4348" spans="1:10" x14ac:dyDescent="0.35">
      <c r="A4348" s="157" t="s">
        <v>10</v>
      </c>
      <c r="B4348" s="157" t="s">
        <v>2623</v>
      </c>
      <c r="C4348" s="227" t="s">
        <v>1812</v>
      </c>
      <c r="D4348" s="227">
        <v>187.94</v>
      </c>
      <c r="E4348" s="227" t="s">
        <v>50</v>
      </c>
      <c r="F4348" s="157" t="s">
        <v>51</v>
      </c>
      <c r="G4348" s="157" t="s">
        <v>13</v>
      </c>
      <c r="H4348" s="157" t="s">
        <v>14</v>
      </c>
      <c r="I4348" s="157" t="s">
        <v>15</v>
      </c>
      <c r="J4348" s="157" t="s">
        <v>16</v>
      </c>
    </row>
    <row r="4349" spans="1:10" x14ac:dyDescent="0.35">
      <c r="A4349" s="157" t="s">
        <v>10</v>
      </c>
      <c r="B4349" s="157" t="s">
        <v>2623</v>
      </c>
      <c r="C4349" s="227" t="s">
        <v>2685</v>
      </c>
      <c r="D4349" s="227">
        <v>128.08000000000001</v>
      </c>
      <c r="E4349" s="227" t="s">
        <v>50</v>
      </c>
      <c r="F4349" s="157" t="s">
        <v>51</v>
      </c>
      <c r="G4349" s="157" t="s">
        <v>13</v>
      </c>
      <c r="H4349" s="157" t="s">
        <v>14</v>
      </c>
      <c r="I4349" s="157" t="s">
        <v>15</v>
      </c>
      <c r="J4349" s="157" t="s">
        <v>16</v>
      </c>
    </row>
    <row r="4350" spans="1:10" x14ac:dyDescent="0.35">
      <c r="A4350" s="157" t="s">
        <v>10</v>
      </c>
      <c r="B4350" s="157" t="s">
        <v>2623</v>
      </c>
      <c r="C4350" s="227" t="s">
        <v>2686</v>
      </c>
      <c r="D4350" s="227">
        <v>102.24</v>
      </c>
      <c r="E4350" s="227" t="s">
        <v>1747</v>
      </c>
      <c r="F4350" s="157" t="s">
        <v>1748</v>
      </c>
      <c r="G4350" s="157" t="s">
        <v>73</v>
      </c>
      <c r="H4350" s="157" t="s">
        <v>1749</v>
      </c>
      <c r="I4350" s="157" t="s">
        <v>82</v>
      </c>
      <c r="J4350" s="157" t="s">
        <v>1750</v>
      </c>
    </row>
    <row r="4351" spans="1:10" x14ac:dyDescent="0.35">
      <c r="A4351" s="157" t="s">
        <v>10</v>
      </c>
      <c r="B4351" s="157" t="s">
        <v>2623</v>
      </c>
      <c r="C4351" s="227" t="s">
        <v>2687</v>
      </c>
      <c r="D4351" s="227">
        <v>137.59</v>
      </c>
      <c r="E4351" s="227" t="s">
        <v>2688</v>
      </c>
      <c r="F4351" s="157" t="s">
        <v>2689</v>
      </c>
      <c r="G4351" s="157" t="s">
        <v>73</v>
      </c>
      <c r="H4351" s="157" t="s">
        <v>1749</v>
      </c>
      <c r="I4351" s="157" t="s">
        <v>82</v>
      </c>
      <c r="J4351" s="157" t="s">
        <v>1750</v>
      </c>
    </row>
    <row r="4352" spans="1:10" x14ac:dyDescent="0.35">
      <c r="A4352" s="157" t="s">
        <v>10</v>
      </c>
      <c r="B4352" s="157" t="s">
        <v>2623</v>
      </c>
      <c r="C4352" s="227" t="s">
        <v>2690</v>
      </c>
      <c r="D4352" s="227">
        <v>130.06</v>
      </c>
      <c r="E4352" s="227" t="s">
        <v>2688</v>
      </c>
      <c r="F4352" s="157" t="s">
        <v>2689</v>
      </c>
      <c r="G4352" s="157" t="s">
        <v>73</v>
      </c>
      <c r="H4352" s="157" t="s">
        <v>1749</v>
      </c>
      <c r="I4352" s="157" t="s">
        <v>82</v>
      </c>
      <c r="J4352" s="157" t="s">
        <v>1750</v>
      </c>
    </row>
    <row r="4353" spans="1:10" x14ac:dyDescent="0.35">
      <c r="A4353" s="157" t="s">
        <v>10</v>
      </c>
      <c r="B4353" s="157" t="s">
        <v>2623</v>
      </c>
      <c r="C4353" s="227" t="s">
        <v>2691</v>
      </c>
      <c r="D4353" s="227">
        <v>187.83</v>
      </c>
      <c r="E4353" s="227" t="s">
        <v>215</v>
      </c>
      <c r="F4353" s="157" t="s">
        <v>216</v>
      </c>
      <c r="G4353" s="157" t="s">
        <v>80</v>
      </c>
      <c r="H4353" s="157" t="s">
        <v>1749</v>
      </c>
      <c r="I4353" s="157" t="s">
        <v>82</v>
      </c>
      <c r="J4353" s="157" t="s">
        <v>1750</v>
      </c>
    </row>
    <row r="4354" spans="1:10" x14ac:dyDescent="0.35">
      <c r="A4354" s="157" t="s">
        <v>10</v>
      </c>
      <c r="B4354" s="157" t="s">
        <v>2623</v>
      </c>
      <c r="C4354" s="227" t="s">
        <v>2692</v>
      </c>
      <c r="D4354" s="227">
        <v>315.85000000000002</v>
      </c>
      <c r="E4354" s="227" t="s">
        <v>1769</v>
      </c>
      <c r="F4354" s="157" t="s">
        <v>1770</v>
      </c>
      <c r="G4354" s="157" t="s">
        <v>73</v>
      </c>
      <c r="H4354" s="157" t="s">
        <v>1749</v>
      </c>
      <c r="I4354" s="157" t="s">
        <v>82</v>
      </c>
      <c r="J4354" s="157" t="s">
        <v>1750</v>
      </c>
    </row>
    <row r="4355" spans="1:10" x14ac:dyDescent="0.35">
      <c r="A4355" s="157" t="s">
        <v>10</v>
      </c>
      <c r="B4355" s="157" t="s">
        <v>2623</v>
      </c>
      <c r="C4355" s="227" t="s">
        <v>2693</v>
      </c>
      <c r="D4355" s="227">
        <v>334.68</v>
      </c>
      <c r="E4355" s="227" t="s">
        <v>1769</v>
      </c>
      <c r="F4355" s="157" t="s">
        <v>1770</v>
      </c>
      <c r="G4355" s="157" t="s">
        <v>73</v>
      </c>
      <c r="H4355" s="157" t="s">
        <v>1749</v>
      </c>
      <c r="I4355" s="157" t="s">
        <v>82</v>
      </c>
      <c r="J4355" s="157" t="s">
        <v>1750</v>
      </c>
    </row>
    <row r="4356" spans="1:10" x14ac:dyDescent="0.35">
      <c r="A4356" s="157" t="s">
        <v>10</v>
      </c>
      <c r="B4356" s="157" t="s">
        <v>2623</v>
      </c>
      <c r="C4356" s="227" t="s">
        <v>2694</v>
      </c>
      <c r="D4356" s="227">
        <v>106.1</v>
      </c>
      <c r="E4356" s="227" t="s">
        <v>1766</v>
      </c>
      <c r="F4356" s="157" t="s">
        <v>1767</v>
      </c>
      <c r="G4356" s="157" t="s">
        <v>73</v>
      </c>
      <c r="H4356" s="157" t="s">
        <v>1749</v>
      </c>
      <c r="I4356" s="157" t="s">
        <v>82</v>
      </c>
      <c r="J4356" s="157" t="s">
        <v>1750</v>
      </c>
    </row>
    <row r="4357" spans="1:10" x14ac:dyDescent="0.35">
      <c r="A4357" s="157" t="s">
        <v>10</v>
      </c>
      <c r="B4357" s="157" t="s">
        <v>2623</v>
      </c>
      <c r="C4357" s="227" t="s">
        <v>2695</v>
      </c>
      <c r="D4357" s="227">
        <v>211.32</v>
      </c>
      <c r="E4357" s="227" t="s">
        <v>1766</v>
      </c>
      <c r="F4357" s="157" t="s">
        <v>1767</v>
      </c>
      <c r="G4357" s="157" t="s">
        <v>73</v>
      </c>
      <c r="H4357" s="157" t="s">
        <v>1749</v>
      </c>
      <c r="I4357" s="157" t="s">
        <v>82</v>
      </c>
      <c r="J4357" s="157" t="s">
        <v>1750</v>
      </c>
    </row>
    <row r="4358" spans="1:10" x14ac:dyDescent="0.35">
      <c r="A4358" s="157" t="s">
        <v>10</v>
      </c>
      <c r="B4358" s="157" t="s">
        <v>2623</v>
      </c>
      <c r="C4358" s="227" t="s">
        <v>2696</v>
      </c>
      <c r="D4358" s="227">
        <v>333.66</v>
      </c>
      <c r="E4358" s="227" t="s">
        <v>1769</v>
      </c>
      <c r="F4358" s="157" t="s">
        <v>1770</v>
      </c>
      <c r="G4358" s="157" t="s">
        <v>73</v>
      </c>
      <c r="H4358" s="157" t="s">
        <v>1749</v>
      </c>
      <c r="I4358" s="157" t="s">
        <v>82</v>
      </c>
      <c r="J4358" s="157" t="s">
        <v>1750</v>
      </c>
    </row>
    <row r="4359" spans="1:10" x14ac:dyDescent="0.35">
      <c r="A4359" s="157" t="s">
        <v>10</v>
      </c>
      <c r="B4359" s="157" t="s">
        <v>2623</v>
      </c>
      <c r="C4359" s="227" t="s">
        <v>2697</v>
      </c>
      <c r="D4359" s="227">
        <v>92.79</v>
      </c>
      <c r="E4359" s="227" t="s">
        <v>1747</v>
      </c>
      <c r="F4359" s="157" t="s">
        <v>1748</v>
      </c>
      <c r="G4359" s="157" t="s">
        <v>73</v>
      </c>
      <c r="H4359" s="157" t="s">
        <v>1749</v>
      </c>
      <c r="I4359" s="157" t="s">
        <v>82</v>
      </c>
      <c r="J4359" s="157" t="s">
        <v>1750</v>
      </c>
    </row>
    <row r="4360" spans="1:10" x14ac:dyDescent="0.35">
      <c r="A4360" s="157" t="s">
        <v>10</v>
      </c>
      <c r="B4360" s="157" t="s">
        <v>2623</v>
      </c>
      <c r="C4360" s="227" t="s">
        <v>2698</v>
      </c>
      <c r="D4360" s="227">
        <v>854.4</v>
      </c>
      <c r="E4360" s="227" t="s">
        <v>1747</v>
      </c>
      <c r="F4360" s="157" t="s">
        <v>1748</v>
      </c>
      <c r="G4360" s="157" t="s">
        <v>73</v>
      </c>
      <c r="H4360" s="157" t="s">
        <v>1749</v>
      </c>
      <c r="I4360" s="157" t="s">
        <v>82</v>
      </c>
      <c r="J4360" s="157" t="s">
        <v>1750</v>
      </c>
    </row>
    <row r="4361" spans="1:10" x14ac:dyDescent="0.35">
      <c r="A4361" s="157" t="s">
        <v>10</v>
      </c>
      <c r="B4361" s="157" t="s">
        <v>2623</v>
      </c>
      <c r="C4361" s="227" t="s">
        <v>2699</v>
      </c>
      <c r="D4361" s="227">
        <v>65.73</v>
      </c>
      <c r="E4361" s="227" t="s">
        <v>1747</v>
      </c>
      <c r="F4361" s="157" t="s">
        <v>1748</v>
      </c>
      <c r="G4361" s="157" t="s">
        <v>73</v>
      </c>
      <c r="H4361" s="157" t="s">
        <v>1749</v>
      </c>
      <c r="I4361" s="157" t="s">
        <v>82</v>
      </c>
      <c r="J4361" s="157" t="s">
        <v>1750</v>
      </c>
    </row>
    <row r="4362" spans="1:10" x14ac:dyDescent="0.35">
      <c r="A4362" s="157" t="s">
        <v>10</v>
      </c>
      <c r="B4362" s="157" t="s">
        <v>2623</v>
      </c>
      <c r="C4362" s="227" t="s">
        <v>2700</v>
      </c>
      <c r="D4362" s="227">
        <v>93.56</v>
      </c>
      <c r="E4362" s="227" t="s">
        <v>1747</v>
      </c>
      <c r="F4362" s="157" t="s">
        <v>1748</v>
      </c>
      <c r="G4362" s="157" t="s">
        <v>73</v>
      </c>
      <c r="H4362" s="157" t="s">
        <v>1749</v>
      </c>
      <c r="I4362" s="157" t="s">
        <v>82</v>
      </c>
      <c r="J4362" s="157" t="s">
        <v>1750</v>
      </c>
    </row>
    <row r="4363" spans="1:10" x14ac:dyDescent="0.35">
      <c r="A4363" s="157" t="s">
        <v>10</v>
      </c>
      <c r="B4363" s="157" t="s">
        <v>2623</v>
      </c>
      <c r="C4363" s="227" t="s">
        <v>2701</v>
      </c>
      <c r="D4363" s="227">
        <v>317.43</v>
      </c>
      <c r="E4363" s="227" t="s">
        <v>1769</v>
      </c>
      <c r="F4363" s="157" t="s">
        <v>1770</v>
      </c>
      <c r="G4363" s="157" t="s">
        <v>73</v>
      </c>
      <c r="H4363" s="157" t="s">
        <v>1749</v>
      </c>
      <c r="I4363" s="157" t="s">
        <v>82</v>
      </c>
      <c r="J4363" s="157" t="s">
        <v>1750</v>
      </c>
    </row>
    <row r="4364" spans="1:10" x14ac:dyDescent="0.35">
      <c r="A4364" s="157" t="s">
        <v>10</v>
      </c>
      <c r="B4364" s="157" t="s">
        <v>2623</v>
      </c>
      <c r="C4364" s="227" t="s">
        <v>2702</v>
      </c>
      <c r="D4364" s="227">
        <v>106.99</v>
      </c>
      <c r="E4364" s="227" t="s">
        <v>1766</v>
      </c>
      <c r="F4364" s="157" t="s">
        <v>1767</v>
      </c>
      <c r="G4364" s="157" t="s">
        <v>73</v>
      </c>
      <c r="H4364" s="157" t="s">
        <v>1749</v>
      </c>
      <c r="I4364" s="157" t="s">
        <v>82</v>
      </c>
      <c r="J4364" s="157" t="s">
        <v>1750</v>
      </c>
    </row>
    <row r="4365" spans="1:10" x14ac:dyDescent="0.35">
      <c r="A4365" s="157" t="s">
        <v>10</v>
      </c>
      <c r="B4365" s="157" t="s">
        <v>2623</v>
      </c>
      <c r="C4365" s="227" t="s">
        <v>2703</v>
      </c>
      <c r="D4365" s="227">
        <v>212.2</v>
      </c>
      <c r="E4365" s="227" t="s">
        <v>1766</v>
      </c>
      <c r="F4365" s="157" t="s">
        <v>1767</v>
      </c>
      <c r="G4365" s="157" t="s">
        <v>73</v>
      </c>
      <c r="H4365" s="157" t="s">
        <v>1749</v>
      </c>
      <c r="I4365" s="157" t="s">
        <v>82</v>
      </c>
      <c r="J4365" s="157" t="s">
        <v>1750</v>
      </c>
    </row>
    <row r="4366" spans="1:10" x14ac:dyDescent="0.35">
      <c r="A4366" s="157" t="s">
        <v>10</v>
      </c>
      <c r="B4366" s="157" t="s">
        <v>2623</v>
      </c>
      <c r="C4366" s="227" t="s">
        <v>2704</v>
      </c>
      <c r="D4366" s="227">
        <v>335.01</v>
      </c>
      <c r="E4366" s="227" t="s">
        <v>1769</v>
      </c>
      <c r="F4366" s="157" t="s">
        <v>1770</v>
      </c>
      <c r="G4366" s="157" t="s">
        <v>73</v>
      </c>
      <c r="H4366" s="157" t="s">
        <v>1749</v>
      </c>
      <c r="I4366" s="157" t="s">
        <v>82</v>
      </c>
      <c r="J4366" s="157" t="s">
        <v>1750</v>
      </c>
    </row>
    <row r="4367" spans="1:10" x14ac:dyDescent="0.35">
      <c r="A4367" s="157" t="s">
        <v>10</v>
      </c>
      <c r="B4367" s="157" t="s">
        <v>2623</v>
      </c>
      <c r="C4367" s="227" t="s">
        <v>2705</v>
      </c>
      <c r="D4367" s="227">
        <v>335.01</v>
      </c>
      <c r="E4367" s="227" t="s">
        <v>1769</v>
      </c>
      <c r="F4367" s="157" t="s">
        <v>1770</v>
      </c>
      <c r="G4367" s="157" t="s">
        <v>73</v>
      </c>
      <c r="H4367" s="157" t="s">
        <v>1749</v>
      </c>
      <c r="I4367" s="157" t="s">
        <v>82</v>
      </c>
      <c r="J4367" s="157" t="s">
        <v>1750</v>
      </c>
    </row>
    <row r="4368" spans="1:10" x14ac:dyDescent="0.35">
      <c r="A4368" s="157" t="s">
        <v>10</v>
      </c>
      <c r="B4368" s="157" t="s">
        <v>2623</v>
      </c>
      <c r="C4368" s="227" t="s">
        <v>2706</v>
      </c>
      <c r="D4368" s="227">
        <v>144.83000000000001</v>
      </c>
      <c r="E4368" s="227" t="s">
        <v>1747</v>
      </c>
      <c r="F4368" s="157" t="s">
        <v>1748</v>
      </c>
      <c r="G4368" s="157" t="s">
        <v>73</v>
      </c>
      <c r="H4368" s="157" t="s">
        <v>1749</v>
      </c>
      <c r="I4368" s="157" t="s">
        <v>82</v>
      </c>
      <c r="J4368" s="157" t="s">
        <v>1750</v>
      </c>
    </row>
    <row r="4369" spans="1:10" x14ac:dyDescent="0.35">
      <c r="A4369" s="157" t="s">
        <v>10</v>
      </c>
      <c r="B4369" s="157" t="s">
        <v>2623</v>
      </c>
      <c r="C4369" s="227" t="s">
        <v>2707</v>
      </c>
      <c r="D4369" s="227">
        <v>718.28</v>
      </c>
      <c r="E4369" s="227" t="s">
        <v>1747</v>
      </c>
      <c r="F4369" s="157" t="s">
        <v>1748</v>
      </c>
      <c r="G4369" s="157" t="s">
        <v>73</v>
      </c>
      <c r="H4369" s="157" t="s">
        <v>1749</v>
      </c>
      <c r="I4369" s="157" t="s">
        <v>82</v>
      </c>
      <c r="J4369" s="157" t="s">
        <v>1750</v>
      </c>
    </row>
    <row r="4370" spans="1:10" x14ac:dyDescent="0.35">
      <c r="A4370" s="157" t="s">
        <v>10</v>
      </c>
      <c r="B4370" s="157" t="s">
        <v>2623</v>
      </c>
      <c r="C4370" s="227" t="s">
        <v>2708</v>
      </c>
      <c r="D4370" s="227">
        <v>167.16</v>
      </c>
      <c r="E4370" s="227" t="s">
        <v>1766</v>
      </c>
      <c r="F4370" s="157" t="s">
        <v>1767</v>
      </c>
      <c r="G4370" s="157" t="s">
        <v>73</v>
      </c>
      <c r="H4370" s="157" t="s">
        <v>1749</v>
      </c>
      <c r="I4370" s="157" t="s">
        <v>82</v>
      </c>
      <c r="J4370" s="157" t="s">
        <v>1750</v>
      </c>
    </row>
    <row r="4371" spans="1:10" x14ac:dyDescent="0.35">
      <c r="A4371" s="157" t="s">
        <v>10</v>
      </c>
      <c r="B4371" s="157" t="s">
        <v>2623</v>
      </c>
      <c r="C4371" s="227" t="s">
        <v>2709</v>
      </c>
      <c r="D4371" s="227">
        <v>404.93</v>
      </c>
      <c r="E4371" s="227" t="s">
        <v>1766</v>
      </c>
      <c r="F4371" s="157" t="s">
        <v>1767</v>
      </c>
      <c r="G4371" s="157" t="s">
        <v>73</v>
      </c>
      <c r="H4371" s="157" t="s">
        <v>1749</v>
      </c>
      <c r="I4371" s="157" t="s">
        <v>82</v>
      </c>
      <c r="J4371" s="157" t="s">
        <v>1750</v>
      </c>
    </row>
    <row r="4372" spans="1:10" x14ac:dyDescent="0.35">
      <c r="A4372" s="157" t="s">
        <v>10</v>
      </c>
      <c r="B4372" s="157" t="s">
        <v>2623</v>
      </c>
      <c r="C4372" s="227" t="s">
        <v>2710</v>
      </c>
      <c r="D4372" s="227">
        <v>196.66</v>
      </c>
      <c r="E4372" s="227" t="s">
        <v>1769</v>
      </c>
      <c r="F4372" s="157" t="s">
        <v>1770</v>
      </c>
      <c r="G4372" s="157" t="s">
        <v>73</v>
      </c>
      <c r="H4372" s="157" t="s">
        <v>1749</v>
      </c>
      <c r="I4372" s="157" t="s">
        <v>82</v>
      </c>
      <c r="J4372" s="157" t="s">
        <v>1750</v>
      </c>
    </row>
    <row r="4373" spans="1:10" x14ac:dyDescent="0.35">
      <c r="A4373" s="157" t="s">
        <v>10</v>
      </c>
      <c r="B4373" s="157" t="s">
        <v>2623</v>
      </c>
      <c r="C4373" s="227" t="s">
        <v>2711</v>
      </c>
      <c r="D4373" s="227">
        <v>277.58999999999997</v>
      </c>
      <c r="E4373" s="227" t="s">
        <v>1769</v>
      </c>
      <c r="F4373" s="157" t="s">
        <v>1770</v>
      </c>
      <c r="G4373" s="157" t="s">
        <v>73</v>
      </c>
      <c r="H4373" s="157" t="s">
        <v>1749</v>
      </c>
      <c r="I4373" s="157" t="s">
        <v>82</v>
      </c>
      <c r="J4373" s="157" t="s">
        <v>1750</v>
      </c>
    </row>
    <row r="4374" spans="1:10" x14ac:dyDescent="0.35">
      <c r="A4374" s="157" t="s">
        <v>10</v>
      </c>
      <c r="B4374" s="157" t="s">
        <v>2623</v>
      </c>
      <c r="C4374" s="227" t="s">
        <v>2712</v>
      </c>
      <c r="D4374" s="227">
        <v>88.42</v>
      </c>
      <c r="E4374" s="227" t="s">
        <v>65</v>
      </c>
      <c r="F4374" s="157" t="s">
        <v>66</v>
      </c>
      <c r="G4374" s="157" t="s">
        <v>80</v>
      </c>
      <c r="H4374" s="157" t="s">
        <v>1749</v>
      </c>
      <c r="I4374" s="157" t="s">
        <v>82</v>
      </c>
      <c r="J4374" s="157" t="s">
        <v>1750</v>
      </c>
    </row>
    <row r="4375" spans="1:10" x14ac:dyDescent="0.35">
      <c r="A4375" s="157" t="s">
        <v>10</v>
      </c>
      <c r="B4375" s="157" t="s">
        <v>2623</v>
      </c>
      <c r="C4375" s="227" t="s">
        <v>2713</v>
      </c>
      <c r="D4375" s="227">
        <v>159.56</v>
      </c>
      <c r="E4375" s="227" t="s">
        <v>1769</v>
      </c>
      <c r="F4375" s="157" t="s">
        <v>1770</v>
      </c>
      <c r="G4375" s="157" t="s">
        <v>73</v>
      </c>
      <c r="H4375" s="157" t="s">
        <v>1749</v>
      </c>
      <c r="I4375" s="157" t="s">
        <v>82</v>
      </c>
      <c r="J4375" s="157" t="s">
        <v>1750</v>
      </c>
    </row>
    <row r="4376" spans="1:10" x14ac:dyDescent="0.35">
      <c r="A4376" s="157" t="s">
        <v>10</v>
      </c>
      <c r="B4376" s="157" t="s">
        <v>2623</v>
      </c>
      <c r="C4376" s="227" t="s">
        <v>2714</v>
      </c>
      <c r="D4376" s="227">
        <v>229.52</v>
      </c>
      <c r="E4376" s="227" t="s">
        <v>1769</v>
      </c>
      <c r="F4376" s="157" t="s">
        <v>1770</v>
      </c>
      <c r="G4376" s="157" t="s">
        <v>73</v>
      </c>
      <c r="H4376" s="157" t="s">
        <v>1749</v>
      </c>
      <c r="I4376" s="157" t="s">
        <v>82</v>
      </c>
      <c r="J4376" s="157" t="s">
        <v>1750</v>
      </c>
    </row>
    <row r="4377" spans="1:10" x14ac:dyDescent="0.35">
      <c r="A4377" s="157" t="s">
        <v>10</v>
      </c>
      <c r="B4377" s="157" t="s">
        <v>2623</v>
      </c>
      <c r="C4377" s="227" t="s">
        <v>2715</v>
      </c>
      <c r="D4377" s="227">
        <v>0.83</v>
      </c>
      <c r="E4377" s="227" t="s">
        <v>41</v>
      </c>
      <c r="F4377" s="157" t="s">
        <v>42</v>
      </c>
      <c r="G4377" s="157" t="s">
        <v>13</v>
      </c>
      <c r="H4377" s="157" t="s">
        <v>14</v>
      </c>
      <c r="I4377" s="157" t="s">
        <v>15</v>
      </c>
      <c r="J4377" s="157" t="s">
        <v>16</v>
      </c>
    </row>
    <row r="4378" spans="1:10" x14ac:dyDescent="0.35">
      <c r="A4378" s="157" t="s">
        <v>10</v>
      </c>
      <c r="B4378" s="157" t="s">
        <v>2623</v>
      </c>
      <c r="C4378" s="227" t="s">
        <v>2716</v>
      </c>
      <c r="D4378" s="227">
        <v>30.05</v>
      </c>
      <c r="E4378" s="227" t="s">
        <v>55</v>
      </c>
      <c r="F4378" s="157" t="s">
        <v>56</v>
      </c>
      <c r="G4378" s="157" t="s">
        <v>13</v>
      </c>
      <c r="H4378" s="157" t="s">
        <v>57</v>
      </c>
      <c r="I4378" s="157" t="s">
        <v>15</v>
      </c>
      <c r="J4378" s="157" t="s">
        <v>58</v>
      </c>
    </row>
    <row r="4379" spans="1:10" x14ac:dyDescent="0.35">
      <c r="A4379" s="157" t="s">
        <v>10</v>
      </c>
      <c r="B4379" s="157" t="s">
        <v>2623</v>
      </c>
      <c r="C4379" s="227" t="s">
        <v>2717</v>
      </c>
      <c r="D4379" s="227">
        <v>30.06</v>
      </c>
      <c r="E4379" s="227" t="s">
        <v>55</v>
      </c>
      <c r="F4379" s="157" t="s">
        <v>56</v>
      </c>
      <c r="G4379" s="157" t="s">
        <v>13</v>
      </c>
      <c r="H4379" s="157" t="s">
        <v>57</v>
      </c>
      <c r="I4379" s="157" t="s">
        <v>15</v>
      </c>
      <c r="J4379" s="157" t="s">
        <v>58</v>
      </c>
    </row>
    <row r="4380" spans="1:10" x14ac:dyDescent="0.35">
      <c r="A4380" s="157" t="s">
        <v>10</v>
      </c>
      <c r="B4380" s="157" t="s">
        <v>2623</v>
      </c>
      <c r="C4380" s="227" t="s">
        <v>2718</v>
      </c>
      <c r="D4380" s="227">
        <v>2128.1799999999998</v>
      </c>
      <c r="E4380" s="227" t="s">
        <v>11</v>
      </c>
      <c r="F4380" s="157" t="s">
        <v>12</v>
      </c>
      <c r="G4380" s="157" t="s">
        <v>13</v>
      </c>
      <c r="H4380" s="157" t="s">
        <v>14</v>
      </c>
      <c r="I4380" s="157" t="s">
        <v>15</v>
      </c>
      <c r="J4380" s="157" t="s">
        <v>16</v>
      </c>
    </row>
    <row r="4381" spans="1:10" x14ac:dyDescent="0.35">
      <c r="A4381" s="157" t="s">
        <v>10</v>
      </c>
      <c r="B4381" s="157" t="s">
        <v>2623</v>
      </c>
      <c r="C4381" s="227" t="s">
        <v>2719</v>
      </c>
      <c r="D4381" s="227">
        <v>176.67</v>
      </c>
      <c r="E4381" s="227" t="s">
        <v>11</v>
      </c>
      <c r="F4381" s="157" t="s">
        <v>12</v>
      </c>
      <c r="G4381" s="157" t="s">
        <v>13</v>
      </c>
      <c r="H4381" s="157" t="s">
        <v>14</v>
      </c>
      <c r="I4381" s="157" t="s">
        <v>15</v>
      </c>
      <c r="J4381" s="157" t="s">
        <v>16</v>
      </c>
    </row>
    <row r="4382" spans="1:10" x14ac:dyDescent="0.35">
      <c r="A4382" s="157" t="s">
        <v>10</v>
      </c>
      <c r="B4382" s="157" t="s">
        <v>2623</v>
      </c>
      <c r="C4382" s="227" t="s">
        <v>2720</v>
      </c>
      <c r="D4382" s="227">
        <v>463.65</v>
      </c>
      <c r="E4382" s="227" t="s">
        <v>11</v>
      </c>
      <c r="F4382" s="157" t="s">
        <v>12</v>
      </c>
      <c r="G4382" s="157" t="s">
        <v>13</v>
      </c>
      <c r="H4382" s="157" t="s">
        <v>14</v>
      </c>
      <c r="I4382" s="157" t="s">
        <v>15</v>
      </c>
      <c r="J4382" s="157" t="s">
        <v>16</v>
      </c>
    </row>
    <row r="4383" spans="1:10" x14ac:dyDescent="0.35">
      <c r="A4383" s="157" t="s">
        <v>10</v>
      </c>
      <c r="B4383" s="157" t="s">
        <v>2623</v>
      </c>
      <c r="C4383" s="227" t="s">
        <v>1345</v>
      </c>
      <c r="D4383" s="227">
        <v>333</v>
      </c>
      <c r="E4383" s="227" t="s">
        <v>33</v>
      </c>
      <c r="F4383" s="157" t="s">
        <v>34</v>
      </c>
      <c r="G4383" s="157" t="s">
        <v>13</v>
      </c>
      <c r="H4383" s="157" t="s">
        <v>14</v>
      </c>
      <c r="I4383" s="157" t="s">
        <v>15</v>
      </c>
      <c r="J4383" s="157" t="s">
        <v>16</v>
      </c>
    </row>
    <row r="4384" spans="1:10" x14ac:dyDescent="0.35">
      <c r="A4384" s="157" t="s">
        <v>10</v>
      </c>
      <c r="B4384" s="157" t="s">
        <v>2623</v>
      </c>
      <c r="C4384" s="227" t="s">
        <v>2721</v>
      </c>
      <c r="D4384" s="227">
        <v>252.95</v>
      </c>
      <c r="E4384" s="227" t="s">
        <v>18</v>
      </c>
      <c r="F4384" s="157" t="s">
        <v>19</v>
      </c>
      <c r="G4384" s="157" t="s">
        <v>13</v>
      </c>
      <c r="H4384" s="157" t="s">
        <v>14</v>
      </c>
      <c r="I4384" s="157" t="s">
        <v>15</v>
      </c>
      <c r="J4384" s="157" t="s">
        <v>16</v>
      </c>
    </row>
    <row r="4385" spans="1:10" x14ac:dyDescent="0.35">
      <c r="A4385" s="157" t="s">
        <v>10</v>
      </c>
      <c r="B4385" s="157" t="s">
        <v>2623</v>
      </c>
      <c r="C4385" s="227" t="s">
        <v>2722</v>
      </c>
      <c r="D4385" s="227">
        <v>295.81</v>
      </c>
      <c r="E4385" s="227" t="s">
        <v>18</v>
      </c>
      <c r="F4385" s="157" t="s">
        <v>19</v>
      </c>
      <c r="G4385" s="157" t="s">
        <v>13</v>
      </c>
      <c r="H4385" s="157" t="s">
        <v>14</v>
      </c>
      <c r="I4385" s="157" t="s">
        <v>15</v>
      </c>
      <c r="J4385" s="157" t="s">
        <v>16</v>
      </c>
    </row>
    <row r="4386" spans="1:10" x14ac:dyDescent="0.35">
      <c r="A4386" s="157" t="s">
        <v>10</v>
      </c>
      <c r="B4386" s="157" t="s">
        <v>2623</v>
      </c>
      <c r="C4386" s="227" t="s">
        <v>2723</v>
      </c>
      <c r="D4386" s="227">
        <v>940.89</v>
      </c>
      <c r="E4386" s="227" t="s">
        <v>18</v>
      </c>
      <c r="F4386" s="157" t="s">
        <v>19</v>
      </c>
      <c r="G4386" s="157" t="s">
        <v>13</v>
      </c>
      <c r="H4386" s="157" t="s">
        <v>14</v>
      </c>
      <c r="I4386" s="157" t="s">
        <v>15</v>
      </c>
      <c r="J4386" s="157" t="s">
        <v>16</v>
      </c>
    </row>
    <row r="4387" spans="1:10" x14ac:dyDescent="0.35">
      <c r="A4387" s="157" t="s">
        <v>10</v>
      </c>
      <c r="B4387" s="157" t="s">
        <v>2623</v>
      </c>
      <c r="C4387" s="227" t="s">
        <v>2724</v>
      </c>
      <c r="D4387" s="227">
        <v>284.45</v>
      </c>
      <c r="E4387" s="227" t="s">
        <v>18</v>
      </c>
      <c r="F4387" s="157" t="s">
        <v>19</v>
      </c>
      <c r="G4387" s="157" t="s">
        <v>13</v>
      </c>
      <c r="H4387" s="157" t="s">
        <v>14</v>
      </c>
      <c r="I4387" s="157" t="s">
        <v>15</v>
      </c>
      <c r="J4387" s="157" t="s">
        <v>16</v>
      </c>
    </row>
    <row r="4388" spans="1:10" x14ac:dyDescent="0.35">
      <c r="A4388" s="157" t="s">
        <v>10</v>
      </c>
      <c r="B4388" s="157" t="s">
        <v>2623</v>
      </c>
      <c r="C4388" s="227" t="s">
        <v>2725</v>
      </c>
      <c r="D4388" s="227">
        <v>279.2</v>
      </c>
      <c r="E4388" s="227" t="s">
        <v>18</v>
      </c>
      <c r="F4388" s="157" t="s">
        <v>19</v>
      </c>
      <c r="G4388" s="157" t="s">
        <v>13</v>
      </c>
      <c r="H4388" s="157" t="s">
        <v>14</v>
      </c>
      <c r="I4388" s="157" t="s">
        <v>15</v>
      </c>
      <c r="J4388" s="157" t="s">
        <v>16</v>
      </c>
    </row>
    <row r="4389" spans="1:10" x14ac:dyDescent="0.35">
      <c r="A4389" s="157" t="s">
        <v>10</v>
      </c>
      <c r="B4389" s="157" t="s">
        <v>2623</v>
      </c>
      <c r="C4389" s="227" t="s">
        <v>2726</v>
      </c>
      <c r="D4389" s="227">
        <v>260.31</v>
      </c>
      <c r="E4389" s="227" t="s">
        <v>18</v>
      </c>
      <c r="F4389" s="157" t="s">
        <v>19</v>
      </c>
      <c r="G4389" s="157" t="s">
        <v>13</v>
      </c>
      <c r="H4389" s="157" t="s">
        <v>14</v>
      </c>
      <c r="I4389" s="157" t="s">
        <v>15</v>
      </c>
      <c r="J4389" s="157" t="s">
        <v>16</v>
      </c>
    </row>
    <row r="4390" spans="1:10" x14ac:dyDescent="0.35">
      <c r="A4390" s="157" t="s">
        <v>10</v>
      </c>
      <c r="B4390" s="157" t="s">
        <v>2623</v>
      </c>
      <c r="C4390" s="227" t="s">
        <v>2727</v>
      </c>
      <c r="D4390" s="227">
        <v>35.81</v>
      </c>
      <c r="E4390" s="227" t="s">
        <v>511</v>
      </c>
      <c r="F4390" s="157" t="s">
        <v>512</v>
      </c>
      <c r="G4390" s="157" t="s">
        <v>13</v>
      </c>
      <c r="H4390" s="157" t="s">
        <v>14</v>
      </c>
      <c r="I4390" s="157" t="s">
        <v>15</v>
      </c>
      <c r="J4390" s="157" t="s">
        <v>16</v>
      </c>
    </row>
    <row r="4391" spans="1:10" x14ac:dyDescent="0.35">
      <c r="A4391" s="157" t="s">
        <v>10</v>
      </c>
      <c r="B4391" s="157" t="s">
        <v>2623</v>
      </c>
      <c r="C4391" s="227" t="s">
        <v>2728</v>
      </c>
      <c r="D4391" s="227">
        <v>155.41</v>
      </c>
      <c r="E4391" s="227" t="s">
        <v>28</v>
      </c>
      <c r="F4391" s="157" t="s">
        <v>29</v>
      </c>
      <c r="G4391" s="157" t="s">
        <v>13</v>
      </c>
      <c r="H4391" s="157" t="s">
        <v>14</v>
      </c>
      <c r="I4391" s="157" t="s">
        <v>15</v>
      </c>
      <c r="J4391" s="157" t="s">
        <v>16</v>
      </c>
    </row>
    <row r="4392" spans="1:10" x14ac:dyDescent="0.35">
      <c r="A4392" s="157" t="s">
        <v>10</v>
      </c>
      <c r="B4392" s="157" t="s">
        <v>2623</v>
      </c>
      <c r="C4392" s="227" t="s">
        <v>2729</v>
      </c>
      <c r="D4392" s="227">
        <v>85.57</v>
      </c>
      <c r="E4392" s="227" t="s">
        <v>36</v>
      </c>
      <c r="F4392" s="157" t="s">
        <v>37</v>
      </c>
      <c r="G4392" s="157" t="s">
        <v>13</v>
      </c>
      <c r="H4392" s="157" t="s">
        <v>14</v>
      </c>
      <c r="I4392" s="157" t="s">
        <v>15</v>
      </c>
      <c r="J4392" s="157" t="s">
        <v>16</v>
      </c>
    </row>
    <row r="4393" spans="1:10" x14ac:dyDescent="0.35">
      <c r="A4393" s="157" t="s">
        <v>10</v>
      </c>
      <c r="B4393" s="157" t="s">
        <v>2623</v>
      </c>
      <c r="C4393" s="227" t="s">
        <v>2730</v>
      </c>
      <c r="D4393" s="227">
        <v>124.83</v>
      </c>
      <c r="E4393" s="227" t="s">
        <v>647</v>
      </c>
      <c r="F4393" s="157" t="s">
        <v>648</v>
      </c>
      <c r="G4393" s="157" t="s">
        <v>13</v>
      </c>
      <c r="H4393" s="157" t="s">
        <v>14</v>
      </c>
      <c r="I4393" s="157" t="s">
        <v>15</v>
      </c>
      <c r="J4393" s="157" t="s">
        <v>16</v>
      </c>
    </row>
    <row r="4394" spans="1:10" x14ac:dyDescent="0.35">
      <c r="A4394" s="157" t="s">
        <v>10</v>
      </c>
      <c r="B4394" s="157" t="s">
        <v>2623</v>
      </c>
      <c r="C4394" s="227" t="s">
        <v>2731</v>
      </c>
      <c r="D4394" s="227">
        <v>195.02</v>
      </c>
      <c r="E4394" s="227" t="s">
        <v>50</v>
      </c>
      <c r="F4394" s="157" t="s">
        <v>51</v>
      </c>
      <c r="G4394" s="157" t="s">
        <v>13</v>
      </c>
      <c r="H4394" s="157" t="s">
        <v>14</v>
      </c>
      <c r="I4394" s="157" t="s">
        <v>15</v>
      </c>
      <c r="J4394" s="157" t="s">
        <v>16</v>
      </c>
    </row>
    <row r="4395" spans="1:10" x14ac:dyDescent="0.35">
      <c r="A4395" s="157" t="s">
        <v>10</v>
      </c>
      <c r="B4395" s="157" t="s">
        <v>2623</v>
      </c>
      <c r="C4395" s="227" t="s">
        <v>2732</v>
      </c>
      <c r="D4395" s="227">
        <v>184.94</v>
      </c>
      <c r="E4395" s="227" t="s">
        <v>50</v>
      </c>
      <c r="F4395" s="157" t="s">
        <v>51</v>
      </c>
      <c r="G4395" s="157" t="s">
        <v>13</v>
      </c>
      <c r="H4395" s="157" t="s">
        <v>14</v>
      </c>
      <c r="I4395" s="157" t="s">
        <v>15</v>
      </c>
      <c r="J4395" s="157" t="s">
        <v>16</v>
      </c>
    </row>
    <row r="4396" spans="1:10" x14ac:dyDescent="0.35">
      <c r="A4396" s="157" t="s">
        <v>10</v>
      </c>
      <c r="B4396" s="157" t="s">
        <v>2623</v>
      </c>
      <c r="C4396" s="227" t="s">
        <v>500</v>
      </c>
      <c r="D4396" s="227">
        <v>712.99</v>
      </c>
      <c r="E4396" s="227" t="s">
        <v>506</v>
      </c>
      <c r="F4396" s="157" t="s">
        <v>507</v>
      </c>
      <c r="G4396" s="157" t="s">
        <v>309</v>
      </c>
      <c r="H4396" s="157" t="s">
        <v>1632</v>
      </c>
      <c r="I4396" s="157" t="s">
        <v>82</v>
      </c>
      <c r="J4396" s="157" t="s">
        <v>1633</v>
      </c>
    </row>
    <row r="4397" spans="1:10" x14ac:dyDescent="0.35">
      <c r="A4397" s="157" t="s">
        <v>10</v>
      </c>
      <c r="B4397" s="157" t="s">
        <v>2623</v>
      </c>
      <c r="C4397" s="227" t="s">
        <v>524</v>
      </c>
      <c r="D4397" s="227">
        <v>892.9</v>
      </c>
      <c r="E4397" s="227" t="s">
        <v>2733</v>
      </c>
      <c r="F4397" s="157" t="s">
        <v>2734</v>
      </c>
      <c r="G4397" s="157" t="s">
        <v>436</v>
      </c>
      <c r="H4397" s="157" t="s">
        <v>14</v>
      </c>
      <c r="I4397" s="157" t="s">
        <v>15</v>
      </c>
      <c r="J4397" s="157" t="s">
        <v>16</v>
      </c>
    </row>
    <row r="4398" spans="1:10" x14ac:dyDescent="0.35">
      <c r="A4398" s="157" t="s">
        <v>10</v>
      </c>
      <c r="B4398" s="157" t="s">
        <v>2623</v>
      </c>
      <c r="C4398" s="227" t="s">
        <v>579</v>
      </c>
      <c r="D4398" s="227">
        <v>316.58999999999997</v>
      </c>
      <c r="E4398" s="227" t="s">
        <v>519</v>
      </c>
      <c r="F4398" s="157" t="s">
        <v>520</v>
      </c>
      <c r="G4398" s="157" t="s">
        <v>309</v>
      </c>
      <c r="H4398" s="157" t="s">
        <v>521</v>
      </c>
      <c r="I4398" s="157" t="s">
        <v>522</v>
      </c>
      <c r="J4398" s="157" t="s">
        <v>521</v>
      </c>
    </row>
    <row r="4399" spans="1:10" x14ac:dyDescent="0.35">
      <c r="A4399" s="157" t="s">
        <v>10</v>
      </c>
      <c r="B4399" s="157" t="s">
        <v>2623</v>
      </c>
      <c r="C4399" s="227" t="s">
        <v>582</v>
      </c>
      <c r="D4399" s="227">
        <v>1239.0899999999999</v>
      </c>
      <c r="E4399" s="227" t="s">
        <v>135</v>
      </c>
      <c r="F4399" s="157" t="s">
        <v>373</v>
      </c>
      <c r="G4399" s="157" t="s">
        <v>312</v>
      </c>
      <c r="H4399" s="157" t="s">
        <v>371</v>
      </c>
      <c r="I4399" s="157" t="s">
        <v>15</v>
      </c>
      <c r="J4399" s="157" t="s">
        <v>372</v>
      </c>
    </row>
    <row r="4400" spans="1:10" x14ac:dyDescent="0.35">
      <c r="A4400" s="157" t="s">
        <v>10</v>
      </c>
      <c r="B4400" s="157" t="s">
        <v>2623</v>
      </c>
      <c r="C4400" s="227" t="s">
        <v>668</v>
      </c>
      <c r="D4400" s="227">
        <v>60.31</v>
      </c>
      <c r="E4400" s="227" t="s">
        <v>194</v>
      </c>
      <c r="F4400" s="157" t="s">
        <v>195</v>
      </c>
      <c r="G4400" s="157" t="s">
        <v>13</v>
      </c>
      <c r="H4400" s="157" t="s">
        <v>192</v>
      </c>
      <c r="I4400" s="157" t="s">
        <v>180</v>
      </c>
      <c r="J4400" s="157" t="s">
        <v>193</v>
      </c>
    </row>
    <row r="4401" spans="1:10" x14ac:dyDescent="0.35">
      <c r="A4401" s="157" t="s">
        <v>10</v>
      </c>
      <c r="B4401" s="157" t="s">
        <v>2623</v>
      </c>
      <c r="C4401" s="227" t="s">
        <v>258</v>
      </c>
      <c r="D4401" s="227">
        <v>1232.67</v>
      </c>
      <c r="E4401" s="227" t="s">
        <v>135</v>
      </c>
      <c r="F4401" s="157" t="s">
        <v>373</v>
      </c>
      <c r="G4401" s="157" t="s">
        <v>312</v>
      </c>
      <c r="H4401" s="157" t="s">
        <v>371</v>
      </c>
      <c r="I4401" s="157" t="s">
        <v>15</v>
      </c>
      <c r="J4401" s="157" t="s">
        <v>372</v>
      </c>
    </row>
    <row r="4402" spans="1:10" x14ac:dyDescent="0.35">
      <c r="A4402" s="157" t="s">
        <v>10</v>
      </c>
      <c r="B4402" s="157" t="s">
        <v>2623</v>
      </c>
      <c r="C4402" s="227" t="s">
        <v>674</v>
      </c>
      <c r="D4402" s="227">
        <v>1071.0999999999999</v>
      </c>
      <c r="E4402" s="227" t="s">
        <v>135</v>
      </c>
      <c r="F4402" s="157" t="s">
        <v>373</v>
      </c>
      <c r="G4402" s="157" t="s">
        <v>312</v>
      </c>
      <c r="H4402" s="157" t="s">
        <v>371</v>
      </c>
      <c r="I4402" s="157" t="s">
        <v>15</v>
      </c>
      <c r="J4402" s="157" t="s">
        <v>372</v>
      </c>
    </row>
    <row r="4403" spans="1:10" x14ac:dyDescent="0.35">
      <c r="A4403" s="157" t="s">
        <v>10</v>
      </c>
      <c r="B4403" s="157" t="s">
        <v>2623</v>
      </c>
      <c r="C4403" s="227" t="s">
        <v>599</v>
      </c>
      <c r="D4403" s="227">
        <v>1154.27</v>
      </c>
      <c r="E4403" s="227" t="s">
        <v>135</v>
      </c>
      <c r="F4403" s="157" t="s">
        <v>373</v>
      </c>
      <c r="G4403" s="157" t="s">
        <v>312</v>
      </c>
      <c r="H4403" s="157" t="s">
        <v>371</v>
      </c>
      <c r="I4403" s="157" t="s">
        <v>15</v>
      </c>
      <c r="J4403" s="157" t="s">
        <v>372</v>
      </c>
    </row>
    <row r="4404" spans="1:10" x14ac:dyDescent="0.35">
      <c r="A4404" s="157" t="s">
        <v>10</v>
      </c>
      <c r="B4404" s="157" t="s">
        <v>2623</v>
      </c>
      <c r="C4404" s="227" t="s">
        <v>600</v>
      </c>
      <c r="D4404" s="227">
        <v>58.06</v>
      </c>
      <c r="E4404" s="227" t="s">
        <v>519</v>
      </c>
      <c r="F4404" s="157" t="s">
        <v>520</v>
      </c>
      <c r="G4404" s="157" t="s">
        <v>309</v>
      </c>
      <c r="H4404" s="157" t="s">
        <v>521</v>
      </c>
      <c r="I4404" s="157" t="s">
        <v>522</v>
      </c>
      <c r="J4404" s="157" t="s">
        <v>521</v>
      </c>
    </row>
    <row r="4405" spans="1:10" x14ac:dyDescent="0.35">
      <c r="A4405" s="157" t="s">
        <v>10</v>
      </c>
      <c r="B4405" s="157" t="s">
        <v>2623</v>
      </c>
      <c r="C4405" s="227" t="s">
        <v>2735</v>
      </c>
      <c r="D4405" s="227">
        <v>34.78</v>
      </c>
      <c r="E4405" s="227" t="s">
        <v>931</v>
      </c>
      <c r="F4405" s="157" t="s">
        <v>2736</v>
      </c>
      <c r="G4405" s="157" t="s">
        <v>186</v>
      </c>
      <c r="H4405" s="157" t="s">
        <v>335</v>
      </c>
      <c r="I4405" s="157" t="s">
        <v>180</v>
      </c>
      <c r="J4405" s="157" t="s">
        <v>335</v>
      </c>
    </row>
    <row r="4406" spans="1:10" x14ac:dyDescent="0.35">
      <c r="A4406" s="157" t="s">
        <v>10</v>
      </c>
      <c r="B4406" s="157" t="s">
        <v>2623</v>
      </c>
      <c r="C4406" s="227" t="s">
        <v>213</v>
      </c>
      <c r="D4406" s="227">
        <v>652.21</v>
      </c>
      <c r="E4406" s="227" t="s">
        <v>135</v>
      </c>
      <c r="F4406" s="157" t="s">
        <v>373</v>
      </c>
      <c r="G4406" s="157" t="s">
        <v>312</v>
      </c>
      <c r="H4406" s="157" t="s">
        <v>371</v>
      </c>
      <c r="I4406" s="157" t="s">
        <v>15</v>
      </c>
      <c r="J4406" s="157" t="s">
        <v>372</v>
      </c>
    </row>
    <row r="4407" spans="1:10" x14ac:dyDescent="0.35">
      <c r="A4407" s="157" t="s">
        <v>10</v>
      </c>
      <c r="B4407" s="157" t="s">
        <v>2623</v>
      </c>
      <c r="C4407" s="227" t="s">
        <v>698</v>
      </c>
      <c r="D4407" s="227">
        <v>14.83</v>
      </c>
      <c r="E4407" s="227" t="s">
        <v>519</v>
      </c>
      <c r="F4407" s="157" t="s">
        <v>520</v>
      </c>
      <c r="G4407" s="157" t="s">
        <v>309</v>
      </c>
      <c r="H4407" s="157" t="s">
        <v>521</v>
      </c>
      <c r="I4407" s="157" t="s">
        <v>522</v>
      </c>
      <c r="J4407" s="157" t="s">
        <v>521</v>
      </c>
    </row>
    <row r="4408" spans="1:10" x14ac:dyDescent="0.35">
      <c r="A4408" s="157" t="s">
        <v>10</v>
      </c>
      <c r="B4408" s="157" t="s">
        <v>2623</v>
      </c>
      <c r="C4408" s="227" t="s">
        <v>721</v>
      </c>
      <c r="D4408" s="227">
        <v>1160.98</v>
      </c>
      <c r="E4408" s="227" t="s">
        <v>135</v>
      </c>
      <c r="F4408" s="157" t="s">
        <v>373</v>
      </c>
      <c r="G4408" s="157" t="s">
        <v>312</v>
      </c>
      <c r="H4408" s="157" t="s">
        <v>371</v>
      </c>
      <c r="I4408" s="157" t="s">
        <v>15</v>
      </c>
      <c r="J4408" s="157" t="s">
        <v>372</v>
      </c>
    </row>
    <row r="4409" spans="1:10" x14ac:dyDescent="0.35">
      <c r="A4409" s="157" t="s">
        <v>10</v>
      </c>
      <c r="B4409" s="157" t="s">
        <v>2623</v>
      </c>
      <c r="C4409" s="227" t="s">
        <v>701</v>
      </c>
      <c r="D4409" s="227">
        <v>150.44999999999999</v>
      </c>
      <c r="E4409" s="227" t="s">
        <v>84</v>
      </c>
      <c r="F4409" s="157" t="s">
        <v>370</v>
      </c>
      <c r="G4409" s="157" t="s">
        <v>312</v>
      </c>
      <c r="H4409" s="157" t="s">
        <v>371</v>
      </c>
      <c r="I4409" s="157" t="s">
        <v>15</v>
      </c>
      <c r="J4409" s="157" t="s">
        <v>372</v>
      </c>
    </row>
    <row r="4410" spans="1:10" x14ac:dyDescent="0.35">
      <c r="A4410" s="157" t="s">
        <v>10</v>
      </c>
      <c r="B4410" s="157" t="s">
        <v>2623</v>
      </c>
      <c r="C4410" s="227" t="s">
        <v>722</v>
      </c>
      <c r="D4410" s="227">
        <v>700.61</v>
      </c>
      <c r="E4410" s="227" t="s">
        <v>135</v>
      </c>
      <c r="F4410" s="157" t="s">
        <v>373</v>
      </c>
      <c r="G4410" s="157" t="s">
        <v>312</v>
      </c>
      <c r="H4410" s="157" t="s">
        <v>371</v>
      </c>
      <c r="I4410" s="157" t="s">
        <v>15</v>
      </c>
      <c r="J4410" s="157" t="s">
        <v>372</v>
      </c>
    </row>
    <row r="4411" spans="1:10" x14ac:dyDescent="0.35">
      <c r="A4411" s="157" t="s">
        <v>10</v>
      </c>
      <c r="B4411" s="157" t="s">
        <v>2623</v>
      </c>
      <c r="C4411" s="227" t="s">
        <v>1790</v>
      </c>
      <c r="D4411" s="227">
        <v>13.45</v>
      </c>
      <c r="E4411" s="227" t="s">
        <v>519</v>
      </c>
      <c r="F4411" s="157" t="s">
        <v>520</v>
      </c>
      <c r="G4411" s="157" t="s">
        <v>309</v>
      </c>
      <c r="H4411" s="157" t="s">
        <v>521</v>
      </c>
      <c r="I4411" s="157" t="s">
        <v>522</v>
      </c>
      <c r="J4411" s="157" t="s">
        <v>521</v>
      </c>
    </row>
    <row r="4412" spans="1:10" x14ac:dyDescent="0.35">
      <c r="A4412" s="157" t="s">
        <v>10</v>
      </c>
      <c r="B4412" s="157" t="s">
        <v>2623</v>
      </c>
      <c r="C4412" s="227" t="s">
        <v>710</v>
      </c>
      <c r="D4412" s="227">
        <v>1160.98</v>
      </c>
      <c r="E4412" s="227" t="s">
        <v>135</v>
      </c>
      <c r="F4412" s="157" t="s">
        <v>373</v>
      </c>
      <c r="G4412" s="157" t="s">
        <v>312</v>
      </c>
      <c r="H4412" s="157" t="s">
        <v>371</v>
      </c>
      <c r="I4412" s="157" t="s">
        <v>15</v>
      </c>
      <c r="J4412" s="157" t="s">
        <v>372</v>
      </c>
    </row>
    <row r="4413" spans="1:10" x14ac:dyDescent="0.35">
      <c r="A4413" s="157" t="s">
        <v>10</v>
      </c>
      <c r="B4413" s="157" t="s">
        <v>2623</v>
      </c>
      <c r="C4413" s="227" t="s">
        <v>723</v>
      </c>
      <c r="D4413" s="227">
        <v>150.44999999999999</v>
      </c>
      <c r="E4413" s="227" t="s">
        <v>84</v>
      </c>
      <c r="F4413" s="157" t="s">
        <v>370</v>
      </c>
      <c r="G4413" s="157" t="s">
        <v>312</v>
      </c>
      <c r="H4413" s="157" t="s">
        <v>371</v>
      </c>
      <c r="I4413" s="157" t="s">
        <v>15</v>
      </c>
      <c r="J4413" s="157" t="s">
        <v>372</v>
      </c>
    </row>
    <row r="4414" spans="1:10" x14ac:dyDescent="0.35">
      <c r="A4414" s="157" t="s">
        <v>10</v>
      </c>
      <c r="B4414" s="157" t="s">
        <v>2623</v>
      </c>
      <c r="C4414" s="227" t="s">
        <v>261</v>
      </c>
      <c r="D4414" s="227">
        <v>700.61</v>
      </c>
      <c r="E4414" s="227" t="s">
        <v>135</v>
      </c>
      <c r="F4414" s="157" t="s">
        <v>373</v>
      </c>
      <c r="G4414" s="157" t="s">
        <v>312</v>
      </c>
      <c r="H4414" s="157" t="s">
        <v>371</v>
      </c>
      <c r="I4414" s="157" t="s">
        <v>15</v>
      </c>
      <c r="J4414" s="157" t="s">
        <v>372</v>
      </c>
    </row>
    <row r="4415" spans="1:10" x14ac:dyDescent="0.35">
      <c r="A4415" s="157" t="s">
        <v>10</v>
      </c>
      <c r="B4415" s="157" t="s">
        <v>2623</v>
      </c>
      <c r="C4415" s="227" t="s">
        <v>985</v>
      </c>
      <c r="D4415" s="227">
        <v>14.51</v>
      </c>
      <c r="E4415" s="227" t="s">
        <v>519</v>
      </c>
      <c r="F4415" s="157" t="s">
        <v>520</v>
      </c>
      <c r="G4415" s="157" t="s">
        <v>309</v>
      </c>
      <c r="H4415" s="157" t="s">
        <v>521</v>
      </c>
      <c r="I4415" s="157" t="s">
        <v>522</v>
      </c>
      <c r="J4415" s="157" t="s">
        <v>521</v>
      </c>
    </row>
    <row r="4416" spans="1:10" x14ac:dyDescent="0.35">
      <c r="A4416" s="157" t="s">
        <v>10</v>
      </c>
      <c r="B4416" s="157" t="s">
        <v>2623</v>
      </c>
      <c r="C4416" s="227" t="s">
        <v>269</v>
      </c>
      <c r="D4416" s="227">
        <v>1152.76</v>
      </c>
      <c r="E4416" s="227" t="s">
        <v>135</v>
      </c>
      <c r="F4416" s="157" t="s">
        <v>373</v>
      </c>
      <c r="G4416" s="157" t="s">
        <v>312</v>
      </c>
      <c r="H4416" s="157" t="s">
        <v>371</v>
      </c>
      <c r="I4416" s="157" t="s">
        <v>15</v>
      </c>
      <c r="J4416" s="157" t="s">
        <v>372</v>
      </c>
    </row>
    <row r="4417" spans="1:10" x14ac:dyDescent="0.35">
      <c r="A4417" s="157" t="s">
        <v>10</v>
      </c>
      <c r="B4417" s="157" t="s">
        <v>2623</v>
      </c>
      <c r="C4417" s="227" t="s">
        <v>2737</v>
      </c>
      <c r="D4417" s="227">
        <v>132.79</v>
      </c>
      <c r="E4417" s="227" t="s">
        <v>84</v>
      </c>
      <c r="F4417" s="157" t="s">
        <v>370</v>
      </c>
      <c r="G4417" s="157" t="s">
        <v>312</v>
      </c>
      <c r="H4417" s="157" t="s">
        <v>371</v>
      </c>
      <c r="I4417" s="157" t="s">
        <v>15</v>
      </c>
      <c r="J4417" s="157" t="s">
        <v>372</v>
      </c>
    </row>
    <row r="4418" spans="1:10" x14ac:dyDescent="0.35">
      <c r="A4418" s="157" t="s">
        <v>10</v>
      </c>
      <c r="B4418" s="157" t="s">
        <v>2623</v>
      </c>
      <c r="C4418" s="227" t="s">
        <v>270</v>
      </c>
      <c r="D4418" s="227">
        <v>702.3</v>
      </c>
      <c r="E4418" s="227" t="s">
        <v>135</v>
      </c>
      <c r="F4418" s="157" t="s">
        <v>373</v>
      </c>
      <c r="G4418" s="157" t="s">
        <v>312</v>
      </c>
      <c r="H4418" s="157" t="s">
        <v>371</v>
      </c>
      <c r="I4418" s="157" t="s">
        <v>15</v>
      </c>
      <c r="J4418" s="157" t="s">
        <v>372</v>
      </c>
    </row>
    <row r="4419" spans="1:10" x14ac:dyDescent="0.35">
      <c r="A4419" s="157" t="s">
        <v>10</v>
      </c>
      <c r="B4419" s="157" t="s">
        <v>2623</v>
      </c>
      <c r="C4419" s="227" t="s">
        <v>2738</v>
      </c>
      <c r="D4419" s="227">
        <v>14.51</v>
      </c>
      <c r="E4419" s="227" t="s">
        <v>519</v>
      </c>
      <c r="F4419" s="157" t="s">
        <v>520</v>
      </c>
      <c r="G4419" s="157" t="s">
        <v>309</v>
      </c>
      <c r="H4419" s="157" t="s">
        <v>521</v>
      </c>
      <c r="I4419" s="157" t="s">
        <v>522</v>
      </c>
      <c r="J4419" s="157" t="s">
        <v>521</v>
      </c>
    </row>
    <row r="4420" spans="1:10" x14ac:dyDescent="0.35">
      <c r="A4420" s="157" t="s">
        <v>10</v>
      </c>
      <c r="B4420" s="157" t="s">
        <v>2623</v>
      </c>
      <c r="C4420" s="227" t="s">
        <v>687</v>
      </c>
      <c r="D4420" s="227">
        <v>89.81</v>
      </c>
      <c r="E4420" s="227" t="s">
        <v>519</v>
      </c>
      <c r="F4420" s="157" t="s">
        <v>520</v>
      </c>
      <c r="G4420" s="157" t="s">
        <v>309</v>
      </c>
      <c r="H4420" s="157" t="s">
        <v>521</v>
      </c>
      <c r="I4420" s="157" t="s">
        <v>522</v>
      </c>
      <c r="J4420" s="157" t="s">
        <v>521</v>
      </c>
    </row>
    <row r="4421" spans="1:10" x14ac:dyDescent="0.35">
      <c r="A4421" s="157" t="s">
        <v>10</v>
      </c>
      <c r="B4421" s="157" t="s">
        <v>2623</v>
      </c>
      <c r="C4421" s="227" t="s">
        <v>242</v>
      </c>
      <c r="D4421" s="227">
        <v>809.77</v>
      </c>
      <c r="E4421" s="227" t="s">
        <v>31</v>
      </c>
      <c r="F4421" s="157" t="s">
        <v>32</v>
      </c>
      <c r="G4421" s="157" t="s">
        <v>13</v>
      </c>
      <c r="H4421" s="157" t="s">
        <v>14</v>
      </c>
      <c r="I4421" s="157" t="s">
        <v>15</v>
      </c>
      <c r="J4421" s="157" t="s">
        <v>16</v>
      </c>
    </row>
    <row r="4422" spans="1:10" x14ac:dyDescent="0.35">
      <c r="A4422" s="157" t="s">
        <v>10</v>
      </c>
      <c r="B4422" s="157" t="s">
        <v>2623</v>
      </c>
      <c r="C4422" s="227" t="s">
        <v>629</v>
      </c>
      <c r="D4422" s="227">
        <v>56.75</v>
      </c>
      <c r="E4422" s="227" t="s">
        <v>31</v>
      </c>
      <c r="F4422" s="157" t="s">
        <v>32</v>
      </c>
      <c r="G4422" s="157" t="s">
        <v>13</v>
      </c>
      <c r="H4422" s="157" t="s">
        <v>14</v>
      </c>
      <c r="I4422" s="157" t="s">
        <v>15</v>
      </c>
      <c r="J4422" s="157" t="s">
        <v>16</v>
      </c>
    </row>
    <row r="4423" spans="1:10" x14ac:dyDescent="0.35">
      <c r="A4423" s="157" t="s">
        <v>10</v>
      </c>
      <c r="B4423" s="157" t="s">
        <v>2623</v>
      </c>
      <c r="C4423" s="227" t="s">
        <v>630</v>
      </c>
      <c r="D4423" s="227">
        <v>920.5</v>
      </c>
      <c r="E4423" s="227" t="s">
        <v>31</v>
      </c>
      <c r="F4423" s="157" t="s">
        <v>32</v>
      </c>
      <c r="G4423" s="157" t="s">
        <v>13</v>
      </c>
      <c r="H4423" s="157" t="s">
        <v>14</v>
      </c>
      <c r="I4423" s="157" t="s">
        <v>15</v>
      </c>
      <c r="J4423" s="157" t="s">
        <v>16</v>
      </c>
    </row>
    <row r="4424" spans="1:10" x14ac:dyDescent="0.35">
      <c r="A4424" s="157" t="s">
        <v>10</v>
      </c>
      <c r="B4424" s="157" t="s">
        <v>2623</v>
      </c>
      <c r="C4424" s="227" t="s">
        <v>1178</v>
      </c>
      <c r="D4424" s="227">
        <v>325.44</v>
      </c>
      <c r="E4424" s="227" t="s">
        <v>31</v>
      </c>
      <c r="F4424" s="157" t="s">
        <v>32</v>
      </c>
      <c r="G4424" s="157" t="s">
        <v>13</v>
      </c>
      <c r="H4424" s="157" t="s">
        <v>14</v>
      </c>
      <c r="I4424" s="157" t="s">
        <v>15</v>
      </c>
      <c r="J4424" s="157" t="s">
        <v>16</v>
      </c>
    </row>
    <row r="4425" spans="1:10" x14ac:dyDescent="0.35">
      <c r="A4425" s="157" t="s">
        <v>10</v>
      </c>
      <c r="B4425" s="157" t="s">
        <v>2623</v>
      </c>
      <c r="C4425" s="227" t="s">
        <v>245</v>
      </c>
      <c r="D4425" s="227">
        <v>2.44</v>
      </c>
      <c r="E4425" s="227" t="s">
        <v>41</v>
      </c>
      <c r="F4425" s="157" t="s">
        <v>42</v>
      </c>
      <c r="G4425" s="157" t="s">
        <v>13</v>
      </c>
      <c r="H4425" s="157" t="s">
        <v>14</v>
      </c>
      <c r="I4425" s="157" t="s">
        <v>15</v>
      </c>
      <c r="J4425" s="157" t="s">
        <v>16</v>
      </c>
    </row>
    <row r="4426" spans="1:10" x14ac:dyDescent="0.35">
      <c r="A4426" s="157" t="s">
        <v>10</v>
      </c>
      <c r="B4426" s="157" t="s">
        <v>2623</v>
      </c>
      <c r="C4426" s="227" t="s">
        <v>246</v>
      </c>
      <c r="D4426" s="227">
        <v>2.56</v>
      </c>
      <c r="E4426" s="227" t="s">
        <v>41</v>
      </c>
      <c r="F4426" s="157" t="s">
        <v>42</v>
      </c>
      <c r="G4426" s="157" t="s">
        <v>13</v>
      </c>
      <c r="H4426" s="157" t="s">
        <v>14</v>
      </c>
      <c r="I4426" s="157" t="s">
        <v>15</v>
      </c>
      <c r="J4426" s="157" t="s">
        <v>16</v>
      </c>
    </row>
    <row r="4427" spans="1:10" x14ac:dyDescent="0.35">
      <c r="A4427" s="157" t="s">
        <v>10</v>
      </c>
      <c r="B4427" s="157" t="s">
        <v>2623</v>
      </c>
      <c r="C4427" s="227" t="s">
        <v>247</v>
      </c>
      <c r="D4427" s="227">
        <v>2.56</v>
      </c>
      <c r="E4427" s="227" t="s">
        <v>41</v>
      </c>
      <c r="F4427" s="157" t="s">
        <v>42</v>
      </c>
      <c r="G4427" s="157" t="s">
        <v>13</v>
      </c>
      <c r="H4427" s="157" t="s">
        <v>14</v>
      </c>
      <c r="I4427" s="157" t="s">
        <v>15</v>
      </c>
      <c r="J4427" s="157" t="s">
        <v>16</v>
      </c>
    </row>
    <row r="4428" spans="1:10" x14ac:dyDescent="0.35">
      <c r="A4428" s="157" t="s">
        <v>10</v>
      </c>
      <c r="B4428" s="157" t="s">
        <v>2623</v>
      </c>
      <c r="C4428" s="227" t="s">
        <v>238</v>
      </c>
      <c r="D4428" s="227">
        <v>2.56</v>
      </c>
      <c r="E4428" s="227" t="s">
        <v>41</v>
      </c>
      <c r="F4428" s="157" t="s">
        <v>42</v>
      </c>
      <c r="G4428" s="157" t="s">
        <v>13</v>
      </c>
      <c r="H4428" s="157" t="s">
        <v>14</v>
      </c>
      <c r="I4428" s="157" t="s">
        <v>15</v>
      </c>
      <c r="J4428" s="157" t="s">
        <v>16</v>
      </c>
    </row>
    <row r="4429" spans="1:10" x14ac:dyDescent="0.35">
      <c r="A4429" s="157" t="s">
        <v>10</v>
      </c>
      <c r="B4429" s="157" t="s">
        <v>2623</v>
      </c>
      <c r="C4429" s="227" t="s">
        <v>235</v>
      </c>
      <c r="D4429" s="227">
        <v>2.56</v>
      </c>
      <c r="E4429" s="227" t="s">
        <v>41</v>
      </c>
      <c r="F4429" s="157" t="s">
        <v>42</v>
      </c>
      <c r="G4429" s="157" t="s">
        <v>13</v>
      </c>
      <c r="H4429" s="157" t="s">
        <v>14</v>
      </c>
      <c r="I4429" s="157" t="s">
        <v>15</v>
      </c>
      <c r="J4429" s="157" t="s">
        <v>16</v>
      </c>
    </row>
    <row r="4430" spans="1:10" x14ac:dyDescent="0.35">
      <c r="A4430" s="157" t="s">
        <v>10</v>
      </c>
      <c r="B4430" s="157" t="s">
        <v>2623</v>
      </c>
      <c r="C4430" s="227" t="s">
        <v>635</v>
      </c>
      <c r="D4430" s="227">
        <v>0.61</v>
      </c>
      <c r="E4430" s="227" t="s">
        <v>41</v>
      </c>
      <c r="F4430" s="157" t="s">
        <v>42</v>
      </c>
      <c r="G4430" s="157" t="s">
        <v>13</v>
      </c>
      <c r="H4430" s="157" t="s">
        <v>14</v>
      </c>
      <c r="I4430" s="157" t="s">
        <v>15</v>
      </c>
      <c r="J4430" s="157" t="s">
        <v>16</v>
      </c>
    </row>
    <row r="4431" spans="1:10" x14ac:dyDescent="0.35">
      <c r="A4431" s="157" t="s">
        <v>10</v>
      </c>
      <c r="B4431" s="157" t="s">
        <v>2623</v>
      </c>
      <c r="C4431" s="227" t="s">
        <v>1945</v>
      </c>
      <c r="D4431" s="227">
        <v>265.81</v>
      </c>
      <c r="E4431" s="227" t="s">
        <v>55</v>
      </c>
      <c r="F4431" s="157" t="s">
        <v>56</v>
      </c>
      <c r="G4431" s="157" t="s">
        <v>13</v>
      </c>
      <c r="H4431" s="157" t="s">
        <v>57</v>
      </c>
      <c r="I4431" s="157" t="s">
        <v>15</v>
      </c>
      <c r="J4431" s="157" t="s">
        <v>58</v>
      </c>
    </row>
    <row r="4432" spans="1:10" x14ac:dyDescent="0.35">
      <c r="A4432" s="157" t="s">
        <v>10</v>
      </c>
      <c r="B4432" s="157" t="s">
        <v>2623</v>
      </c>
      <c r="C4432" s="227" t="s">
        <v>352</v>
      </c>
      <c r="D4432" s="227">
        <v>125.57</v>
      </c>
      <c r="E4432" s="227" t="s">
        <v>33</v>
      </c>
      <c r="F4432" s="157" t="s">
        <v>34</v>
      </c>
      <c r="G4432" s="157" t="s">
        <v>13</v>
      </c>
      <c r="H4432" s="157" t="s">
        <v>14</v>
      </c>
      <c r="I4432" s="157" t="s">
        <v>15</v>
      </c>
      <c r="J4432" s="157" t="s">
        <v>16</v>
      </c>
    </row>
    <row r="4433" spans="1:10" x14ac:dyDescent="0.35">
      <c r="A4433" s="157" t="s">
        <v>10</v>
      </c>
      <c r="B4433" s="157" t="s">
        <v>2623</v>
      </c>
      <c r="C4433" s="227" t="s">
        <v>250</v>
      </c>
      <c r="D4433" s="227">
        <v>872.77</v>
      </c>
      <c r="E4433" s="227" t="s">
        <v>18</v>
      </c>
      <c r="F4433" s="157" t="s">
        <v>19</v>
      </c>
      <c r="G4433" s="157" t="s">
        <v>13</v>
      </c>
      <c r="H4433" s="157" t="s">
        <v>14</v>
      </c>
      <c r="I4433" s="157" t="s">
        <v>15</v>
      </c>
      <c r="J4433" s="157" t="s">
        <v>16</v>
      </c>
    </row>
    <row r="4434" spans="1:10" x14ac:dyDescent="0.35">
      <c r="A4434" s="157" t="s">
        <v>10</v>
      </c>
      <c r="B4434" s="157" t="s">
        <v>2623</v>
      </c>
      <c r="C4434" s="227" t="s">
        <v>251</v>
      </c>
      <c r="D4434" s="227">
        <v>326.27999999999997</v>
      </c>
      <c r="E4434" s="227" t="s">
        <v>18</v>
      </c>
      <c r="F4434" s="157" t="s">
        <v>19</v>
      </c>
      <c r="G4434" s="157" t="s">
        <v>13</v>
      </c>
      <c r="H4434" s="157" t="s">
        <v>14</v>
      </c>
      <c r="I4434" s="157" t="s">
        <v>15</v>
      </c>
      <c r="J4434" s="157" t="s">
        <v>16</v>
      </c>
    </row>
    <row r="4435" spans="1:10" x14ac:dyDescent="0.35">
      <c r="A4435" s="157" t="s">
        <v>10</v>
      </c>
      <c r="B4435" s="157" t="s">
        <v>2623</v>
      </c>
      <c r="C4435" s="227" t="s">
        <v>252</v>
      </c>
      <c r="D4435" s="227">
        <v>680.75</v>
      </c>
      <c r="E4435" s="227" t="s">
        <v>18</v>
      </c>
      <c r="F4435" s="157" t="s">
        <v>19</v>
      </c>
      <c r="G4435" s="157" t="s">
        <v>13</v>
      </c>
      <c r="H4435" s="157" t="s">
        <v>14</v>
      </c>
      <c r="I4435" s="157" t="s">
        <v>15</v>
      </c>
      <c r="J4435" s="157" t="s">
        <v>16</v>
      </c>
    </row>
    <row r="4436" spans="1:10" x14ac:dyDescent="0.35">
      <c r="A4436" s="157" t="s">
        <v>10</v>
      </c>
      <c r="B4436" s="157" t="s">
        <v>2623</v>
      </c>
      <c r="C4436" s="227" t="s">
        <v>253</v>
      </c>
      <c r="D4436" s="227">
        <v>1766.95</v>
      </c>
      <c r="E4436" s="227" t="s">
        <v>18</v>
      </c>
      <c r="F4436" s="157" t="s">
        <v>19</v>
      </c>
      <c r="G4436" s="157" t="s">
        <v>13</v>
      </c>
      <c r="H4436" s="157" t="s">
        <v>14</v>
      </c>
      <c r="I4436" s="157" t="s">
        <v>15</v>
      </c>
      <c r="J4436" s="157" t="s">
        <v>16</v>
      </c>
    </row>
    <row r="4437" spans="1:10" x14ac:dyDescent="0.35">
      <c r="A4437" s="157" t="s">
        <v>10</v>
      </c>
      <c r="B4437" s="157" t="s">
        <v>2623</v>
      </c>
      <c r="C4437" s="227" t="s">
        <v>2739</v>
      </c>
      <c r="D4437" s="227">
        <v>305.26</v>
      </c>
      <c r="E4437" s="227" t="s">
        <v>45</v>
      </c>
      <c r="F4437" s="157" t="s">
        <v>46</v>
      </c>
      <c r="G4437" s="157" t="s">
        <v>13</v>
      </c>
      <c r="H4437" s="157" t="s">
        <v>14</v>
      </c>
      <c r="I4437" s="157" t="s">
        <v>15</v>
      </c>
      <c r="J4437" s="157" t="s">
        <v>16</v>
      </c>
    </row>
    <row r="4438" spans="1:10" x14ac:dyDescent="0.35">
      <c r="A4438" s="157" t="s">
        <v>10</v>
      </c>
      <c r="B4438" s="157" t="s">
        <v>2623</v>
      </c>
      <c r="C4438" s="227" t="s">
        <v>578</v>
      </c>
      <c r="D4438" s="227">
        <v>266.85000000000002</v>
      </c>
      <c r="E4438" s="227" t="s">
        <v>47</v>
      </c>
      <c r="F4438" s="157" t="s">
        <v>48</v>
      </c>
      <c r="G4438" s="157" t="s">
        <v>13</v>
      </c>
      <c r="H4438" s="157" t="s">
        <v>14</v>
      </c>
      <c r="I4438" s="157" t="s">
        <v>15</v>
      </c>
      <c r="J4438" s="157" t="s">
        <v>16</v>
      </c>
    </row>
    <row r="4439" spans="1:10" x14ac:dyDescent="0.35">
      <c r="A4439" s="157" t="s">
        <v>10</v>
      </c>
      <c r="B4439" s="157" t="s">
        <v>2623</v>
      </c>
      <c r="C4439" s="227" t="s">
        <v>239</v>
      </c>
      <c r="D4439" s="227">
        <v>188.39</v>
      </c>
      <c r="E4439" s="227" t="s">
        <v>36</v>
      </c>
      <c r="F4439" s="157" t="s">
        <v>37</v>
      </c>
      <c r="G4439" s="157" t="s">
        <v>13</v>
      </c>
      <c r="H4439" s="157" t="s">
        <v>14</v>
      </c>
      <c r="I4439" s="157" t="s">
        <v>15</v>
      </c>
      <c r="J4439" s="157" t="s">
        <v>16</v>
      </c>
    </row>
    <row r="4440" spans="1:10" x14ac:dyDescent="0.35">
      <c r="A4440" s="157" t="s">
        <v>10</v>
      </c>
      <c r="B4440" s="157" t="s">
        <v>2623</v>
      </c>
      <c r="C4440" s="227" t="s">
        <v>806</v>
      </c>
      <c r="D4440" s="227">
        <v>85.57</v>
      </c>
      <c r="E4440" s="227" t="s">
        <v>36</v>
      </c>
      <c r="F4440" s="157" t="s">
        <v>37</v>
      </c>
      <c r="G4440" s="157" t="s">
        <v>13</v>
      </c>
      <c r="H4440" s="157" t="s">
        <v>14</v>
      </c>
      <c r="I4440" s="157" t="s">
        <v>15</v>
      </c>
      <c r="J4440" s="157" t="s">
        <v>16</v>
      </c>
    </row>
    <row r="4441" spans="1:10" x14ac:dyDescent="0.35">
      <c r="A4441" s="157" t="s">
        <v>10</v>
      </c>
      <c r="B4441" s="157" t="s">
        <v>2623</v>
      </c>
      <c r="C4441" s="227" t="s">
        <v>218</v>
      </c>
      <c r="D4441" s="227">
        <v>210.29</v>
      </c>
      <c r="E4441" s="227" t="s">
        <v>50</v>
      </c>
      <c r="F4441" s="157" t="s">
        <v>51</v>
      </c>
      <c r="G4441" s="157" t="s">
        <v>13</v>
      </c>
      <c r="H4441" s="157" t="s">
        <v>14</v>
      </c>
      <c r="I4441" s="157" t="s">
        <v>15</v>
      </c>
      <c r="J4441" s="157" t="s">
        <v>16</v>
      </c>
    </row>
    <row r="4442" spans="1:10" x14ac:dyDescent="0.35">
      <c r="A4442" s="157" t="s">
        <v>10</v>
      </c>
      <c r="B4442" s="157" t="s">
        <v>2623</v>
      </c>
      <c r="C4442" s="227" t="s">
        <v>219</v>
      </c>
      <c r="D4442" s="227">
        <v>79.86</v>
      </c>
      <c r="E4442" s="227" t="s">
        <v>50</v>
      </c>
      <c r="F4442" s="157" t="s">
        <v>51</v>
      </c>
      <c r="G4442" s="157" t="s">
        <v>13</v>
      </c>
      <c r="H4442" s="157" t="s">
        <v>14</v>
      </c>
      <c r="I4442" s="157" t="s">
        <v>15</v>
      </c>
      <c r="J4442" s="157" t="s">
        <v>16</v>
      </c>
    </row>
    <row r="4443" spans="1:10" x14ac:dyDescent="0.35">
      <c r="A4443" s="157" t="s">
        <v>10</v>
      </c>
      <c r="B4443" s="157" t="s">
        <v>2623</v>
      </c>
      <c r="C4443" s="227" t="s">
        <v>620</v>
      </c>
      <c r="D4443" s="227">
        <v>187.52</v>
      </c>
      <c r="E4443" s="227" t="s">
        <v>50</v>
      </c>
      <c r="F4443" s="157" t="s">
        <v>51</v>
      </c>
      <c r="G4443" s="157" t="s">
        <v>13</v>
      </c>
      <c r="H4443" s="157" t="s">
        <v>14</v>
      </c>
      <c r="I4443" s="157" t="s">
        <v>15</v>
      </c>
      <c r="J4443" s="157" t="s">
        <v>16</v>
      </c>
    </row>
    <row r="4444" spans="1:10" x14ac:dyDescent="0.35">
      <c r="A4444" s="157" t="s">
        <v>10</v>
      </c>
      <c r="B4444" s="157" t="s">
        <v>2623</v>
      </c>
      <c r="C4444" s="227" t="s">
        <v>641</v>
      </c>
      <c r="D4444" s="227">
        <v>90.07</v>
      </c>
      <c r="E4444" s="227" t="s">
        <v>50</v>
      </c>
      <c r="F4444" s="157" t="s">
        <v>51</v>
      </c>
      <c r="G4444" s="157" t="s">
        <v>13</v>
      </c>
      <c r="H4444" s="157" t="s">
        <v>14</v>
      </c>
      <c r="I4444" s="157" t="s">
        <v>15</v>
      </c>
      <c r="J4444" s="157" t="s">
        <v>16</v>
      </c>
    </row>
    <row r="4445" spans="1:10" x14ac:dyDescent="0.35">
      <c r="A4445" s="157" t="s">
        <v>10</v>
      </c>
      <c r="B4445" s="157" t="s">
        <v>2623</v>
      </c>
      <c r="C4445" s="227" t="s">
        <v>1152</v>
      </c>
      <c r="D4445" s="227">
        <v>10830.39</v>
      </c>
      <c r="E4445" s="227" t="s">
        <v>11</v>
      </c>
      <c r="F4445" s="157" t="s">
        <v>12</v>
      </c>
      <c r="G4445" s="157" t="s">
        <v>13</v>
      </c>
      <c r="H4445" s="157" t="s">
        <v>14</v>
      </c>
      <c r="I4445" s="157" t="s">
        <v>15</v>
      </c>
      <c r="J4445" s="157" t="s">
        <v>16</v>
      </c>
    </row>
    <row r="4446" spans="1:10" x14ac:dyDescent="0.35">
      <c r="A4446" s="157" t="s">
        <v>10</v>
      </c>
      <c r="B4446" s="157" t="s">
        <v>2623</v>
      </c>
      <c r="C4446" s="227" t="s">
        <v>1796</v>
      </c>
      <c r="D4446" s="227">
        <v>1135.8800000000001</v>
      </c>
      <c r="E4446" s="227" t="s">
        <v>11</v>
      </c>
      <c r="F4446" s="157" t="s">
        <v>12</v>
      </c>
      <c r="G4446" s="157" t="s">
        <v>13</v>
      </c>
      <c r="H4446" s="157" t="s">
        <v>14</v>
      </c>
      <c r="I4446" s="157" t="s">
        <v>15</v>
      </c>
      <c r="J4446" s="157" t="s">
        <v>16</v>
      </c>
    </row>
    <row r="4447" spans="1:10" x14ac:dyDescent="0.35">
      <c r="A4447" s="157" t="s">
        <v>10</v>
      </c>
      <c r="B4447" s="157" t="s">
        <v>2623</v>
      </c>
      <c r="C4447" s="227" t="s">
        <v>1818</v>
      </c>
      <c r="D4447" s="227">
        <v>146.87</v>
      </c>
      <c r="E4447" s="227" t="s">
        <v>11</v>
      </c>
      <c r="F4447" s="157" t="s">
        <v>12</v>
      </c>
      <c r="G4447" s="157" t="s">
        <v>13</v>
      </c>
      <c r="H4447" s="157" t="s">
        <v>14</v>
      </c>
      <c r="I4447" s="157" t="s">
        <v>15</v>
      </c>
      <c r="J4447" s="157" t="s">
        <v>16</v>
      </c>
    </row>
    <row r="4448" spans="1:10" x14ac:dyDescent="0.35">
      <c r="A4448" s="157" t="s">
        <v>10</v>
      </c>
      <c r="B4448" s="157" t="s">
        <v>2623</v>
      </c>
      <c r="C4448" s="227" t="s">
        <v>1180</v>
      </c>
      <c r="D4448" s="227">
        <v>247.37</v>
      </c>
      <c r="E4448" s="227" t="s">
        <v>28</v>
      </c>
      <c r="F4448" s="157" t="s">
        <v>29</v>
      </c>
      <c r="G4448" s="157" t="s">
        <v>13</v>
      </c>
      <c r="H4448" s="157" t="s">
        <v>14</v>
      </c>
      <c r="I4448" s="157" t="s">
        <v>15</v>
      </c>
      <c r="J4448" s="157" t="s">
        <v>16</v>
      </c>
    </row>
    <row r="4449" spans="1:10" x14ac:dyDescent="0.35">
      <c r="A4449" s="157" t="s">
        <v>10</v>
      </c>
      <c r="B4449" s="157" t="s">
        <v>2623</v>
      </c>
      <c r="C4449" s="227" t="s">
        <v>1850</v>
      </c>
      <c r="D4449" s="227">
        <v>411.29</v>
      </c>
      <c r="E4449" s="227" t="s">
        <v>28</v>
      </c>
      <c r="F4449" s="157" t="s">
        <v>29</v>
      </c>
      <c r="G4449" s="157" t="s">
        <v>13</v>
      </c>
      <c r="H4449" s="157" t="s">
        <v>14</v>
      </c>
      <c r="I4449" s="157" t="s">
        <v>15</v>
      </c>
      <c r="J4449" s="157" t="s">
        <v>16</v>
      </c>
    </row>
    <row r="4450" spans="1:10" x14ac:dyDescent="0.35">
      <c r="A4450" s="157" t="s">
        <v>10</v>
      </c>
      <c r="B4450" s="157" t="s">
        <v>2623</v>
      </c>
      <c r="C4450" s="227" t="s">
        <v>1851</v>
      </c>
      <c r="D4450" s="227">
        <v>267.89999999999998</v>
      </c>
      <c r="E4450" s="227" t="s">
        <v>28</v>
      </c>
      <c r="F4450" s="157" t="s">
        <v>29</v>
      </c>
      <c r="G4450" s="157" t="s">
        <v>13</v>
      </c>
      <c r="H4450" s="157" t="s">
        <v>14</v>
      </c>
      <c r="I4450" s="157" t="s">
        <v>15</v>
      </c>
      <c r="J4450" s="157" t="s">
        <v>16</v>
      </c>
    </row>
    <row r="4451" spans="1:10" x14ac:dyDescent="0.35">
      <c r="A4451" s="157" t="s">
        <v>10</v>
      </c>
      <c r="B4451" s="157" t="s">
        <v>2623</v>
      </c>
      <c r="C4451" s="227" t="s">
        <v>1010</v>
      </c>
      <c r="D4451" s="227">
        <v>185.66</v>
      </c>
      <c r="E4451" s="227" t="s">
        <v>36</v>
      </c>
      <c r="F4451" s="157" t="s">
        <v>37</v>
      </c>
      <c r="G4451" s="157" t="s">
        <v>13</v>
      </c>
      <c r="H4451" s="157" t="s">
        <v>14</v>
      </c>
      <c r="I4451" s="157" t="s">
        <v>15</v>
      </c>
      <c r="J4451" s="157" t="s">
        <v>16</v>
      </c>
    </row>
    <row r="4452" spans="1:10" x14ac:dyDescent="0.35">
      <c r="A4452" s="157" t="s">
        <v>10</v>
      </c>
      <c r="B4452" s="157" t="s">
        <v>2623</v>
      </c>
      <c r="C4452" s="227" t="s">
        <v>1022</v>
      </c>
      <c r="D4452" s="227">
        <v>124.06</v>
      </c>
      <c r="E4452" s="227" t="s">
        <v>50</v>
      </c>
      <c r="F4452" s="157" t="s">
        <v>51</v>
      </c>
      <c r="G4452" s="157" t="s">
        <v>13</v>
      </c>
      <c r="H4452" s="157" t="s">
        <v>14</v>
      </c>
      <c r="I4452" s="157" t="s">
        <v>15</v>
      </c>
      <c r="J4452" s="157" t="s">
        <v>16</v>
      </c>
    </row>
    <row r="4453" spans="1:10" x14ac:dyDescent="0.35">
      <c r="A4453" s="157" t="s">
        <v>10</v>
      </c>
      <c r="B4453" s="157" t="s">
        <v>2623</v>
      </c>
      <c r="C4453" s="227" t="s">
        <v>1811</v>
      </c>
      <c r="D4453" s="227">
        <v>106.99</v>
      </c>
      <c r="E4453" s="227" t="s">
        <v>50</v>
      </c>
      <c r="F4453" s="157" t="s">
        <v>51</v>
      </c>
      <c r="G4453" s="157" t="s">
        <v>13</v>
      </c>
      <c r="H4453" s="157" t="s">
        <v>14</v>
      </c>
      <c r="I4453" s="157" t="s">
        <v>15</v>
      </c>
      <c r="J4453" s="157" t="s">
        <v>16</v>
      </c>
    </row>
    <row r="4454" spans="1:10" x14ac:dyDescent="0.35">
      <c r="A4454" s="157" t="s">
        <v>10</v>
      </c>
      <c r="B4454" s="157" t="s">
        <v>2740</v>
      </c>
      <c r="C4454" s="227" t="s">
        <v>43</v>
      </c>
      <c r="D4454" s="227">
        <v>0.64</v>
      </c>
      <c r="E4454" s="227" t="s">
        <v>41</v>
      </c>
      <c r="F4454" s="157" t="s">
        <v>42</v>
      </c>
      <c r="G4454" s="157" t="s">
        <v>13</v>
      </c>
      <c r="H4454" s="157" t="s">
        <v>14</v>
      </c>
      <c r="I4454" s="157" t="s">
        <v>15</v>
      </c>
      <c r="J4454" s="157" t="s">
        <v>16</v>
      </c>
    </row>
    <row r="4455" spans="1:10" x14ac:dyDescent="0.35">
      <c r="A4455" s="157" t="s">
        <v>10</v>
      </c>
      <c r="B4455" s="157" t="s">
        <v>2740</v>
      </c>
      <c r="C4455" s="227" t="s">
        <v>40</v>
      </c>
      <c r="D4455" s="227">
        <v>0.64</v>
      </c>
      <c r="E4455" s="227" t="s">
        <v>41</v>
      </c>
      <c r="F4455" s="157" t="s">
        <v>42</v>
      </c>
      <c r="G4455" s="157" t="s">
        <v>13</v>
      </c>
      <c r="H4455" s="157" t="s">
        <v>14</v>
      </c>
      <c r="I4455" s="157" t="s">
        <v>15</v>
      </c>
      <c r="J4455" s="157" t="s">
        <v>16</v>
      </c>
    </row>
    <row r="4456" spans="1:10" x14ac:dyDescent="0.35">
      <c r="A4456" s="157" t="s">
        <v>10</v>
      </c>
      <c r="B4456" s="157" t="s">
        <v>2740</v>
      </c>
      <c r="C4456" s="227" t="s">
        <v>2741</v>
      </c>
      <c r="D4456" s="227">
        <v>92.88</v>
      </c>
      <c r="E4456" s="227" t="s">
        <v>98</v>
      </c>
      <c r="F4456" s="157" t="s">
        <v>99</v>
      </c>
      <c r="G4456" s="157" t="s">
        <v>80</v>
      </c>
      <c r="H4456" s="157" t="s">
        <v>2742</v>
      </c>
      <c r="I4456" s="157" t="s">
        <v>82</v>
      </c>
      <c r="J4456" s="157" t="s">
        <v>2743</v>
      </c>
    </row>
    <row r="4457" spans="1:10" x14ac:dyDescent="0.35">
      <c r="A4457" s="157" t="s">
        <v>10</v>
      </c>
      <c r="B4457" s="157" t="s">
        <v>2740</v>
      </c>
      <c r="C4457" s="227" t="s">
        <v>2744</v>
      </c>
      <c r="D4457" s="227">
        <v>299.92</v>
      </c>
      <c r="E4457" s="227" t="s">
        <v>95</v>
      </c>
      <c r="F4457" s="157" t="s">
        <v>96</v>
      </c>
      <c r="G4457" s="157" t="s">
        <v>80</v>
      </c>
      <c r="H4457" s="157" t="s">
        <v>2742</v>
      </c>
      <c r="I4457" s="157" t="s">
        <v>82</v>
      </c>
      <c r="J4457" s="157" t="s">
        <v>2743</v>
      </c>
    </row>
    <row r="4458" spans="1:10" x14ac:dyDescent="0.35">
      <c r="A4458" s="157" t="s">
        <v>10</v>
      </c>
      <c r="B4458" s="157" t="s">
        <v>2740</v>
      </c>
      <c r="C4458" s="227" t="s">
        <v>2745</v>
      </c>
      <c r="D4458" s="227">
        <v>149.61000000000001</v>
      </c>
      <c r="E4458" s="227" t="s">
        <v>65</v>
      </c>
      <c r="F4458" s="157" t="s">
        <v>66</v>
      </c>
      <c r="G4458" s="157" t="s">
        <v>80</v>
      </c>
      <c r="H4458" s="157" t="s">
        <v>2742</v>
      </c>
      <c r="I4458" s="157" t="s">
        <v>82</v>
      </c>
      <c r="J4458" s="157" t="s">
        <v>2743</v>
      </c>
    </row>
    <row r="4459" spans="1:10" x14ac:dyDescent="0.35">
      <c r="A4459" s="157" t="s">
        <v>10</v>
      </c>
      <c r="B4459" s="157" t="s">
        <v>2740</v>
      </c>
      <c r="C4459" s="227" t="s">
        <v>2746</v>
      </c>
      <c r="D4459" s="227">
        <v>149.94999999999999</v>
      </c>
      <c r="E4459" s="227" t="s">
        <v>65</v>
      </c>
      <c r="F4459" s="157" t="s">
        <v>66</v>
      </c>
      <c r="G4459" s="157" t="s">
        <v>80</v>
      </c>
      <c r="H4459" s="157" t="s">
        <v>2742</v>
      </c>
      <c r="I4459" s="157" t="s">
        <v>82</v>
      </c>
      <c r="J4459" s="157" t="s">
        <v>2743</v>
      </c>
    </row>
    <row r="4460" spans="1:10" x14ac:dyDescent="0.35">
      <c r="A4460" s="157" t="s">
        <v>10</v>
      </c>
      <c r="B4460" s="157" t="s">
        <v>2740</v>
      </c>
      <c r="C4460" s="227" t="s">
        <v>2747</v>
      </c>
      <c r="D4460" s="227">
        <v>149.94</v>
      </c>
      <c r="E4460" s="227" t="s">
        <v>65</v>
      </c>
      <c r="F4460" s="157" t="s">
        <v>66</v>
      </c>
      <c r="G4460" s="157" t="s">
        <v>80</v>
      </c>
      <c r="H4460" s="157" t="s">
        <v>2748</v>
      </c>
      <c r="I4460" s="157" t="s">
        <v>82</v>
      </c>
      <c r="J4460" s="157" t="s">
        <v>2743</v>
      </c>
    </row>
    <row r="4461" spans="1:10" x14ac:dyDescent="0.35">
      <c r="A4461" s="157" t="s">
        <v>10</v>
      </c>
      <c r="B4461" s="157" t="s">
        <v>2740</v>
      </c>
      <c r="C4461" s="227" t="s">
        <v>2749</v>
      </c>
      <c r="D4461" s="227">
        <v>149.94</v>
      </c>
      <c r="E4461" s="227" t="s">
        <v>65</v>
      </c>
      <c r="F4461" s="157" t="s">
        <v>66</v>
      </c>
      <c r="G4461" s="157" t="s">
        <v>80</v>
      </c>
      <c r="H4461" s="157" t="s">
        <v>2748</v>
      </c>
      <c r="I4461" s="157" t="s">
        <v>82</v>
      </c>
      <c r="J4461" s="157" t="s">
        <v>2743</v>
      </c>
    </row>
    <row r="4462" spans="1:10" x14ac:dyDescent="0.35">
      <c r="A4462" s="157" t="s">
        <v>10</v>
      </c>
      <c r="B4462" s="157" t="s">
        <v>2740</v>
      </c>
      <c r="C4462" s="227" t="s">
        <v>2750</v>
      </c>
      <c r="D4462" s="227">
        <v>149.56</v>
      </c>
      <c r="E4462" s="227" t="s">
        <v>65</v>
      </c>
      <c r="F4462" s="157" t="s">
        <v>66</v>
      </c>
      <c r="G4462" s="157" t="s">
        <v>80</v>
      </c>
      <c r="H4462" s="157" t="s">
        <v>2748</v>
      </c>
      <c r="I4462" s="157" t="s">
        <v>82</v>
      </c>
      <c r="J4462" s="157" t="s">
        <v>2743</v>
      </c>
    </row>
    <row r="4463" spans="1:10" x14ac:dyDescent="0.35">
      <c r="A4463" s="157" t="s">
        <v>10</v>
      </c>
      <c r="B4463" s="157" t="s">
        <v>2740</v>
      </c>
      <c r="C4463" s="227" t="s">
        <v>2751</v>
      </c>
      <c r="D4463" s="227">
        <v>404.88</v>
      </c>
      <c r="E4463" s="227" t="s">
        <v>196</v>
      </c>
      <c r="F4463" s="157" t="s">
        <v>197</v>
      </c>
      <c r="G4463" s="157" t="s">
        <v>73</v>
      </c>
      <c r="H4463" s="157" t="s">
        <v>2748</v>
      </c>
      <c r="I4463" s="157" t="s">
        <v>82</v>
      </c>
      <c r="J4463" s="157" t="s">
        <v>2743</v>
      </c>
    </row>
    <row r="4464" spans="1:10" x14ac:dyDescent="0.35">
      <c r="A4464" s="157" t="s">
        <v>10</v>
      </c>
      <c r="B4464" s="157" t="s">
        <v>2740</v>
      </c>
      <c r="C4464" s="227" t="s">
        <v>2752</v>
      </c>
      <c r="D4464" s="227">
        <v>530.65</v>
      </c>
      <c r="E4464" s="227" t="s">
        <v>196</v>
      </c>
      <c r="F4464" s="157" t="s">
        <v>197</v>
      </c>
      <c r="G4464" s="157" t="s">
        <v>73</v>
      </c>
      <c r="H4464" s="157" t="s">
        <v>2748</v>
      </c>
      <c r="I4464" s="157" t="s">
        <v>82</v>
      </c>
      <c r="J4464" s="157" t="s">
        <v>2743</v>
      </c>
    </row>
    <row r="4465" spans="1:10" x14ac:dyDescent="0.35">
      <c r="A4465" s="157" t="s">
        <v>10</v>
      </c>
      <c r="B4465" s="157" t="s">
        <v>2740</v>
      </c>
      <c r="C4465" s="227" t="s">
        <v>2753</v>
      </c>
      <c r="D4465" s="227">
        <v>141</v>
      </c>
      <c r="E4465" s="227" t="s">
        <v>196</v>
      </c>
      <c r="F4465" s="157" t="s">
        <v>197</v>
      </c>
      <c r="G4465" s="157" t="s">
        <v>73</v>
      </c>
      <c r="H4465" s="157" t="s">
        <v>2748</v>
      </c>
      <c r="I4465" s="157" t="s">
        <v>82</v>
      </c>
      <c r="J4465" s="157" t="s">
        <v>2743</v>
      </c>
    </row>
    <row r="4466" spans="1:10" x14ac:dyDescent="0.35">
      <c r="A4466" s="157" t="s">
        <v>10</v>
      </c>
      <c r="B4466" s="157" t="s">
        <v>2740</v>
      </c>
      <c r="C4466" s="227" t="s">
        <v>2754</v>
      </c>
      <c r="D4466" s="227">
        <v>67.14</v>
      </c>
      <c r="E4466" s="227" t="s">
        <v>196</v>
      </c>
      <c r="F4466" s="157" t="s">
        <v>197</v>
      </c>
      <c r="G4466" s="157" t="s">
        <v>73</v>
      </c>
      <c r="H4466" s="157" t="s">
        <v>2748</v>
      </c>
      <c r="I4466" s="157" t="s">
        <v>82</v>
      </c>
      <c r="J4466" s="157" t="s">
        <v>2743</v>
      </c>
    </row>
    <row r="4467" spans="1:10" x14ac:dyDescent="0.35">
      <c r="A4467" s="157" t="s">
        <v>10</v>
      </c>
      <c r="B4467" s="157" t="s">
        <v>2740</v>
      </c>
      <c r="C4467" s="227" t="s">
        <v>2755</v>
      </c>
      <c r="D4467" s="227">
        <v>318.33999999999997</v>
      </c>
      <c r="E4467" s="227" t="s">
        <v>196</v>
      </c>
      <c r="F4467" s="157" t="s">
        <v>197</v>
      </c>
      <c r="G4467" s="157" t="s">
        <v>73</v>
      </c>
      <c r="H4467" s="157" t="s">
        <v>2742</v>
      </c>
      <c r="I4467" s="157" t="s">
        <v>82</v>
      </c>
      <c r="J4467" s="157" t="s">
        <v>2743</v>
      </c>
    </row>
    <row r="4468" spans="1:10" x14ac:dyDescent="0.35">
      <c r="A4468" s="157" t="s">
        <v>10</v>
      </c>
      <c r="B4468" s="157" t="s">
        <v>2740</v>
      </c>
      <c r="C4468" s="227" t="s">
        <v>2756</v>
      </c>
      <c r="D4468" s="227">
        <v>125.5</v>
      </c>
      <c r="E4468" s="227" t="s">
        <v>196</v>
      </c>
      <c r="F4468" s="157" t="s">
        <v>197</v>
      </c>
      <c r="G4468" s="157" t="s">
        <v>73</v>
      </c>
      <c r="H4468" s="157" t="s">
        <v>2748</v>
      </c>
      <c r="I4468" s="157" t="s">
        <v>82</v>
      </c>
      <c r="J4468" s="157" t="s">
        <v>2743</v>
      </c>
    </row>
    <row r="4469" spans="1:10" x14ac:dyDescent="0.35">
      <c r="A4469" s="157" t="s">
        <v>10</v>
      </c>
      <c r="B4469" s="157" t="s">
        <v>2740</v>
      </c>
      <c r="C4469" s="227" t="s">
        <v>2757</v>
      </c>
      <c r="D4469" s="227">
        <v>349.78</v>
      </c>
      <c r="E4469" s="227" t="s">
        <v>196</v>
      </c>
      <c r="F4469" s="157" t="s">
        <v>197</v>
      </c>
      <c r="G4469" s="157" t="s">
        <v>73</v>
      </c>
      <c r="H4469" s="157" t="s">
        <v>2748</v>
      </c>
      <c r="I4469" s="157" t="s">
        <v>82</v>
      </c>
      <c r="J4469" s="157" t="s">
        <v>2743</v>
      </c>
    </row>
    <row r="4470" spans="1:10" x14ac:dyDescent="0.35">
      <c r="A4470" s="157" t="s">
        <v>10</v>
      </c>
      <c r="B4470" s="157" t="s">
        <v>2740</v>
      </c>
      <c r="C4470" s="227" t="s">
        <v>2758</v>
      </c>
      <c r="D4470" s="227">
        <v>419.95</v>
      </c>
      <c r="E4470" s="227" t="s">
        <v>196</v>
      </c>
      <c r="F4470" s="157" t="s">
        <v>197</v>
      </c>
      <c r="G4470" s="157" t="s">
        <v>73</v>
      </c>
      <c r="H4470" s="157" t="s">
        <v>2748</v>
      </c>
      <c r="I4470" s="157" t="s">
        <v>82</v>
      </c>
      <c r="J4470" s="157" t="s">
        <v>2743</v>
      </c>
    </row>
    <row r="4471" spans="1:10" x14ac:dyDescent="0.35">
      <c r="A4471" s="157" t="s">
        <v>10</v>
      </c>
      <c r="B4471" s="157" t="s">
        <v>2740</v>
      </c>
      <c r="C4471" s="227" t="s">
        <v>2759</v>
      </c>
      <c r="D4471" s="227">
        <v>754.44</v>
      </c>
      <c r="E4471" s="227" t="s">
        <v>196</v>
      </c>
      <c r="F4471" s="157" t="s">
        <v>197</v>
      </c>
      <c r="G4471" s="157" t="s">
        <v>73</v>
      </c>
      <c r="H4471" s="157" t="s">
        <v>2748</v>
      </c>
      <c r="I4471" s="157" t="s">
        <v>82</v>
      </c>
      <c r="J4471" s="157" t="s">
        <v>2743</v>
      </c>
    </row>
    <row r="4472" spans="1:10" x14ac:dyDescent="0.35">
      <c r="A4472" s="157" t="s">
        <v>10</v>
      </c>
      <c r="B4472" s="157" t="s">
        <v>2740</v>
      </c>
      <c r="C4472" s="227" t="s">
        <v>2760</v>
      </c>
      <c r="D4472" s="227">
        <v>423.23</v>
      </c>
      <c r="E4472" s="227" t="s">
        <v>196</v>
      </c>
      <c r="F4472" s="157" t="s">
        <v>197</v>
      </c>
      <c r="G4472" s="157" t="s">
        <v>73</v>
      </c>
      <c r="H4472" s="157" t="s">
        <v>2748</v>
      </c>
      <c r="I4472" s="157" t="s">
        <v>82</v>
      </c>
      <c r="J4472" s="157" t="s">
        <v>2743</v>
      </c>
    </row>
    <row r="4473" spans="1:10" x14ac:dyDescent="0.35">
      <c r="A4473" s="157" t="s">
        <v>10</v>
      </c>
      <c r="B4473" s="157" t="s">
        <v>2740</v>
      </c>
      <c r="C4473" s="227" t="s">
        <v>2761</v>
      </c>
      <c r="D4473" s="227">
        <v>233.76</v>
      </c>
      <c r="E4473" s="227" t="s">
        <v>196</v>
      </c>
      <c r="F4473" s="157" t="s">
        <v>197</v>
      </c>
      <c r="G4473" s="157" t="s">
        <v>73</v>
      </c>
      <c r="H4473" s="157" t="s">
        <v>2748</v>
      </c>
      <c r="I4473" s="157" t="s">
        <v>82</v>
      </c>
      <c r="J4473" s="157" t="s">
        <v>2743</v>
      </c>
    </row>
    <row r="4474" spans="1:10" x14ac:dyDescent="0.35">
      <c r="A4474" s="157" t="s">
        <v>10</v>
      </c>
      <c r="B4474" s="157" t="s">
        <v>2740</v>
      </c>
      <c r="C4474" s="227" t="s">
        <v>2762</v>
      </c>
      <c r="D4474" s="227">
        <v>330.72</v>
      </c>
      <c r="E4474" s="227" t="s">
        <v>196</v>
      </c>
      <c r="F4474" s="157" t="s">
        <v>197</v>
      </c>
      <c r="G4474" s="157" t="s">
        <v>73</v>
      </c>
      <c r="H4474" s="157" t="s">
        <v>2748</v>
      </c>
      <c r="I4474" s="157" t="s">
        <v>82</v>
      </c>
      <c r="J4474" s="157" t="s">
        <v>2743</v>
      </c>
    </row>
    <row r="4475" spans="1:10" x14ac:dyDescent="0.35">
      <c r="A4475" s="157" t="s">
        <v>10</v>
      </c>
      <c r="B4475" s="157" t="s">
        <v>2740</v>
      </c>
      <c r="C4475" s="227" t="s">
        <v>2763</v>
      </c>
      <c r="D4475" s="227">
        <v>925.91</v>
      </c>
      <c r="E4475" s="227" t="s">
        <v>196</v>
      </c>
      <c r="F4475" s="157" t="s">
        <v>197</v>
      </c>
      <c r="G4475" s="157" t="s">
        <v>73</v>
      </c>
      <c r="H4475" s="157" t="s">
        <v>2748</v>
      </c>
      <c r="I4475" s="157" t="s">
        <v>82</v>
      </c>
      <c r="J4475" s="157" t="s">
        <v>2743</v>
      </c>
    </row>
    <row r="4476" spans="1:10" x14ac:dyDescent="0.35">
      <c r="A4476" s="157" t="s">
        <v>10</v>
      </c>
      <c r="B4476" s="157" t="s">
        <v>2740</v>
      </c>
      <c r="C4476" s="227" t="s">
        <v>2764</v>
      </c>
      <c r="D4476" s="227">
        <v>264.89999999999998</v>
      </c>
      <c r="E4476" s="227" t="s">
        <v>196</v>
      </c>
      <c r="F4476" s="157" t="s">
        <v>197</v>
      </c>
      <c r="G4476" s="157" t="s">
        <v>73</v>
      </c>
      <c r="H4476" s="157" t="s">
        <v>2748</v>
      </c>
      <c r="I4476" s="157" t="s">
        <v>82</v>
      </c>
      <c r="J4476" s="157" t="s">
        <v>2743</v>
      </c>
    </row>
    <row r="4477" spans="1:10" x14ac:dyDescent="0.35">
      <c r="A4477" s="157" t="s">
        <v>10</v>
      </c>
      <c r="B4477" s="157" t="s">
        <v>2740</v>
      </c>
      <c r="C4477" s="227" t="s">
        <v>2765</v>
      </c>
      <c r="D4477" s="227">
        <v>177.14</v>
      </c>
      <c r="E4477" s="227" t="s">
        <v>196</v>
      </c>
      <c r="F4477" s="157" t="s">
        <v>197</v>
      </c>
      <c r="G4477" s="157" t="s">
        <v>73</v>
      </c>
      <c r="H4477" s="157" t="s">
        <v>2748</v>
      </c>
      <c r="I4477" s="157" t="s">
        <v>82</v>
      </c>
      <c r="J4477" s="157" t="s">
        <v>2743</v>
      </c>
    </row>
    <row r="4478" spans="1:10" x14ac:dyDescent="0.35">
      <c r="A4478" s="157" t="s">
        <v>10</v>
      </c>
      <c r="B4478" s="157" t="s">
        <v>2740</v>
      </c>
      <c r="C4478" s="227" t="s">
        <v>2766</v>
      </c>
      <c r="D4478" s="227">
        <v>827.25</v>
      </c>
      <c r="E4478" s="227" t="s">
        <v>196</v>
      </c>
      <c r="F4478" s="157" t="s">
        <v>197</v>
      </c>
      <c r="G4478" s="157" t="s">
        <v>73</v>
      </c>
      <c r="H4478" s="157" t="s">
        <v>2748</v>
      </c>
      <c r="I4478" s="157" t="s">
        <v>82</v>
      </c>
      <c r="J4478" s="157" t="s">
        <v>2743</v>
      </c>
    </row>
    <row r="4479" spans="1:10" x14ac:dyDescent="0.35">
      <c r="A4479" s="157" t="s">
        <v>10</v>
      </c>
      <c r="B4479" s="157" t="s">
        <v>2740</v>
      </c>
      <c r="C4479" s="227" t="s">
        <v>2767</v>
      </c>
      <c r="D4479" s="227">
        <v>427.99</v>
      </c>
      <c r="E4479" s="227" t="s">
        <v>196</v>
      </c>
      <c r="F4479" s="157" t="s">
        <v>197</v>
      </c>
      <c r="G4479" s="157" t="s">
        <v>73</v>
      </c>
      <c r="H4479" s="157" t="s">
        <v>2748</v>
      </c>
      <c r="I4479" s="157" t="s">
        <v>82</v>
      </c>
      <c r="J4479" s="157" t="s">
        <v>2743</v>
      </c>
    </row>
    <row r="4480" spans="1:10" x14ac:dyDescent="0.35">
      <c r="A4480" s="157" t="s">
        <v>10</v>
      </c>
      <c r="B4480" s="157" t="s">
        <v>2740</v>
      </c>
      <c r="C4480" s="227" t="s">
        <v>2768</v>
      </c>
      <c r="D4480" s="227">
        <v>539.35</v>
      </c>
      <c r="E4480" s="227" t="s">
        <v>196</v>
      </c>
      <c r="F4480" s="157" t="s">
        <v>197</v>
      </c>
      <c r="G4480" s="157" t="s">
        <v>73</v>
      </c>
      <c r="H4480" s="157" t="s">
        <v>2748</v>
      </c>
      <c r="I4480" s="157" t="s">
        <v>82</v>
      </c>
      <c r="J4480" s="157" t="s">
        <v>2743</v>
      </c>
    </row>
    <row r="4481" spans="1:10" x14ac:dyDescent="0.35">
      <c r="A4481" s="157" t="s">
        <v>10</v>
      </c>
      <c r="B4481" s="157" t="s">
        <v>2740</v>
      </c>
      <c r="C4481" s="227" t="s">
        <v>2769</v>
      </c>
      <c r="D4481" s="227">
        <v>698.91</v>
      </c>
      <c r="E4481" s="227" t="s">
        <v>196</v>
      </c>
      <c r="F4481" s="157" t="s">
        <v>197</v>
      </c>
      <c r="G4481" s="157" t="s">
        <v>73</v>
      </c>
      <c r="H4481" s="157" t="s">
        <v>2748</v>
      </c>
      <c r="I4481" s="157" t="s">
        <v>82</v>
      </c>
      <c r="J4481" s="157" t="s">
        <v>2743</v>
      </c>
    </row>
    <row r="4482" spans="1:10" x14ac:dyDescent="0.35">
      <c r="A4482" s="157" t="s">
        <v>10</v>
      </c>
      <c r="B4482" s="157" t="s">
        <v>2740</v>
      </c>
      <c r="C4482" s="227" t="s">
        <v>2770</v>
      </c>
      <c r="D4482" s="227">
        <v>329.45</v>
      </c>
      <c r="E4482" s="227" t="s">
        <v>196</v>
      </c>
      <c r="F4482" s="157" t="s">
        <v>197</v>
      </c>
      <c r="G4482" s="157" t="s">
        <v>73</v>
      </c>
      <c r="H4482" s="157" t="s">
        <v>2748</v>
      </c>
      <c r="I4482" s="157" t="s">
        <v>82</v>
      </c>
      <c r="J4482" s="157" t="s">
        <v>2743</v>
      </c>
    </row>
    <row r="4483" spans="1:10" x14ac:dyDescent="0.35">
      <c r="A4483" s="157" t="s">
        <v>10</v>
      </c>
      <c r="B4483" s="157" t="s">
        <v>2740</v>
      </c>
      <c r="C4483" s="227" t="s">
        <v>2771</v>
      </c>
      <c r="D4483" s="227">
        <v>413.52</v>
      </c>
      <c r="E4483" s="227" t="s">
        <v>196</v>
      </c>
      <c r="F4483" s="157" t="s">
        <v>197</v>
      </c>
      <c r="G4483" s="157" t="s">
        <v>73</v>
      </c>
      <c r="H4483" s="157" t="s">
        <v>2748</v>
      </c>
      <c r="I4483" s="157" t="s">
        <v>82</v>
      </c>
      <c r="J4483" s="157" t="s">
        <v>2743</v>
      </c>
    </row>
    <row r="4484" spans="1:10" x14ac:dyDescent="0.35">
      <c r="A4484" s="157" t="s">
        <v>10</v>
      </c>
      <c r="B4484" s="157" t="s">
        <v>2740</v>
      </c>
      <c r="C4484" s="227" t="s">
        <v>2772</v>
      </c>
      <c r="D4484" s="227">
        <v>593.74</v>
      </c>
      <c r="E4484" s="227" t="s">
        <v>196</v>
      </c>
      <c r="F4484" s="157" t="s">
        <v>197</v>
      </c>
      <c r="G4484" s="157" t="s">
        <v>73</v>
      </c>
      <c r="H4484" s="157" t="s">
        <v>2748</v>
      </c>
      <c r="I4484" s="157" t="s">
        <v>82</v>
      </c>
      <c r="J4484" s="157" t="s">
        <v>2743</v>
      </c>
    </row>
    <row r="4485" spans="1:10" x14ac:dyDescent="0.35">
      <c r="A4485" s="157" t="s">
        <v>10</v>
      </c>
      <c r="B4485" s="157" t="s">
        <v>2740</v>
      </c>
      <c r="C4485" s="227" t="s">
        <v>2773</v>
      </c>
      <c r="D4485" s="227">
        <v>116.88</v>
      </c>
      <c r="E4485" s="227" t="s">
        <v>116</v>
      </c>
      <c r="F4485" s="157" t="s">
        <v>117</v>
      </c>
      <c r="G4485" s="157" t="s">
        <v>73</v>
      </c>
      <c r="H4485" s="157" t="s">
        <v>2748</v>
      </c>
      <c r="I4485" s="157" t="s">
        <v>82</v>
      </c>
      <c r="J4485" s="157" t="s">
        <v>2743</v>
      </c>
    </row>
    <row r="4486" spans="1:10" x14ac:dyDescent="0.35">
      <c r="A4486" s="157" t="s">
        <v>10</v>
      </c>
      <c r="B4486" s="157" t="s">
        <v>2740</v>
      </c>
      <c r="C4486" s="227" t="s">
        <v>2774</v>
      </c>
      <c r="D4486" s="227">
        <v>46.77</v>
      </c>
      <c r="E4486" s="227" t="s">
        <v>203</v>
      </c>
      <c r="F4486" s="157" t="s">
        <v>204</v>
      </c>
      <c r="G4486" s="157" t="s">
        <v>73</v>
      </c>
      <c r="H4486" s="157" t="s">
        <v>2775</v>
      </c>
      <c r="I4486" s="157" t="s">
        <v>82</v>
      </c>
      <c r="J4486" s="157" t="s">
        <v>2743</v>
      </c>
    </row>
    <row r="4487" spans="1:10" x14ac:dyDescent="0.35">
      <c r="A4487" s="157" t="s">
        <v>10</v>
      </c>
      <c r="B4487" s="157" t="s">
        <v>2740</v>
      </c>
      <c r="C4487" s="227" t="s">
        <v>2776</v>
      </c>
      <c r="D4487" s="227">
        <v>1190.2</v>
      </c>
      <c r="E4487" s="227" t="s">
        <v>75</v>
      </c>
      <c r="F4487" s="157" t="s">
        <v>76</v>
      </c>
      <c r="G4487" s="157" t="s">
        <v>73</v>
      </c>
      <c r="H4487" s="157" t="s">
        <v>2742</v>
      </c>
      <c r="I4487" s="157" t="s">
        <v>82</v>
      </c>
      <c r="J4487" s="157" t="s">
        <v>2743</v>
      </c>
    </row>
    <row r="4488" spans="1:10" x14ac:dyDescent="0.35">
      <c r="A4488" s="157" t="s">
        <v>10</v>
      </c>
      <c r="B4488" s="157" t="s">
        <v>2740</v>
      </c>
      <c r="C4488" s="227" t="s">
        <v>2777</v>
      </c>
      <c r="D4488" s="227">
        <v>546.49</v>
      </c>
      <c r="E4488" s="227" t="s">
        <v>75</v>
      </c>
      <c r="F4488" s="157" t="s">
        <v>76</v>
      </c>
      <c r="G4488" s="157" t="s">
        <v>73</v>
      </c>
      <c r="H4488" s="157" t="s">
        <v>2742</v>
      </c>
      <c r="I4488" s="157" t="s">
        <v>82</v>
      </c>
      <c r="J4488" s="157" t="s">
        <v>2743</v>
      </c>
    </row>
    <row r="4489" spans="1:10" x14ac:dyDescent="0.35">
      <c r="A4489" s="157" t="s">
        <v>10</v>
      </c>
      <c r="B4489" s="157" t="s">
        <v>2740</v>
      </c>
      <c r="C4489" s="227" t="s">
        <v>2778</v>
      </c>
      <c r="D4489" s="227">
        <v>240.92</v>
      </c>
      <c r="E4489" s="227" t="s">
        <v>75</v>
      </c>
      <c r="F4489" s="157" t="s">
        <v>76</v>
      </c>
      <c r="G4489" s="157" t="s">
        <v>73</v>
      </c>
      <c r="H4489" s="157" t="s">
        <v>2742</v>
      </c>
      <c r="I4489" s="157" t="s">
        <v>82</v>
      </c>
      <c r="J4489" s="157" t="s">
        <v>2743</v>
      </c>
    </row>
    <row r="4490" spans="1:10" x14ac:dyDescent="0.35">
      <c r="A4490" s="157" t="s">
        <v>10</v>
      </c>
      <c r="B4490" s="157" t="s">
        <v>2740</v>
      </c>
      <c r="C4490" s="227" t="s">
        <v>2779</v>
      </c>
      <c r="D4490" s="227">
        <v>1706.49</v>
      </c>
      <c r="E4490" s="227" t="s">
        <v>75</v>
      </c>
      <c r="F4490" s="157" t="s">
        <v>76</v>
      </c>
      <c r="G4490" s="157" t="s">
        <v>73</v>
      </c>
      <c r="H4490" s="157" t="s">
        <v>2742</v>
      </c>
      <c r="I4490" s="157" t="s">
        <v>82</v>
      </c>
      <c r="J4490" s="157" t="s">
        <v>2743</v>
      </c>
    </row>
    <row r="4491" spans="1:10" x14ac:dyDescent="0.35">
      <c r="A4491" s="157" t="s">
        <v>10</v>
      </c>
      <c r="B4491" s="157" t="s">
        <v>2740</v>
      </c>
      <c r="C4491" s="227" t="s">
        <v>2780</v>
      </c>
      <c r="D4491" s="227">
        <v>112.69</v>
      </c>
      <c r="E4491" s="227" t="s">
        <v>116</v>
      </c>
      <c r="F4491" s="157" t="s">
        <v>117</v>
      </c>
      <c r="G4491" s="157" t="s">
        <v>73</v>
      </c>
      <c r="H4491" s="157" t="s">
        <v>2742</v>
      </c>
      <c r="I4491" s="157" t="s">
        <v>82</v>
      </c>
      <c r="J4491" s="157" t="s">
        <v>2743</v>
      </c>
    </row>
    <row r="4492" spans="1:10" x14ac:dyDescent="0.35">
      <c r="A4492" s="157" t="s">
        <v>10</v>
      </c>
      <c r="B4492" s="157" t="s">
        <v>2740</v>
      </c>
      <c r="C4492" s="227" t="s">
        <v>2781</v>
      </c>
      <c r="D4492" s="227">
        <v>47.72</v>
      </c>
      <c r="E4492" s="227" t="s">
        <v>116</v>
      </c>
      <c r="F4492" s="157" t="s">
        <v>117</v>
      </c>
      <c r="G4492" s="157" t="s">
        <v>73</v>
      </c>
      <c r="H4492" s="157" t="s">
        <v>2742</v>
      </c>
      <c r="I4492" s="157" t="s">
        <v>82</v>
      </c>
      <c r="J4492" s="157" t="s">
        <v>2743</v>
      </c>
    </row>
    <row r="4493" spans="1:10" x14ac:dyDescent="0.35">
      <c r="A4493" s="157" t="s">
        <v>10</v>
      </c>
      <c r="B4493" s="157" t="s">
        <v>2740</v>
      </c>
      <c r="C4493" s="227" t="s">
        <v>2782</v>
      </c>
      <c r="D4493" s="227">
        <v>47.65</v>
      </c>
      <c r="E4493" s="227" t="s">
        <v>116</v>
      </c>
      <c r="F4493" s="157" t="s">
        <v>117</v>
      </c>
      <c r="G4493" s="157" t="s">
        <v>73</v>
      </c>
      <c r="H4493" s="157" t="s">
        <v>2742</v>
      </c>
      <c r="I4493" s="157" t="s">
        <v>82</v>
      </c>
      <c r="J4493" s="157" t="s">
        <v>2743</v>
      </c>
    </row>
    <row r="4494" spans="1:10" x14ac:dyDescent="0.35">
      <c r="A4494" s="157" t="s">
        <v>10</v>
      </c>
      <c r="B4494" s="157" t="s">
        <v>2740</v>
      </c>
      <c r="C4494" s="227" t="s">
        <v>2783</v>
      </c>
      <c r="D4494" s="227">
        <v>360.13</v>
      </c>
      <c r="E4494" s="227" t="s">
        <v>345</v>
      </c>
      <c r="F4494" s="157" t="s">
        <v>346</v>
      </c>
      <c r="G4494" s="157" t="s">
        <v>13</v>
      </c>
      <c r="H4494" s="157" t="s">
        <v>2742</v>
      </c>
      <c r="I4494" s="157" t="s">
        <v>82</v>
      </c>
      <c r="J4494" s="157" t="s">
        <v>2743</v>
      </c>
    </row>
    <row r="4495" spans="1:10" x14ac:dyDescent="0.35">
      <c r="A4495" s="157" t="s">
        <v>10</v>
      </c>
      <c r="B4495" s="157" t="s">
        <v>2740</v>
      </c>
      <c r="C4495" s="227" t="s">
        <v>2784</v>
      </c>
      <c r="D4495" s="227">
        <v>1268.81</v>
      </c>
      <c r="E4495" s="227" t="s">
        <v>75</v>
      </c>
      <c r="F4495" s="157" t="s">
        <v>76</v>
      </c>
      <c r="G4495" s="157" t="s">
        <v>73</v>
      </c>
      <c r="H4495" s="157" t="s">
        <v>2775</v>
      </c>
      <c r="I4495" s="157" t="s">
        <v>82</v>
      </c>
      <c r="J4495" s="157" t="s">
        <v>2743</v>
      </c>
    </row>
    <row r="4496" spans="1:10" x14ac:dyDescent="0.35">
      <c r="A4496" s="157" t="s">
        <v>10</v>
      </c>
      <c r="B4496" s="157" t="s">
        <v>2740</v>
      </c>
      <c r="C4496" s="227" t="s">
        <v>2785</v>
      </c>
      <c r="D4496" s="227">
        <v>1255.8800000000001</v>
      </c>
      <c r="E4496" s="227" t="s">
        <v>75</v>
      </c>
      <c r="F4496" s="157" t="s">
        <v>76</v>
      </c>
      <c r="G4496" s="157" t="s">
        <v>73</v>
      </c>
      <c r="H4496" s="157" t="s">
        <v>2742</v>
      </c>
      <c r="I4496" s="157" t="s">
        <v>82</v>
      </c>
      <c r="J4496" s="157" t="s">
        <v>2743</v>
      </c>
    </row>
    <row r="4497" spans="1:10" x14ac:dyDescent="0.35">
      <c r="A4497" s="157" t="s">
        <v>10</v>
      </c>
      <c r="B4497" s="157" t="s">
        <v>2740</v>
      </c>
      <c r="C4497" s="227" t="s">
        <v>2786</v>
      </c>
      <c r="D4497" s="227">
        <v>822.2</v>
      </c>
      <c r="E4497" s="227" t="s">
        <v>75</v>
      </c>
      <c r="F4497" s="157" t="s">
        <v>76</v>
      </c>
      <c r="G4497" s="157" t="s">
        <v>73</v>
      </c>
      <c r="H4497" s="157" t="s">
        <v>2742</v>
      </c>
      <c r="I4497" s="157" t="s">
        <v>82</v>
      </c>
      <c r="J4497" s="157" t="s">
        <v>2743</v>
      </c>
    </row>
    <row r="4498" spans="1:10" x14ac:dyDescent="0.35">
      <c r="A4498" s="157" t="s">
        <v>10</v>
      </c>
      <c r="B4498" s="157" t="s">
        <v>2740</v>
      </c>
      <c r="C4498" s="227" t="s">
        <v>2787</v>
      </c>
      <c r="D4498" s="227">
        <v>402.54</v>
      </c>
      <c r="E4498" s="227" t="s">
        <v>75</v>
      </c>
      <c r="F4498" s="157" t="s">
        <v>76</v>
      </c>
      <c r="G4498" s="157" t="s">
        <v>73</v>
      </c>
      <c r="H4498" s="157" t="s">
        <v>2775</v>
      </c>
      <c r="I4498" s="157" t="s">
        <v>82</v>
      </c>
      <c r="J4498" s="157" t="s">
        <v>2743</v>
      </c>
    </row>
    <row r="4499" spans="1:10" x14ac:dyDescent="0.35">
      <c r="A4499" s="157" t="s">
        <v>10</v>
      </c>
      <c r="B4499" s="157" t="s">
        <v>2740</v>
      </c>
      <c r="C4499" s="227" t="s">
        <v>2788</v>
      </c>
      <c r="D4499" s="227">
        <v>763.61</v>
      </c>
      <c r="E4499" s="227" t="s">
        <v>75</v>
      </c>
      <c r="F4499" s="157" t="s">
        <v>76</v>
      </c>
      <c r="G4499" s="157" t="s">
        <v>73</v>
      </c>
      <c r="H4499" s="157" t="s">
        <v>2775</v>
      </c>
      <c r="I4499" s="157" t="s">
        <v>82</v>
      </c>
      <c r="J4499" s="157" t="s">
        <v>2743</v>
      </c>
    </row>
    <row r="4500" spans="1:10" x14ac:dyDescent="0.35">
      <c r="A4500" s="157" t="s">
        <v>10</v>
      </c>
      <c r="B4500" s="157" t="s">
        <v>2740</v>
      </c>
      <c r="C4500" s="227" t="s">
        <v>2789</v>
      </c>
      <c r="D4500" s="227">
        <v>149.56</v>
      </c>
      <c r="E4500" s="227" t="s">
        <v>65</v>
      </c>
      <c r="F4500" s="157" t="s">
        <v>66</v>
      </c>
      <c r="G4500" s="157" t="s">
        <v>80</v>
      </c>
      <c r="H4500" s="157" t="s">
        <v>2742</v>
      </c>
      <c r="I4500" s="157" t="s">
        <v>82</v>
      </c>
      <c r="J4500" s="157" t="s">
        <v>2743</v>
      </c>
    </row>
    <row r="4501" spans="1:10" x14ac:dyDescent="0.35">
      <c r="A4501" s="157" t="s">
        <v>10</v>
      </c>
      <c r="B4501" s="157" t="s">
        <v>2740</v>
      </c>
      <c r="C4501" s="227" t="s">
        <v>2790</v>
      </c>
      <c r="D4501" s="227">
        <v>149.94</v>
      </c>
      <c r="E4501" s="227" t="s">
        <v>65</v>
      </c>
      <c r="F4501" s="157" t="s">
        <v>66</v>
      </c>
      <c r="G4501" s="157" t="s">
        <v>80</v>
      </c>
      <c r="H4501" s="157" t="s">
        <v>2742</v>
      </c>
      <c r="I4501" s="157" t="s">
        <v>82</v>
      </c>
      <c r="J4501" s="157" t="s">
        <v>2743</v>
      </c>
    </row>
    <row r="4502" spans="1:10" x14ac:dyDescent="0.35">
      <c r="A4502" s="157" t="s">
        <v>10</v>
      </c>
      <c r="B4502" s="157" t="s">
        <v>2740</v>
      </c>
      <c r="C4502" s="227" t="s">
        <v>2791</v>
      </c>
      <c r="D4502" s="227">
        <v>149.94</v>
      </c>
      <c r="E4502" s="227" t="s">
        <v>65</v>
      </c>
      <c r="F4502" s="157" t="s">
        <v>66</v>
      </c>
      <c r="G4502" s="157" t="s">
        <v>80</v>
      </c>
      <c r="H4502" s="157" t="s">
        <v>2748</v>
      </c>
      <c r="I4502" s="157" t="s">
        <v>82</v>
      </c>
      <c r="J4502" s="157" t="s">
        <v>2743</v>
      </c>
    </row>
    <row r="4503" spans="1:10" x14ac:dyDescent="0.35">
      <c r="A4503" s="157" t="s">
        <v>10</v>
      </c>
      <c r="B4503" s="157" t="s">
        <v>2740</v>
      </c>
      <c r="C4503" s="227" t="s">
        <v>2792</v>
      </c>
      <c r="D4503" s="227">
        <v>149.94</v>
      </c>
      <c r="E4503" s="227" t="s">
        <v>65</v>
      </c>
      <c r="F4503" s="157" t="s">
        <v>66</v>
      </c>
      <c r="G4503" s="157" t="s">
        <v>80</v>
      </c>
      <c r="H4503" s="157" t="s">
        <v>2748</v>
      </c>
      <c r="I4503" s="157" t="s">
        <v>82</v>
      </c>
      <c r="J4503" s="157" t="s">
        <v>2743</v>
      </c>
    </row>
    <row r="4504" spans="1:10" x14ac:dyDescent="0.35">
      <c r="A4504" s="157" t="s">
        <v>10</v>
      </c>
      <c r="B4504" s="157" t="s">
        <v>2740</v>
      </c>
      <c r="C4504" s="227" t="s">
        <v>2793</v>
      </c>
      <c r="D4504" s="227">
        <v>307.08999999999997</v>
      </c>
      <c r="E4504" s="227" t="s">
        <v>65</v>
      </c>
      <c r="F4504" s="157" t="s">
        <v>66</v>
      </c>
      <c r="G4504" s="157" t="s">
        <v>80</v>
      </c>
      <c r="H4504" s="157" t="s">
        <v>2748</v>
      </c>
      <c r="I4504" s="157" t="s">
        <v>82</v>
      </c>
      <c r="J4504" s="157" t="s">
        <v>2743</v>
      </c>
    </row>
    <row r="4505" spans="1:10" x14ac:dyDescent="0.35">
      <c r="A4505" s="157" t="s">
        <v>10</v>
      </c>
      <c r="B4505" s="157" t="s">
        <v>2740</v>
      </c>
      <c r="C4505" s="227" t="s">
        <v>2794</v>
      </c>
      <c r="D4505" s="227">
        <v>248.58</v>
      </c>
      <c r="E4505" s="227" t="s">
        <v>65</v>
      </c>
      <c r="F4505" s="157" t="s">
        <v>66</v>
      </c>
      <c r="G4505" s="157" t="s">
        <v>80</v>
      </c>
      <c r="H4505" s="157" t="s">
        <v>2742</v>
      </c>
      <c r="I4505" s="157" t="s">
        <v>82</v>
      </c>
      <c r="J4505" s="157" t="s">
        <v>2743</v>
      </c>
    </row>
    <row r="4506" spans="1:10" x14ac:dyDescent="0.35">
      <c r="A4506" s="157" t="s">
        <v>10</v>
      </c>
      <c r="B4506" s="157" t="s">
        <v>2740</v>
      </c>
      <c r="C4506" s="227" t="s">
        <v>2795</v>
      </c>
      <c r="D4506" s="227">
        <v>1679.02</v>
      </c>
      <c r="E4506" s="227" t="s">
        <v>203</v>
      </c>
      <c r="F4506" s="157" t="s">
        <v>204</v>
      </c>
      <c r="G4506" s="157" t="s">
        <v>73</v>
      </c>
      <c r="H4506" s="157" t="s">
        <v>2742</v>
      </c>
      <c r="I4506" s="157" t="s">
        <v>82</v>
      </c>
      <c r="J4506" s="157" t="s">
        <v>2743</v>
      </c>
    </row>
    <row r="4507" spans="1:10" x14ac:dyDescent="0.35">
      <c r="A4507" s="157" t="s">
        <v>10</v>
      </c>
      <c r="B4507" s="157" t="s">
        <v>2740</v>
      </c>
      <c r="C4507" s="227" t="s">
        <v>2796</v>
      </c>
      <c r="D4507" s="227">
        <v>108.47</v>
      </c>
      <c r="E4507" s="227" t="s">
        <v>31</v>
      </c>
      <c r="F4507" s="157" t="s">
        <v>32</v>
      </c>
      <c r="G4507" s="157" t="s">
        <v>13</v>
      </c>
      <c r="H4507" s="157" t="s">
        <v>14</v>
      </c>
      <c r="I4507" s="157" t="s">
        <v>15</v>
      </c>
      <c r="J4507" s="157" t="s">
        <v>16</v>
      </c>
    </row>
    <row r="4508" spans="1:10" x14ac:dyDescent="0.35">
      <c r="A4508" s="157" t="s">
        <v>10</v>
      </c>
      <c r="B4508" s="157" t="s">
        <v>2740</v>
      </c>
      <c r="C4508" s="227" t="s">
        <v>2797</v>
      </c>
      <c r="D4508" s="227">
        <v>1329.71</v>
      </c>
      <c r="E4508" s="227" t="s">
        <v>31</v>
      </c>
      <c r="F4508" s="157" t="s">
        <v>32</v>
      </c>
      <c r="G4508" s="157" t="s">
        <v>13</v>
      </c>
      <c r="H4508" s="157" t="s">
        <v>14</v>
      </c>
      <c r="I4508" s="157" t="s">
        <v>15</v>
      </c>
      <c r="J4508" s="157" t="s">
        <v>16</v>
      </c>
    </row>
    <row r="4509" spans="1:10" x14ac:dyDescent="0.35">
      <c r="A4509" s="157" t="s">
        <v>10</v>
      </c>
      <c r="B4509" s="157" t="s">
        <v>2740</v>
      </c>
      <c r="C4509" s="227" t="s">
        <v>2798</v>
      </c>
      <c r="D4509" s="227">
        <v>505.6</v>
      </c>
      <c r="E4509" s="227" t="s">
        <v>11</v>
      </c>
      <c r="F4509" s="157" t="s">
        <v>12</v>
      </c>
      <c r="G4509" s="157" t="s">
        <v>13</v>
      </c>
      <c r="H4509" s="157" t="s">
        <v>14</v>
      </c>
      <c r="I4509" s="157" t="s">
        <v>15</v>
      </c>
      <c r="J4509" s="157" t="s">
        <v>16</v>
      </c>
    </row>
    <row r="4510" spans="1:10" x14ac:dyDescent="0.35">
      <c r="A4510" s="157" t="s">
        <v>10</v>
      </c>
      <c r="B4510" s="157" t="s">
        <v>2740</v>
      </c>
      <c r="C4510" s="227" t="s">
        <v>2799</v>
      </c>
      <c r="D4510" s="227">
        <v>2501.41</v>
      </c>
      <c r="E4510" s="227" t="s">
        <v>11</v>
      </c>
      <c r="F4510" s="157" t="s">
        <v>12</v>
      </c>
      <c r="G4510" s="157" t="s">
        <v>13</v>
      </c>
      <c r="H4510" s="157" t="s">
        <v>14</v>
      </c>
      <c r="I4510" s="157" t="s">
        <v>15</v>
      </c>
      <c r="J4510" s="157" t="s">
        <v>16</v>
      </c>
    </row>
    <row r="4511" spans="1:10" x14ac:dyDescent="0.35">
      <c r="A4511" s="157" t="s">
        <v>10</v>
      </c>
      <c r="B4511" s="157" t="s">
        <v>2740</v>
      </c>
      <c r="C4511" s="227" t="s">
        <v>2800</v>
      </c>
      <c r="D4511" s="227">
        <v>267.31</v>
      </c>
      <c r="E4511" s="227" t="s">
        <v>33</v>
      </c>
      <c r="F4511" s="157" t="s">
        <v>34</v>
      </c>
      <c r="G4511" s="157" t="s">
        <v>13</v>
      </c>
      <c r="H4511" s="157" t="s">
        <v>14</v>
      </c>
      <c r="I4511" s="157" t="s">
        <v>15</v>
      </c>
      <c r="J4511" s="157" t="s">
        <v>16</v>
      </c>
    </row>
    <row r="4512" spans="1:10" x14ac:dyDescent="0.35">
      <c r="A4512" s="157" t="s">
        <v>10</v>
      </c>
      <c r="B4512" s="157" t="s">
        <v>2740</v>
      </c>
      <c r="C4512" s="227" t="s">
        <v>2801</v>
      </c>
      <c r="D4512" s="227">
        <v>99.79</v>
      </c>
      <c r="E4512" s="227" t="s">
        <v>33</v>
      </c>
      <c r="F4512" s="157" t="s">
        <v>34</v>
      </c>
      <c r="G4512" s="157" t="s">
        <v>13</v>
      </c>
      <c r="H4512" s="157" t="s">
        <v>14</v>
      </c>
      <c r="I4512" s="157" t="s">
        <v>15</v>
      </c>
      <c r="J4512" s="157" t="s">
        <v>16</v>
      </c>
    </row>
    <row r="4513" spans="1:10" x14ac:dyDescent="0.35">
      <c r="A4513" s="157" t="s">
        <v>10</v>
      </c>
      <c r="B4513" s="157" t="s">
        <v>2740</v>
      </c>
      <c r="C4513" s="227" t="s">
        <v>2802</v>
      </c>
      <c r="D4513" s="227">
        <v>577.42999999999995</v>
      </c>
      <c r="E4513" s="227" t="s">
        <v>18</v>
      </c>
      <c r="F4513" s="157" t="s">
        <v>19</v>
      </c>
      <c r="G4513" s="157" t="s">
        <v>13</v>
      </c>
      <c r="H4513" s="157" t="s">
        <v>14</v>
      </c>
      <c r="I4513" s="157" t="s">
        <v>15</v>
      </c>
      <c r="J4513" s="157" t="s">
        <v>16</v>
      </c>
    </row>
    <row r="4514" spans="1:10" x14ac:dyDescent="0.35">
      <c r="A4514" s="157" t="s">
        <v>10</v>
      </c>
      <c r="B4514" s="157" t="s">
        <v>2740</v>
      </c>
      <c r="C4514" s="227" t="s">
        <v>2803</v>
      </c>
      <c r="D4514" s="227">
        <v>386.72</v>
      </c>
      <c r="E4514" s="227" t="s">
        <v>18</v>
      </c>
      <c r="F4514" s="157" t="s">
        <v>19</v>
      </c>
      <c r="G4514" s="157" t="s">
        <v>13</v>
      </c>
      <c r="H4514" s="157" t="s">
        <v>14</v>
      </c>
      <c r="I4514" s="157" t="s">
        <v>15</v>
      </c>
      <c r="J4514" s="157" t="s">
        <v>16</v>
      </c>
    </row>
    <row r="4515" spans="1:10" x14ac:dyDescent="0.35">
      <c r="A4515" s="157" t="s">
        <v>10</v>
      </c>
      <c r="B4515" s="157" t="s">
        <v>2740</v>
      </c>
      <c r="C4515" s="227" t="s">
        <v>2804</v>
      </c>
      <c r="D4515" s="227">
        <v>1417.34</v>
      </c>
      <c r="E4515" s="227" t="s">
        <v>18</v>
      </c>
      <c r="F4515" s="157" t="s">
        <v>19</v>
      </c>
      <c r="G4515" s="157" t="s">
        <v>13</v>
      </c>
      <c r="H4515" s="157" t="s">
        <v>14</v>
      </c>
      <c r="I4515" s="157" t="s">
        <v>15</v>
      </c>
      <c r="J4515" s="157" t="s">
        <v>16</v>
      </c>
    </row>
    <row r="4516" spans="1:10" x14ac:dyDescent="0.35">
      <c r="A4516" s="157" t="s">
        <v>10</v>
      </c>
      <c r="B4516" s="157" t="s">
        <v>2740</v>
      </c>
      <c r="C4516" s="227" t="s">
        <v>2805</v>
      </c>
      <c r="D4516" s="227">
        <v>2451.29</v>
      </c>
      <c r="E4516" s="227" t="s">
        <v>18</v>
      </c>
      <c r="F4516" s="157" t="s">
        <v>19</v>
      </c>
      <c r="G4516" s="157" t="s">
        <v>13</v>
      </c>
      <c r="H4516" s="157" t="s">
        <v>14</v>
      </c>
      <c r="I4516" s="157" t="s">
        <v>15</v>
      </c>
      <c r="J4516" s="157" t="s">
        <v>16</v>
      </c>
    </row>
    <row r="4517" spans="1:10" x14ac:dyDescent="0.35">
      <c r="A4517" s="157" t="s">
        <v>10</v>
      </c>
      <c r="B4517" s="157" t="s">
        <v>2740</v>
      </c>
      <c r="C4517" s="227" t="s">
        <v>2806</v>
      </c>
      <c r="D4517" s="227">
        <v>1118.07</v>
      </c>
      <c r="E4517" s="227" t="s">
        <v>18</v>
      </c>
      <c r="F4517" s="157" t="s">
        <v>19</v>
      </c>
      <c r="G4517" s="157" t="s">
        <v>13</v>
      </c>
      <c r="H4517" s="157" t="s">
        <v>14</v>
      </c>
      <c r="I4517" s="157" t="s">
        <v>15</v>
      </c>
      <c r="J4517" s="157" t="s">
        <v>16</v>
      </c>
    </row>
    <row r="4518" spans="1:10" x14ac:dyDescent="0.35">
      <c r="A4518" s="157" t="s">
        <v>10</v>
      </c>
      <c r="B4518" s="157" t="s">
        <v>2740</v>
      </c>
      <c r="C4518" s="227" t="s">
        <v>2807</v>
      </c>
      <c r="D4518" s="227">
        <v>2302.85</v>
      </c>
      <c r="E4518" s="227" t="s">
        <v>18</v>
      </c>
      <c r="F4518" s="157" t="s">
        <v>19</v>
      </c>
      <c r="G4518" s="157" t="s">
        <v>13</v>
      </c>
      <c r="H4518" s="157" t="s">
        <v>14</v>
      </c>
      <c r="I4518" s="157" t="s">
        <v>15</v>
      </c>
      <c r="J4518" s="157" t="s">
        <v>16</v>
      </c>
    </row>
    <row r="4519" spans="1:10" x14ac:dyDescent="0.35">
      <c r="A4519" s="157" t="s">
        <v>10</v>
      </c>
      <c r="B4519" s="157" t="s">
        <v>2740</v>
      </c>
      <c r="C4519" s="227" t="s">
        <v>2808</v>
      </c>
      <c r="D4519" s="227">
        <v>392.32</v>
      </c>
      <c r="E4519" s="227" t="s">
        <v>18</v>
      </c>
      <c r="F4519" s="157" t="s">
        <v>19</v>
      </c>
      <c r="G4519" s="157" t="s">
        <v>13</v>
      </c>
      <c r="H4519" s="157" t="s">
        <v>14</v>
      </c>
      <c r="I4519" s="157" t="s">
        <v>15</v>
      </c>
      <c r="J4519" s="157" t="s">
        <v>16</v>
      </c>
    </row>
    <row r="4520" spans="1:10" x14ac:dyDescent="0.35">
      <c r="A4520" s="157" t="s">
        <v>10</v>
      </c>
      <c r="B4520" s="157" t="s">
        <v>2740</v>
      </c>
      <c r="C4520" s="227" t="s">
        <v>2809</v>
      </c>
      <c r="D4520" s="227">
        <v>279.94</v>
      </c>
      <c r="E4520" s="227" t="s">
        <v>45</v>
      </c>
      <c r="F4520" s="157" t="s">
        <v>46</v>
      </c>
      <c r="G4520" s="157" t="s">
        <v>13</v>
      </c>
      <c r="H4520" s="157" t="s">
        <v>14</v>
      </c>
      <c r="I4520" s="157" t="s">
        <v>15</v>
      </c>
      <c r="J4520" s="157" t="s">
        <v>16</v>
      </c>
    </row>
    <row r="4521" spans="1:10" x14ac:dyDescent="0.35">
      <c r="A4521" s="157" t="s">
        <v>10</v>
      </c>
      <c r="B4521" s="157" t="s">
        <v>2740</v>
      </c>
      <c r="C4521" s="227" t="s">
        <v>2810</v>
      </c>
      <c r="D4521" s="227">
        <v>278.33</v>
      </c>
      <c r="E4521" s="227" t="s">
        <v>47</v>
      </c>
      <c r="F4521" s="157" t="s">
        <v>48</v>
      </c>
      <c r="G4521" s="157" t="s">
        <v>13</v>
      </c>
      <c r="H4521" s="157" t="s">
        <v>14</v>
      </c>
      <c r="I4521" s="157" t="s">
        <v>15</v>
      </c>
      <c r="J4521" s="157" t="s">
        <v>16</v>
      </c>
    </row>
    <row r="4522" spans="1:10" x14ac:dyDescent="0.35">
      <c r="A4522" s="157" t="s">
        <v>10</v>
      </c>
      <c r="B4522" s="157" t="s">
        <v>2740</v>
      </c>
      <c r="C4522" s="227" t="s">
        <v>2811</v>
      </c>
      <c r="D4522" s="227">
        <v>99.34</v>
      </c>
      <c r="E4522" s="227" t="s">
        <v>194</v>
      </c>
      <c r="F4522" s="157" t="s">
        <v>195</v>
      </c>
      <c r="G4522" s="157" t="s">
        <v>13</v>
      </c>
      <c r="H4522" s="157" t="s">
        <v>192</v>
      </c>
      <c r="I4522" s="157" t="s">
        <v>180</v>
      </c>
      <c r="J4522" s="157" t="s">
        <v>193</v>
      </c>
    </row>
    <row r="4523" spans="1:10" x14ac:dyDescent="0.35">
      <c r="A4523" s="157" t="s">
        <v>10</v>
      </c>
      <c r="B4523" s="157" t="s">
        <v>2740</v>
      </c>
      <c r="C4523" s="227" t="s">
        <v>2812</v>
      </c>
      <c r="D4523" s="227">
        <v>232.02</v>
      </c>
      <c r="E4523" s="227" t="s">
        <v>28</v>
      </c>
      <c r="F4523" s="157" t="s">
        <v>29</v>
      </c>
      <c r="G4523" s="157" t="s">
        <v>13</v>
      </c>
      <c r="H4523" s="157" t="s">
        <v>14</v>
      </c>
      <c r="I4523" s="157" t="s">
        <v>15</v>
      </c>
      <c r="J4523" s="157" t="s">
        <v>16</v>
      </c>
    </row>
    <row r="4524" spans="1:10" x14ac:dyDescent="0.35">
      <c r="A4524" s="157" t="s">
        <v>10</v>
      </c>
      <c r="B4524" s="157" t="s">
        <v>2740</v>
      </c>
      <c r="C4524" s="227" t="s">
        <v>2813</v>
      </c>
      <c r="D4524" s="227">
        <v>231.3</v>
      </c>
      <c r="E4524" s="227" t="s">
        <v>28</v>
      </c>
      <c r="F4524" s="157" t="s">
        <v>29</v>
      </c>
      <c r="G4524" s="157" t="s">
        <v>13</v>
      </c>
      <c r="H4524" s="157" t="s">
        <v>14</v>
      </c>
      <c r="I4524" s="157" t="s">
        <v>15</v>
      </c>
      <c r="J4524" s="157" t="s">
        <v>16</v>
      </c>
    </row>
    <row r="4525" spans="1:10" x14ac:dyDescent="0.35">
      <c r="A4525" s="157" t="s">
        <v>10</v>
      </c>
      <c r="B4525" s="157" t="s">
        <v>2740</v>
      </c>
      <c r="C4525" s="227" t="s">
        <v>2814</v>
      </c>
      <c r="D4525" s="227">
        <v>24.8</v>
      </c>
      <c r="E4525" s="227" t="s">
        <v>28</v>
      </c>
      <c r="F4525" s="157" t="s">
        <v>29</v>
      </c>
      <c r="G4525" s="157" t="s">
        <v>13</v>
      </c>
      <c r="H4525" s="157" t="s">
        <v>14</v>
      </c>
      <c r="I4525" s="157" t="s">
        <v>15</v>
      </c>
      <c r="J4525" s="157" t="s">
        <v>16</v>
      </c>
    </row>
    <row r="4526" spans="1:10" x14ac:dyDescent="0.35">
      <c r="A4526" s="157" t="s">
        <v>10</v>
      </c>
      <c r="B4526" s="157" t="s">
        <v>2740</v>
      </c>
      <c r="C4526" s="227" t="s">
        <v>2815</v>
      </c>
      <c r="D4526" s="227">
        <v>193.3</v>
      </c>
      <c r="E4526" s="227" t="s">
        <v>36</v>
      </c>
      <c r="F4526" s="157" t="s">
        <v>37</v>
      </c>
      <c r="G4526" s="157" t="s">
        <v>13</v>
      </c>
      <c r="H4526" s="157" t="s">
        <v>14</v>
      </c>
      <c r="I4526" s="157" t="s">
        <v>15</v>
      </c>
      <c r="J4526" s="157" t="s">
        <v>16</v>
      </c>
    </row>
    <row r="4527" spans="1:10" x14ac:dyDescent="0.35">
      <c r="A4527" s="157" t="s">
        <v>10</v>
      </c>
      <c r="B4527" s="157" t="s">
        <v>2740</v>
      </c>
      <c r="C4527" s="227" t="s">
        <v>2816</v>
      </c>
      <c r="D4527" s="227">
        <v>93.98</v>
      </c>
      <c r="E4527" s="227" t="s">
        <v>36</v>
      </c>
      <c r="F4527" s="157" t="s">
        <v>37</v>
      </c>
      <c r="G4527" s="157" t="s">
        <v>13</v>
      </c>
      <c r="H4527" s="157" t="s">
        <v>14</v>
      </c>
      <c r="I4527" s="157" t="s">
        <v>15</v>
      </c>
      <c r="J4527" s="157" t="s">
        <v>16</v>
      </c>
    </row>
    <row r="4528" spans="1:10" x14ac:dyDescent="0.35">
      <c r="A4528" s="157" t="s">
        <v>10</v>
      </c>
      <c r="B4528" s="157" t="s">
        <v>2740</v>
      </c>
      <c r="C4528" s="227" t="s">
        <v>2817</v>
      </c>
      <c r="D4528" s="227">
        <v>93.95</v>
      </c>
      <c r="E4528" s="227" t="s">
        <v>36</v>
      </c>
      <c r="F4528" s="157" t="s">
        <v>37</v>
      </c>
      <c r="G4528" s="157" t="s">
        <v>13</v>
      </c>
      <c r="H4528" s="157" t="s">
        <v>14</v>
      </c>
      <c r="I4528" s="157" t="s">
        <v>15</v>
      </c>
      <c r="J4528" s="157" t="s">
        <v>16</v>
      </c>
    </row>
    <row r="4529" spans="1:10" x14ac:dyDescent="0.35">
      <c r="A4529" s="157" t="s">
        <v>10</v>
      </c>
      <c r="B4529" s="157" t="s">
        <v>2740</v>
      </c>
      <c r="C4529" s="227" t="s">
        <v>2818</v>
      </c>
      <c r="D4529" s="227">
        <v>166.41</v>
      </c>
      <c r="E4529" s="227" t="s">
        <v>50</v>
      </c>
      <c r="F4529" s="157" t="s">
        <v>51</v>
      </c>
      <c r="G4529" s="157" t="s">
        <v>13</v>
      </c>
      <c r="H4529" s="157" t="s">
        <v>14</v>
      </c>
      <c r="I4529" s="157" t="s">
        <v>15</v>
      </c>
      <c r="J4529" s="157" t="s">
        <v>16</v>
      </c>
    </row>
    <row r="4530" spans="1:10" x14ac:dyDescent="0.35">
      <c r="A4530" s="157" t="s">
        <v>10</v>
      </c>
      <c r="B4530" s="157" t="s">
        <v>2740</v>
      </c>
      <c r="C4530" s="227" t="s">
        <v>2819</v>
      </c>
      <c r="D4530" s="227">
        <v>190.05</v>
      </c>
      <c r="E4530" s="227" t="s">
        <v>50</v>
      </c>
      <c r="F4530" s="157" t="s">
        <v>51</v>
      </c>
      <c r="G4530" s="157" t="s">
        <v>13</v>
      </c>
      <c r="H4530" s="157" t="s">
        <v>14</v>
      </c>
      <c r="I4530" s="157" t="s">
        <v>15</v>
      </c>
      <c r="J4530" s="157" t="s">
        <v>16</v>
      </c>
    </row>
    <row r="4531" spans="1:10" x14ac:dyDescent="0.35">
      <c r="A4531" s="157" t="s">
        <v>10</v>
      </c>
      <c r="B4531" s="157" t="s">
        <v>2740</v>
      </c>
      <c r="C4531" s="227" t="s">
        <v>2820</v>
      </c>
      <c r="D4531" s="227">
        <v>78.86</v>
      </c>
      <c r="E4531" s="227" t="s">
        <v>50</v>
      </c>
      <c r="F4531" s="157" t="s">
        <v>51</v>
      </c>
      <c r="G4531" s="157" t="s">
        <v>13</v>
      </c>
      <c r="H4531" s="157" t="s">
        <v>14</v>
      </c>
      <c r="I4531" s="157" t="s">
        <v>15</v>
      </c>
      <c r="J4531" s="157" t="s">
        <v>16</v>
      </c>
    </row>
    <row r="4532" spans="1:10" x14ac:dyDescent="0.35">
      <c r="A4532" s="157" t="s">
        <v>10</v>
      </c>
      <c r="B4532" s="157" t="s">
        <v>2740</v>
      </c>
      <c r="C4532" s="227" t="s">
        <v>2821</v>
      </c>
      <c r="D4532" s="227">
        <v>71.87</v>
      </c>
      <c r="E4532" s="227" t="s">
        <v>50</v>
      </c>
      <c r="F4532" s="157" t="s">
        <v>51</v>
      </c>
      <c r="G4532" s="157" t="s">
        <v>13</v>
      </c>
      <c r="H4532" s="157" t="s">
        <v>14</v>
      </c>
      <c r="I4532" s="157" t="s">
        <v>15</v>
      </c>
      <c r="J4532" s="157" t="s">
        <v>16</v>
      </c>
    </row>
    <row r="4533" spans="1:10" x14ac:dyDescent="0.35">
      <c r="A4533" s="157" t="s">
        <v>10</v>
      </c>
      <c r="B4533" s="157" t="s">
        <v>2740</v>
      </c>
      <c r="C4533" s="227" t="s">
        <v>2822</v>
      </c>
      <c r="D4533" s="227">
        <v>86</v>
      </c>
      <c r="E4533" s="227" t="s">
        <v>98</v>
      </c>
      <c r="F4533" s="157" t="s">
        <v>99</v>
      </c>
      <c r="G4533" s="157" t="s">
        <v>80</v>
      </c>
      <c r="H4533" s="157" t="s">
        <v>1632</v>
      </c>
      <c r="I4533" s="157" t="s">
        <v>82</v>
      </c>
      <c r="J4533" s="157" t="s">
        <v>1633</v>
      </c>
    </row>
    <row r="4534" spans="1:10" x14ac:dyDescent="0.35">
      <c r="A4534" s="157" t="s">
        <v>10</v>
      </c>
      <c r="B4534" s="157" t="s">
        <v>2740</v>
      </c>
      <c r="C4534" s="227" t="s">
        <v>2823</v>
      </c>
      <c r="D4534" s="227">
        <v>311.32</v>
      </c>
      <c r="E4534" s="227" t="s">
        <v>65</v>
      </c>
      <c r="F4534" s="157" t="s">
        <v>66</v>
      </c>
      <c r="G4534" s="157" t="s">
        <v>80</v>
      </c>
      <c r="H4534" s="157" t="s">
        <v>1632</v>
      </c>
      <c r="I4534" s="157" t="s">
        <v>82</v>
      </c>
      <c r="J4534" s="157" t="s">
        <v>1633</v>
      </c>
    </row>
    <row r="4535" spans="1:10" x14ac:dyDescent="0.35">
      <c r="A4535" s="157" t="s">
        <v>10</v>
      </c>
      <c r="B4535" s="157" t="s">
        <v>2740</v>
      </c>
      <c r="C4535" s="227" t="s">
        <v>2824</v>
      </c>
      <c r="D4535" s="227">
        <v>149.61000000000001</v>
      </c>
      <c r="E4535" s="227" t="s">
        <v>832</v>
      </c>
      <c r="F4535" s="157" t="s">
        <v>833</v>
      </c>
      <c r="G4535" s="157" t="s">
        <v>67</v>
      </c>
      <c r="H4535" s="157" t="s">
        <v>1632</v>
      </c>
      <c r="I4535" s="157" t="s">
        <v>82</v>
      </c>
      <c r="J4535" s="157" t="s">
        <v>1633</v>
      </c>
    </row>
    <row r="4536" spans="1:10" x14ac:dyDescent="0.35">
      <c r="A4536" s="157" t="s">
        <v>10</v>
      </c>
      <c r="B4536" s="157" t="s">
        <v>2740</v>
      </c>
      <c r="C4536" s="227" t="s">
        <v>2825</v>
      </c>
      <c r="D4536" s="227">
        <v>149.94</v>
      </c>
      <c r="E4536" s="227" t="s">
        <v>61</v>
      </c>
      <c r="F4536" s="157" t="s">
        <v>62</v>
      </c>
      <c r="G4536" s="157" t="s">
        <v>80</v>
      </c>
      <c r="H4536" s="157" t="s">
        <v>1632</v>
      </c>
      <c r="I4536" s="157" t="s">
        <v>82</v>
      </c>
      <c r="J4536" s="157" t="s">
        <v>1633</v>
      </c>
    </row>
    <row r="4537" spans="1:10" x14ac:dyDescent="0.35">
      <c r="A4537" s="157" t="s">
        <v>10</v>
      </c>
      <c r="B4537" s="157" t="s">
        <v>2740</v>
      </c>
      <c r="C4537" s="227" t="s">
        <v>2826</v>
      </c>
      <c r="D4537" s="227">
        <v>149.94</v>
      </c>
      <c r="E4537" s="227" t="s">
        <v>65</v>
      </c>
      <c r="F4537" s="157" t="s">
        <v>66</v>
      </c>
      <c r="G4537" s="157" t="s">
        <v>80</v>
      </c>
      <c r="H4537" s="157" t="s">
        <v>1632</v>
      </c>
      <c r="I4537" s="157" t="s">
        <v>82</v>
      </c>
      <c r="J4537" s="157" t="s">
        <v>1633</v>
      </c>
    </row>
    <row r="4538" spans="1:10" x14ac:dyDescent="0.35">
      <c r="A4538" s="157" t="s">
        <v>10</v>
      </c>
      <c r="B4538" s="157" t="s">
        <v>2740</v>
      </c>
      <c r="C4538" s="227" t="s">
        <v>2827</v>
      </c>
      <c r="D4538" s="227">
        <v>149.61000000000001</v>
      </c>
      <c r="E4538" s="227" t="s">
        <v>215</v>
      </c>
      <c r="F4538" s="157" t="s">
        <v>216</v>
      </c>
      <c r="G4538" s="157" t="s">
        <v>80</v>
      </c>
      <c r="H4538" s="157" t="s">
        <v>1749</v>
      </c>
      <c r="I4538" s="157" t="s">
        <v>82</v>
      </c>
      <c r="J4538" s="157" t="s">
        <v>1750</v>
      </c>
    </row>
    <row r="4539" spans="1:10" x14ac:dyDescent="0.35">
      <c r="A4539" s="157" t="s">
        <v>10</v>
      </c>
      <c r="B4539" s="157" t="s">
        <v>2740</v>
      </c>
      <c r="C4539" s="227" t="s">
        <v>2828</v>
      </c>
      <c r="D4539" s="227">
        <v>913.27</v>
      </c>
      <c r="E4539" s="227" t="s">
        <v>1747</v>
      </c>
      <c r="F4539" s="157" t="s">
        <v>1748</v>
      </c>
      <c r="G4539" s="157" t="s">
        <v>73</v>
      </c>
      <c r="H4539" s="157" t="s">
        <v>1749</v>
      </c>
      <c r="I4539" s="157" t="s">
        <v>82</v>
      </c>
      <c r="J4539" s="157" t="s">
        <v>1750</v>
      </c>
    </row>
    <row r="4540" spans="1:10" x14ac:dyDescent="0.35">
      <c r="A4540" s="157" t="s">
        <v>10</v>
      </c>
      <c r="B4540" s="157" t="s">
        <v>2740</v>
      </c>
      <c r="C4540" s="227" t="s">
        <v>2829</v>
      </c>
      <c r="D4540" s="227">
        <v>43.48</v>
      </c>
      <c r="E4540" s="227" t="s">
        <v>1747</v>
      </c>
      <c r="F4540" s="157" t="s">
        <v>1748</v>
      </c>
      <c r="G4540" s="157" t="s">
        <v>73</v>
      </c>
      <c r="H4540" s="157" t="s">
        <v>1749</v>
      </c>
      <c r="I4540" s="157" t="s">
        <v>82</v>
      </c>
      <c r="J4540" s="157" t="s">
        <v>1750</v>
      </c>
    </row>
    <row r="4541" spans="1:10" x14ac:dyDescent="0.35">
      <c r="A4541" s="157" t="s">
        <v>10</v>
      </c>
      <c r="B4541" s="157" t="s">
        <v>2740</v>
      </c>
      <c r="C4541" s="227" t="s">
        <v>2830</v>
      </c>
      <c r="D4541" s="227">
        <v>273.73</v>
      </c>
      <c r="E4541" s="227" t="s">
        <v>1747</v>
      </c>
      <c r="F4541" s="157" t="s">
        <v>1748</v>
      </c>
      <c r="G4541" s="157" t="s">
        <v>73</v>
      </c>
      <c r="H4541" s="157" t="s">
        <v>1749</v>
      </c>
      <c r="I4541" s="157" t="s">
        <v>82</v>
      </c>
      <c r="J4541" s="157" t="s">
        <v>1750</v>
      </c>
    </row>
    <row r="4542" spans="1:10" x14ac:dyDescent="0.35">
      <c r="A4542" s="157" t="s">
        <v>10</v>
      </c>
      <c r="B4542" s="157" t="s">
        <v>2740</v>
      </c>
      <c r="C4542" s="227" t="s">
        <v>2831</v>
      </c>
      <c r="D4542" s="227">
        <v>149.72999999999999</v>
      </c>
      <c r="E4542" s="227" t="s">
        <v>1747</v>
      </c>
      <c r="F4542" s="157" t="s">
        <v>1748</v>
      </c>
      <c r="G4542" s="157" t="s">
        <v>73</v>
      </c>
      <c r="H4542" s="157" t="s">
        <v>1749</v>
      </c>
      <c r="I4542" s="157" t="s">
        <v>82</v>
      </c>
      <c r="J4542" s="157" t="s">
        <v>1750</v>
      </c>
    </row>
    <row r="4543" spans="1:10" x14ac:dyDescent="0.35">
      <c r="A4543" s="157" t="s">
        <v>10</v>
      </c>
      <c r="B4543" s="157" t="s">
        <v>2740</v>
      </c>
      <c r="C4543" s="227" t="s">
        <v>2832</v>
      </c>
      <c r="D4543" s="227">
        <v>1310.55</v>
      </c>
      <c r="E4543" s="227" t="s">
        <v>1747</v>
      </c>
      <c r="F4543" s="157" t="s">
        <v>1748</v>
      </c>
      <c r="G4543" s="157" t="s">
        <v>73</v>
      </c>
      <c r="H4543" s="157" t="s">
        <v>1749</v>
      </c>
      <c r="I4543" s="157" t="s">
        <v>82</v>
      </c>
      <c r="J4543" s="157" t="s">
        <v>1750</v>
      </c>
    </row>
    <row r="4544" spans="1:10" x14ac:dyDescent="0.35">
      <c r="A4544" s="157" t="s">
        <v>10</v>
      </c>
      <c r="B4544" s="157" t="s">
        <v>2740</v>
      </c>
      <c r="C4544" s="227" t="s">
        <v>2833</v>
      </c>
      <c r="D4544" s="227">
        <v>241.88</v>
      </c>
      <c r="E4544" s="227" t="s">
        <v>1766</v>
      </c>
      <c r="F4544" s="157" t="s">
        <v>1767</v>
      </c>
      <c r="G4544" s="157" t="s">
        <v>73</v>
      </c>
      <c r="H4544" s="157" t="s">
        <v>1749</v>
      </c>
      <c r="I4544" s="157" t="s">
        <v>82</v>
      </c>
      <c r="J4544" s="157" t="s">
        <v>1750</v>
      </c>
    </row>
    <row r="4545" spans="1:10" x14ac:dyDescent="0.35">
      <c r="A4545" s="157" t="s">
        <v>10</v>
      </c>
      <c r="B4545" s="157" t="s">
        <v>2740</v>
      </c>
      <c r="C4545" s="227" t="s">
        <v>2834</v>
      </c>
      <c r="D4545" s="227">
        <v>29.67</v>
      </c>
      <c r="E4545" s="227" t="s">
        <v>1747</v>
      </c>
      <c r="F4545" s="157" t="s">
        <v>1748</v>
      </c>
      <c r="G4545" s="157" t="s">
        <v>73</v>
      </c>
      <c r="H4545" s="157" t="s">
        <v>1749</v>
      </c>
      <c r="I4545" s="157" t="s">
        <v>82</v>
      </c>
      <c r="J4545" s="157" t="s">
        <v>1750</v>
      </c>
    </row>
    <row r="4546" spans="1:10" x14ac:dyDescent="0.35">
      <c r="A4546" s="157" t="s">
        <v>10</v>
      </c>
      <c r="B4546" s="157" t="s">
        <v>2740</v>
      </c>
      <c r="C4546" s="227" t="s">
        <v>2835</v>
      </c>
      <c r="D4546" s="227">
        <v>241.88</v>
      </c>
      <c r="E4546" s="227" t="s">
        <v>1769</v>
      </c>
      <c r="F4546" s="157" t="s">
        <v>1770</v>
      </c>
      <c r="G4546" s="157" t="s">
        <v>73</v>
      </c>
      <c r="H4546" s="157" t="s">
        <v>1749</v>
      </c>
      <c r="I4546" s="157" t="s">
        <v>82</v>
      </c>
      <c r="J4546" s="157" t="s">
        <v>1750</v>
      </c>
    </row>
    <row r="4547" spans="1:10" x14ac:dyDescent="0.35">
      <c r="A4547" s="157" t="s">
        <v>10</v>
      </c>
      <c r="B4547" s="157" t="s">
        <v>2740</v>
      </c>
      <c r="C4547" s="227" t="s">
        <v>2836</v>
      </c>
      <c r="D4547" s="227">
        <v>192.57</v>
      </c>
      <c r="E4547" s="227" t="s">
        <v>1766</v>
      </c>
      <c r="F4547" s="157" t="s">
        <v>1767</v>
      </c>
      <c r="G4547" s="157" t="s">
        <v>73</v>
      </c>
      <c r="H4547" s="157" t="s">
        <v>1749</v>
      </c>
      <c r="I4547" s="157" t="s">
        <v>82</v>
      </c>
      <c r="J4547" s="157" t="s">
        <v>1750</v>
      </c>
    </row>
    <row r="4548" spans="1:10" x14ac:dyDescent="0.35">
      <c r="A4548" s="157" t="s">
        <v>10</v>
      </c>
      <c r="B4548" s="157" t="s">
        <v>2740</v>
      </c>
      <c r="C4548" s="227" t="s">
        <v>2837</v>
      </c>
      <c r="D4548" s="227">
        <v>94.62</v>
      </c>
      <c r="E4548" s="227" t="s">
        <v>1769</v>
      </c>
      <c r="F4548" s="157" t="s">
        <v>1770</v>
      </c>
      <c r="G4548" s="157" t="s">
        <v>73</v>
      </c>
      <c r="H4548" s="157" t="s">
        <v>1749</v>
      </c>
      <c r="I4548" s="157" t="s">
        <v>82</v>
      </c>
      <c r="J4548" s="157" t="s">
        <v>1750</v>
      </c>
    </row>
    <row r="4549" spans="1:10" x14ac:dyDescent="0.35">
      <c r="A4549" s="157" t="s">
        <v>10</v>
      </c>
      <c r="B4549" s="157" t="s">
        <v>2740</v>
      </c>
      <c r="C4549" s="227" t="s">
        <v>2838</v>
      </c>
      <c r="D4549" s="227">
        <v>96.02</v>
      </c>
      <c r="E4549" s="227" t="s">
        <v>1769</v>
      </c>
      <c r="F4549" s="157" t="s">
        <v>1770</v>
      </c>
      <c r="G4549" s="157" t="s">
        <v>73</v>
      </c>
      <c r="H4549" s="157" t="s">
        <v>1749</v>
      </c>
      <c r="I4549" s="157" t="s">
        <v>82</v>
      </c>
      <c r="J4549" s="157" t="s">
        <v>1750</v>
      </c>
    </row>
    <row r="4550" spans="1:10" x14ac:dyDescent="0.35">
      <c r="A4550" s="157" t="s">
        <v>10</v>
      </c>
      <c r="B4550" s="157" t="s">
        <v>2740</v>
      </c>
      <c r="C4550" s="227" t="s">
        <v>2839</v>
      </c>
      <c r="D4550" s="227">
        <v>94.62</v>
      </c>
      <c r="E4550" s="227" t="s">
        <v>1769</v>
      </c>
      <c r="F4550" s="157" t="s">
        <v>1770</v>
      </c>
      <c r="G4550" s="157" t="s">
        <v>73</v>
      </c>
      <c r="H4550" s="157" t="s">
        <v>1749</v>
      </c>
      <c r="I4550" s="157" t="s">
        <v>82</v>
      </c>
      <c r="J4550" s="157" t="s">
        <v>1750</v>
      </c>
    </row>
    <row r="4551" spans="1:10" x14ac:dyDescent="0.35">
      <c r="A4551" s="157" t="s">
        <v>10</v>
      </c>
      <c r="B4551" s="157" t="s">
        <v>2740</v>
      </c>
      <c r="C4551" s="227" t="s">
        <v>2840</v>
      </c>
      <c r="D4551" s="227">
        <v>192.57</v>
      </c>
      <c r="E4551" s="227" t="s">
        <v>1766</v>
      </c>
      <c r="F4551" s="157" t="s">
        <v>1767</v>
      </c>
      <c r="G4551" s="157" t="s">
        <v>73</v>
      </c>
      <c r="H4551" s="157" t="s">
        <v>1749</v>
      </c>
      <c r="I4551" s="157" t="s">
        <v>82</v>
      </c>
      <c r="J4551" s="157" t="s">
        <v>1750</v>
      </c>
    </row>
    <row r="4552" spans="1:10" x14ac:dyDescent="0.35">
      <c r="A4552" s="157" t="s">
        <v>10</v>
      </c>
      <c r="B4552" s="157" t="s">
        <v>2740</v>
      </c>
      <c r="C4552" s="227" t="s">
        <v>2841</v>
      </c>
      <c r="D4552" s="227">
        <v>94.62</v>
      </c>
      <c r="E4552" s="227" t="s">
        <v>1769</v>
      </c>
      <c r="F4552" s="157" t="s">
        <v>1770</v>
      </c>
      <c r="G4552" s="157" t="s">
        <v>73</v>
      </c>
      <c r="H4552" s="157" t="s">
        <v>1749</v>
      </c>
      <c r="I4552" s="157" t="s">
        <v>82</v>
      </c>
      <c r="J4552" s="157" t="s">
        <v>1750</v>
      </c>
    </row>
    <row r="4553" spans="1:10" x14ac:dyDescent="0.35">
      <c r="A4553" s="157" t="s">
        <v>10</v>
      </c>
      <c r="B4553" s="157" t="s">
        <v>2740</v>
      </c>
      <c r="C4553" s="227" t="s">
        <v>2842</v>
      </c>
      <c r="D4553" s="227">
        <v>96.02</v>
      </c>
      <c r="E4553" s="227" t="s">
        <v>1769</v>
      </c>
      <c r="F4553" s="157" t="s">
        <v>1770</v>
      </c>
      <c r="G4553" s="157" t="s">
        <v>73</v>
      </c>
      <c r="H4553" s="157" t="s">
        <v>1749</v>
      </c>
      <c r="I4553" s="157" t="s">
        <v>82</v>
      </c>
      <c r="J4553" s="157" t="s">
        <v>1750</v>
      </c>
    </row>
    <row r="4554" spans="1:10" x14ac:dyDescent="0.35">
      <c r="A4554" s="157" t="s">
        <v>10</v>
      </c>
      <c r="B4554" s="157" t="s">
        <v>2740</v>
      </c>
      <c r="C4554" s="227" t="s">
        <v>2843</v>
      </c>
      <c r="D4554" s="227">
        <v>94.62</v>
      </c>
      <c r="E4554" s="227" t="s">
        <v>1769</v>
      </c>
      <c r="F4554" s="157" t="s">
        <v>1770</v>
      </c>
      <c r="G4554" s="157" t="s">
        <v>73</v>
      </c>
      <c r="H4554" s="157" t="s">
        <v>1749</v>
      </c>
      <c r="I4554" s="157" t="s">
        <v>82</v>
      </c>
      <c r="J4554" s="157" t="s">
        <v>1750</v>
      </c>
    </row>
    <row r="4555" spans="1:10" x14ac:dyDescent="0.35">
      <c r="A4555" s="157" t="s">
        <v>10</v>
      </c>
      <c r="B4555" s="157" t="s">
        <v>2740</v>
      </c>
      <c r="C4555" s="227" t="s">
        <v>2844</v>
      </c>
      <c r="D4555" s="227">
        <v>496.7</v>
      </c>
      <c r="E4555" s="227" t="s">
        <v>1769</v>
      </c>
      <c r="F4555" s="157" t="s">
        <v>1770</v>
      </c>
      <c r="G4555" s="157" t="s">
        <v>73</v>
      </c>
      <c r="H4555" s="157" t="s">
        <v>1749</v>
      </c>
      <c r="I4555" s="157" t="s">
        <v>82</v>
      </c>
      <c r="J4555" s="157" t="s">
        <v>1750</v>
      </c>
    </row>
    <row r="4556" spans="1:10" x14ac:dyDescent="0.35">
      <c r="A4556" s="157" t="s">
        <v>10</v>
      </c>
      <c r="B4556" s="157" t="s">
        <v>2740</v>
      </c>
      <c r="C4556" s="227" t="s">
        <v>2845</v>
      </c>
      <c r="D4556" s="227">
        <v>241.77</v>
      </c>
      <c r="E4556" s="227" t="s">
        <v>1766</v>
      </c>
      <c r="F4556" s="157" t="s">
        <v>1767</v>
      </c>
      <c r="G4556" s="157" t="s">
        <v>73</v>
      </c>
      <c r="H4556" s="157" t="s">
        <v>1749</v>
      </c>
      <c r="I4556" s="157" t="s">
        <v>82</v>
      </c>
      <c r="J4556" s="157" t="s">
        <v>1750</v>
      </c>
    </row>
    <row r="4557" spans="1:10" x14ac:dyDescent="0.35">
      <c r="A4557" s="157" t="s">
        <v>10</v>
      </c>
      <c r="B4557" s="157" t="s">
        <v>2740</v>
      </c>
      <c r="C4557" s="227" t="s">
        <v>2846</v>
      </c>
      <c r="D4557" s="227">
        <v>241.86</v>
      </c>
      <c r="E4557" s="227" t="s">
        <v>1769</v>
      </c>
      <c r="F4557" s="157" t="s">
        <v>1770</v>
      </c>
      <c r="G4557" s="157" t="s">
        <v>73</v>
      </c>
      <c r="H4557" s="157" t="s">
        <v>1749</v>
      </c>
      <c r="I4557" s="157" t="s">
        <v>82</v>
      </c>
      <c r="J4557" s="157" t="s">
        <v>1750</v>
      </c>
    </row>
    <row r="4558" spans="1:10" x14ac:dyDescent="0.35">
      <c r="A4558" s="157" t="s">
        <v>10</v>
      </c>
      <c r="B4558" s="157" t="s">
        <v>2740</v>
      </c>
      <c r="C4558" s="227" t="s">
        <v>2847</v>
      </c>
      <c r="D4558" s="227">
        <v>241.86</v>
      </c>
      <c r="E4558" s="227" t="s">
        <v>1769</v>
      </c>
      <c r="F4558" s="157" t="s">
        <v>1770</v>
      </c>
      <c r="G4558" s="157" t="s">
        <v>73</v>
      </c>
      <c r="H4558" s="157" t="s">
        <v>1749</v>
      </c>
      <c r="I4558" s="157" t="s">
        <v>82</v>
      </c>
      <c r="J4558" s="157" t="s">
        <v>1750</v>
      </c>
    </row>
    <row r="4559" spans="1:10" x14ac:dyDescent="0.35">
      <c r="A4559" s="157" t="s">
        <v>10</v>
      </c>
      <c r="B4559" s="157" t="s">
        <v>2740</v>
      </c>
      <c r="C4559" s="227" t="s">
        <v>2848</v>
      </c>
      <c r="D4559" s="227">
        <v>267.92</v>
      </c>
      <c r="E4559" s="227" t="s">
        <v>1766</v>
      </c>
      <c r="F4559" s="157" t="s">
        <v>1767</v>
      </c>
      <c r="G4559" s="157" t="s">
        <v>73</v>
      </c>
      <c r="H4559" s="157" t="s">
        <v>1749</v>
      </c>
      <c r="I4559" s="157" t="s">
        <v>82</v>
      </c>
      <c r="J4559" s="157" t="s">
        <v>1750</v>
      </c>
    </row>
    <row r="4560" spans="1:10" x14ac:dyDescent="0.35">
      <c r="A4560" s="157" t="s">
        <v>10</v>
      </c>
      <c r="B4560" s="157" t="s">
        <v>2740</v>
      </c>
      <c r="C4560" s="227" t="s">
        <v>2849</v>
      </c>
      <c r="D4560" s="227">
        <v>227.43</v>
      </c>
      <c r="E4560" s="227" t="s">
        <v>1766</v>
      </c>
      <c r="F4560" s="157" t="s">
        <v>1767</v>
      </c>
      <c r="G4560" s="157" t="s">
        <v>73</v>
      </c>
      <c r="H4560" s="157" t="s">
        <v>1749</v>
      </c>
      <c r="I4560" s="157" t="s">
        <v>82</v>
      </c>
      <c r="J4560" s="157" t="s">
        <v>1750</v>
      </c>
    </row>
    <row r="4561" spans="1:10" x14ac:dyDescent="0.35">
      <c r="A4561" s="157" t="s">
        <v>10</v>
      </c>
      <c r="B4561" s="157" t="s">
        <v>2740</v>
      </c>
      <c r="C4561" s="227" t="s">
        <v>2850</v>
      </c>
      <c r="D4561" s="227">
        <v>204.4</v>
      </c>
      <c r="E4561" s="227" t="s">
        <v>1769</v>
      </c>
      <c r="F4561" s="157" t="s">
        <v>1770</v>
      </c>
      <c r="G4561" s="157" t="s">
        <v>73</v>
      </c>
      <c r="H4561" s="157" t="s">
        <v>1749</v>
      </c>
      <c r="I4561" s="157" t="s">
        <v>82</v>
      </c>
      <c r="J4561" s="157" t="s">
        <v>1750</v>
      </c>
    </row>
    <row r="4562" spans="1:10" x14ac:dyDescent="0.35">
      <c r="A4562" s="157" t="s">
        <v>10</v>
      </c>
      <c r="B4562" s="157" t="s">
        <v>2740</v>
      </c>
      <c r="C4562" s="227" t="s">
        <v>2851</v>
      </c>
      <c r="D4562" s="227">
        <v>99.55</v>
      </c>
      <c r="E4562" s="227" t="s">
        <v>1747</v>
      </c>
      <c r="F4562" s="157" t="s">
        <v>1748</v>
      </c>
      <c r="G4562" s="157" t="s">
        <v>73</v>
      </c>
      <c r="H4562" s="157" t="s">
        <v>1749</v>
      </c>
      <c r="I4562" s="157" t="s">
        <v>82</v>
      </c>
      <c r="J4562" s="157" t="s">
        <v>1750</v>
      </c>
    </row>
    <row r="4563" spans="1:10" x14ac:dyDescent="0.35">
      <c r="A4563" s="157" t="s">
        <v>10</v>
      </c>
      <c r="B4563" s="157" t="s">
        <v>2740</v>
      </c>
      <c r="C4563" s="227" t="s">
        <v>2852</v>
      </c>
      <c r="D4563" s="227">
        <v>204.4</v>
      </c>
      <c r="E4563" s="227" t="s">
        <v>1769</v>
      </c>
      <c r="F4563" s="157" t="s">
        <v>1770</v>
      </c>
      <c r="G4563" s="157" t="s">
        <v>73</v>
      </c>
      <c r="H4563" s="157" t="s">
        <v>1749</v>
      </c>
      <c r="I4563" s="157" t="s">
        <v>82</v>
      </c>
      <c r="J4563" s="157" t="s">
        <v>1750</v>
      </c>
    </row>
    <row r="4564" spans="1:10" x14ac:dyDescent="0.35">
      <c r="A4564" s="157" t="s">
        <v>10</v>
      </c>
      <c r="B4564" s="157" t="s">
        <v>2740</v>
      </c>
      <c r="C4564" s="227" t="s">
        <v>2853</v>
      </c>
      <c r="D4564" s="227">
        <v>204.4</v>
      </c>
      <c r="E4564" s="227" t="s">
        <v>1769</v>
      </c>
      <c r="F4564" s="157" t="s">
        <v>1770</v>
      </c>
      <c r="G4564" s="157" t="s">
        <v>73</v>
      </c>
      <c r="H4564" s="157" t="s">
        <v>1749</v>
      </c>
      <c r="I4564" s="157" t="s">
        <v>82</v>
      </c>
      <c r="J4564" s="157" t="s">
        <v>1750</v>
      </c>
    </row>
    <row r="4565" spans="1:10" x14ac:dyDescent="0.35">
      <c r="A4565" s="157" t="s">
        <v>10</v>
      </c>
      <c r="B4565" s="157" t="s">
        <v>2740</v>
      </c>
      <c r="C4565" s="227" t="s">
        <v>2854</v>
      </c>
      <c r="D4565" s="227">
        <v>204.4</v>
      </c>
      <c r="E4565" s="227" t="s">
        <v>1769</v>
      </c>
      <c r="F4565" s="157" t="s">
        <v>1770</v>
      </c>
      <c r="G4565" s="157" t="s">
        <v>73</v>
      </c>
      <c r="H4565" s="157" t="s">
        <v>1749</v>
      </c>
      <c r="I4565" s="157" t="s">
        <v>82</v>
      </c>
      <c r="J4565" s="157" t="s">
        <v>1750</v>
      </c>
    </row>
    <row r="4566" spans="1:10" x14ac:dyDescent="0.35">
      <c r="A4566" s="157" t="s">
        <v>10</v>
      </c>
      <c r="B4566" s="157" t="s">
        <v>2740</v>
      </c>
      <c r="C4566" s="227" t="s">
        <v>2855</v>
      </c>
      <c r="D4566" s="227">
        <v>204.4</v>
      </c>
      <c r="E4566" s="227" t="s">
        <v>1769</v>
      </c>
      <c r="F4566" s="157" t="s">
        <v>1770</v>
      </c>
      <c r="G4566" s="157" t="s">
        <v>73</v>
      </c>
      <c r="H4566" s="157" t="s">
        <v>1749</v>
      </c>
      <c r="I4566" s="157" t="s">
        <v>82</v>
      </c>
      <c r="J4566" s="157" t="s">
        <v>1750</v>
      </c>
    </row>
    <row r="4567" spans="1:10" x14ac:dyDescent="0.35">
      <c r="A4567" s="157" t="s">
        <v>10</v>
      </c>
      <c r="B4567" s="157" t="s">
        <v>2740</v>
      </c>
      <c r="C4567" s="227" t="s">
        <v>2856</v>
      </c>
      <c r="D4567" s="227">
        <v>204.4</v>
      </c>
      <c r="E4567" s="227" t="s">
        <v>1769</v>
      </c>
      <c r="F4567" s="157" t="s">
        <v>1770</v>
      </c>
      <c r="G4567" s="157" t="s">
        <v>73</v>
      </c>
      <c r="H4567" s="157" t="s">
        <v>1749</v>
      </c>
      <c r="I4567" s="157" t="s">
        <v>82</v>
      </c>
      <c r="J4567" s="157" t="s">
        <v>1750</v>
      </c>
    </row>
    <row r="4568" spans="1:10" x14ac:dyDescent="0.35">
      <c r="A4568" s="157" t="s">
        <v>10</v>
      </c>
      <c r="B4568" s="157" t="s">
        <v>2740</v>
      </c>
      <c r="C4568" s="227" t="s">
        <v>2857</v>
      </c>
      <c r="D4568" s="227">
        <v>204.4</v>
      </c>
      <c r="E4568" s="227" t="s">
        <v>1769</v>
      </c>
      <c r="F4568" s="157" t="s">
        <v>1770</v>
      </c>
      <c r="G4568" s="157" t="s">
        <v>73</v>
      </c>
      <c r="H4568" s="157" t="s">
        <v>1749</v>
      </c>
      <c r="I4568" s="157" t="s">
        <v>82</v>
      </c>
      <c r="J4568" s="157" t="s">
        <v>1750</v>
      </c>
    </row>
    <row r="4569" spans="1:10" x14ac:dyDescent="0.35">
      <c r="A4569" s="157" t="s">
        <v>10</v>
      </c>
      <c r="B4569" s="157" t="s">
        <v>2740</v>
      </c>
      <c r="C4569" s="227" t="s">
        <v>2858</v>
      </c>
      <c r="D4569" s="227">
        <v>204.4</v>
      </c>
      <c r="E4569" s="227" t="s">
        <v>1769</v>
      </c>
      <c r="F4569" s="157" t="s">
        <v>1770</v>
      </c>
      <c r="G4569" s="157" t="s">
        <v>73</v>
      </c>
      <c r="H4569" s="157" t="s">
        <v>1749</v>
      </c>
      <c r="I4569" s="157" t="s">
        <v>82</v>
      </c>
      <c r="J4569" s="157" t="s">
        <v>1750</v>
      </c>
    </row>
    <row r="4570" spans="1:10" x14ac:dyDescent="0.35">
      <c r="A4570" s="157" t="s">
        <v>10</v>
      </c>
      <c r="B4570" s="157" t="s">
        <v>2740</v>
      </c>
      <c r="C4570" s="227" t="s">
        <v>2859</v>
      </c>
      <c r="D4570" s="227">
        <v>204.4</v>
      </c>
      <c r="E4570" s="227" t="s">
        <v>1766</v>
      </c>
      <c r="F4570" s="157" t="s">
        <v>1767</v>
      </c>
      <c r="G4570" s="157" t="s">
        <v>73</v>
      </c>
      <c r="H4570" s="157" t="s">
        <v>1749</v>
      </c>
      <c r="I4570" s="157" t="s">
        <v>82</v>
      </c>
      <c r="J4570" s="157" t="s">
        <v>1750</v>
      </c>
    </row>
    <row r="4571" spans="1:10" x14ac:dyDescent="0.35">
      <c r="A4571" s="157" t="s">
        <v>10</v>
      </c>
      <c r="B4571" s="157" t="s">
        <v>2740</v>
      </c>
      <c r="C4571" s="227" t="s">
        <v>2860</v>
      </c>
      <c r="D4571" s="227">
        <v>204.4</v>
      </c>
      <c r="E4571" s="227" t="s">
        <v>1747</v>
      </c>
      <c r="F4571" s="157" t="s">
        <v>1748</v>
      </c>
      <c r="G4571" s="157" t="s">
        <v>73</v>
      </c>
      <c r="H4571" s="157" t="s">
        <v>1749</v>
      </c>
      <c r="I4571" s="157" t="s">
        <v>82</v>
      </c>
      <c r="J4571" s="157" t="s">
        <v>1750</v>
      </c>
    </row>
    <row r="4572" spans="1:10" x14ac:dyDescent="0.35">
      <c r="A4572" s="157" t="s">
        <v>10</v>
      </c>
      <c r="B4572" s="157" t="s">
        <v>2740</v>
      </c>
      <c r="C4572" s="227" t="s">
        <v>2861</v>
      </c>
      <c r="D4572" s="227">
        <v>422.19</v>
      </c>
      <c r="E4572" s="227" t="s">
        <v>1747</v>
      </c>
      <c r="F4572" s="157" t="s">
        <v>1748</v>
      </c>
      <c r="G4572" s="157" t="s">
        <v>73</v>
      </c>
      <c r="H4572" s="157" t="s">
        <v>1749</v>
      </c>
      <c r="I4572" s="157" t="s">
        <v>82</v>
      </c>
      <c r="J4572" s="157" t="s">
        <v>1750</v>
      </c>
    </row>
    <row r="4573" spans="1:10" x14ac:dyDescent="0.35">
      <c r="A4573" s="157" t="s">
        <v>10</v>
      </c>
      <c r="B4573" s="157" t="s">
        <v>2740</v>
      </c>
      <c r="C4573" s="227" t="s">
        <v>2862</v>
      </c>
      <c r="D4573" s="227">
        <v>100.21</v>
      </c>
      <c r="E4573" s="227" t="s">
        <v>1747</v>
      </c>
      <c r="F4573" s="157" t="s">
        <v>1748</v>
      </c>
      <c r="G4573" s="157" t="s">
        <v>73</v>
      </c>
      <c r="H4573" s="157" t="s">
        <v>1749</v>
      </c>
      <c r="I4573" s="157" t="s">
        <v>82</v>
      </c>
      <c r="J4573" s="157" t="s">
        <v>1750</v>
      </c>
    </row>
    <row r="4574" spans="1:10" x14ac:dyDescent="0.35">
      <c r="A4574" s="157" t="s">
        <v>10</v>
      </c>
      <c r="B4574" s="157" t="s">
        <v>2740</v>
      </c>
      <c r="C4574" s="227" t="s">
        <v>2863</v>
      </c>
      <c r="D4574" s="227">
        <v>202.5</v>
      </c>
      <c r="E4574" s="227" t="s">
        <v>75</v>
      </c>
      <c r="F4574" s="157" t="s">
        <v>76</v>
      </c>
      <c r="G4574" s="157" t="s">
        <v>73</v>
      </c>
      <c r="H4574" s="157" t="s">
        <v>1632</v>
      </c>
      <c r="I4574" s="157" t="s">
        <v>82</v>
      </c>
      <c r="J4574" s="157" t="s">
        <v>1633</v>
      </c>
    </row>
    <row r="4575" spans="1:10" x14ac:dyDescent="0.35">
      <c r="A4575" s="157" t="s">
        <v>10</v>
      </c>
      <c r="B4575" s="157" t="s">
        <v>2740</v>
      </c>
      <c r="C4575" s="227" t="s">
        <v>2864</v>
      </c>
      <c r="D4575" s="227">
        <v>187.29</v>
      </c>
      <c r="E4575" s="227" t="s">
        <v>75</v>
      </c>
      <c r="F4575" s="157" t="s">
        <v>76</v>
      </c>
      <c r="G4575" s="157" t="s">
        <v>73</v>
      </c>
      <c r="H4575" s="157" t="s">
        <v>1632</v>
      </c>
      <c r="I4575" s="157" t="s">
        <v>82</v>
      </c>
      <c r="J4575" s="157" t="s">
        <v>1633</v>
      </c>
    </row>
    <row r="4576" spans="1:10" x14ac:dyDescent="0.35">
      <c r="A4576" s="157" t="s">
        <v>10</v>
      </c>
      <c r="B4576" s="157" t="s">
        <v>2740</v>
      </c>
      <c r="C4576" s="227" t="s">
        <v>2865</v>
      </c>
      <c r="D4576" s="227">
        <v>113.95</v>
      </c>
      <c r="E4576" s="227" t="s">
        <v>203</v>
      </c>
      <c r="F4576" s="157" t="s">
        <v>204</v>
      </c>
      <c r="G4576" s="157" t="s">
        <v>73</v>
      </c>
      <c r="H4576" s="157" t="s">
        <v>1632</v>
      </c>
      <c r="I4576" s="157" t="s">
        <v>82</v>
      </c>
      <c r="J4576" s="157" t="s">
        <v>1633</v>
      </c>
    </row>
    <row r="4577" spans="1:10" x14ac:dyDescent="0.35">
      <c r="A4577" s="157" t="s">
        <v>10</v>
      </c>
      <c r="B4577" s="157" t="s">
        <v>2740</v>
      </c>
      <c r="C4577" s="227" t="s">
        <v>2866</v>
      </c>
      <c r="D4577" s="227">
        <v>184.76</v>
      </c>
      <c r="E4577" s="227" t="s">
        <v>203</v>
      </c>
      <c r="F4577" s="157" t="s">
        <v>204</v>
      </c>
      <c r="G4577" s="157" t="s">
        <v>73</v>
      </c>
      <c r="H4577" s="157" t="s">
        <v>1632</v>
      </c>
      <c r="I4577" s="157" t="s">
        <v>82</v>
      </c>
      <c r="J4577" s="157" t="s">
        <v>1633</v>
      </c>
    </row>
    <row r="4578" spans="1:10" x14ac:dyDescent="0.35">
      <c r="A4578" s="157" t="s">
        <v>10</v>
      </c>
      <c r="B4578" s="157" t="s">
        <v>2740</v>
      </c>
      <c r="C4578" s="227" t="s">
        <v>2867</v>
      </c>
      <c r="D4578" s="227">
        <v>187.29</v>
      </c>
      <c r="E4578" s="227" t="s">
        <v>75</v>
      </c>
      <c r="F4578" s="157" t="s">
        <v>76</v>
      </c>
      <c r="G4578" s="157" t="s">
        <v>73</v>
      </c>
      <c r="H4578" s="157" t="s">
        <v>1632</v>
      </c>
      <c r="I4578" s="157" t="s">
        <v>82</v>
      </c>
      <c r="J4578" s="157" t="s">
        <v>1633</v>
      </c>
    </row>
    <row r="4579" spans="1:10" x14ac:dyDescent="0.35">
      <c r="A4579" s="157" t="s">
        <v>10</v>
      </c>
      <c r="B4579" s="157" t="s">
        <v>2740</v>
      </c>
      <c r="C4579" s="227" t="s">
        <v>2868</v>
      </c>
      <c r="D4579" s="227">
        <v>307.45</v>
      </c>
      <c r="E4579" s="227" t="s">
        <v>503</v>
      </c>
      <c r="F4579" s="157" t="s">
        <v>504</v>
      </c>
      <c r="G4579" s="157" t="s">
        <v>73</v>
      </c>
      <c r="H4579" s="157" t="s">
        <v>1632</v>
      </c>
      <c r="I4579" s="157" t="s">
        <v>82</v>
      </c>
      <c r="J4579" s="157" t="s">
        <v>1633</v>
      </c>
    </row>
    <row r="4580" spans="1:10" x14ac:dyDescent="0.35">
      <c r="A4580" s="157" t="s">
        <v>10</v>
      </c>
      <c r="B4580" s="157" t="s">
        <v>2740</v>
      </c>
      <c r="C4580" s="227" t="s">
        <v>2869</v>
      </c>
      <c r="D4580" s="227">
        <v>187.29</v>
      </c>
      <c r="E4580" s="227" t="s">
        <v>75</v>
      </c>
      <c r="F4580" s="157" t="s">
        <v>76</v>
      </c>
      <c r="G4580" s="157" t="s">
        <v>73</v>
      </c>
      <c r="H4580" s="157" t="s">
        <v>1632</v>
      </c>
      <c r="I4580" s="157" t="s">
        <v>82</v>
      </c>
      <c r="J4580" s="157" t="s">
        <v>1633</v>
      </c>
    </row>
    <row r="4581" spans="1:10" x14ac:dyDescent="0.35">
      <c r="A4581" s="157" t="s">
        <v>10</v>
      </c>
      <c r="B4581" s="157" t="s">
        <v>2740</v>
      </c>
      <c r="C4581" s="227" t="s">
        <v>2870</v>
      </c>
      <c r="D4581" s="227">
        <v>113.95</v>
      </c>
      <c r="E4581" s="227" t="s">
        <v>503</v>
      </c>
      <c r="F4581" s="157" t="s">
        <v>504</v>
      </c>
      <c r="G4581" s="157" t="s">
        <v>73</v>
      </c>
      <c r="H4581" s="157" t="s">
        <v>1632</v>
      </c>
      <c r="I4581" s="157" t="s">
        <v>82</v>
      </c>
      <c r="J4581" s="157" t="s">
        <v>1633</v>
      </c>
    </row>
    <row r="4582" spans="1:10" x14ac:dyDescent="0.35">
      <c r="A4582" s="157" t="s">
        <v>10</v>
      </c>
      <c r="B4582" s="157" t="s">
        <v>2740</v>
      </c>
      <c r="C4582" s="227" t="s">
        <v>2871</v>
      </c>
      <c r="D4582" s="227">
        <v>253.8</v>
      </c>
      <c r="E4582" s="227" t="s">
        <v>503</v>
      </c>
      <c r="F4582" s="157" t="s">
        <v>504</v>
      </c>
      <c r="G4582" s="157" t="s">
        <v>73</v>
      </c>
      <c r="H4582" s="157" t="s">
        <v>1632</v>
      </c>
      <c r="I4582" s="157" t="s">
        <v>82</v>
      </c>
      <c r="J4582" s="157" t="s">
        <v>1633</v>
      </c>
    </row>
    <row r="4583" spans="1:10" x14ac:dyDescent="0.35">
      <c r="A4583" s="157" t="s">
        <v>10</v>
      </c>
      <c r="B4583" s="157" t="s">
        <v>2740</v>
      </c>
      <c r="C4583" s="227" t="s">
        <v>2872</v>
      </c>
      <c r="D4583" s="227">
        <v>187.29</v>
      </c>
      <c r="E4583" s="227" t="s">
        <v>75</v>
      </c>
      <c r="F4583" s="157" t="s">
        <v>76</v>
      </c>
      <c r="G4583" s="157" t="s">
        <v>73</v>
      </c>
      <c r="H4583" s="157" t="s">
        <v>1632</v>
      </c>
      <c r="I4583" s="157" t="s">
        <v>82</v>
      </c>
      <c r="J4583" s="157" t="s">
        <v>1633</v>
      </c>
    </row>
    <row r="4584" spans="1:10" x14ac:dyDescent="0.35">
      <c r="A4584" s="157" t="s">
        <v>10</v>
      </c>
      <c r="B4584" s="157" t="s">
        <v>2740</v>
      </c>
      <c r="C4584" s="227" t="s">
        <v>2873</v>
      </c>
      <c r="D4584" s="227">
        <v>113.95</v>
      </c>
      <c r="E4584" s="227" t="s">
        <v>75</v>
      </c>
      <c r="F4584" s="157" t="s">
        <v>76</v>
      </c>
      <c r="G4584" s="157" t="s">
        <v>73</v>
      </c>
      <c r="H4584" s="157" t="s">
        <v>1632</v>
      </c>
      <c r="I4584" s="157" t="s">
        <v>82</v>
      </c>
      <c r="J4584" s="157" t="s">
        <v>1633</v>
      </c>
    </row>
    <row r="4585" spans="1:10" x14ac:dyDescent="0.35">
      <c r="A4585" s="157" t="s">
        <v>10</v>
      </c>
      <c r="B4585" s="157" t="s">
        <v>2740</v>
      </c>
      <c r="C4585" s="227" t="s">
        <v>2874</v>
      </c>
      <c r="D4585" s="227">
        <v>253.8</v>
      </c>
      <c r="E4585" s="227" t="s">
        <v>503</v>
      </c>
      <c r="F4585" s="157" t="s">
        <v>504</v>
      </c>
      <c r="G4585" s="157" t="s">
        <v>73</v>
      </c>
      <c r="H4585" s="157" t="s">
        <v>1632</v>
      </c>
      <c r="I4585" s="157" t="s">
        <v>82</v>
      </c>
      <c r="J4585" s="157" t="s">
        <v>1633</v>
      </c>
    </row>
    <row r="4586" spans="1:10" x14ac:dyDescent="0.35">
      <c r="A4586" s="157" t="s">
        <v>10</v>
      </c>
      <c r="B4586" s="157" t="s">
        <v>2740</v>
      </c>
      <c r="C4586" s="227" t="s">
        <v>2875</v>
      </c>
      <c r="D4586" s="227">
        <v>187.29</v>
      </c>
      <c r="E4586" s="227" t="s">
        <v>75</v>
      </c>
      <c r="F4586" s="157" t="s">
        <v>76</v>
      </c>
      <c r="G4586" s="157" t="s">
        <v>73</v>
      </c>
      <c r="H4586" s="157" t="s">
        <v>1632</v>
      </c>
      <c r="I4586" s="157" t="s">
        <v>82</v>
      </c>
      <c r="J4586" s="157" t="s">
        <v>1633</v>
      </c>
    </row>
    <row r="4587" spans="1:10" x14ac:dyDescent="0.35">
      <c r="A4587" s="157" t="s">
        <v>10</v>
      </c>
      <c r="B4587" s="157" t="s">
        <v>2740</v>
      </c>
      <c r="C4587" s="227" t="s">
        <v>2876</v>
      </c>
      <c r="D4587" s="227">
        <v>376.49</v>
      </c>
      <c r="E4587" s="227" t="s">
        <v>1270</v>
      </c>
      <c r="F4587" s="157" t="s">
        <v>1271</v>
      </c>
      <c r="G4587" s="157" t="s">
        <v>73</v>
      </c>
      <c r="H4587" s="157" t="s">
        <v>1632</v>
      </c>
      <c r="I4587" s="157" t="s">
        <v>82</v>
      </c>
      <c r="J4587" s="157" t="s">
        <v>1633</v>
      </c>
    </row>
    <row r="4588" spans="1:10" x14ac:dyDescent="0.35">
      <c r="A4588" s="157" t="s">
        <v>10</v>
      </c>
      <c r="B4588" s="157" t="s">
        <v>2740</v>
      </c>
      <c r="C4588" s="227" t="s">
        <v>2877</v>
      </c>
      <c r="D4588" s="227">
        <v>187.29</v>
      </c>
      <c r="E4588" s="227" t="s">
        <v>75</v>
      </c>
      <c r="F4588" s="157" t="s">
        <v>76</v>
      </c>
      <c r="G4588" s="157" t="s">
        <v>73</v>
      </c>
      <c r="H4588" s="157" t="s">
        <v>1632</v>
      </c>
      <c r="I4588" s="157" t="s">
        <v>82</v>
      </c>
      <c r="J4588" s="157" t="s">
        <v>1633</v>
      </c>
    </row>
    <row r="4589" spans="1:10" x14ac:dyDescent="0.35">
      <c r="A4589" s="157" t="s">
        <v>10</v>
      </c>
      <c r="B4589" s="157" t="s">
        <v>2740</v>
      </c>
      <c r="C4589" s="227" t="s">
        <v>2878</v>
      </c>
      <c r="D4589" s="227">
        <v>113.95</v>
      </c>
      <c r="E4589" s="227" t="s">
        <v>203</v>
      </c>
      <c r="F4589" s="157" t="s">
        <v>204</v>
      </c>
      <c r="G4589" s="157" t="s">
        <v>73</v>
      </c>
      <c r="H4589" s="157" t="s">
        <v>1632</v>
      </c>
      <c r="I4589" s="157" t="s">
        <v>82</v>
      </c>
      <c r="J4589" s="157" t="s">
        <v>1633</v>
      </c>
    </row>
    <row r="4590" spans="1:10" x14ac:dyDescent="0.35">
      <c r="A4590" s="157" t="s">
        <v>10</v>
      </c>
      <c r="B4590" s="157" t="s">
        <v>2740</v>
      </c>
      <c r="C4590" s="227" t="s">
        <v>2879</v>
      </c>
      <c r="D4590" s="227">
        <v>253.8</v>
      </c>
      <c r="E4590" s="227" t="s">
        <v>203</v>
      </c>
      <c r="F4590" s="157" t="s">
        <v>204</v>
      </c>
      <c r="G4590" s="157" t="s">
        <v>73</v>
      </c>
      <c r="H4590" s="157" t="s">
        <v>1632</v>
      </c>
      <c r="I4590" s="157" t="s">
        <v>82</v>
      </c>
      <c r="J4590" s="157" t="s">
        <v>1633</v>
      </c>
    </row>
    <row r="4591" spans="1:10" x14ac:dyDescent="0.35">
      <c r="A4591" s="157" t="s">
        <v>10</v>
      </c>
      <c r="B4591" s="157" t="s">
        <v>2740</v>
      </c>
      <c r="C4591" s="227" t="s">
        <v>2880</v>
      </c>
      <c r="D4591" s="227">
        <v>187.29</v>
      </c>
      <c r="E4591" s="227" t="s">
        <v>75</v>
      </c>
      <c r="F4591" s="157" t="s">
        <v>76</v>
      </c>
      <c r="G4591" s="157" t="s">
        <v>73</v>
      </c>
      <c r="H4591" s="157" t="s">
        <v>1632</v>
      </c>
      <c r="I4591" s="157" t="s">
        <v>82</v>
      </c>
      <c r="J4591" s="157" t="s">
        <v>1633</v>
      </c>
    </row>
    <row r="4592" spans="1:10" x14ac:dyDescent="0.35">
      <c r="A4592" s="157" t="s">
        <v>10</v>
      </c>
      <c r="B4592" s="157" t="s">
        <v>2740</v>
      </c>
      <c r="C4592" s="227" t="s">
        <v>2881</v>
      </c>
      <c r="D4592" s="227">
        <v>113.95</v>
      </c>
      <c r="E4592" s="227" t="s">
        <v>203</v>
      </c>
      <c r="F4592" s="157" t="s">
        <v>204</v>
      </c>
      <c r="G4592" s="157" t="s">
        <v>73</v>
      </c>
      <c r="H4592" s="157" t="s">
        <v>1632</v>
      </c>
      <c r="I4592" s="157" t="s">
        <v>82</v>
      </c>
      <c r="J4592" s="157" t="s">
        <v>1633</v>
      </c>
    </row>
    <row r="4593" spans="1:10" x14ac:dyDescent="0.35">
      <c r="A4593" s="157" t="s">
        <v>10</v>
      </c>
      <c r="B4593" s="157" t="s">
        <v>2740</v>
      </c>
      <c r="C4593" s="227" t="s">
        <v>2882</v>
      </c>
      <c r="D4593" s="227">
        <v>106.95</v>
      </c>
      <c r="E4593" s="227" t="s">
        <v>203</v>
      </c>
      <c r="F4593" s="157" t="s">
        <v>204</v>
      </c>
      <c r="G4593" s="157" t="s">
        <v>73</v>
      </c>
      <c r="H4593" s="157" t="s">
        <v>1632</v>
      </c>
      <c r="I4593" s="157" t="s">
        <v>82</v>
      </c>
      <c r="J4593" s="157" t="s">
        <v>1633</v>
      </c>
    </row>
    <row r="4594" spans="1:10" x14ac:dyDescent="0.35">
      <c r="A4594" s="157" t="s">
        <v>10</v>
      </c>
      <c r="B4594" s="157" t="s">
        <v>2740</v>
      </c>
      <c r="C4594" s="227" t="s">
        <v>2883</v>
      </c>
      <c r="D4594" s="227">
        <v>141.47</v>
      </c>
      <c r="E4594" s="227" t="s">
        <v>203</v>
      </c>
      <c r="F4594" s="157" t="s">
        <v>204</v>
      </c>
      <c r="G4594" s="157" t="s">
        <v>73</v>
      </c>
      <c r="H4594" s="157" t="s">
        <v>1632</v>
      </c>
      <c r="I4594" s="157" t="s">
        <v>82</v>
      </c>
      <c r="J4594" s="157" t="s">
        <v>1633</v>
      </c>
    </row>
    <row r="4595" spans="1:10" x14ac:dyDescent="0.35">
      <c r="A4595" s="157" t="s">
        <v>10</v>
      </c>
      <c r="B4595" s="157" t="s">
        <v>2740</v>
      </c>
      <c r="C4595" s="227" t="s">
        <v>2884</v>
      </c>
      <c r="D4595" s="227">
        <v>187.29</v>
      </c>
      <c r="E4595" s="227" t="s">
        <v>503</v>
      </c>
      <c r="F4595" s="157" t="s">
        <v>504</v>
      </c>
      <c r="G4595" s="157" t="s">
        <v>73</v>
      </c>
      <c r="H4595" s="157" t="s">
        <v>1632</v>
      </c>
      <c r="I4595" s="157" t="s">
        <v>82</v>
      </c>
      <c r="J4595" s="157" t="s">
        <v>1633</v>
      </c>
    </row>
    <row r="4596" spans="1:10" x14ac:dyDescent="0.35">
      <c r="A4596" s="157" t="s">
        <v>10</v>
      </c>
      <c r="B4596" s="157" t="s">
        <v>2740</v>
      </c>
      <c r="C4596" s="227" t="s">
        <v>2885</v>
      </c>
      <c r="D4596" s="227">
        <v>315.35000000000002</v>
      </c>
      <c r="E4596" s="227" t="s">
        <v>1270</v>
      </c>
      <c r="F4596" s="157" t="s">
        <v>1271</v>
      </c>
      <c r="G4596" s="157" t="s">
        <v>73</v>
      </c>
      <c r="H4596" s="157" t="s">
        <v>1632</v>
      </c>
      <c r="I4596" s="157" t="s">
        <v>82</v>
      </c>
      <c r="J4596" s="157" t="s">
        <v>1633</v>
      </c>
    </row>
    <row r="4597" spans="1:10" x14ac:dyDescent="0.35">
      <c r="A4597" s="157" t="s">
        <v>10</v>
      </c>
      <c r="B4597" s="157" t="s">
        <v>2740</v>
      </c>
      <c r="C4597" s="227" t="s">
        <v>2886</v>
      </c>
      <c r="D4597" s="227">
        <v>187.29</v>
      </c>
      <c r="E4597" s="227" t="s">
        <v>75</v>
      </c>
      <c r="F4597" s="157" t="s">
        <v>76</v>
      </c>
      <c r="G4597" s="157" t="s">
        <v>73</v>
      </c>
      <c r="H4597" s="157" t="s">
        <v>1632</v>
      </c>
      <c r="I4597" s="157" t="s">
        <v>82</v>
      </c>
      <c r="J4597" s="157" t="s">
        <v>1633</v>
      </c>
    </row>
    <row r="4598" spans="1:10" x14ac:dyDescent="0.35">
      <c r="A4598" s="157" t="s">
        <v>10</v>
      </c>
      <c r="B4598" s="157" t="s">
        <v>2740</v>
      </c>
      <c r="C4598" s="227" t="s">
        <v>2887</v>
      </c>
      <c r="D4598" s="227">
        <v>187.29</v>
      </c>
      <c r="E4598" s="227" t="s">
        <v>75</v>
      </c>
      <c r="F4598" s="157" t="s">
        <v>76</v>
      </c>
      <c r="G4598" s="157" t="s">
        <v>73</v>
      </c>
      <c r="H4598" s="157" t="s">
        <v>1632</v>
      </c>
      <c r="I4598" s="157" t="s">
        <v>82</v>
      </c>
      <c r="J4598" s="157" t="s">
        <v>1633</v>
      </c>
    </row>
    <row r="4599" spans="1:10" x14ac:dyDescent="0.35">
      <c r="A4599" s="157" t="s">
        <v>10</v>
      </c>
      <c r="B4599" s="157" t="s">
        <v>2740</v>
      </c>
      <c r="C4599" s="227" t="s">
        <v>2888</v>
      </c>
      <c r="D4599" s="227">
        <v>106.84</v>
      </c>
      <c r="E4599" s="227" t="s">
        <v>203</v>
      </c>
      <c r="F4599" s="157" t="s">
        <v>204</v>
      </c>
      <c r="G4599" s="157" t="s">
        <v>73</v>
      </c>
      <c r="H4599" s="157" t="s">
        <v>1632</v>
      </c>
      <c r="I4599" s="157" t="s">
        <v>82</v>
      </c>
      <c r="J4599" s="157" t="s">
        <v>1633</v>
      </c>
    </row>
    <row r="4600" spans="1:10" x14ac:dyDescent="0.35">
      <c r="A4600" s="157" t="s">
        <v>10</v>
      </c>
      <c r="B4600" s="157" t="s">
        <v>2740</v>
      </c>
      <c r="C4600" s="227" t="s">
        <v>2889</v>
      </c>
      <c r="D4600" s="227">
        <v>160.41999999999999</v>
      </c>
      <c r="E4600" s="227" t="s">
        <v>196</v>
      </c>
      <c r="F4600" s="157" t="s">
        <v>197</v>
      </c>
      <c r="G4600" s="157" t="s">
        <v>73</v>
      </c>
      <c r="H4600" s="157" t="s">
        <v>1632</v>
      </c>
      <c r="I4600" s="157" t="s">
        <v>82</v>
      </c>
      <c r="J4600" s="157" t="s">
        <v>1633</v>
      </c>
    </row>
    <row r="4601" spans="1:10" x14ac:dyDescent="0.35">
      <c r="A4601" s="157" t="s">
        <v>10</v>
      </c>
      <c r="B4601" s="157" t="s">
        <v>2740</v>
      </c>
      <c r="C4601" s="227" t="s">
        <v>2890</v>
      </c>
      <c r="D4601" s="227">
        <v>187.29</v>
      </c>
      <c r="E4601" s="227" t="s">
        <v>75</v>
      </c>
      <c r="F4601" s="157" t="s">
        <v>76</v>
      </c>
      <c r="G4601" s="157" t="s">
        <v>73</v>
      </c>
      <c r="H4601" s="157" t="s">
        <v>1632</v>
      </c>
      <c r="I4601" s="157" t="s">
        <v>82</v>
      </c>
      <c r="J4601" s="157" t="s">
        <v>1633</v>
      </c>
    </row>
    <row r="4602" spans="1:10" x14ac:dyDescent="0.35">
      <c r="A4602" s="157" t="s">
        <v>10</v>
      </c>
      <c r="B4602" s="157" t="s">
        <v>2740</v>
      </c>
      <c r="C4602" s="227" t="s">
        <v>2891</v>
      </c>
      <c r="D4602" s="227">
        <v>306.60000000000002</v>
      </c>
      <c r="E4602" s="227" t="s">
        <v>1270</v>
      </c>
      <c r="F4602" s="157" t="s">
        <v>1271</v>
      </c>
      <c r="G4602" s="157" t="s">
        <v>73</v>
      </c>
      <c r="H4602" s="157" t="s">
        <v>1632</v>
      </c>
      <c r="I4602" s="157" t="s">
        <v>82</v>
      </c>
      <c r="J4602" s="157" t="s">
        <v>1633</v>
      </c>
    </row>
    <row r="4603" spans="1:10" x14ac:dyDescent="0.35">
      <c r="A4603" s="157" t="s">
        <v>10</v>
      </c>
      <c r="B4603" s="157" t="s">
        <v>2740</v>
      </c>
      <c r="C4603" s="227" t="s">
        <v>2892</v>
      </c>
      <c r="D4603" s="227">
        <v>187.29</v>
      </c>
      <c r="E4603" s="227" t="s">
        <v>75</v>
      </c>
      <c r="F4603" s="157" t="s">
        <v>76</v>
      </c>
      <c r="G4603" s="157" t="s">
        <v>73</v>
      </c>
      <c r="H4603" s="157" t="s">
        <v>1632</v>
      </c>
      <c r="I4603" s="157" t="s">
        <v>82</v>
      </c>
      <c r="J4603" s="157" t="s">
        <v>1633</v>
      </c>
    </row>
    <row r="4604" spans="1:10" x14ac:dyDescent="0.35">
      <c r="A4604" s="157" t="s">
        <v>10</v>
      </c>
      <c r="B4604" s="157" t="s">
        <v>2740</v>
      </c>
      <c r="C4604" s="227" t="s">
        <v>2893</v>
      </c>
      <c r="D4604" s="227">
        <v>113.95</v>
      </c>
      <c r="E4604" s="227" t="s">
        <v>203</v>
      </c>
      <c r="F4604" s="157" t="s">
        <v>204</v>
      </c>
      <c r="G4604" s="157" t="s">
        <v>73</v>
      </c>
      <c r="H4604" s="157" t="s">
        <v>1632</v>
      </c>
      <c r="I4604" s="157" t="s">
        <v>82</v>
      </c>
      <c r="J4604" s="157" t="s">
        <v>1633</v>
      </c>
    </row>
    <row r="4605" spans="1:10" x14ac:dyDescent="0.35">
      <c r="A4605" s="157" t="s">
        <v>10</v>
      </c>
      <c r="B4605" s="157" t="s">
        <v>2740</v>
      </c>
      <c r="C4605" s="227" t="s">
        <v>2894</v>
      </c>
      <c r="D4605" s="227">
        <v>187.29</v>
      </c>
      <c r="E4605" s="227" t="s">
        <v>75</v>
      </c>
      <c r="F4605" s="157" t="s">
        <v>76</v>
      </c>
      <c r="G4605" s="157" t="s">
        <v>73</v>
      </c>
      <c r="H4605" s="157" t="s">
        <v>1632</v>
      </c>
      <c r="I4605" s="157" t="s">
        <v>82</v>
      </c>
      <c r="J4605" s="157" t="s">
        <v>1633</v>
      </c>
    </row>
    <row r="4606" spans="1:10" x14ac:dyDescent="0.35">
      <c r="A4606" s="157" t="s">
        <v>10</v>
      </c>
      <c r="B4606" s="157" t="s">
        <v>2740</v>
      </c>
      <c r="C4606" s="227" t="s">
        <v>2895</v>
      </c>
      <c r="D4606" s="227">
        <v>187.29</v>
      </c>
      <c r="E4606" s="227" t="s">
        <v>75</v>
      </c>
      <c r="F4606" s="157" t="s">
        <v>76</v>
      </c>
      <c r="G4606" s="157" t="s">
        <v>73</v>
      </c>
      <c r="H4606" s="157" t="s">
        <v>1632</v>
      </c>
      <c r="I4606" s="157" t="s">
        <v>82</v>
      </c>
      <c r="J4606" s="157" t="s">
        <v>1633</v>
      </c>
    </row>
    <row r="4607" spans="1:10" x14ac:dyDescent="0.35">
      <c r="A4607" s="157" t="s">
        <v>10</v>
      </c>
      <c r="B4607" s="157" t="s">
        <v>2740</v>
      </c>
      <c r="C4607" s="227" t="s">
        <v>2896</v>
      </c>
      <c r="D4607" s="227">
        <v>805.46</v>
      </c>
      <c r="E4607" s="227" t="s">
        <v>75</v>
      </c>
      <c r="F4607" s="157" t="s">
        <v>76</v>
      </c>
      <c r="G4607" s="157" t="s">
        <v>73</v>
      </c>
      <c r="H4607" s="157" t="s">
        <v>1652</v>
      </c>
      <c r="I4607" s="157" t="s">
        <v>82</v>
      </c>
      <c r="J4607" s="157" t="s">
        <v>1633</v>
      </c>
    </row>
    <row r="4608" spans="1:10" x14ac:dyDescent="0.35">
      <c r="A4608" s="157" t="s">
        <v>10</v>
      </c>
      <c r="B4608" s="157" t="s">
        <v>2740</v>
      </c>
      <c r="C4608" s="227" t="s">
        <v>2897</v>
      </c>
      <c r="D4608" s="227">
        <v>181.91</v>
      </c>
      <c r="E4608" s="227" t="s">
        <v>75</v>
      </c>
      <c r="F4608" s="157" t="s">
        <v>76</v>
      </c>
      <c r="G4608" s="157" t="s">
        <v>73</v>
      </c>
      <c r="H4608" s="157" t="s">
        <v>1632</v>
      </c>
      <c r="I4608" s="157" t="s">
        <v>82</v>
      </c>
      <c r="J4608" s="157" t="s">
        <v>1633</v>
      </c>
    </row>
    <row r="4609" spans="1:10" x14ac:dyDescent="0.35">
      <c r="A4609" s="157" t="s">
        <v>10</v>
      </c>
      <c r="B4609" s="157" t="s">
        <v>2740</v>
      </c>
      <c r="C4609" s="227" t="s">
        <v>2898</v>
      </c>
      <c r="D4609" s="227">
        <v>107.99</v>
      </c>
      <c r="E4609" s="227" t="s">
        <v>203</v>
      </c>
      <c r="F4609" s="157" t="s">
        <v>204</v>
      </c>
      <c r="G4609" s="157" t="s">
        <v>73</v>
      </c>
      <c r="H4609" s="157" t="s">
        <v>1632</v>
      </c>
      <c r="I4609" s="157" t="s">
        <v>82</v>
      </c>
      <c r="J4609" s="157" t="s">
        <v>1633</v>
      </c>
    </row>
    <row r="4610" spans="1:10" x14ac:dyDescent="0.35">
      <c r="A4610" s="157" t="s">
        <v>10</v>
      </c>
      <c r="B4610" s="157" t="s">
        <v>2740</v>
      </c>
      <c r="C4610" s="227" t="s">
        <v>2899</v>
      </c>
      <c r="D4610" s="227">
        <v>64.430000000000007</v>
      </c>
      <c r="E4610" s="227" t="s">
        <v>1270</v>
      </c>
      <c r="F4610" s="157" t="s">
        <v>1271</v>
      </c>
      <c r="G4610" s="157" t="s">
        <v>73</v>
      </c>
      <c r="H4610" s="157" t="s">
        <v>1632</v>
      </c>
      <c r="I4610" s="157" t="s">
        <v>82</v>
      </c>
      <c r="J4610" s="157" t="s">
        <v>1633</v>
      </c>
    </row>
    <row r="4611" spans="1:10" x14ac:dyDescent="0.35">
      <c r="A4611" s="157" t="s">
        <v>10</v>
      </c>
      <c r="B4611" s="157" t="s">
        <v>2740</v>
      </c>
      <c r="C4611" s="227" t="s">
        <v>2900</v>
      </c>
      <c r="D4611" s="227">
        <v>89.76</v>
      </c>
      <c r="E4611" s="227" t="s">
        <v>1270</v>
      </c>
      <c r="F4611" s="157" t="s">
        <v>1271</v>
      </c>
      <c r="G4611" s="157" t="s">
        <v>73</v>
      </c>
      <c r="H4611" s="157" t="s">
        <v>1632</v>
      </c>
      <c r="I4611" s="157" t="s">
        <v>82</v>
      </c>
      <c r="J4611" s="157" t="s">
        <v>1633</v>
      </c>
    </row>
    <row r="4612" spans="1:10" x14ac:dyDescent="0.35">
      <c r="A4612" s="157" t="s">
        <v>10</v>
      </c>
      <c r="B4612" s="157" t="s">
        <v>2740</v>
      </c>
      <c r="C4612" s="227" t="s">
        <v>2901</v>
      </c>
      <c r="D4612" s="227">
        <v>149.61000000000001</v>
      </c>
      <c r="E4612" s="227" t="s">
        <v>61</v>
      </c>
      <c r="F4612" s="157" t="s">
        <v>62</v>
      </c>
      <c r="G4612" s="157" t="s">
        <v>80</v>
      </c>
      <c r="H4612" s="157" t="s">
        <v>1632</v>
      </c>
      <c r="I4612" s="157" t="s">
        <v>82</v>
      </c>
      <c r="J4612" s="157" t="s">
        <v>1633</v>
      </c>
    </row>
    <row r="4613" spans="1:10" x14ac:dyDescent="0.35">
      <c r="A4613" s="157" t="s">
        <v>10</v>
      </c>
      <c r="B4613" s="157" t="s">
        <v>2740</v>
      </c>
      <c r="C4613" s="227" t="s">
        <v>2902</v>
      </c>
      <c r="D4613" s="227">
        <v>149.94</v>
      </c>
      <c r="E4613" s="227" t="s">
        <v>61</v>
      </c>
      <c r="F4613" s="157" t="s">
        <v>62</v>
      </c>
      <c r="G4613" s="157" t="s">
        <v>80</v>
      </c>
      <c r="H4613" s="157" t="s">
        <v>1632</v>
      </c>
      <c r="I4613" s="157" t="s">
        <v>82</v>
      </c>
      <c r="J4613" s="157" t="s">
        <v>1633</v>
      </c>
    </row>
    <row r="4614" spans="1:10" x14ac:dyDescent="0.35">
      <c r="A4614" s="157" t="s">
        <v>10</v>
      </c>
      <c r="B4614" s="157" t="s">
        <v>2740</v>
      </c>
      <c r="C4614" s="227" t="s">
        <v>2903</v>
      </c>
      <c r="D4614" s="227">
        <v>149.94</v>
      </c>
      <c r="E4614" s="227" t="s">
        <v>61</v>
      </c>
      <c r="F4614" s="157" t="s">
        <v>62</v>
      </c>
      <c r="G4614" s="157" t="s">
        <v>80</v>
      </c>
      <c r="H4614" s="157" t="s">
        <v>1632</v>
      </c>
      <c r="I4614" s="157" t="s">
        <v>82</v>
      </c>
      <c r="J4614" s="157" t="s">
        <v>1633</v>
      </c>
    </row>
    <row r="4615" spans="1:10" x14ac:dyDescent="0.35">
      <c r="A4615" s="157" t="s">
        <v>10</v>
      </c>
      <c r="B4615" s="157" t="s">
        <v>2740</v>
      </c>
      <c r="C4615" s="227" t="s">
        <v>2904</v>
      </c>
      <c r="D4615" s="227">
        <v>149.61000000000001</v>
      </c>
      <c r="E4615" s="227" t="s">
        <v>61</v>
      </c>
      <c r="F4615" s="157" t="s">
        <v>62</v>
      </c>
      <c r="G4615" s="157" t="s">
        <v>80</v>
      </c>
      <c r="H4615" s="157" t="s">
        <v>1632</v>
      </c>
      <c r="I4615" s="157" t="s">
        <v>82</v>
      </c>
      <c r="J4615" s="157" t="s">
        <v>1633</v>
      </c>
    </row>
    <row r="4616" spans="1:10" x14ac:dyDescent="0.35">
      <c r="A4616" s="157" t="s">
        <v>10</v>
      </c>
      <c r="B4616" s="157" t="s">
        <v>2740</v>
      </c>
      <c r="C4616" s="227" t="s">
        <v>2905</v>
      </c>
      <c r="D4616" s="227">
        <v>311.32</v>
      </c>
      <c r="E4616" s="227" t="s">
        <v>95</v>
      </c>
      <c r="F4616" s="157" t="s">
        <v>96</v>
      </c>
      <c r="G4616" s="157" t="s">
        <v>80</v>
      </c>
      <c r="H4616" s="157" t="s">
        <v>1632</v>
      </c>
      <c r="I4616" s="157" t="s">
        <v>82</v>
      </c>
      <c r="J4616" s="157" t="s">
        <v>1633</v>
      </c>
    </row>
    <row r="4617" spans="1:10" x14ac:dyDescent="0.35">
      <c r="A4617" s="157" t="s">
        <v>10</v>
      </c>
      <c r="B4617" s="157" t="s">
        <v>2740</v>
      </c>
      <c r="C4617" s="227" t="s">
        <v>2906</v>
      </c>
      <c r="D4617" s="227">
        <v>86.01</v>
      </c>
      <c r="E4617" s="227" t="s">
        <v>98</v>
      </c>
      <c r="F4617" s="157" t="s">
        <v>99</v>
      </c>
      <c r="G4617" s="157" t="s">
        <v>80</v>
      </c>
      <c r="H4617" s="157" t="s">
        <v>1632</v>
      </c>
      <c r="I4617" s="157" t="s">
        <v>82</v>
      </c>
      <c r="J4617" s="157" t="s">
        <v>1633</v>
      </c>
    </row>
    <row r="4618" spans="1:10" x14ac:dyDescent="0.35">
      <c r="A4618" s="157" t="s">
        <v>10</v>
      </c>
      <c r="B4618" s="157" t="s">
        <v>2740</v>
      </c>
      <c r="C4618" s="227" t="s">
        <v>2907</v>
      </c>
      <c r="D4618" s="227">
        <v>108.47</v>
      </c>
      <c r="E4618" s="227" t="s">
        <v>31</v>
      </c>
      <c r="F4618" s="157" t="s">
        <v>32</v>
      </c>
      <c r="G4618" s="157" t="s">
        <v>13</v>
      </c>
      <c r="H4618" s="157" t="s">
        <v>14</v>
      </c>
      <c r="I4618" s="157" t="s">
        <v>15</v>
      </c>
      <c r="J4618" s="157" t="s">
        <v>16</v>
      </c>
    </row>
    <row r="4619" spans="1:10" x14ac:dyDescent="0.35">
      <c r="A4619" s="157" t="s">
        <v>10</v>
      </c>
      <c r="B4619" s="157" t="s">
        <v>2740</v>
      </c>
      <c r="C4619" s="227" t="s">
        <v>2908</v>
      </c>
      <c r="D4619" s="227">
        <v>1331.43</v>
      </c>
      <c r="E4619" s="227" t="s">
        <v>31</v>
      </c>
      <c r="F4619" s="157" t="s">
        <v>32</v>
      </c>
      <c r="G4619" s="157" t="s">
        <v>13</v>
      </c>
      <c r="H4619" s="157" t="s">
        <v>14</v>
      </c>
      <c r="I4619" s="157" t="s">
        <v>15</v>
      </c>
      <c r="J4619" s="157" t="s">
        <v>16</v>
      </c>
    </row>
    <row r="4620" spans="1:10" x14ac:dyDescent="0.35">
      <c r="A4620" s="157" t="s">
        <v>10</v>
      </c>
      <c r="B4620" s="157" t="s">
        <v>2740</v>
      </c>
      <c r="C4620" s="227" t="s">
        <v>2909</v>
      </c>
      <c r="D4620" s="227">
        <v>15.96</v>
      </c>
      <c r="E4620" s="227" t="s">
        <v>55</v>
      </c>
      <c r="F4620" s="157" t="s">
        <v>56</v>
      </c>
      <c r="G4620" s="157" t="s">
        <v>13</v>
      </c>
      <c r="H4620" s="157" t="s">
        <v>57</v>
      </c>
      <c r="I4620" s="157" t="s">
        <v>15</v>
      </c>
      <c r="J4620" s="157" t="s">
        <v>58</v>
      </c>
    </row>
    <row r="4621" spans="1:10" x14ac:dyDescent="0.35">
      <c r="A4621" s="157" t="s">
        <v>10</v>
      </c>
      <c r="B4621" s="157" t="s">
        <v>2740</v>
      </c>
      <c r="C4621" s="227" t="s">
        <v>2910</v>
      </c>
      <c r="D4621" s="227">
        <v>99.64</v>
      </c>
      <c r="E4621" s="227" t="s">
        <v>33</v>
      </c>
      <c r="F4621" s="157" t="s">
        <v>34</v>
      </c>
      <c r="G4621" s="157" t="s">
        <v>13</v>
      </c>
      <c r="H4621" s="157" t="s">
        <v>14</v>
      </c>
      <c r="I4621" s="157" t="s">
        <v>15</v>
      </c>
      <c r="J4621" s="157" t="s">
        <v>16</v>
      </c>
    </row>
    <row r="4622" spans="1:10" x14ac:dyDescent="0.35">
      <c r="A4622" s="157" t="s">
        <v>10</v>
      </c>
      <c r="B4622" s="157" t="s">
        <v>2740</v>
      </c>
      <c r="C4622" s="227" t="s">
        <v>2911</v>
      </c>
      <c r="D4622" s="227">
        <v>485.79</v>
      </c>
      <c r="E4622" s="227" t="s">
        <v>18</v>
      </c>
      <c r="F4622" s="157" t="s">
        <v>19</v>
      </c>
      <c r="G4622" s="157" t="s">
        <v>13</v>
      </c>
      <c r="H4622" s="157" t="s">
        <v>14</v>
      </c>
      <c r="I4622" s="157" t="s">
        <v>15</v>
      </c>
      <c r="J4622" s="157" t="s">
        <v>16</v>
      </c>
    </row>
    <row r="4623" spans="1:10" x14ac:dyDescent="0.35">
      <c r="A4623" s="157" t="s">
        <v>10</v>
      </c>
      <c r="B4623" s="157" t="s">
        <v>2740</v>
      </c>
      <c r="C4623" s="227" t="s">
        <v>2912</v>
      </c>
      <c r="D4623" s="227">
        <v>677.08</v>
      </c>
      <c r="E4623" s="227" t="s">
        <v>18</v>
      </c>
      <c r="F4623" s="157" t="s">
        <v>19</v>
      </c>
      <c r="G4623" s="157" t="s">
        <v>13</v>
      </c>
      <c r="H4623" s="157" t="s">
        <v>14</v>
      </c>
      <c r="I4623" s="157" t="s">
        <v>15</v>
      </c>
      <c r="J4623" s="157" t="s">
        <v>16</v>
      </c>
    </row>
    <row r="4624" spans="1:10" x14ac:dyDescent="0.35">
      <c r="A4624" s="157" t="s">
        <v>10</v>
      </c>
      <c r="B4624" s="157" t="s">
        <v>2740</v>
      </c>
      <c r="C4624" s="227" t="s">
        <v>2913</v>
      </c>
      <c r="D4624" s="227">
        <v>539.35</v>
      </c>
      <c r="E4624" s="227" t="s">
        <v>18</v>
      </c>
      <c r="F4624" s="157" t="s">
        <v>19</v>
      </c>
      <c r="G4624" s="157" t="s">
        <v>13</v>
      </c>
      <c r="H4624" s="157" t="s">
        <v>14</v>
      </c>
      <c r="I4624" s="157" t="s">
        <v>15</v>
      </c>
      <c r="J4624" s="157" t="s">
        <v>16</v>
      </c>
    </row>
    <row r="4625" spans="1:10" x14ac:dyDescent="0.35">
      <c r="A4625" s="157" t="s">
        <v>10</v>
      </c>
      <c r="B4625" s="157" t="s">
        <v>2740</v>
      </c>
      <c r="C4625" s="227" t="s">
        <v>2914</v>
      </c>
      <c r="D4625" s="227">
        <v>326.08</v>
      </c>
      <c r="E4625" s="227" t="s">
        <v>18</v>
      </c>
      <c r="F4625" s="157" t="s">
        <v>19</v>
      </c>
      <c r="G4625" s="157" t="s">
        <v>13</v>
      </c>
      <c r="H4625" s="157" t="s">
        <v>14</v>
      </c>
      <c r="I4625" s="157" t="s">
        <v>15</v>
      </c>
      <c r="J4625" s="157" t="s">
        <v>16</v>
      </c>
    </row>
    <row r="4626" spans="1:10" x14ac:dyDescent="0.35">
      <c r="A4626" s="157" t="s">
        <v>10</v>
      </c>
      <c r="B4626" s="157" t="s">
        <v>2740</v>
      </c>
      <c r="C4626" s="227" t="s">
        <v>2915</v>
      </c>
      <c r="D4626" s="227">
        <v>863.66</v>
      </c>
      <c r="E4626" s="227" t="s">
        <v>18</v>
      </c>
      <c r="F4626" s="157" t="s">
        <v>19</v>
      </c>
      <c r="G4626" s="157" t="s">
        <v>13</v>
      </c>
      <c r="H4626" s="157" t="s">
        <v>14</v>
      </c>
      <c r="I4626" s="157" t="s">
        <v>15</v>
      </c>
      <c r="J4626" s="157" t="s">
        <v>16</v>
      </c>
    </row>
    <row r="4627" spans="1:10" x14ac:dyDescent="0.35">
      <c r="A4627" s="157" t="s">
        <v>10</v>
      </c>
      <c r="B4627" s="157" t="s">
        <v>2740</v>
      </c>
      <c r="C4627" s="227" t="s">
        <v>2916</v>
      </c>
      <c r="D4627" s="227">
        <v>491.74</v>
      </c>
      <c r="E4627" s="227" t="s">
        <v>18</v>
      </c>
      <c r="F4627" s="157" t="s">
        <v>19</v>
      </c>
      <c r="G4627" s="157" t="s">
        <v>13</v>
      </c>
      <c r="H4627" s="157" t="s">
        <v>14</v>
      </c>
      <c r="I4627" s="157" t="s">
        <v>15</v>
      </c>
      <c r="J4627" s="157" t="s">
        <v>16</v>
      </c>
    </row>
    <row r="4628" spans="1:10" x14ac:dyDescent="0.35">
      <c r="A4628" s="157" t="s">
        <v>10</v>
      </c>
      <c r="B4628" s="157" t="s">
        <v>2740</v>
      </c>
      <c r="C4628" s="227" t="s">
        <v>2917</v>
      </c>
      <c r="D4628" s="227">
        <v>280.41000000000003</v>
      </c>
      <c r="E4628" s="227" t="s">
        <v>45</v>
      </c>
      <c r="F4628" s="157" t="s">
        <v>46</v>
      </c>
      <c r="G4628" s="157" t="s">
        <v>13</v>
      </c>
      <c r="H4628" s="157" t="s">
        <v>14</v>
      </c>
      <c r="I4628" s="157" t="s">
        <v>15</v>
      </c>
      <c r="J4628" s="157" t="s">
        <v>16</v>
      </c>
    </row>
    <row r="4629" spans="1:10" x14ac:dyDescent="0.35">
      <c r="A4629" s="157" t="s">
        <v>10</v>
      </c>
      <c r="B4629" s="157" t="s">
        <v>2740</v>
      </c>
      <c r="C4629" s="227" t="s">
        <v>2918</v>
      </c>
      <c r="D4629" s="227">
        <v>280.66000000000003</v>
      </c>
      <c r="E4629" s="227" t="s">
        <v>47</v>
      </c>
      <c r="F4629" s="157" t="s">
        <v>48</v>
      </c>
      <c r="G4629" s="157" t="s">
        <v>13</v>
      </c>
      <c r="H4629" s="157" t="s">
        <v>14</v>
      </c>
      <c r="I4629" s="157" t="s">
        <v>15</v>
      </c>
      <c r="J4629" s="157" t="s">
        <v>16</v>
      </c>
    </row>
    <row r="4630" spans="1:10" x14ac:dyDescent="0.35">
      <c r="A4630" s="157" t="s">
        <v>10</v>
      </c>
      <c r="B4630" s="157" t="s">
        <v>2740</v>
      </c>
      <c r="C4630" s="227" t="s">
        <v>2919</v>
      </c>
      <c r="D4630" s="227">
        <v>99.64</v>
      </c>
      <c r="E4630" s="227" t="s">
        <v>194</v>
      </c>
      <c r="F4630" s="157" t="s">
        <v>195</v>
      </c>
      <c r="G4630" s="157" t="s">
        <v>13</v>
      </c>
      <c r="H4630" s="157" t="s">
        <v>192</v>
      </c>
      <c r="I4630" s="157" t="s">
        <v>180</v>
      </c>
      <c r="J4630" s="157" t="s">
        <v>193</v>
      </c>
    </row>
    <row r="4631" spans="1:10" x14ac:dyDescent="0.35">
      <c r="A4631" s="157" t="s">
        <v>10</v>
      </c>
      <c r="B4631" s="157" t="s">
        <v>2740</v>
      </c>
      <c r="C4631" s="227" t="s">
        <v>2920</v>
      </c>
      <c r="D4631" s="227">
        <v>228.44</v>
      </c>
      <c r="E4631" s="227" t="s">
        <v>28</v>
      </c>
      <c r="F4631" s="157" t="s">
        <v>29</v>
      </c>
      <c r="G4631" s="157" t="s">
        <v>13</v>
      </c>
      <c r="H4631" s="157" t="s">
        <v>14</v>
      </c>
      <c r="I4631" s="157" t="s">
        <v>15</v>
      </c>
      <c r="J4631" s="157" t="s">
        <v>16</v>
      </c>
    </row>
    <row r="4632" spans="1:10" x14ac:dyDescent="0.35">
      <c r="A4632" s="157" t="s">
        <v>10</v>
      </c>
      <c r="B4632" s="157" t="s">
        <v>2740</v>
      </c>
      <c r="C4632" s="227" t="s">
        <v>2921</v>
      </c>
      <c r="D4632" s="227">
        <v>289.18</v>
      </c>
      <c r="E4632" s="227" t="s">
        <v>28</v>
      </c>
      <c r="F4632" s="157" t="s">
        <v>29</v>
      </c>
      <c r="G4632" s="157" t="s">
        <v>13</v>
      </c>
      <c r="H4632" s="157" t="s">
        <v>14</v>
      </c>
      <c r="I4632" s="157" t="s">
        <v>15</v>
      </c>
      <c r="J4632" s="157" t="s">
        <v>16</v>
      </c>
    </row>
    <row r="4633" spans="1:10" x14ac:dyDescent="0.35">
      <c r="A4633" s="157" t="s">
        <v>10</v>
      </c>
      <c r="B4633" s="157" t="s">
        <v>2740</v>
      </c>
      <c r="C4633" s="227" t="s">
        <v>2922</v>
      </c>
      <c r="D4633" s="227">
        <v>19.309999999999999</v>
      </c>
      <c r="E4633" s="227" t="s">
        <v>28</v>
      </c>
      <c r="F4633" s="157" t="s">
        <v>29</v>
      </c>
      <c r="G4633" s="157" t="s">
        <v>13</v>
      </c>
      <c r="H4633" s="157" t="s">
        <v>14</v>
      </c>
      <c r="I4633" s="157" t="s">
        <v>15</v>
      </c>
      <c r="J4633" s="157" t="s">
        <v>16</v>
      </c>
    </row>
    <row r="4634" spans="1:10" x14ac:dyDescent="0.35">
      <c r="A4634" s="157" t="s">
        <v>10</v>
      </c>
      <c r="B4634" s="157" t="s">
        <v>2740</v>
      </c>
      <c r="C4634" s="227" t="s">
        <v>2923</v>
      </c>
      <c r="D4634" s="227">
        <v>195.1</v>
      </c>
      <c r="E4634" s="227" t="s">
        <v>36</v>
      </c>
      <c r="F4634" s="157" t="s">
        <v>37</v>
      </c>
      <c r="G4634" s="157" t="s">
        <v>13</v>
      </c>
      <c r="H4634" s="157" t="s">
        <v>14</v>
      </c>
      <c r="I4634" s="157" t="s">
        <v>15</v>
      </c>
      <c r="J4634" s="157" t="s">
        <v>16</v>
      </c>
    </row>
    <row r="4635" spans="1:10" x14ac:dyDescent="0.35">
      <c r="A4635" s="157" t="s">
        <v>10</v>
      </c>
      <c r="B4635" s="157" t="s">
        <v>2740</v>
      </c>
      <c r="C4635" s="227" t="s">
        <v>2924</v>
      </c>
      <c r="D4635" s="227">
        <v>93.7</v>
      </c>
      <c r="E4635" s="227" t="s">
        <v>36</v>
      </c>
      <c r="F4635" s="157" t="s">
        <v>37</v>
      </c>
      <c r="G4635" s="157" t="s">
        <v>13</v>
      </c>
      <c r="H4635" s="157" t="s">
        <v>14</v>
      </c>
      <c r="I4635" s="157" t="s">
        <v>15</v>
      </c>
      <c r="J4635" s="157" t="s">
        <v>16</v>
      </c>
    </row>
    <row r="4636" spans="1:10" x14ac:dyDescent="0.35">
      <c r="A4636" s="157" t="s">
        <v>10</v>
      </c>
      <c r="B4636" s="157" t="s">
        <v>2740</v>
      </c>
      <c r="C4636" s="227" t="s">
        <v>2925</v>
      </c>
      <c r="D4636" s="227">
        <v>93.71</v>
      </c>
      <c r="E4636" s="227" t="s">
        <v>36</v>
      </c>
      <c r="F4636" s="157" t="s">
        <v>37</v>
      </c>
      <c r="G4636" s="157" t="s">
        <v>13</v>
      </c>
      <c r="H4636" s="157" t="s">
        <v>14</v>
      </c>
      <c r="I4636" s="157" t="s">
        <v>15</v>
      </c>
      <c r="J4636" s="157" t="s">
        <v>16</v>
      </c>
    </row>
    <row r="4637" spans="1:10" x14ac:dyDescent="0.35">
      <c r="A4637" s="157" t="s">
        <v>10</v>
      </c>
      <c r="B4637" s="157" t="s">
        <v>2740</v>
      </c>
      <c r="C4637" s="227" t="s">
        <v>2926</v>
      </c>
      <c r="D4637" s="227">
        <v>166.51</v>
      </c>
      <c r="E4637" s="227" t="s">
        <v>50</v>
      </c>
      <c r="F4637" s="157" t="s">
        <v>51</v>
      </c>
      <c r="G4637" s="157" t="s">
        <v>13</v>
      </c>
      <c r="H4637" s="157" t="s">
        <v>14</v>
      </c>
      <c r="I4637" s="157" t="s">
        <v>15</v>
      </c>
      <c r="J4637" s="157" t="s">
        <v>16</v>
      </c>
    </row>
    <row r="4638" spans="1:10" x14ac:dyDescent="0.35">
      <c r="A4638" s="157" t="s">
        <v>10</v>
      </c>
      <c r="B4638" s="157" t="s">
        <v>2740</v>
      </c>
      <c r="C4638" s="227" t="s">
        <v>2927</v>
      </c>
      <c r="D4638" s="227">
        <v>182.9</v>
      </c>
      <c r="E4638" s="227" t="s">
        <v>50</v>
      </c>
      <c r="F4638" s="157" t="s">
        <v>51</v>
      </c>
      <c r="G4638" s="157" t="s">
        <v>13</v>
      </c>
      <c r="H4638" s="157" t="s">
        <v>14</v>
      </c>
      <c r="I4638" s="157" t="s">
        <v>15</v>
      </c>
      <c r="J4638" s="157" t="s">
        <v>16</v>
      </c>
    </row>
    <row r="4639" spans="1:10" x14ac:dyDescent="0.35">
      <c r="A4639" s="157" t="s">
        <v>10</v>
      </c>
      <c r="B4639" s="157" t="s">
        <v>2740</v>
      </c>
      <c r="C4639" s="227" t="s">
        <v>2928</v>
      </c>
      <c r="D4639" s="227">
        <v>190.61</v>
      </c>
      <c r="E4639" s="227" t="s">
        <v>50</v>
      </c>
      <c r="F4639" s="157" t="s">
        <v>51</v>
      </c>
      <c r="G4639" s="157" t="s">
        <v>13</v>
      </c>
      <c r="H4639" s="157" t="s">
        <v>14</v>
      </c>
      <c r="I4639" s="157" t="s">
        <v>15</v>
      </c>
      <c r="J4639" s="157" t="s">
        <v>16</v>
      </c>
    </row>
    <row r="4640" spans="1:10" x14ac:dyDescent="0.35">
      <c r="A4640" s="157" t="s">
        <v>10</v>
      </c>
      <c r="B4640" s="157" t="s">
        <v>2740</v>
      </c>
      <c r="C4640" s="227" t="s">
        <v>2929</v>
      </c>
      <c r="D4640" s="227">
        <v>346.24</v>
      </c>
      <c r="E4640" s="227" t="s">
        <v>95</v>
      </c>
      <c r="F4640" s="157" t="s">
        <v>96</v>
      </c>
      <c r="G4640" s="157" t="s">
        <v>80</v>
      </c>
      <c r="H4640" s="157" t="s">
        <v>2742</v>
      </c>
      <c r="I4640" s="157" t="s">
        <v>82</v>
      </c>
      <c r="J4640" s="157" t="s">
        <v>2743</v>
      </c>
    </row>
    <row r="4641" spans="1:10" x14ac:dyDescent="0.35">
      <c r="A4641" s="157" t="s">
        <v>10</v>
      </c>
      <c r="B4641" s="157" t="s">
        <v>2740</v>
      </c>
      <c r="C4641" s="227" t="s">
        <v>2930</v>
      </c>
      <c r="D4641" s="227">
        <v>348.61</v>
      </c>
      <c r="E4641" s="227" t="s">
        <v>95</v>
      </c>
      <c r="F4641" s="157" t="s">
        <v>96</v>
      </c>
      <c r="G4641" s="157" t="s">
        <v>80</v>
      </c>
      <c r="H4641" s="157" t="s">
        <v>2742</v>
      </c>
      <c r="I4641" s="157" t="s">
        <v>82</v>
      </c>
      <c r="J4641" s="157" t="s">
        <v>2743</v>
      </c>
    </row>
    <row r="4642" spans="1:10" x14ac:dyDescent="0.35">
      <c r="A4642" s="157" t="s">
        <v>10</v>
      </c>
      <c r="B4642" s="157" t="s">
        <v>2740</v>
      </c>
      <c r="C4642" s="227" t="s">
        <v>2931</v>
      </c>
      <c r="D4642" s="227">
        <v>583.34</v>
      </c>
      <c r="E4642" s="227" t="s">
        <v>174</v>
      </c>
      <c r="F4642" s="157" t="s">
        <v>175</v>
      </c>
      <c r="G4642" s="157" t="s">
        <v>80</v>
      </c>
      <c r="H4642" s="157" t="s">
        <v>2742</v>
      </c>
      <c r="I4642" s="157" t="s">
        <v>82</v>
      </c>
      <c r="J4642" s="157" t="s">
        <v>2743</v>
      </c>
    </row>
    <row r="4643" spans="1:10" x14ac:dyDescent="0.35">
      <c r="A4643" s="157" t="s">
        <v>10</v>
      </c>
      <c r="B4643" s="157" t="s">
        <v>2740</v>
      </c>
      <c r="C4643" s="227" t="s">
        <v>2932</v>
      </c>
      <c r="D4643" s="227">
        <v>26.84</v>
      </c>
      <c r="E4643" s="227" t="s">
        <v>174</v>
      </c>
      <c r="F4643" s="157" t="s">
        <v>175</v>
      </c>
      <c r="G4643" s="157" t="s">
        <v>80</v>
      </c>
      <c r="H4643" s="157" t="s">
        <v>2742</v>
      </c>
      <c r="I4643" s="157" t="s">
        <v>82</v>
      </c>
      <c r="J4643" s="157" t="s">
        <v>2743</v>
      </c>
    </row>
    <row r="4644" spans="1:10" x14ac:dyDescent="0.35">
      <c r="A4644" s="157" t="s">
        <v>10</v>
      </c>
      <c r="B4644" s="157" t="s">
        <v>2740</v>
      </c>
      <c r="C4644" s="227" t="s">
        <v>2933</v>
      </c>
      <c r="D4644" s="227">
        <v>346.14</v>
      </c>
      <c r="E4644" s="227" t="s">
        <v>95</v>
      </c>
      <c r="F4644" s="157" t="s">
        <v>96</v>
      </c>
      <c r="G4644" s="157" t="s">
        <v>80</v>
      </c>
      <c r="H4644" s="157" t="s">
        <v>2742</v>
      </c>
      <c r="I4644" s="157" t="s">
        <v>82</v>
      </c>
      <c r="J4644" s="157" t="s">
        <v>2743</v>
      </c>
    </row>
    <row r="4645" spans="1:10" x14ac:dyDescent="0.35">
      <c r="A4645" s="157" t="s">
        <v>10</v>
      </c>
      <c r="B4645" s="157" t="s">
        <v>2740</v>
      </c>
      <c r="C4645" s="227" t="s">
        <v>2934</v>
      </c>
      <c r="D4645" s="227">
        <v>348.62</v>
      </c>
      <c r="E4645" s="227" t="s">
        <v>95</v>
      </c>
      <c r="F4645" s="157" t="s">
        <v>96</v>
      </c>
      <c r="G4645" s="157" t="s">
        <v>80</v>
      </c>
      <c r="H4645" s="157" t="s">
        <v>2742</v>
      </c>
      <c r="I4645" s="157" t="s">
        <v>82</v>
      </c>
      <c r="J4645" s="157" t="s">
        <v>2743</v>
      </c>
    </row>
    <row r="4646" spans="1:10" x14ac:dyDescent="0.35">
      <c r="A4646" s="157" t="s">
        <v>10</v>
      </c>
      <c r="B4646" s="157" t="s">
        <v>2740</v>
      </c>
      <c r="C4646" s="227" t="s">
        <v>2935</v>
      </c>
      <c r="D4646" s="227">
        <v>738.02</v>
      </c>
      <c r="E4646" s="227" t="s">
        <v>135</v>
      </c>
      <c r="F4646" s="157" t="s">
        <v>373</v>
      </c>
      <c r="G4646" s="157" t="s">
        <v>312</v>
      </c>
      <c r="H4646" s="157" t="s">
        <v>371</v>
      </c>
      <c r="I4646" s="157" t="s">
        <v>15</v>
      </c>
      <c r="J4646" s="157" t="s">
        <v>372</v>
      </c>
    </row>
    <row r="4647" spans="1:10" x14ac:dyDescent="0.35">
      <c r="A4647" s="157" t="s">
        <v>10</v>
      </c>
      <c r="B4647" s="157" t="s">
        <v>2740</v>
      </c>
      <c r="C4647" s="227" t="s">
        <v>2936</v>
      </c>
      <c r="D4647" s="227">
        <v>236.86</v>
      </c>
      <c r="E4647" s="227" t="s">
        <v>98</v>
      </c>
      <c r="F4647" s="157" t="s">
        <v>99</v>
      </c>
      <c r="G4647" s="157" t="s">
        <v>80</v>
      </c>
      <c r="H4647" s="157" t="s">
        <v>2742</v>
      </c>
      <c r="I4647" s="157" t="s">
        <v>82</v>
      </c>
      <c r="J4647" s="157" t="s">
        <v>2743</v>
      </c>
    </row>
    <row r="4648" spans="1:10" x14ac:dyDescent="0.35">
      <c r="A4648" s="157" t="s">
        <v>10</v>
      </c>
      <c r="B4648" s="157" t="s">
        <v>2740</v>
      </c>
      <c r="C4648" s="227" t="s">
        <v>2937</v>
      </c>
      <c r="D4648" s="227">
        <v>136.13999999999999</v>
      </c>
      <c r="E4648" s="227" t="s">
        <v>61</v>
      </c>
      <c r="F4648" s="157" t="s">
        <v>62</v>
      </c>
      <c r="G4648" s="157" t="s">
        <v>80</v>
      </c>
      <c r="H4648" s="157" t="s">
        <v>2742</v>
      </c>
      <c r="I4648" s="157" t="s">
        <v>82</v>
      </c>
      <c r="J4648" s="157" t="s">
        <v>2743</v>
      </c>
    </row>
    <row r="4649" spans="1:10" x14ac:dyDescent="0.35">
      <c r="A4649" s="157" t="s">
        <v>10</v>
      </c>
      <c r="B4649" s="157" t="s">
        <v>2740</v>
      </c>
      <c r="C4649" s="227" t="s">
        <v>2938</v>
      </c>
      <c r="D4649" s="227">
        <v>143.15</v>
      </c>
      <c r="E4649" s="227" t="s">
        <v>61</v>
      </c>
      <c r="F4649" s="157" t="s">
        <v>62</v>
      </c>
      <c r="G4649" s="157" t="s">
        <v>80</v>
      </c>
      <c r="H4649" s="157" t="s">
        <v>2742</v>
      </c>
      <c r="I4649" s="157" t="s">
        <v>82</v>
      </c>
      <c r="J4649" s="157" t="s">
        <v>2743</v>
      </c>
    </row>
    <row r="4650" spans="1:10" x14ac:dyDescent="0.35">
      <c r="A4650" s="157" t="s">
        <v>10</v>
      </c>
      <c r="B4650" s="157" t="s">
        <v>2740</v>
      </c>
      <c r="C4650" s="227" t="s">
        <v>2939</v>
      </c>
      <c r="D4650" s="227">
        <v>149.94</v>
      </c>
      <c r="E4650" s="227" t="s">
        <v>61</v>
      </c>
      <c r="F4650" s="157" t="s">
        <v>62</v>
      </c>
      <c r="G4650" s="157" t="s">
        <v>80</v>
      </c>
      <c r="H4650" s="157" t="s">
        <v>2742</v>
      </c>
      <c r="I4650" s="157" t="s">
        <v>82</v>
      </c>
      <c r="J4650" s="157" t="s">
        <v>2743</v>
      </c>
    </row>
    <row r="4651" spans="1:10" x14ac:dyDescent="0.35">
      <c r="A4651" s="157" t="s">
        <v>10</v>
      </c>
      <c r="B4651" s="157" t="s">
        <v>2740</v>
      </c>
      <c r="C4651" s="227" t="s">
        <v>2940</v>
      </c>
      <c r="D4651" s="227">
        <v>149.94</v>
      </c>
      <c r="E4651" s="227" t="s">
        <v>61</v>
      </c>
      <c r="F4651" s="157" t="s">
        <v>62</v>
      </c>
      <c r="G4651" s="157" t="s">
        <v>80</v>
      </c>
      <c r="H4651" s="157" t="s">
        <v>2742</v>
      </c>
      <c r="I4651" s="157" t="s">
        <v>82</v>
      </c>
      <c r="J4651" s="157" t="s">
        <v>2743</v>
      </c>
    </row>
    <row r="4652" spans="1:10" x14ac:dyDescent="0.35">
      <c r="A4652" s="157" t="s">
        <v>10</v>
      </c>
      <c r="B4652" s="157" t="s">
        <v>2740</v>
      </c>
      <c r="C4652" s="227" t="s">
        <v>2941</v>
      </c>
      <c r="D4652" s="227">
        <v>149.94</v>
      </c>
      <c r="E4652" s="227" t="s">
        <v>61</v>
      </c>
      <c r="F4652" s="157" t="s">
        <v>62</v>
      </c>
      <c r="G4652" s="157" t="s">
        <v>80</v>
      </c>
      <c r="H4652" s="157" t="s">
        <v>2742</v>
      </c>
      <c r="I4652" s="157" t="s">
        <v>82</v>
      </c>
      <c r="J4652" s="157" t="s">
        <v>2743</v>
      </c>
    </row>
    <row r="4653" spans="1:10" x14ac:dyDescent="0.35">
      <c r="A4653" s="157" t="s">
        <v>10</v>
      </c>
      <c r="B4653" s="157" t="s">
        <v>2740</v>
      </c>
      <c r="C4653" s="227" t="s">
        <v>2942</v>
      </c>
      <c r="D4653" s="227">
        <v>149.61000000000001</v>
      </c>
      <c r="E4653" s="227" t="s">
        <v>61</v>
      </c>
      <c r="F4653" s="157" t="s">
        <v>62</v>
      </c>
      <c r="G4653" s="157" t="s">
        <v>80</v>
      </c>
      <c r="H4653" s="157" t="s">
        <v>2742</v>
      </c>
      <c r="I4653" s="157" t="s">
        <v>82</v>
      </c>
      <c r="J4653" s="157" t="s">
        <v>2743</v>
      </c>
    </row>
    <row r="4654" spans="1:10" x14ac:dyDescent="0.35">
      <c r="A4654" s="157" t="s">
        <v>10</v>
      </c>
      <c r="B4654" s="157" t="s">
        <v>2740</v>
      </c>
      <c r="C4654" s="227" t="s">
        <v>2943</v>
      </c>
      <c r="D4654" s="227">
        <v>158.77000000000001</v>
      </c>
      <c r="E4654" s="227" t="s">
        <v>147</v>
      </c>
      <c r="F4654" s="157" t="s">
        <v>148</v>
      </c>
      <c r="G4654" s="157" t="s">
        <v>80</v>
      </c>
      <c r="H4654" s="157" t="s">
        <v>2742</v>
      </c>
      <c r="I4654" s="157" t="s">
        <v>82</v>
      </c>
      <c r="J4654" s="157" t="s">
        <v>2743</v>
      </c>
    </row>
    <row r="4655" spans="1:10" x14ac:dyDescent="0.35">
      <c r="A4655" s="157" t="s">
        <v>10</v>
      </c>
      <c r="B4655" s="157" t="s">
        <v>2740</v>
      </c>
      <c r="C4655" s="227" t="s">
        <v>2944</v>
      </c>
      <c r="D4655" s="227">
        <v>2339.06</v>
      </c>
      <c r="E4655" s="227" t="s">
        <v>75</v>
      </c>
      <c r="F4655" s="157" t="s">
        <v>76</v>
      </c>
      <c r="G4655" s="157" t="s">
        <v>73</v>
      </c>
      <c r="H4655" s="157" t="s">
        <v>2742</v>
      </c>
      <c r="I4655" s="157" t="s">
        <v>82</v>
      </c>
      <c r="J4655" s="157" t="s">
        <v>2743</v>
      </c>
    </row>
    <row r="4656" spans="1:10" x14ac:dyDescent="0.35">
      <c r="A4656" s="157" t="s">
        <v>10</v>
      </c>
      <c r="B4656" s="157" t="s">
        <v>2740</v>
      </c>
      <c r="C4656" s="227" t="s">
        <v>2945</v>
      </c>
      <c r="D4656" s="227">
        <v>162.62</v>
      </c>
      <c r="E4656" s="227" t="s">
        <v>147</v>
      </c>
      <c r="F4656" s="157" t="s">
        <v>148</v>
      </c>
      <c r="G4656" s="157" t="s">
        <v>80</v>
      </c>
      <c r="H4656" s="157" t="s">
        <v>2742</v>
      </c>
      <c r="I4656" s="157" t="s">
        <v>82</v>
      </c>
      <c r="J4656" s="157" t="s">
        <v>2743</v>
      </c>
    </row>
    <row r="4657" spans="1:10" x14ac:dyDescent="0.35">
      <c r="A4657" s="157" t="s">
        <v>10</v>
      </c>
      <c r="B4657" s="157" t="s">
        <v>2740</v>
      </c>
      <c r="C4657" s="227" t="s">
        <v>2946</v>
      </c>
      <c r="D4657" s="227">
        <v>158.78</v>
      </c>
      <c r="E4657" s="227" t="s">
        <v>147</v>
      </c>
      <c r="F4657" s="157" t="s">
        <v>148</v>
      </c>
      <c r="G4657" s="157" t="s">
        <v>80</v>
      </c>
      <c r="H4657" s="157" t="s">
        <v>2742</v>
      </c>
      <c r="I4657" s="157" t="s">
        <v>82</v>
      </c>
      <c r="J4657" s="157" t="s">
        <v>2743</v>
      </c>
    </row>
    <row r="4658" spans="1:10" x14ac:dyDescent="0.35">
      <c r="A4658" s="157" t="s">
        <v>10</v>
      </c>
      <c r="B4658" s="157" t="s">
        <v>2740</v>
      </c>
      <c r="C4658" s="227" t="s">
        <v>2947</v>
      </c>
      <c r="D4658" s="227">
        <v>167.21</v>
      </c>
      <c r="E4658" s="227" t="s">
        <v>147</v>
      </c>
      <c r="F4658" s="157" t="s">
        <v>148</v>
      </c>
      <c r="G4658" s="157" t="s">
        <v>80</v>
      </c>
      <c r="H4658" s="157" t="s">
        <v>2742</v>
      </c>
      <c r="I4658" s="157" t="s">
        <v>82</v>
      </c>
      <c r="J4658" s="157" t="s">
        <v>2743</v>
      </c>
    </row>
    <row r="4659" spans="1:10" x14ac:dyDescent="0.35">
      <c r="A4659" s="157" t="s">
        <v>10</v>
      </c>
      <c r="B4659" s="157" t="s">
        <v>2740</v>
      </c>
      <c r="C4659" s="227" t="s">
        <v>2948</v>
      </c>
      <c r="D4659" s="227">
        <v>157.68</v>
      </c>
      <c r="E4659" s="227" t="s">
        <v>147</v>
      </c>
      <c r="F4659" s="157" t="s">
        <v>148</v>
      </c>
      <c r="G4659" s="157" t="s">
        <v>80</v>
      </c>
      <c r="H4659" s="157" t="s">
        <v>2742</v>
      </c>
      <c r="I4659" s="157" t="s">
        <v>82</v>
      </c>
      <c r="J4659" s="157" t="s">
        <v>2743</v>
      </c>
    </row>
    <row r="4660" spans="1:10" x14ac:dyDescent="0.35">
      <c r="A4660" s="157" t="s">
        <v>10</v>
      </c>
      <c r="B4660" s="157" t="s">
        <v>2740</v>
      </c>
      <c r="C4660" s="227" t="s">
        <v>2949</v>
      </c>
      <c r="D4660" s="227">
        <v>227</v>
      </c>
      <c r="E4660" s="227" t="s">
        <v>61</v>
      </c>
      <c r="F4660" s="157" t="s">
        <v>62</v>
      </c>
      <c r="G4660" s="157" t="s">
        <v>80</v>
      </c>
      <c r="H4660" s="157" t="s">
        <v>2742</v>
      </c>
      <c r="I4660" s="157" t="s">
        <v>82</v>
      </c>
      <c r="J4660" s="157" t="s">
        <v>2743</v>
      </c>
    </row>
    <row r="4661" spans="1:10" x14ac:dyDescent="0.35">
      <c r="A4661" s="157" t="s">
        <v>10</v>
      </c>
      <c r="B4661" s="157" t="s">
        <v>2740</v>
      </c>
      <c r="C4661" s="227" t="s">
        <v>2950</v>
      </c>
      <c r="D4661" s="227">
        <v>151.28</v>
      </c>
      <c r="E4661" s="227" t="s">
        <v>65</v>
      </c>
      <c r="F4661" s="157" t="s">
        <v>66</v>
      </c>
      <c r="G4661" s="157" t="s">
        <v>80</v>
      </c>
      <c r="H4661" s="157" t="s">
        <v>2742</v>
      </c>
      <c r="I4661" s="157" t="s">
        <v>82</v>
      </c>
      <c r="J4661" s="157" t="s">
        <v>2743</v>
      </c>
    </row>
    <row r="4662" spans="1:10" x14ac:dyDescent="0.35">
      <c r="A4662" s="157" t="s">
        <v>10</v>
      </c>
      <c r="B4662" s="157" t="s">
        <v>2740</v>
      </c>
      <c r="C4662" s="227" t="s">
        <v>2951</v>
      </c>
      <c r="D4662" s="227">
        <v>227</v>
      </c>
      <c r="E4662" s="227" t="s">
        <v>61</v>
      </c>
      <c r="F4662" s="157" t="s">
        <v>62</v>
      </c>
      <c r="G4662" s="157" t="s">
        <v>80</v>
      </c>
      <c r="H4662" s="157" t="s">
        <v>2742</v>
      </c>
      <c r="I4662" s="157" t="s">
        <v>82</v>
      </c>
      <c r="J4662" s="157" t="s">
        <v>2743</v>
      </c>
    </row>
    <row r="4663" spans="1:10" x14ac:dyDescent="0.35">
      <c r="A4663" s="157" t="s">
        <v>10</v>
      </c>
      <c r="B4663" s="157" t="s">
        <v>2740</v>
      </c>
      <c r="C4663" s="227" t="s">
        <v>2952</v>
      </c>
      <c r="D4663" s="227">
        <v>1168.0999999999999</v>
      </c>
      <c r="E4663" s="227" t="s">
        <v>75</v>
      </c>
      <c r="F4663" s="157" t="s">
        <v>76</v>
      </c>
      <c r="G4663" s="157" t="s">
        <v>73</v>
      </c>
      <c r="H4663" s="157" t="s">
        <v>2775</v>
      </c>
      <c r="I4663" s="157" t="s">
        <v>82</v>
      </c>
      <c r="J4663" s="157" t="s">
        <v>2743</v>
      </c>
    </row>
    <row r="4664" spans="1:10" x14ac:dyDescent="0.35">
      <c r="A4664" s="157" t="s">
        <v>10</v>
      </c>
      <c r="B4664" s="157" t="s">
        <v>2740</v>
      </c>
      <c r="C4664" s="227" t="s">
        <v>2953</v>
      </c>
      <c r="D4664" s="227">
        <v>157.69</v>
      </c>
      <c r="E4664" s="227" t="s">
        <v>147</v>
      </c>
      <c r="F4664" s="157" t="s">
        <v>148</v>
      </c>
      <c r="G4664" s="157" t="s">
        <v>80</v>
      </c>
      <c r="H4664" s="157" t="s">
        <v>2742</v>
      </c>
      <c r="I4664" s="157" t="s">
        <v>82</v>
      </c>
      <c r="J4664" s="157" t="s">
        <v>2743</v>
      </c>
    </row>
    <row r="4665" spans="1:10" x14ac:dyDescent="0.35">
      <c r="A4665" s="157" t="s">
        <v>10</v>
      </c>
      <c r="B4665" s="157" t="s">
        <v>2740</v>
      </c>
      <c r="C4665" s="227" t="s">
        <v>2954</v>
      </c>
      <c r="D4665" s="227">
        <v>163</v>
      </c>
      <c r="E4665" s="227" t="s">
        <v>147</v>
      </c>
      <c r="F4665" s="157" t="s">
        <v>148</v>
      </c>
      <c r="G4665" s="157" t="s">
        <v>80</v>
      </c>
      <c r="H4665" s="157" t="s">
        <v>2742</v>
      </c>
      <c r="I4665" s="157" t="s">
        <v>82</v>
      </c>
      <c r="J4665" s="157" t="s">
        <v>2743</v>
      </c>
    </row>
    <row r="4666" spans="1:10" x14ac:dyDescent="0.35">
      <c r="A4666" s="157" t="s">
        <v>10</v>
      </c>
      <c r="B4666" s="157" t="s">
        <v>2740</v>
      </c>
      <c r="C4666" s="227" t="s">
        <v>2955</v>
      </c>
      <c r="D4666" s="227">
        <v>163</v>
      </c>
      <c r="E4666" s="227" t="s">
        <v>147</v>
      </c>
      <c r="F4666" s="157" t="s">
        <v>148</v>
      </c>
      <c r="G4666" s="157" t="s">
        <v>80</v>
      </c>
      <c r="H4666" s="157" t="s">
        <v>2742</v>
      </c>
      <c r="I4666" s="157" t="s">
        <v>82</v>
      </c>
      <c r="J4666" s="157" t="s">
        <v>2743</v>
      </c>
    </row>
    <row r="4667" spans="1:10" x14ac:dyDescent="0.35">
      <c r="A4667" s="157" t="s">
        <v>10</v>
      </c>
      <c r="B4667" s="157" t="s">
        <v>2740</v>
      </c>
      <c r="C4667" s="227" t="s">
        <v>2956</v>
      </c>
      <c r="D4667" s="227">
        <v>157.68</v>
      </c>
      <c r="E4667" s="227" t="s">
        <v>147</v>
      </c>
      <c r="F4667" s="157" t="s">
        <v>148</v>
      </c>
      <c r="G4667" s="157" t="s">
        <v>80</v>
      </c>
      <c r="H4667" s="157" t="s">
        <v>2742</v>
      </c>
      <c r="I4667" s="157" t="s">
        <v>82</v>
      </c>
      <c r="J4667" s="157" t="s">
        <v>2743</v>
      </c>
    </row>
    <row r="4668" spans="1:10" x14ac:dyDescent="0.35">
      <c r="A4668" s="157" t="s">
        <v>10</v>
      </c>
      <c r="B4668" s="157" t="s">
        <v>2740</v>
      </c>
      <c r="C4668" s="227" t="s">
        <v>2957</v>
      </c>
      <c r="D4668" s="227">
        <v>575.97</v>
      </c>
      <c r="E4668" s="227" t="s">
        <v>75</v>
      </c>
      <c r="F4668" s="157" t="s">
        <v>76</v>
      </c>
      <c r="G4668" s="157" t="s">
        <v>73</v>
      </c>
      <c r="H4668" s="157" t="s">
        <v>2742</v>
      </c>
      <c r="I4668" s="157" t="s">
        <v>82</v>
      </c>
      <c r="J4668" s="157" t="s">
        <v>2743</v>
      </c>
    </row>
    <row r="4669" spans="1:10" x14ac:dyDescent="0.35">
      <c r="A4669" s="157" t="s">
        <v>10</v>
      </c>
      <c r="B4669" s="157" t="s">
        <v>2740</v>
      </c>
      <c r="C4669" s="227" t="s">
        <v>2958</v>
      </c>
      <c r="D4669" s="227">
        <v>227</v>
      </c>
      <c r="E4669" s="227" t="s">
        <v>61</v>
      </c>
      <c r="F4669" s="157" t="s">
        <v>62</v>
      </c>
      <c r="G4669" s="157" t="s">
        <v>80</v>
      </c>
      <c r="H4669" s="157" t="s">
        <v>2742</v>
      </c>
      <c r="I4669" s="157" t="s">
        <v>82</v>
      </c>
      <c r="J4669" s="157" t="s">
        <v>2743</v>
      </c>
    </row>
    <row r="4670" spans="1:10" x14ac:dyDescent="0.35">
      <c r="A4670" s="157" t="s">
        <v>10</v>
      </c>
      <c r="B4670" s="157" t="s">
        <v>2740</v>
      </c>
      <c r="C4670" s="227" t="s">
        <v>2959</v>
      </c>
      <c r="D4670" s="227">
        <v>281.72000000000003</v>
      </c>
      <c r="E4670" s="227" t="s">
        <v>75</v>
      </c>
      <c r="F4670" s="157" t="s">
        <v>76</v>
      </c>
      <c r="G4670" s="157" t="s">
        <v>73</v>
      </c>
      <c r="H4670" s="157" t="s">
        <v>2742</v>
      </c>
      <c r="I4670" s="157" t="s">
        <v>82</v>
      </c>
      <c r="J4670" s="157" t="s">
        <v>2743</v>
      </c>
    </row>
    <row r="4671" spans="1:10" x14ac:dyDescent="0.35">
      <c r="A4671" s="157" t="s">
        <v>10</v>
      </c>
      <c r="B4671" s="157" t="s">
        <v>2740</v>
      </c>
      <c r="C4671" s="227" t="s">
        <v>2960</v>
      </c>
      <c r="D4671" s="227">
        <v>151.28</v>
      </c>
      <c r="E4671" s="227" t="s">
        <v>65</v>
      </c>
      <c r="F4671" s="157" t="s">
        <v>66</v>
      </c>
      <c r="G4671" s="157" t="s">
        <v>80</v>
      </c>
      <c r="H4671" s="157" t="s">
        <v>2742</v>
      </c>
      <c r="I4671" s="157" t="s">
        <v>82</v>
      </c>
      <c r="J4671" s="157" t="s">
        <v>2743</v>
      </c>
    </row>
    <row r="4672" spans="1:10" x14ac:dyDescent="0.35">
      <c r="A4672" s="157" t="s">
        <v>10</v>
      </c>
      <c r="B4672" s="157" t="s">
        <v>2740</v>
      </c>
      <c r="C4672" s="227" t="s">
        <v>2961</v>
      </c>
      <c r="D4672" s="227">
        <v>227</v>
      </c>
      <c r="E4672" s="227" t="s">
        <v>61</v>
      </c>
      <c r="F4672" s="157" t="s">
        <v>62</v>
      </c>
      <c r="G4672" s="157" t="s">
        <v>80</v>
      </c>
      <c r="H4672" s="157" t="s">
        <v>2742</v>
      </c>
      <c r="I4672" s="157" t="s">
        <v>82</v>
      </c>
      <c r="J4672" s="157" t="s">
        <v>2743</v>
      </c>
    </row>
    <row r="4673" spans="1:10" x14ac:dyDescent="0.35">
      <c r="A4673" s="157" t="s">
        <v>10</v>
      </c>
      <c r="B4673" s="157" t="s">
        <v>2740</v>
      </c>
      <c r="C4673" s="227" t="s">
        <v>2962</v>
      </c>
      <c r="D4673" s="227">
        <v>170.68</v>
      </c>
      <c r="E4673" s="227" t="s">
        <v>215</v>
      </c>
      <c r="F4673" s="157" t="s">
        <v>216</v>
      </c>
      <c r="G4673" s="157" t="s">
        <v>80</v>
      </c>
      <c r="H4673" s="157" t="s">
        <v>2742</v>
      </c>
      <c r="I4673" s="157" t="s">
        <v>82</v>
      </c>
      <c r="J4673" s="157" t="s">
        <v>2743</v>
      </c>
    </row>
    <row r="4674" spans="1:10" x14ac:dyDescent="0.35">
      <c r="A4674" s="157" t="s">
        <v>10</v>
      </c>
      <c r="B4674" s="157" t="s">
        <v>2740</v>
      </c>
      <c r="C4674" s="227" t="s">
        <v>2963</v>
      </c>
      <c r="D4674" s="227">
        <v>157.72999999999999</v>
      </c>
      <c r="E4674" s="227" t="s">
        <v>61</v>
      </c>
      <c r="F4674" s="157" t="s">
        <v>62</v>
      </c>
      <c r="G4674" s="157" t="s">
        <v>80</v>
      </c>
      <c r="H4674" s="157" t="s">
        <v>2742</v>
      </c>
      <c r="I4674" s="157" t="s">
        <v>82</v>
      </c>
      <c r="J4674" s="157" t="s">
        <v>2743</v>
      </c>
    </row>
    <row r="4675" spans="1:10" x14ac:dyDescent="0.35">
      <c r="A4675" s="157" t="s">
        <v>10</v>
      </c>
      <c r="B4675" s="157" t="s">
        <v>2740</v>
      </c>
      <c r="C4675" s="227" t="s">
        <v>2964</v>
      </c>
      <c r="D4675" s="227">
        <v>149.61000000000001</v>
      </c>
      <c r="E4675" s="227" t="s">
        <v>61</v>
      </c>
      <c r="F4675" s="157" t="s">
        <v>62</v>
      </c>
      <c r="G4675" s="157" t="s">
        <v>80</v>
      </c>
      <c r="H4675" s="157" t="s">
        <v>2742</v>
      </c>
      <c r="I4675" s="157" t="s">
        <v>82</v>
      </c>
      <c r="J4675" s="157" t="s">
        <v>2743</v>
      </c>
    </row>
    <row r="4676" spans="1:10" x14ac:dyDescent="0.35">
      <c r="A4676" s="157" t="s">
        <v>10</v>
      </c>
      <c r="B4676" s="157" t="s">
        <v>2740</v>
      </c>
      <c r="C4676" s="227" t="s">
        <v>2965</v>
      </c>
      <c r="D4676" s="227">
        <v>158.47</v>
      </c>
      <c r="E4676" s="227" t="s">
        <v>147</v>
      </c>
      <c r="F4676" s="157" t="s">
        <v>148</v>
      </c>
      <c r="G4676" s="157" t="s">
        <v>80</v>
      </c>
      <c r="H4676" s="157" t="s">
        <v>2742</v>
      </c>
      <c r="I4676" s="157" t="s">
        <v>82</v>
      </c>
      <c r="J4676" s="157" t="s">
        <v>2743</v>
      </c>
    </row>
    <row r="4677" spans="1:10" x14ac:dyDescent="0.35">
      <c r="A4677" s="157" t="s">
        <v>10</v>
      </c>
      <c r="B4677" s="157" t="s">
        <v>2740</v>
      </c>
      <c r="C4677" s="227" t="s">
        <v>2966</v>
      </c>
      <c r="D4677" s="227">
        <v>63.61</v>
      </c>
      <c r="E4677" s="227" t="s">
        <v>92</v>
      </c>
      <c r="F4677" s="157" t="s">
        <v>93</v>
      </c>
      <c r="G4677" s="157" t="s">
        <v>80</v>
      </c>
      <c r="H4677" s="157" t="s">
        <v>2742</v>
      </c>
      <c r="I4677" s="157" t="s">
        <v>82</v>
      </c>
      <c r="J4677" s="157" t="s">
        <v>2743</v>
      </c>
    </row>
    <row r="4678" spans="1:10" x14ac:dyDescent="0.35">
      <c r="A4678" s="157" t="s">
        <v>10</v>
      </c>
      <c r="B4678" s="157" t="s">
        <v>2740</v>
      </c>
      <c r="C4678" s="227" t="s">
        <v>2967</v>
      </c>
      <c r="D4678" s="227">
        <v>158.44999999999999</v>
      </c>
      <c r="E4678" s="227" t="s">
        <v>147</v>
      </c>
      <c r="F4678" s="157" t="s">
        <v>148</v>
      </c>
      <c r="G4678" s="157" t="s">
        <v>80</v>
      </c>
      <c r="H4678" s="157" t="s">
        <v>2742</v>
      </c>
      <c r="I4678" s="157" t="s">
        <v>82</v>
      </c>
      <c r="J4678" s="157" t="s">
        <v>2743</v>
      </c>
    </row>
    <row r="4679" spans="1:10" x14ac:dyDescent="0.35">
      <c r="A4679" s="157" t="s">
        <v>10</v>
      </c>
      <c r="B4679" s="157" t="s">
        <v>2740</v>
      </c>
      <c r="C4679" s="227" t="s">
        <v>2968</v>
      </c>
      <c r="D4679" s="227">
        <v>50.23</v>
      </c>
      <c r="E4679" s="227" t="s">
        <v>92</v>
      </c>
      <c r="F4679" s="157" t="s">
        <v>93</v>
      </c>
      <c r="G4679" s="157" t="s">
        <v>80</v>
      </c>
      <c r="H4679" s="157" t="s">
        <v>2742</v>
      </c>
      <c r="I4679" s="157" t="s">
        <v>82</v>
      </c>
      <c r="J4679" s="157" t="s">
        <v>2743</v>
      </c>
    </row>
    <row r="4680" spans="1:10" x14ac:dyDescent="0.35">
      <c r="A4680" s="157" t="s">
        <v>10</v>
      </c>
      <c r="B4680" s="157" t="s">
        <v>2740</v>
      </c>
      <c r="C4680" s="227" t="s">
        <v>2969</v>
      </c>
      <c r="D4680" s="227">
        <v>149.63999999999999</v>
      </c>
      <c r="E4680" s="227" t="s">
        <v>61</v>
      </c>
      <c r="F4680" s="157" t="s">
        <v>62</v>
      </c>
      <c r="G4680" s="157" t="s">
        <v>80</v>
      </c>
      <c r="H4680" s="157" t="s">
        <v>2742</v>
      </c>
      <c r="I4680" s="157" t="s">
        <v>82</v>
      </c>
      <c r="J4680" s="157" t="s">
        <v>2743</v>
      </c>
    </row>
    <row r="4681" spans="1:10" x14ac:dyDescent="0.35">
      <c r="A4681" s="157" t="s">
        <v>10</v>
      </c>
      <c r="B4681" s="157" t="s">
        <v>2740</v>
      </c>
      <c r="C4681" s="227" t="s">
        <v>2970</v>
      </c>
      <c r="D4681" s="227">
        <v>157.58000000000001</v>
      </c>
      <c r="E4681" s="227" t="s">
        <v>61</v>
      </c>
      <c r="F4681" s="157" t="s">
        <v>62</v>
      </c>
      <c r="G4681" s="157" t="s">
        <v>80</v>
      </c>
      <c r="H4681" s="157" t="s">
        <v>2742</v>
      </c>
      <c r="I4681" s="157" t="s">
        <v>82</v>
      </c>
      <c r="J4681" s="157" t="s">
        <v>2743</v>
      </c>
    </row>
    <row r="4682" spans="1:10" x14ac:dyDescent="0.35">
      <c r="A4682" s="157" t="s">
        <v>10</v>
      </c>
      <c r="B4682" s="157" t="s">
        <v>2740</v>
      </c>
      <c r="C4682" s="227" t="s">
        <v>2971</v>
      </c>
      <c r="D4682" s="227">
        <v>278.32</v>
      </c>
      <c r="E4682" s="227" t="s">
        <v>215</v>
      </c>
      <c r="F4682" s="157" t="s">
        <v>216</v>
      </c>
      <c r="G4682" s="157" t="s">
        <v>80</v>
      </c>
      <c r="H4682" s="157" t="s">
        <v>2742</v>
      </c>
      <c r="I4682" s="157" t="s">
        <v>82</v>
      </c>
      <c r="J4682" s="157" t="s">
        <v>2743</v>
      </c>
    </row>
    <row r="4683" spans="1:10" x14ac:dyDescent="0.35">
      <c r="A4683" s="157" t="s">
        <v>10</v>
      </c>
      <c r="B4683" s="157" t="s">
        <v>2740</v>
      </c>
      <c r="C4683" s="227" t="s">
        <v>2972</v>
      </c>
      <c r="D4683" s="227">
        <v>149.56</v>
      </c>
      <c r="E4683" s="227" t="s">
        <v>61</v>
      </c>
      <c r="F4683" s="157" t="s">
        <v>62</v>
      </c>
      <c r="G4683" s="157" t="s">
        <v>62</v>
      </c>
      <c r="H4683" s="157" t="s">
        <v>2742</v>
      </c>
      <c r="I4683" s="157" t="s">
        <v>82</v>
      </c>
      <c r="J4683" s="157" t="s">
        <v>2743</v>
      </c>
    </row>
    <row r="4684" spans="1:10" x14ac:dyDescent="0.35">
      <c r="A4684" s="157" t="s">
        <v>10</v>
      </c>
      <c r="B4684" s="157" t="s">
        <v>2740</v>
      </c>
      <c r="C4684" s="227" t="s">
        <v>2973</v>
      </c>
      <c r="D4684" s="227">
        <v>149.54</v>
      </c>
      <c r="E4684" s="227" t="s">
        <v>61</v>
      </c>
      <c r="F4684" s="157" t="s">
        <v>62</v>
      </c>
      <c r="G4684" s="157" t="s">
        <v>80</v>
      </c>
      <c r="H4684" s="157" t="s">
        <v>2742</v>
      </c>
      <c r="I4684" s="157" t="s">
        <v>82</v>
      </c>
      <c r="J4684" s="157" t="s">
        <v>2743</v>
      </c>
    </row>
    <row r="4685" spans="1:10" x14ac:dyDescent="0.35">
      <c r="A4685" s="157" t="s">
        <v>10</v>
      </c>
      <c r="B4685" s="157" t="s">
        <v>2740</v>
      </c>
      <c r="C4685" s="227" t="s">
        <v>2974</v>
      </c>
      <c r="D4685" s="227">
        <v>149.56</v>
      </c>
      <c r="E4685" s="227" t="s">
        <v>61</v>
      </c>
      <c r="F4685" s="157" t="s">
        <v>62</v>
      </c>
      <c r="G4685" s="157" t="s">
        <v>80</v>
      </c>
      <c r="H4685" s="157" t="s">
        <v>2742</v>
      </c>
      <c r="I4685" s="157" t="s">
        <v>82</v>
      </c>
      <c r="J4685" s="157" t="s">
        <v>2743</v>
      </c>
    </row>
    <row r="4686" spans="1:10" x14ac:dyDescent="0.35">
      <c r="A4686" s="157" t="s">
        <v>10</v>
      </c>
      <c r="B4686" s="157" t="s">
        <v>2740</v>
      </c>
      <c r="C4686" s="227" t="s">
        <v>2975</v>
      </c>
      <c r="D4686" s="227">
        <v>281.75</v>
      </c>
      <c r="E4686" s="227" t="s">
        <v>75</v>
      </c>
      <c r="F4686" s="157" t="s">
        <v>76</v>
      </c>
      <c r="G4686" s="157" t="s">
        <v>73</v>
      </c>
      <c r="H4686" s="157" t="s">
        <v>2742</v>
      </c>
      <c r="I4686" s="157" t="s">
        <v>82</v>
      </c>
      <c r="J4686" s="157" t="s">
        <v>2743</v>
      </c>
    </row>
    <row r="4687" spans="1:10" x14ac:dyDescent="0.35">
      <c r="A4687" s="157" t="s">
        <v>10</v>
      </c>
      <c r="B4687" s="157" t="s">
        <v>2740</v>
      </c>
      <c r="C4687" s="227" t="s">
        <v>2976</v>
      </c>
      <c r="D4687" s="227">
        <v>149.56</v>
      </c>
      <c r="E4687" s="227" t="s">
        <v>61</v>
      </c>
      <c r="F4687" s="157" t="s">
        <v>62</v>
      </c>
      <c r="G4687" s="157" t="s">
        <v>80</v>
      </c>
      <c r="H4687" s="157" t="s">
        <v>2742</v>
      </c>
      <c r="I4687" s="157" t="s">
        <v>82</v>
      </c>
      <c r="J4687" s="157" t="s">
        <v>2743</v>
      </c>
    </row>
    <row r="4688" spans="1:10" x14ac:dyDescent="0.35">
      <c r="A4688" s="157" t="s">
        <v>10</v>
      </c>
      <c r="B4688" s="157" t="s">
        <v>2740</v>
      </c>
      <c r="C4688" s="227" t="s">
        <v>2977</v>
      </c>
      <c r="D4688" s="227">
        <v>576.02</v>
      </c>
      <c r="E4688" s="227" t="s">
        <v>75</v>
      </c>
      <c r="F4688" s="157" t="s">
        <v>76</v>
      </c>
      <c r="G4688" s="157" t="s">
        <v>73</v>
      </c>
      <c r="H4688" s="157" t="s">
        <v>2742</v>
      </c>
      <c r="I4688" s="157" t="s">
        <v>82</v>
      </c>
      <c r="J4688" s="157" t="s">
        <v>2743</v>
      </c>
    </row>
    <row r="4689" spans="1:10" x14ac:dyDescent="0.35">
      <c r="A4689" s="157" t="s">
        <v>10</v>
      </c>
      <c r="B4689" s="157" t="s">
        <v>2740</v>
      </c>
      <c r="C4689" s="227" t="s">
        <v>2978</v>
      </c>
      <c r="D4689" s="227">
        <v>157.68</v>
      </c>
      <c r="E4689" s="227" t="s">
        <v>147</v>
      </c>
      <c r="F4689" s="157" t="s">
        <v>148</v>
      </c>
      <c r="G4689" s="157" t="s">
        <v>80</v>
      </c>
      <c r="H4689" s="157" t="s">
        <v>2742</v>
      </c>
      <c r="I4689" s="157" t="s">
        <v>82</v>
      </c>
      <c r="J4689" s="157" t="s">
        <v>2743</v>
      </c>
    </row>
    <row r="4690" spans="1:10" x14ac:dyDescent="0.35">
      <c r="A4690" s="157" t="s">
        <v>10</v>
      </c>
      <c r="B4690" s="157" t="s">
        <v>2740</v>
      </c>
      <c r="C4690" s="227" t="s">
        <v>2979</v>
      </c>
      <c r="D4690" s="227">
        <v>163.19</v>
      </c>
      <c r="E4690" s="227" t="s">
        <v>147</v>
      </c>
      <c r="F4690" s="157" t="s">
        <v>148</v>
      </c>
      <c r="G4690" s="157" t="s">
        <v>80</v>
      </c>
      <c r="H4690" s="157" t="s">
        <v>2742</v>
      </c>
      <c r="I4690" s="157" t="s">
        <v>82</v>
      </c>
      <c r="J4690" s="157" t="s">
        <v>2743</v>
      </c>
    </row>
    <row r="4691" spans="1:10" x14ac:dyDescent="0.35">
      <c r="A4691" s="157" t="s">
        <v>10</v>
      </c>
      <c r="B4691" s="157" t="s">
        <v>2740</v>
      </c>
      <c r="C4691" s="227" t="s">
        <v>2980</v>
      </c>
      <c r="D4691" s="227">
        <v>576.02</v>
      </c>
      <c r="E4691" s="227" t="s">
        <v>75</v>
      </c>
      <c r="F4691" s="157" t="s">
        <v>76</v>
      </c>
      <c r="G4691" s="157" t="s">
        <v>73</v>
      </c>
      <c r="H4691" s="157" t="s">
        <v>2742</v>
      </c>
      <c r="I4691" s="157" t="s">
        <v>82</v>
      </c>
      <c r="J4691" s="157" t="s">
        <v>2743</v>
      </c>
    </row>
    <row r="4692" spans="1:10" x14ac:dyDescent="0.35">
      <c r="A4692" s="157" t="s">
        <v>10</v>
      </c>
      <c r="B4692" s="157" t="s">
        <v>2740</v>
      </c>
      <c r="C4692" s="227" t="s">
        <v>2981</v>
      </c>
      <c r="D4692" s="227">
        <v>162.80000000000001</v>
      </c>
      <c r="E4692" s="227" t="s">
        <v>147</v>
      </c>
      <c r="F4692" s="157" t="s">
        <v>148</v>
      </c>
      <c r="G4692" s="157" t="s">
        <v>80</v>
      </c>
      <c r="H4692" s="157" t="s">
        <v>2742</v>
      </c>
      <c r="I4692" s="157" t="s">
        <v>82</v>
      </c>
      <c r="J4692" s="157" t="s">
        <v>2743</v>
      </c>
    </row>
    <row r="4693" spans="1:10" x14ac:dyDescent="0.35">
      <c r="A4693" s="157" t="s">
        <v>10</v>
      </c>
      <c r="B4693" s="157" t="s">
        <v>2740</v>
      </c>
      <c r="C4693" s="227" t="s">
        <v>2982</v>
      </c>
      <c r="D4693" s="227">
        <v>158.08000000000001</v>
      </c>
      <c r="E4693" s="227" t="s">
        <v>147</v>
      </c>
      <c r="F4693" s="157" t="s">
        <v>148</v>
      </c>
      <c r="G4693" s="157" t="s">
        <v>80</v>
      </c>
      <c r="H4693" s="157" t="s">
        <v>2742</v>
      </c>
      <c r="I4693" s="157" t="s">
        <v>82</v>
      </c>
      <c r="J4693" s="157" t="s">
        <v>2743</v>
      </c>
    </row>
    <row r="4694" spans="1:10" x14ac:dyDescent="0.35">
      <c r="A4694" s="157" t="s">
        <v>10</v>
      </c>
      <c r="B4694" s="157" t="s">
        <v>2740</v>
      </c>
      <c r="C4694" s="227" t="s">
        <v>2983</v>
      </c>
      <c r="D4694" s="227">
        <v>149.94</v>
      </c>
      <c r="E4694" s="227" t="s">
        <v>275</v>
      </c>
      <c r="F4694" s="157" t="s">
        <v>276</v>
      </c>
      <c r="G4694" s="157" t="s">
        <v>80</v>
      </c>
      <c r="H4694" s="157" t="s">
        <v>2742</v>
      </c>
      <c r="I4694" s="157" t="s">
        <v>82</v>
      </c>
      <c r="J4694" s="157" t="s">
        <v>2743</v>
      </c>
    </row>
    <row r="4695" spans="1:10" x14ac:dyDescent="0.35">
      <c r="A4695" s="157" t="s">
        <v>10</v>
      </c>
      <c r="B4695" s="157" t="s">
        <v>2740</v>
      </c>
      <c r="C4695" s="227" t="s">
        <v>2984</v>
      </c>
      <c r="D4695" s="227">
        <v>149.94</v>
      </c>
      <c r="E4695" s="227" t="s">
        <v>275</v>
      </c>
      <c r="F4695" s="157" t="s">
        <v>276</v>
      </c>
      <c r="G4695" s="157" t="s">
        <v>80</v>
      </c>
      <c r="H4695" s="157" t="s">
        <v>2742</v>
      </c>
      <c r="I4695" s="157" t="s">
        <v>82</v>
      </c>
      <c r="J4695" s="157" t="s">
        <v>2743</v>
      </c>
    </row>
    <row r="4696" spans="1:10" x14ac:dyDescent="0.35">
      <c r="A4696" s="157" t="s">
        <v>10</v>
      </c>
      <c r="B4696" s="157" t="s">
        <v>2740</v>
      </c>
      <c r="C4696" s="227" t="s">
        <v>2985</v>
      </c>
      <c r="D4696" s="227">
        <v>869.51</v>
      </c>
      <c r="E4696" s="227" t="s">
        <v>503</v>
      </c>
      <c r="F4696" s="157" t="s">
        <v>504</v>
      </c>
      <c r="G4696" s="157" t="s">
        <v>73</v>
      </c>
      <c r="H4696" s="157" t="s">
        <v>2742</v>
      </c>
      <c r="I4696" s="157" t="s">
        <v>82</v>
      </c>
      <c r="J4696" s="157" t="s">
        <v>2743</v>
      </c>
    </row>
    <row r="4697" spans="1:10" x14ac:dyDescent="0.35">
      <c r="A4697" s="157" t="s">
        <v>10</v>
      </c>
      <c r="B4697" s="157" t="s">
        <v>2740</v>
      </c>
      <c r="C4697" s="227" t="s">
        <v>2986</v>
      </c>
      <c r="D4697" s="227">
        <v>149.61000000000001</v>
      </c>
      <c r="E4697" s="227" t="s">
        <v>275</v>
      </c>
      <c r="F4697" s="157" t="s">
        <v>276</v>
      </c>
      <c r="G4697" s="157" t="s">
        <v>80</v>
      </c>
      <c r="H4697" s="157" t="s">
        <v>2742</v>
      </c>
      <c r="I4697" s="157" t="s">
        <v>82</v>
      </c>
      <c r="J4697" s="157" t="s">
        <v>2743</v>
      </c>
    </row>
    <row r="4698" spans="1:10" x14ac:dyDescent="0.35">
      <c r="A4698" s="157" t="s">
        <v>10</v>
      </c>
      <c r="B4698" s="157" t="s">
        <v>2740</v>
      </c>
      <c r="C4698" s="227" t="s">
        <v>2987</v>
      </c>
      <c r="D4698" s="227">
        <v>149.22999999999999</v>
      </c>
      <c r="E4698" s="227" t="s">
        <v>275</v>
      </c>
      <c r="F4698" s="157" t="s">
        <v>276</v>
      </c>
      <c r="G4698" s="157" t="s">
        <v>80</v>
      </c>
      <c r="H4698" s="157" t="s">
        <v>2742</v>
      </c>
      <c r="I4698" s="157" t="s">
        <v>82</v>
      </c>
      <c r="J4698" s="157" t="s">
        <v>2743</v>
      </c>
    </row>
    <row r="4699" spans="1:10" x14ac:dyDescent="0.35">
      <c r="A4699" s="157" t="s">
        <v>10</v>
      </c>
      <c r="B4699" s="157" t="s">
        <v>2740</v>
      </c>
      <c r="C4699" s="227" t="s">
        <v>2988</v>
      </c>
      <c r="D4699" s="227">
        <v>158.25</v>
      </c>
      <c r="E4699" s="227" t="s">
        <v>147</v>
      </c>
      <c r="F4699" s="157" t="s">
        <v>148</v>
      </c>
      <c r="G4699" s="157" t="s">
        <v>80</v>
      </c>
      <c r="H4699" s="157" t="s">
        <v>2742</v>
      </c>
      <c r="I4699" s="157" t="s">
        <v>82</v>
      </c>
      <c r="J4699" s="157" t="s">
        <v>2743</v>
      </c>
    </row>
    <row r="4700" spans="1:10" x14ac:dyDescent="0.35">
      <c r="A4700" s="157" t="s">
        <v>10</v>
      </c>
      <c r="B4700" s="157" t="s">
        <v>2740</v>
      </c>
      <c r="C4700" s="227" t="s">
        <v>2989</v>
      </c>
      <c r="D4700" s="227">
        <v>870.95</v>
      </c>
      <c r="E4700" s="227" t="s">
        <v>75</v>
      </c>
      <c r="F4700" s="157" t="s">
        <v>76</v>
      </c>
      <c r="G4700" s="157" t="s">
        <v>73</v>
      </c>
      <c r="H4700" s="157" t="s">
        <v>2742</v>
      </c>
      <c r="I4700" s="157" t="s">
        <v>82</v>
      </c>
      <c r="J4700" s="157" t="s">
        <v>2743</v>
      </c>
    </row>
    <row r="4701" spans="1:10" x14ac:dyDescent="0.35">
      <c r="A4701" s="157" t="s">
        <v>10</v>
      </c>
      <c r="B4701" s="157" t="s">
        <v>2740</v>
      </c>
      <c r="C4701" s="227" t="s">
        <v>2990</v>
      </c>
      <c r="D4701" s="227">
        <v>166.57</v>
      </c>
      <c r="E4701" s="227" t="s">
        <v>147</v>
      </c>
      <c r="F4701" s="157" t="s">
        <v>148</v>
      </c>
      <c r="G4701" s="157" t="s">
        <v>80</v>
      </c>
      <c r="H4701" s="157" t="s">
        <v>2742</v>
      </c>
      <c r="I4701" s="157" t="s">
        <v>82</v>
      </c>
      <c r="J4701" s="157" t="s">
        <v>2743</v>
      </c>
    </row>
    <row r="4702" spans="1:10" x14ac:dyDescent="0.35">
      <c r="A4702" s="157" t="s">
        <v>10</v>
      </c>
      <c r="B4702" s="157" t="s">
        <v>2740</v>
      </c>
      <c r="C4702" s="227" t="s">
        <v>2991</v>
      </c>
      <c r="D4702" s="227">
        <v>576.02</v>
      </c>
      <c r="E4702" s="227" t="s">
        <v>75</v>
      </c>
      <c r="F4702" s="157" t="s">
        <v>76</v>
      </c>
      <c r="G4702" s="157" t="s">
        <v>73</v>
      </c>
      <c r="H4702" s="157" t="s">
        <v>2742</v>
      </c>
      <c r="I4702" s="157" t="s">
        <v>82</v>
      </c>
      <c r="J4702" s="157" t="s">
        <v>2743</v>
      </c>
    </row>
    <row r="4703" spans="1:10" x14ac:dyDescent="0.35">
      <c r="A4703" s="157" t="s">
        <v>10</v>
      </c>
      <c r="B4703" s="157" t="s">
        <v>2740</v>
      </c>
      <c r="C4703" s="227" t="s">
        <v>2992</v>
      </c>
      <c r="D4703" s="227">
        <v>161.15</v>
      </c>
      <c r="E4703" s="227" t="s">
        <v>147</v>
      </c>
      <c r="F4703" s="157" t="s">
        <v>148</v>
      </c>
      <c r="G4703" s="157" t="s">
        <v>80</v>
      </c>
      <c r="H4703" s="157" t="s">
        <v>2742</v>
      </c>
      <c r="I4703" s="157" t="s">
        <v>82</v>
      </c>
      <c r="J4703" s="157" t="s">
        <v>2743</v>
      </c>
    </row>
    <row r="4704" spans="1:10" x14ac:dyDescent="0.35">
      <c r="A4704" s="157" t="s">
        <v>10</v>
      </c>
      <c r="B4704" s="157" t="s">
        <v>2740</v>
      </c>
      <c r="C4704" s="227" t="s">
        <v>2993</v>
      </c>
      <c r="D4704" s="227">
        <v>169.33</v>
      </c>
      <c r="E4704" s="227" t="s">
        <v>147</v>
      </c>
      <c r="F4704" s="157" t="s">
        <v>148</v>
      </c>
      <c r="G4704" s="157" t="s">
        <v>80</v>
      </c>
      <c r="H4704" s="157" t="s">
        <v>2742</v>
      </c>
      <c r="I4704" s="157" t="s">
        <v>82</v>
      </c>
      <c r="J4704" s="157" t="s">
        <v>2743</v>
      </c>
    </row>
    <row r="4705" spans="1:10" x14ac:dyDescent="0.35">
      <c r="A4705" s="157" t="s">
        <v>10</v>
      </c>
      <c r="B4705" s="157" t="s">
        <v>2740</v>
      </c>
      <c r="C4705" s="227" t="s">
        <v>2994</v>
      </c>
      <c r="D4705" s="227">
        <v>149.76</v>
      </c>
      <c r="E4705" s="227" t="s">
        <v>147</v>
      </c>
      <c r="F4705" s="157" t="s">
        <v>148</v>
      </c>
      <c r="G4705" s="157" t="s">
        <v>80</v>
      </c>
      <c r="H4705" s="157" t="s">
        <v>2742</v>
      </c>
      <c r="I4705" s="157" t="s">
        <v>82</v>
      </c>
      <c r="J4705" s="157" t="s">
        <v>2743</v>
      </c>
    </row>
    <row r="4706" spans="1:10" x14ac:dyDescent="0.35">
      <c r="A4706" s="157" t="s">
        <v>10</v>
      </c>
      <c r="B4706" s="157" t="s">
        <v>2740</v>
      </c>
      <c r="C4706" s="227" t="s">
        <v>2995</v>
      </c>
      <c r="D4706" s="227">
        <v>560.65</v>
      </c>
      <c r="E4706" s="227" t="s">
        <v>75</v>
      </c>
      <c r="F4706" s="157" t="s">
        <v>76</v>
      </c>
      <c r="G4706" s="157" t="s">
        <v>73</v>
      </c>
      <c r="H4706" s="157" t="s">
        <v>2742</v>
      </c>
      <c r="I4706" s="157" t="s">
        <v>82</v>
      </c>
      <c r="J4706" s="157" t="s">
        <v>2743</v>
      </c>
    </row>
    <row r="4707" spans="1:10" x14ac:dyDescent="0.35">
      <c r="A4707" s="157" t="s">
        <v>10</v>
      </c>
      <c r="B4707" s="157" t="s">
        <v>2740</v>
      </c>
      <c r="C4707" s="227" t="s">
        <v>2996</v>
      </c>
      <c r="D4707" s="227">
        <v>149.61000000000001</v>
      </c>
      <c r="E4707" s="227" t="s">
        <v>275</v>
      </c>
      <c r="F4707" s="157" t="s">
        <v>276</v>
      </c>
      <c r="G4707" s="157" t="s">
        <v>80</v>
      </c>
      <c r="H4707" s="157" t="s">
        <v>2742</v>
      </c>
      <c r="I4707" s="157" t="s">
        <v>82</v>
      </c>
      <c r="J4707" s="157" t="s">
        <v>2743</v>
      </c>
    </row>
    <row r="4708" spans="1:10" x14ac:dyDescent="0.35">
      <c r="A4708" s="157" t="s">
        <v>10</v>
      </c>
      <c r="B4708" s="157" t="s">
        <v>2740</v>
      </c>
      <c r="C4708" s="227" t="s">
        <v>2997</v>
      </c>
      <c r="D4708" s="227">
        <v>149.94</v>
      </c>
      <c r="E4708" s="227" t="s">
        <v>275</v>
      </c>
      <c r="F4708" s="157" t="s">
        <v>276</v>
      </c>
      <c r="G4708" s="157" t="s">
        <v>80</v>
      </c>
      <c r="H4708" s="157" t="s">
        <v>2742</v>
      </c>
      <c r="I4708" s="157" t="s">
        <v>82</v>
      </c>
      <c r="J4708" s="157" t="s">
        <v>2743</v>
      </c>
    </row>
    <row r="4709" spans="1:10" x14ac:dyDescent="0.35">
      <c r="A4709" s="157" t="s">
        <v>10</v>
      </c>
      <c r="B4709" s="157" t="s">
        <v>2740</v>
      </c>
      <c r="C4709" s="227" t="s">
        <v>2998</v>
      </c>
      <c r="D4709" s="227">
        <v>149.94</v>
      </c>
      <c r="E4709" s="227" t="s">
        <v>275</v>
      </c>
      <c r="F4709" s="157" t="s">
        <v>276</v>
      </c>
      <c r="G4709" s="157" t="s">
        <v>80</v>
      </c>
      <c r="H4709" s="157" t="s">
        <v>2742</v>
      </c>
      <c r="I4709" s="157" t="s">
        <v>82</v>
      </c>
      <c r="J4709" s="157" t="s">
        <v>2743</v>
      </c>
    </row>
    <row r="4710" spans="1:10" x14ac:dyDescent="0.35">
      <c r="A4710" s="157" t="s">
        <v>10</v>
      </c>
      <c r="B4710" s="157" t="s">
        <v>2740</v>
      </c>
      <c r="C4710" s="227" t="s">
        <v>2999</v>
      </c>
      <c r="D4710" s="227">
        <v>149.94</v>
      </c>
      <c r="E4710" s="227" t="s">
        <v>65</v>
      </c>
      <c r="F4710" s="157" t="s">
        <v>66</v>
      </c>
      <c r="G4710" s="157" t="s">
        <v>80</v>
      </c>
      <c r="H4710" s="157" t="s">
        <v>2742</v>
      </c>
      <c r="I4710" s="157" t="s">
        <v>82</v>
      </c>
      <c r="J4710" s="157" t="s">
        <v>2743</v>
      </c>
    </row>
    <row r="4711" spans="1:10" x14ac:dyDescent="0.35">
      <c r="A4711" s="157" t="s">
        <v>10</v>
      </c>
      <c r="B4711" s="157" t="s">
        <v>2740</v>
      </c>
      <c r="C4711" s="227" t="s">
        <v>3000</v>
      </c>
      <c r="D4711" s="227">
        <v>149.94</v>
      </c>
      <c r="E4711" s="227" t="s">
        <v>275</v>
      </c>
      <c r="F4711" s="157" t="s">
        <v>276</v>
      </c>
      <c r="G4711" s="157" t="s">
        <v>80</v>
      </c>
      <c r="H4711" s="157" t="s">
        <v>2742</v>
      </c>
      <c r="I4711" s="157" t="s">
        <v>82</v>
      </c>
      <c r="J4711" s="157" t="s">
        <v>2743</v>
      </c>
    </row>
    <row r="4712" spans="1:10" x14ac:dyDescent="0.35">
      <c r="A4712" s="157" t="s">
        <v>10</v>
      </c>
      <c r="B4712" s="157" t="s">
        <v>2740</v>
      </c>
      <c r="C4712" s="227" t="s">
        <v>3001</v>
      </c>
      <c r="D4712" s="227">
        <v>149.94</v>
      </c>
      <c r="E4712" s="227" t="s">
        <v>275</v>
      </c>
      <c r="F4712" s="157" t="s">
        <v>276</v>
      </c>
      <c r="G4712" s="157" t="s">
        <v>80</v>
      </c>
      <c r="H4712" s="157" t="s">
        <v>2742</v>
      </c>
      <c r="I4712" s="157" t="s">
        <v>82</v>
      </c>
      <c r="J4712" s="157" t="s">
        <v>2743</v>
      </c>
    </row>
    <row r="4713" spans="1:10" x14ac:dyDescent="0.35">
      <c r="A4713" s="157" t="s">
        <v>10</v>
      </c>
      <c r="B4713" s="157" t="s">
        <v>2740</v>
      </c>
      <c r="C4713" s="227" t="s">
        <v>3002</v>
      </c>
      <c r="D4713" s="227">
        <v>149.49</v>
      </c>
      <c r="E4713" s="227" t="s">
        <v>275</v>
      </c>
      <c r="F4713" s="157" t="s">
        <v>276</v>
      </c>
      <c r="G4713" s="157" t="s">
        <v>80</v>
      </c>
      <c r="H4713" s="157" t="s">
        <v>2742</v>
      </c>
      <c r="I4713" s="157" t="s">
        <v>82</v>
      </c>
      <c r="J4713" s="157" t="s">
        <v>2743</v>
      </c>
    </row>
    <row r="4714" spans="1:10" x14ac:dyDescent="0.35">
      <c r="A4714" s="157" t="s">
        <v>10</v>
      </c>
      <c r="B4714" s="157" t="s">
        <v>2740</v>
      </c>
      <c r="C4714" s="227" t="s">
        <v>3003</v>
      </c>
      <c r="D4714" s="227">
        <v>1971.23</v>
      </c>
      <c r="E4714" s="227" t="s">
        <v>18</v>
      </c>
      <c r="F4714" s="157" t="s">
        <v>19</v>
      </c>
      <c r="G4714" s="157" t="s">
        <v>13</v>
      </c>
      <c r="H4714" s="157" t="s">
        <v>14</v>
      </c>
      <c r="I4714" s="157" t="s">
        <v>15</v>
      </c>
      <c r="J4714" s="157" t="s">
        <v>16</v>
      </c>
    </row>
    <row r="4715" spans="1:10" x14ac:dyDescent="0.35">
      <c r="A4715" s="157" t="s">
        <v>10</v>
      </c>
      <c r="B4715" s="157" t="s">
        <v>2740</v>
      </c>
      <c r="C4715" s="227" t="s">
        <v>3004</v>
      </c>
      <c r="D4715" s="227">
        <v>118.67</v>
      </c>
      <c r="E4715" s="227" t="s">
        <v>33</v>
      </c>
      <c r="F4715" s="157" t="s">
        <v>34</v>
      </c>
      <c r="G4715" s="157" t="s">
        <v>13</v>
      </c>
      <c r="H4715" s="157" t="s">
        <v>14</v>
      </c>
      <c r="I4715" s="157" t="s">
        <v>15</v>
      </c>
      <c r="J4715" s="157" t="s">
        <v>16</v>
      </c>
    </row>
    <row r="4716" spans="1:10" x14ac:dyDescent="0.35">
      <c r="A4716" s="157" t="s">
        <v>10</v>
      </c>
      <c r="B4716" s="157" t="s">
        <v>2740</v>
      </c>
      <c r="C4716" s="227" t="s">
        <v>3005</v>
      </c>
      <c r="D4716" s="227">
        <v>100.16</v>
      </c>
      <c r="E4716" s="227" t="s">
        <v>33</v>
      </c>
      <c r="F4716" s="157" t="s">
        <v>34</v>
      </c>
      <c r="G4716" s="157" t="s">
        <v>13</v>
      </c>
      <c r="H4716" s="157" t="s">
        <v>14</v>
      </c>
      <c r="I4716" s="157" t="s">
        <v>15</v>
      </c>
      <c r="J4716" s="157" t="s">
        <v>16</v>
      </c>
    </row>
    <row r="4717" spans="1:10" x14ac:dyDescent="0.35">
      <c r="A4717" s="157" t="s">
        <v>10</v>
      </c>
      <c r="B4717" s="157" t="s">
        <v>2740</v>
      </c>
      <c r="C4717" s="227" t="s">
        <v>3006</v>
      </c>
      <c r="D4717" s="227">
        <v>510.77</v>
      </c>
      <c r="E4717" s="227" t="s">
        <v>18</v>
      </c>
      <c r="F4717" s="157" t="s">
        <v>19</v>
      </c>
      <c r="G4717" s="157" t="s">
        <v>13</v>
      </c>
      <c r="H4717" s="157" t="s">
        <v>14</v>
      </c>
      <c r="I4717" s="157" t="s">
        <v>15</v>
      </c>
      <c r="J4717" s="157" t="s">
        <v>16</v>
      </c>
    </row>
    <row r="4718" spans="1:10" x14ac:dyDescent="0.35">
      <c r="A4718" s="157" t="s">
        <v>10</v>
      </c>
      <c r="B4718" s="157" t="s">
        <v>2740</v>
      </c>
      <c r="C4718" s="227" t="s">
        <v>3007</v>
      </c>
      <c r="D4718" s="227">
        <v>1161.5899999999999</v>
      </c>
      <c r="E4718" s="227" t="s">
        <v>18</v>
      </c>
      <c r="F4718" s="157" t="s">
        <v>19</v>
      </c>
      <c r="G4718" s="157" t="s">
        <v>13</v>
      </c>
      <c r="H4718" s="157" t="s">
        <v>14</v>
      </c>
      <c r="I4718" s="157" t="s">
        <v>15</v>
      </c>
      <c r="J4718" s="157" t="s">
        <v>16</v>
      </c>
    </row>
    <row r="4719" spans="1:10" x14ac:dyDescent="0.35">
      <c r="A4719" s="157" t="s">
        <v>10</v>
      </c>
      <c r="B4719" s="157" t="s">
        <v>2740</v>
      </c>
      <c r="C4719" s="227" t="s">
        <v>3008</v>
      </c>
      <c r="D4719" s="227">
        <v>1493.99</v>
      </c>
      <c r="E4719" s="227" t="s">
        <v>18</v>
      </c>
      <c r="F4719" s="157" t="s">
        <v>19</v>
      </c>
      <c r="G4719" s="157" t="s">
        <v>13</v>
      </c>
      <c r="H4719" s="157" t="s">
        <v>14</v>
      </c>
      <c r="I4719" s="157" t="s">
        <v>15</v>
      </c>
      <c r="J4719" s="157" t="s">
        <v>16</v>
      </c>
    </row>
    <row r="4720" spans="1:10" x14ac:dyDescent="0.35">
      <c r="A4720" s="157" t="s">
        <v>10</v>
      </c>
      <c r="B4720" s="157" t="s">
        <v>2740</v>
      </c>
      <c r="C4720" s="227" t="s">
        <v>3009</v>
      </c>
      <c r="D4720" s="227">
        <v>582.85</v>
      </c>
      <c r="E4720" s="227" t="s">
        <v>18</v>
      </c>
      <c r="F4720" s="157" t="s">
        <v>19</v>
      </c>
      <c r="G4720" s="157" t="s">
        <v>13</v>
      </c>
      <c r="H4720" s="157" t="s">
        <v>14</v>
      </c>
      <c r="I4720" s="157" t="s">
        <v>15</v>
      </c>
      <c r="J4720" s="157" t="s">
        <v>16</v>
      </c>
    </row>
    <row r="4721" spans="1:10" x14ac:dyDescent="0.35">
      <c r="A4721" s="157" t="s">
        <v>10</v>
      </c>
      <c r="B4721" s="157" t="s">
        <v>2740</v>
      </c>
      <c r="C4721" s="227" t="s">
        <v>3010</v>
      </c>
      <c r="D4721" s="227">
        <v>1385.24</v>
      </c>
      <c r="E4721" s="227" t="s">
        <v>18</v>
      </c>
      <c r="F4721" s="157" t="s">
        <v>19</v>
      </c>
      <c r="G4721" s="157" t="s">
        <v>13</v>
      </c>
      <c r="H4721" s="157" t="s">
        <v>14</v>
      </c>
      <c r="I4721" s="157" t="s">
        <v>15</v>
      </c>
      <c r="J4721" s="157" t="s">
        <v>16</v>
      </c>
    </row>
    <row r="4722" spans="1:10" x14ac:dyDescent="0.35">
      <c r="A4722" s="157" t="s">
        <v>10</v>
      </c>
      <c r="B4722" s="157" t="s">
        <v>2740</v>
      </c>
      <c r="C4722" s="227" t="s">
        <v>3011</v>
      </c>
      <c r="D4722" s="227">
        <v>573.03</v>
      </c>
      <c r="E4722" s="227" t="s">
        <v>18</v>
      </c>
      <c r="F4722" s="157" t="s">
        <v>19</v>
      </c>
      <c r="G4722" s="157" t="s">
        <v>13</v>
      </c>
      <c r="H4722" s="157" t="s">
        <v>14</v>
      </c>
      <c r="I4722" s="157" t="s">
        <v>15</v>
      </c>
      <c r="J4722" s="157" t="s">
        <v>16</v>
      </c>
    </row>
    <row r="4723" spans="1:10" x14ac:dyDescent="0.35">
      <c r="A4723" s="157" t="s">
        <v>10</v>
      </c>
      <c r="B4723" s="157" t="s">
        <v>2740</v>
      </c>
      <c r="C4723" s="227" t="s">
        <v>3012</v>
      </c>
      <c r="D4723" s="227">
        <v>515.23</v>
      </c>
      <c r="E4723" s="227" t="s">
        <v>18</v>
      </c>
      <c r="F4723" s="157" t="s">
        <v>19</v>
      </c>
      <c r="G4723" s="157" t="s">
        <v>13</v>
      </c>
      <c r="H4723" s="157" t="s">
        <v>14</v>
      </c>
      <c r="I4723" s="157" t="s">
        <v>15</v>
      </c>
      <c r="J4723" s="157" t="s">
        <v>16</v>
      </c>
    </row>
    <row r="4724" spans="1:10" x14ac:dyDescent="0.35">
      <c r="A4724" s="157" t="s">
        <v>10</v>
      </c>
      <c r="B4724" s="157" t="s">
        <v>2740</v>
      </c>
      <c r="C4724" s="227" t="s">
        <v>3013</v>
      </c>
      <c r="D4724" s="227">
        <v>274.95</v>
      </c>
      <c r="E4724" s="227" t="s">
        <v>45</v>
      </c>
      <c r="F4724" s="157" t="s">
        <v>46</v>
      </c>
      <c r="G4724" s="157" t="s">
        <v>13</v>
      </c>
      <c r="H4724" s="157" t="s">
        <v>14</v>
      </c>
      <c r="I4724" s="157" t="s">
        <v>15</v>
      </c>
      <c r="J4724" s="157" t="s">
        <v>16</v>
      </c>
    </row>
    <row r="4725" spans="1:10" x14ac:dyDescent="0.35">
      <c r="A4725" s="157" t="s">
        <v>10</v>
      </c>
      <c r="B4725" s="157" t="s">
        <v>2740</v>
      </c>
      <c r="C4725" s="227" t="s">
        <v>3014</v>
      </c>
      <c r="D4725" s="227">
        <v>274.57</v>
      </c>
      <c r="E4725" s="227" t="s">
        <v>47</v>
      </c>
      <c r="F4725" s="157" t="s">
        <v>48</v>
      </c>
      <c r="G4725" s="157" t="s">
        <v>13</v>
      </c>
      <c r="H4725" s="157" t="s">
        <v>14</v>
      </c>
      <c r="I4725" s="157" t="s">
        <v>15</v>
      </c>
      <c r="J4725" s="157" t="s">
        <v>16</v>
      </c>
    </row>
    <row r="4726" spans="1:10" x14ac:dyDescent="0.35">
      <c r="A4726" s="157" t="s">
        <v>10</v>
      </c>
      <c r="B4726" s="157" t="s">
        <v>2740</v>
      </c>
      <c r="C4726" s="227" t="s">
        <v>3015</v>
      </c>
      <c r="D4726" s="227">
        <v>111.81</v>
      </c>
      <c r="E4726" s="227" t="s">
        <v>194</v>
      </c>
      <c r="F4726" s="157" t="s">
        <v>195</v>
      </c>
      <c r="G4726" s="157" t="s">
        <v>13</v>
      </c>
      <c r="H4726" s="157" t="s">
        <v>192</v>
      </c>
      <c r="I4726" s="157" t="s">
        <v>180</v>
      </c>
      <c r="J4726" s="157" t="s">
        <v>193</v>
      </c>
    </row>
    <row r="4727" spans="1:10" x14ac:dyDescent="0.35">
      <c r="A4727" s="157" t="s">
        <v>10</v>
      </c>
      <c r="B4727" s="157" t="s">
        <v>2740</v>
      </c>
      <c r="C4727" s="227" t="s">
        <v>3016</v>
      </c>
      <c r="D4727" s="227">
        <v>99.61</v>
      </c>
      <c r="E4727" s="227" t="s">
        <v>194</v>
      </c>
      <c r="F4727" s="157" t="s">
        <v>195</v>
      </c>
      <c r="G4727" s="157" t="s">
        <v>13</v>
      </c>
      <c r="H4727" s="157" t="s">
        <v>192</v>
      </c>
      <c r="I4727" s="157" t="s">
        <v>180</v>
      </c>
      <c r="J4727" s="157" t="s">
        <v>193</v>
      </c>
    </row>
    <row r="4728" spans="1:10" x14ac:dyDescent="0.35">
      <c r="A4728" s="157" t="s">
        <v>10</v>
      </c>
      <c r="B4728" s="157" t="s">
        <v>2740</v>
      </c>
      <c r="C4728" s="227" t="s">
        <v>3017</v>
      </c>
      <c r="D4728" s="227">
        <v>235.43</v>
      </c>
      <c r="E4728" s="227" t="s">
        <v>345</v>
      </c>
      <c r="F4728" s="157" t="s">
        <v>346</v>
      </c>
      <c r="G4728" s="157" t="s">
        <v>13</v>
      </c>
      <c r="H4728" s="157" t="s">
        <v>14</v>
      </c>
      <c r="I4728" s="157" t="s">
        <v>15</v>
      </c>
      <c r="J4728" s="157" t="s">
        <v>16</v>
      </c>
    </row>
    <row r="4729" spans="1:10" x14ac:dyDescent="0.35">
      <c r="A4729" s="157" t="s">
        <v>10</v>
      </c>
      <c r="B4729" s="157" t="s">
        <v>2740</v>
      </c>
      <c r="C4729" s="227" t="s">
        <v>3018</v>
      </c>
      <c r="D4729" s="227">
        <v>289.35000000000002</v>
      </c>
      <c r="E4729" s="227" t="s">
        <v>345</v>
      </c>
      <c r="F4729" s="157" t="s">
        <v>346</v>
      </c>
      <c r="G4729" s="157" t="s">
        <v>13</v>
      </c>
      <c r="H4729" s="157" t="s">
        <v>14</v>
      </c>
      <c r="I4729" s="157" t="s">
        <v>15</v>
      </c>
      <c r="J4729" s="157" t="s">
        <v>16</v>
      </c>
    </row>
    <row r="4730" spans="1:10" x14ac:dyDescent="0.35">
      <c r="A4730" s="157" t="s">
        <v>10</v>
      </c>
      <c r="B4730" s="157" t="s">
        <v>2740</v>
      </c>
      <c r="C4730" s="227" t="s">
        <v>3019</v>
      </c>
      <c r="D4730" s="227">
        <v>24.76</v>
      </c>
      <c r="E4730" s="227" t="s">
        <v>345</v>
      </c>
      <c r="F4730" s="157" t="s">
        <v>346</v>
      </c>
      <c r="G4730" s="157" t="s">
        <v>13</v>
      </c>
      <c r="H4730" s="157" t="s">
        <v>14</v>
      </c>
      <c r="I4730" s="157" t="s">
        <v>15</v>
      </c>
      <c r="J4730" s="157" t="s">
        <v>16</v>
      </c>
    </row>
    <row r="4731" spans="1:10" x14ac:dyDescent="0.35">
      <c r="A4731" s="157" t="s">
        <v>10</v>
      </c>
      <c r="B4731" s="157" t="s">
        <v>2740</v>
      </c>
      <c r="C4731" s="227" t="s">
        <v>3020</v>
      </c>
      <c r="D4731" s="227">
        <v>222.27</v>
      </c>
      <c r="E4731" s="227" t="s">
        <v>36</v>
      </c>
      <c r="F4731" s="157" t="s">
        <v>37</v>
      </c>
      <c r="G4731" s="157" t="s">
        <v>13</v>
      </c>
      <c r="H4731" s="157" t="s">
        <v>14</v>
      </c>
      <c r="I4731" s="157" t="s">
        <v>15</v>
      </c>
      <c r="J4731" s="157" t="s">
        <v>16</v>
      </c>
    </row>
    <row r="4732" spans="1:10" x14ac:dyDescent="0.35">
      <c r="A4732" s="157" t="s">
        <v>10</v>
      </c>
      <c r="B4732" s="157" t="s">
        <v>2740</v>
      </c>
      <c r="C4732" s="227" t="s">
        <v>3021</v>
      </c>
      <c r="D4732" s="227">
        <v>93.61</v>
      </c>
      <c r="E4732" s="227" t="s">
        <v>36</v>
      </c>
      <c r="F4732" s="157" t="s">
        <v>37</v>
      </c>
      <c r="G4732" s="157" t="s">
        <v>13</v>
      </c>
      <c r="H4732" s="157" t="s">
        <v>14</v>
      </c>
      <c r="I4732" s="157" t="s">
        <v>15</v>
      </c>
      <c r="J4732" s="157" t="s">
        <v>16</v>
      </c>
    </row>
    <row r="4733" spans="1:10" x14ac:dyDescent="0.35">
      <c r="A4733" s="157" t="s">
        <v>10</v>
      </c>
      <c r="B4733" s="157" t="s">
        <v>2740</v>
      </c>
      <c r="C4733" s="227" t="s">
        <v>3022</v>
      </c>
      <c r="D4733" s="227">
        <v>93.61</v>
      </c>
      <c r="E4733" s="227" t="s">
        <v>36</v>
      </c>
      <c r="F4733" s="157" t="s">
        <v>37</v>
      </c>
      <c r="G4733" s="157" t="s">
        <v>13</v>
      </c>
      <c r="H4733" s="157" t="s">
        <v>14</v>
      </c>
      <c r="I4733" s="157" t="s">
        <v>15</v>
      </c>
      <c r="J4733" s="157" t="s">
        <v>16</v>
      </c>
    </row>
    <row r="4734" spans="1:10" x14ac:dyDescent="0.35">
      <c r="A4734" s="157" t="s">
        <v>10</v>
      </c>
      <c r="B4734" s="157" t="s">
        <v>2740</v>
      </c>
      <c r="C4734" s="227" t="s">
        <v>3023</v>
      </c>
      <c r="D4734" s="227">
        <v>166.4</v>
      </c>
      <c r="E4734" s="227" t="s">
        <v>50</v>
      </c>
      <c r="F4734" s="157" t="s">
        <v>51</v>
      </c>
      <c r="G4734" s="157" t="s">
        <v>13</v>
      </c>
      <c r="H4734" s="157" t="s">
        <v>14</v>
      </c>
      <c r="I4734" s="157" t="s">
        <v>15</v>
      </c>
      <c r="J4734" s="157" t="s">
        <v>16</v>
      </c>
    </row>
    <row r="4735" spans="1:10" x14ac:dyDescent="0.35">
      <c r="A4735" s="157" t="s">
        <v>10</v>
      </c>
      <c r="B4735" s="157" t="s">
        <v>2740</v>
      </c>
      <c r="C4735" s="227" t="s">
        <v>3024</v>
      </c>
      <c r="D4735" s="227">
        <v>195.18</v>
      </c>
      <c r="E4735" s="227" t="s">
        <v>50</v>
      </c>
      <c r="F4735" s="157" t="s">
        <v>51</v>
      </c>
      <c r="G4735" s="157" t="s">
        <v>13</v>
      </c>
      <c r="H4735" s="157" t="s">
        <v>14</v>
      </c>
      <c r="I4735" s="157" t="s">
        <v>15</v>
      </c>
      <c r="J4735" s="157" t="s">
        <v>16</v>
      </c>
    </row>
    <row r="4736" spans="1:10" x14ac:dyDescent="0.35">
      <c r="A4736" s="157" t="s">
        <v>10</v>
      </c>
      <c r="B4736" s="157" t="s">
        <v>2740</v>
      </c>
      <c r="C4736" s="227" t="s">
        <v>3025</v>
      </c>
      <c r="D4736" s="227">
        <v>346.73</v>
      </c>
      <c r="E4736" s="227" t="s">
        <v>95</v>
      </c>
      <c r="F4736" s="157" t="s">
        <v>96</v>
      </c>
      <c r="G4736" s="157" t="s">
        <v>80</v>
      </c>
      <c r="H4736" s="157" t="s">
        <v>1632</v>
      </c>
      <c r="I4736" s="157" t="s">
        <v>82</v>
      </c>
      <c r="J4736" s="157" t="s">
        <v>1633</v>
      </c>
    </row>
    <row r="4737" spans="1:10" x14ac:dyDescent="0.35">
      <c r="A4737" s="157" t="s">
        <v>10</v>
      </c>
      <c r="B4737" s="157" t="s">
        <v>2740</v>
      </c>
      <c r="C4737" s="227" t="s">
        <v>3026</v>
      </c>
      <c r="D4737" s="227">
        <v>349.09</v>
      </c>
      <c r="E4737" s="227" t="s">
        <v>95</v>
      </c>
      <c r="F4737" s="157" t="s">
        <v>96</v>
      </c>
      <c r="G4737" s="157" t="s">
        <v>80</v>
      </c>
      <c r="H4737" s="157" t="s">
        <v>1632</v>
      </c>
      <c r="I4737" s="157" t="s">
        <v>82</v>
      </c>
      <c r="J4737" s="157" t="s">
        <v>1633</v>
      </c>
    </row>
    <row r="4738" spans="1:10" x14ac:dyDescent="0.35">
      <c r="A4738" s="157" t="s">
        <v>10</v>
      </c>
      <c r="B4738" s="157" t="s">
        <v>2740</v>
      </c>
      <c r="C4738" s="227" t="s">
        <v>3027</v>
      </c>
      <c r="D4738" s="227">
        <v>583.48</v>
      </c>
      <c r="E4738" s="227" t="s">
        <v>95</v>
      </c>
      <c r="F4738" s="157" t="s">
        <v>96</v>
      </c>
      <c r="G4738" s="157" t="s">
        <v>80</v>
      </c>
      <c r="H4738" s="157" t="s">
        <v>1632</v>
      </c>
      <c r="I4738" s="157" t="s">
        <v>82</v>
      </c>
      <c r="J4738" s="157" t="s">
        <v>1633</v>
      </c>
    </row>
    <row r="4739" spans="1:10" x14ac:dyDescent="0.35">
      <c r="A4739" s="157" t="s">
        <v>10</v>
      </c>
      <c r="B4739" s="157" t="s">
        <v>2740</v>
      </c>
      <c r="C4739" s="227" t="s">
        <v>3028</v>
      </c>
      <c r="D4739" s="227">
        <v>26.83</v>
      </c>
      <c r="E4739" s="227" t="s">
        <v>92</v>
      </c>
      <c r="F4739" s="157" t="s">
        <v>93</v>
      </c>
      <c r="G4739" s="157" t="s">
        <v>80</v>
      </c>
      <c r="H4739" s="157" t="s">
        <v>1632</v>
      </c>
      <c r="I4739" s="157" t="s">
        <v>82</v>
      </c>
      <c r="J4739" s="157" t="s">
        <v>1633</v>
      </c>
    </row>
    <row r="4740" spans="1:10" x14ac:dyDescent="0.35">
      <c r="A4740" s="157" t="s">
        <v>10</v>
      </c>
      <c r="B4740" s="157" t="s">
        <v>2740</v>
      </c>
      <c r="C4740" s="227" t="s">
        <v>3029</v>
      </c>
      <c r="D4740" s="227">
        <v>346.52</v>
      </c>
      <c r="E4740" s="227" t="s">
        <v>95</v>
      </c>
      <c r="F4740" s="157" t="s">
        <v>96</v>
      </c>
      <c r="G4740" s="157" t="s">
        <v>80</v>
      </c>
      <c r="H4740" s="157" t="s">
        <v>1632</v>
      </c>
      <c r="I4740" s="157" t="s">
        <v>82</v>
      </c>
      <c r="J4740" s="157" t="s">
        <v>1633</v>
      </c>
    </row>
    <row r="4741" spans="1:10" x14ac:dyDescent="0.35">
      <c r="A4741" s="157" t="s">
        <v>10</v>
      </c>
      <c r="B4741" s="157" t="s">
        <v>2740</v>
      </c>
      <c r="C4741" s="227" t="s">
        <v>3030</v>
      </c>
      <c r="D4741" s="227">
        <v>348.98</v>
      </c>
      <c r="E4741" s="227" t="s">
        <v>95</v>
      </c>
      <c r="F4741" s="157" t="s">
        <v>96</v>
      </c>
      <c r="G4741" s="157" t="s">
        <v>80</v>
      </c>
      <c r="H4741" s="157" t="s">
        <v>1632</v>
      </c>
      <c r="I4741" s="157" t="s">
        <v>82</v>
      </c>
      <c r="J4741" s="157" t="s">
        <v>1633</v>
      </c>
    </row>
    <row r="4742" spans="1:10" x14ac:dyDescent="0.35">
      <c r="A4742" s="157" t="s">
        <v>10</v>
      </c>
      <c r="B4742" s="157" t="s">
        <v>2740</v>
      </c>
      <c r="C4742" s="227" t="s">
        <v>3031</v>
      </c>
      <c r="D4742" s="227">
        <v>150.69999999999999</v>
      </c>
      <c r="E4742" s="227" t="s">
        <v>61</v>
      </c>
      <c r="F4742" s="157" t="s">
        <v>62</v>
      </c>
      <c r="G4742" s="157" t="s">
        <v>80</v>
      </c>
      <c r="H4742" s="157" t="s">
        <v>1632</v>
      </c>
      <c r="I4742" s="157" t="s">
        <v>82</v>
      </c>
      <c r="J4742" s="157" t="s">
        <v>1633</v>
      </c>
    </row>
    <row r="4743" spans="1:10" x14ac:dyDescent="0.35">
      <c r="A4743" s="157" t="s">
        <v>10</v>
      </c>
      <c r="B4743" s="157" t="s">
        <v>2740</v>
      </c>
      <c r="C4743" s="227" t="s">
        <v>3032</v>
      </c>
      <c r="D4743" s="227">
        <v>149.97</v>
      </c>
      <c r="E4743" s="227" t="s">
        <v>61</v>
      </c>
      <c r="F4743" s="157" t="s">
        <v>62</v>
      </c>
      <c r="G4743" s="157" t="s">
        <v>80</v>
      </c>
      <c r="H4743" s="157" t="s">
        <v>1632</v>
      </c>
      <c r="I4743" s="157" t="s">
        <v>82</v>
      </c>
      <c r="J4743" s="157" t="s">
        <v>1633</v>
      </c>
    </row>
    <row r="4744" spans="1:10" x14ac:dyDescent="0.35">
      <c r="A4744" s="157" t="s">
        <v>10</v>
      </c>
      <c r="B4744" s="157" t="s">
        <v>2740</v>
      </c>
      <c r="C4744" s="227" t="s">
        <v>3033</v>
      </c>
      <c r="D4744" s="227">
        <v>149.99</v>
      </c>
      <c r="E4744" s="227" t="s">
        <v>61</v>
      </c>
      <c r="F4744" s="157" t="s">
        <v>62</v>
      </c>
      <c r="G4744" s="157" t="s">
        <v>80</v>
      </c>
      <c r="H4744" s="157" t="s">
        <v>1632</v>
      </c>
      <c r="I4744" s="157" t="s">
        <v>82</v>
      </c>
      <c r="J4744" s="157" t="s">
        <v>1633</v>
      </c>
    </row>
    <row r="4745" spans="1:10" x14ac:dyDescent="0.35">
      <c r="A4745" s="157" t="s">
        <v>10</v>
      </c>
      <c r="B4745" s="157" t="s">
        <v>2740</v>
      </c>
      <c r="C4745" s="227" t="s">
        <v>3034</v>
      </c>
      <c r="D4745" s="227">
        <v>150.02000000000001</v>
      </c>
      <c r="E4745" s="227" t="s">
        <v>61</v>
      </c>
      <c r="F4745" s="157" t="s">
        <v>62</v>
      </c>
      <c r="G4745" s="157" t="s">
        <v>80</v>
      </c>
      <c r="H4745" s="157" t="s">
        <v>1632</v>
      </c>
      <c r="I4745" s="157" t="s">
        <v>82</v>
      </c>
      <c r="J4745" s="157" t="s">
        <v>1633</v>
      </c>
    </row>
    <row r="4746" spans="1:10" x14ac:dyDescent="0.35">
      <c r="A4746" s="157" t="s">
        <v>10</v>
      </c>
      <c r="B4746" s="157" t="s">
        <v>2740</v>
      </c>
      <c r="C4746" s="227" t="s">
        <v>3035</v>
      </c>
      <c r="D4746" s="227">
        <v>150.02000000000001</v>
      </c>
      <c r="E4746" s="227" t="s">
        <v>61</v>
      </c>
      <c r="F4746" s="157" t="s">
        <v>62</v>
      </c>
      <c r="G4746" s="157" t="s">
        <v>80</v>
      </c>
      <c r="H4746" s="157" t="s">
        <v>1632</v>
      </c>
      <c r="I4746" s="157" t="s">
        <v>82</v>
      </c>
      <c r="J4746" s="157" t="s">
        <v>1633</v>
      </c>
    </row>
    <row r="4747" spans="1:10" x14ac:dyDescent="0.35">
      <c r="A4747" s="157" t="s">
        <v>10</v>
      </c>
      <c r="B4747" s="157" t="s">
        <v>2740</v>
      </c>
      <c r="C4747" s="227" t="s">
        <v>3036</v>
      </c>
      <c r="D4747" s="227">
        <v>149.66999999999999</v>
      </c>
      <c r="E4747" s="227" t="s">
        <v>61</v>
      </c>
      <c r="F4747" s="157" t="s">
        <v>62</v>
      </c>
      <c r="G4747" s="157" t="s">
        <v>62</v>
      </c>
      <c r="H4747" s="157" t="s">
        <v>1632</v>
      </c>
      <c r="I4747" s="157" t="s">
        <v>82</v>
      </c>
      <c r="J4747" s="157" t="s">
        <v>1633</v>
      </c>
    </row>
    <row r="4748" spans="1:10" x14ac:dyDescent="0.35">
      <c r="A4748" s="157" t="s">
        <v>10</v>
      </c>
      <c r="B4748" s="157" t="s">
        <v>2740</v>
      </c>
      <c r="C4748" s="227" t="s">
        <v>3037</v>
      </c>
      <c r="D4748" s="227">
        <v>181.16</v>
      </c>
      <c r="E4748" s="227" t="s">
        <v>75</v>
      </c>
      <c r="F4748" s="157" t="s">
        <v>76</v>
      </c>
      <c r="G4748" s="157" t="s">
        <v>73</v>
      </c>
      <c r="H4748" s="157" t="s">
        <v>1632</v>
      </c>
      <c r="I4748" s="157" t="s">
        <v>82</v>
      </c>
      <c r="J4748" s="157" t="s">
        <v>1633</v>
      </c>
    </row>
    <row r="4749" spans="1:10" x14ac:dyDescent="0.35">
      <c r="A4749" s="157" t="s">
        <v>10</v>
      </c>
      <c r="B4749" s="157" t="s">
        <v>2740</v>
      </c>
      <c r="C4749" s="227" t="s">
        <v>3038</v>
      </c>
      <c r="D4749" s="227">
        <v>187.29</v>
      </c>
      <c r="E4749" s="227" t="s">
        <v>75</v>
      </c>
      <c r="F4749" s="157" t="s">
        <v>76</v>
      </c>
      <c r="G4749" s="157" t="s">
        <v>73</v>
      </c>
      <c r="H4749" s="157" t="s">
        <v>1632</v>
      </c>
      <c r="I4749" s="157" t="s">
        <v>82</v>
      </c>
      <c r="J4749" s="157" t="s">
        <v>1633</v>
      </c>
    </row>
    <row r="4750" spans="1:10" x14ac:dyDescent="0.35">
      <c r="A4750" s="157" t="s">
        <v>10</v>
      </c>
      <c r="B4750" s="157" t="s">
        <v>2740</v>
      </c>
      <c r="C4750" s="227" t="s">
        <v>3039</v>
      </c>
      <c r="D4750" s="227">
        <v>107.72</v>
      </c>
      <c r="E4750" s="227" t="s">
        <v>203</v>
      </c>
      <c r="F4750" s="157" t="s">
        <v>204</v>
      </c>
      <c r="G4750" s="157" t="s">
        <v>73</v>
      </c>
      <c r="H4750" s="157" t="s">
        <v>1632</v>
      </c>
      <c r="I4750" s="157" t="s">
        <v>82</v>
      </c>
      <c r="J4750" s="157" t="s">
        <v>1633</v>
      </c>
    </row>
    <row r="4751" spans="1:10" x14ac:dyDescent="0.35">
      <c r="A4751" s="157" t="s">
        <v>10</v>
      </c>
      <c r="B4751" s="157" t="s">
        <v>2740</v>
      </c>
      <c r="C4751" s="227" t="s">
        <v>3040</v>
      </c>
      <c r="D4751" s="227">
        <v>89.47</v>
      </c>
      <c r="E4751" s="227" t="s">
        <v>203</v>
      </c>
      <c r="F4751" s="157" t="s">
        <v>204</v>
      </c>
      <c r="G4751" s="157" t="s">
        <v>73</v>
      </c>
      <c r="H4751" s="157" t="s">
        <v>1632</v>
      </c>
      <c r="I4751" s="157" t="s">
        <v>82</v>
      </c>
      <c r="J4751" s="157" t="s">
        <v>1633</v>
      </c>
    </row>
    <row r="4752" spans="1:10" x14ac:dyDescent="0.35">
      <c r="A4752" s="157" t="s">
        <v>10</v>
      </c>
      <c r="B4752" s="157" t="s">
        <v>2740</v>
      </c>
      <c r="C4752" s="227" t="s">
        <v>3041</v>
      </c>
      <c r="D4752" s="227">
        <v>68.849999999999994</v>
      </c>
      <c r="E4752" s="227" t="s">
        <v>203</v>
      </c>
      <c r="F4752" s="157" t="s">
        <v>204</v>
      </c>
      <c r="G4752" s="157" t="s">
        <v>73</v>
      </c>
      <c r="H4752" s="157" t="s">
        <v>1632</v>
      </c>
      <c r="I4752" s="157" t="s">
        <v>82</v>
      </c>
      <c r="J4752" s="157" t="s">
        <v>1633</v>
      </c>
    </row>
    <row r="4753" spans="1:10" x14ac:dyDescent="0.35">
      <c r="A4753" s="157" t="s">
        <v>10</v>
      </c>
      <c r="B4753" s="157" t="s">
        <v>2740</v>
      </c>
      <c r="C4753" s="227" t="s">
        <v>3042</v>
      </c>
      <c r="D4753" s="227">
        <v>187.29</v>
      </c>
      <c r="E4753" s="227" t="s">
        <v>75</v>
      </c>
      <c r="F4753" s="157" t="s">
        <v>76</v>
      </c>
      <c r="G4753" s="157" t="s">
        <v>73</v>
      </c>
      <c r="H4753" s="157" t="s">
        <v>1632</v>
      </c>
      <c r="I4753" s="157" t="s">
        <v>82</v>
      </c>
      <c r="J4753" s="157" t="s">
        <v>1633</v>
      </c>
    </row>
    <row r="4754" spans="1:10" x14ac:dyDescent="0.35">
      <c r="A4754" s="157" t="s">
        <v>10</v>
      </c>
      <c r="B4754" s="157" t="s">
        <v>2740</v>
      </c>
      <c r="C4754" s="227" t="s">
        <v>3043</v>
      </c>
      <c r="D4754" s="227">
        <v>308.89999999999998</v>
      </c>
      <c r="E4754" s="227" t="s">
        <v>1270</v>
      </c>
      <c r="F4754" s="157" t="s">
        <v>1271</v>
      </c>
      <c r="G4754" s="157" t="s">
        <v>73</v>
      </c>
      <c r="H4754" s="157" t="s">
        <v>1632</v>
      </c>
      <c r="I4754" s="157" t="s">
        <v>82</v>
      </c>
      <c r="J4754" s="157" t="s">
        <v>1633</v>
      </c>
    </row>
    <row r="4755" spans="1:10" x14ac:dyDescent="0.35">
      <c r="A4755" s="157" t="s">
        <v>10</v>
      </c>
      <c r="B4755" s="157" t="s">
        <v>2740</v>
      </c>
      <c r="C4755" s="227" t="s">
        <v>3044</v>
      </c>
      <c r="D4755" s="227">
        <v>187.29</v>
      </c>
      <c r="E4755" s="227" t="s">
        <v>75</v>
      </c>
      <c r="F4755" s="157" t="s">
        <v>76</v>
      </c>
      <c r="G4755" s="157" t="s">
        <v>73</v>
      </c>
      <c r="H4755" s="157" t="s">
        <v>1632</v>
      </c>
      <c r="I4755" s="157" t="s">
        <v>82</v>
      </c>
      <c r="J4755" s="157" t="s">
        <v>1633</v>
      </c>
    </row>
    <row r="4756" spans="1:10" x14ac:dyDescent="0.35">
      <c r="A4756" s="157" t="s">
        <v>10</v>
      </c>
      <c r="B4756" s="157" t="s">
        <v>2740</v>
      </c>
      <c r="C4756" s="227" t="s">
        <v>3045</v>
      </c>
      <c r="D4756" s="227">
        <v>113.95</v>
      </c>
      <c r="E4756" s="227" t="s">
        <v>203</v>
      </c>
      <c r="F4756" s="157" t="s">
        <v>204</v>
      </c>
      <c r="G4756" s="157" t="s">
        <v>73</v>
      </c>
      <c r="H4756" s="157" t="s">
        <v>1632</v>
      </c>
      <c r="I4756" s="157" t="s">
        <v>82</v>
      </c>
      <c r="J4756" s="157" t="s">
        <v>1633</v>
      </c>
    </row>
    <row r="4757" spans="1:10" x14ac:dyDescent="0.35">
      <c r="A4757" s="157" t="s">
        <v>10</v>
      </c>
      <c r="B4757" s="157" t="s">
        <v>2740</v>
      </c>
      <c r="C4757" s="227" t="s">
        <v>3046</v>
      </c>
      <c r="D4757" s="227">
        <v>106.95</v>
      </c>
      <c r="E4757" s="227" t="s">
        <v>203</v>
      </c>
      <c r="F4757" s="157" t="s">
        <v>204</v>
      </c>
      <c r="G4757" s="157" t="s">
        <v>73</v>
      </c>
      <c r="H4757" s="157" t="s">
        <v>1632</v>
      </c>
      <c r="I4757" s="157" t="s">
        <v>82</v>
      </c>
      <c r="J4757" s="157" t="s">
        <v>1633</v>
      </c>
    </row>
    <row r="4758" spans="1:10" x14ac:dyDescent="0.35">
      <c r="A4758" s="157" t="s">
        <v>10</v>
      </c>
      <c r="B4758" s="157" t="s">
        <v>2740</v>
      </c>
      <c r="C4758" s="227" t="s">
        <v>3047</v>
      </c>
      <c r="D4758" s="227">
        <v>72.98</v>
      </c>
      <c r="E4758" s="227" t="s">
        <v>203</v>
      </c>
      <c r="F4758" s="157" t="s">
        <v>204</v>
      </c>
      <c r="G4758" s="157" t="s">
        <v>73</v>
      </c>
      <c r="H4758" s="157" t="s">
        <v>1632</v>
      </c>
      <c r="I4758" s="157" t="s">
        <v>82</v>
      </c>
      <c r="J4758" s="157" t="s">
        <v>1633</v>
      </c>
    </row>
    <row r="4759" spans="1:10" x14ac:dyDescent="0.35">
      <c r="A4759" s="157" t="s">
        <v>10</v>
      </c>
      <c r="B4759" s="157" t="s">
        <v>2740</v>
      </c>
      <c r="C4759" s="227" t="s">
        <v>3048</v>
      </c>
      <c r="D4759" s="227">
        <v>187.29</v>
      </c>
      <c r="E4759" s="227" t="s">
        <v>75</v>
      </c>
      <c r="F4759" s="157" t="s">
        <v>76</v>
      </c>
      <c r="G4759" s="157" t="s">
        <v>73</v>
      </c>
      <c r="H4759" s="157" t="s">
        <v>1632</v>
      </c>
      <c r="I4759" s="157" t="s">
        <v>82</v>
      </c>
      <c r="J4759" s="157" t="s">
        <v>1633</v>
      </c>
    </row>
    <row r="4760" spans="1:10" x14ac:dyDescent="0.35">
      <c r="A4760" s="157" t="s">
        <v>10</v>
      </c>
      <c r="B4760" s="157" t="s">
        <v>2740</v>
      </c>
      <c r="C4760" s="227" t="s">
        <v>3049</v>
      </c>
      <c r="D4760" s="227">
        <v>113.95</v>
      </c>
      <c r="E4760" s="227" t="s">
        <v>203</v>
      </c>
      <c r="F4760" s="157" t="s">
        <v>204</v>
      </c>
      <c r="G4760" s="157" t="s">
        <v>73</v>
      </c>
      <c r="H4760" s="157" t="s">
        <v>1632</v>
      </c>
      <c r="I4760" s="157" t="s">
        <v>82</v>
      </c>
      <c r="J4760" s="157" t="s">
        <v>1633</v>
      </c>
    </row>
    <row r="4761" spans="1:10" x14ac:dyDescent="0.35">
      <c r="A4761" s="157" t="s">
        <v>10</v>
      </c>
      <c r="B4761" s="157" t="s">
        <v>2740</v>
      </c>
      <c r="C4761" s="227" t="s">
        <v>3050</v>
      </c>
      <c r="D4761" s="227">
        <v>106.95</v>
      </c>
      <c r="E4761" s="227" t="s">
        <v>203</v>
      </c>
      <c r="F4761" s="157" t="s">
        <v>204</v>
      </c>
      <c r="G4761" s="157" t="s">
        <v>73</v>
      </c>
      <c r="H4761" s="157" t="s">
        <v>1632</v>
      </c>
      <c r="I4761" s="157" t="s">
        <v>82</v>
      </c>
      <c r="J4761" s="157" t="s">
        <v>1633</v>
      </c>
    </row>
    <row r="4762" spans="1:10" x14ac:dyDescent="0.35">
      <c r="A4762" s="157" t="s">
        <v>10</v>
      </c>
      <c r="B4762" s="157" t="s">
        <v>2740</v>
      </c>
      <c r="C4762" s="227" t="s">
        <v>3051</v>
      </c>
      <c r="D4762" s="227">
        <v>72.98</v>
      </c>
      <c r="E4762" s="227" t="s">
        <v>203</v>
      </c>
      <c r="F4762" s="157" t="s">
        <v>204</v>
      </c>
      <c r="G4762" s="157" t="s">
        <v>73</v>
      </c>
      <c r="H4762" s="157" t="s">
        <v>1632</v>
      </c>
      <c r="I4762" s="157" t="s">
        <v>82</v>
      </c>
      <c r="J4762" s="157" t="s">
        <v>1633</v>
      </c>
    </row>
    <row r="4763" spans="1:10" x14ac:dyDescent="0.35">
      <c r="A4763" s="157" t="s">
        <v>10</v>
      </c>
      <c r="B4763" s="157" t="s">
        <v>2740</v>
      </c>
      <c r="C4763" s="227" t="s">
        <v>3052</v>
      </c>
      <c r="D4763" s="227">
        <v>187.29</v>
      </c>
      <c r="E4763" s="227" t="s">
        <v>75</v>
      </c>
      <c r="F4763" s="157" t="s">
        <v>76</v>
      </c>
      <c r="G4763" s="157" t="s">
        <v>73</v>
      </c>
      <c r="H4763" s="157" t="s">
        <v>1632</v>
      </c>
      <c r="I4763" s="157" t="s">
        <v>82</v>
      </c>
      <c r="J4763" s="157" t="s">
        <v>1633</v>
      </c>
    </row>
    <row r="4764" spans="1:10" x14ac:dyDescent="0.35">
      <c r="A4764" s="157" t="s">
        <v>10</v>
      </c>
      <c r="B4764" s="157" t="s">
        <v>2740</v>
      </c>
      <c r="C4764" s="227" t="s">
        <v>3053</v>
      </c>
      <c r="D4764" s="227">
        <v>308.29000000000002</v>
      </c>
      <c r="E4764" s="227" t="s">
        <v>1270</v>
      </c>
      <c r="F4764" s="157" t="s">
        <v>1271</v>
      </c>
      <c r="G4764" s="157" t="s">
        <v>73</v>
      </c>
      <c r="H4764" s="157" t="s">
        <v>1632</v>
      </c>
      <c r="I4764" s="157" t="s">
        <v>82</v>
      </c>
      <c r="J4764" s="157" t="s">
        <v>1633</v>
      </c>
    </row>
    <row r="4765" spans="1:10" x14ac:dyDescent="0.35">
      <c r="A4765" s="157" t="s">
        <v>10</v>
      </c>
      <c r="B4765" s="157" t="s">
        <v>2740</v>
      </c>
      <c r="C4765" s="227" t="s">
        <v>3054</v>
      </c>
      <c r="D4765" s="227">
        <v>187.29</v>
      </c>
      <c r="E4765" s="227" t="s">
        <v>75</v>
      </c>
      <c r="F4765" s="157" t="s">
        <v>76</v>
      </c>
      <c r="G4765" s="157" t="s">
        <v>73</v>
      </c>
      <c r="H4765" s="157" t="s">
        <v>1632</v>
      </c>
      <c r="I4765" s="157" t="s">
        <v>82</v>
      </c>
      <c r="J4765" s="157" t="s">
        <v>1633</v>
      </c>
    </row>
    <row r="4766" spans="1:10" x14ac:dyDescent="0.35">
      <c r="A4766" s="157" t="s">
        <v>10</v>
      </c>
      <c r="B4766" s="157" t="s">
        <v>2740</v>
      </c>
      <c r="C4766" s="227" t="s">
        <v>3055</v>
      </c>
      <c r="D4766" s="227">
        <v>114.04</v>
      </c>
      <c r="E4766" s="227" t="s">
        <v>203</v>
      </c>
      <c r="F4766" s="157" t="s">
        <v>204</v>
      </c>
      <c r="G4766" s="157" t="s">
        <v>73</v>
      </c>
      <c r="H4766" s="157" t="s">
        <v>1632</v>
      </c>
      <c r="I4766" s="157" t="s">
        <v>82</v>
      </c>
      <c r="J4766" s="157" t="s">
        <v>1633</v>
      </c>
    </row>
    <row r="4767" spans="1:10" x14ac:dyDescent="0.35">
      <c r="A4767" s="157" t="s">
        <v>10</v>
      </c>
      <c r="B4767" s="157" t="s">
        <v>2740</v>
      </c>
      <c r="C4767" s="227" t="s">
        <v>3056</v>
      </c>
      <c r="D4767" s="227">
        <v>185.61</v>
      </c>
      <c r="E4767" s="227" t="s">
        <v>203</v>
      </c>
      <c r="F4767" s="157" t="s">
        <v>204</v>
      </c>
      <c r="G4767" s="157" t="s">
        <v>73</v>
      </c>
      <c r="H4767" s="157" t="s">
        <v>1632</v>
      </c>
      <c r="I4767" s="157" t="s">
        <v>82</v>
      </c>
      <c r="J4767" s="157" t="s">
        <v>1633</v>
      </c>
    </row>
    <row r="4768" spans="1:10" x14ac:dyDescent="0.35">
      <c r="A4768" s="157" t="s">
        <v>10</v>
      </c>
      <c r="B4768" s="157" t="s">
        <v>2740</v>
      </c>
      <c r="C4768" s="227" t="s">
        <v>3057</v>
      </c>
      <c r="D4768" s="227">
        <v>187.29</v>
      </c>
      <c r="E4768" s="227" t="s">
        <v>75</v>
      </c>
      <c r="F4768" s="157" t="s">
        <v>76</v>
      </c>
      <c r="G4768" s="157" t="s">
        <v>73</v>
      </c>
      <c r="H4768" s="157" t="s">
        <v>1632</v>
      </c>
      <c r="I4768" s="157" t="s">
        <v>82</v>
      </c>
      <c r="J4768" s="157" t="s">
        <v>1633</v>
      </c>
    </row>
    <row r="4769" spans="1:10" x14ac:dyDescent="0.35">
      <c r="A4769" s="157" t="s">
        <v>10</v>
      </c>
      <c r="B4769" s="157" t="s">
        <v>2740</v>
      </c>
      <c r="C4769" s="227" t="s">
        <v>3058</v>
      </c>
      <c r="D4769" s="227">
        <v>113.95</v>
      </c>
      <c r="E4769" s="227" t="s">
        <v>203</v>
      </c>
      <c r="F4769" s="157" t="s">
        <v>204</v>
      </c>
      <c r="G4769" s="157" t="s">
        <v>73</v>
      </c>
      <c r="H4769" s="157" t="s">
        <v>1632</v>
      </c>
      <c r="I4769" s="157" t="s">
        <v>82</v>
      </c>
      <c r="J4769" s="157" t="s">
        <v>1633</v>
      </c>
    </row>
    <row r="4770" spans="1:10" x14ac:dyDescent="0.35">
      <c r="A4770" s="157" t="s">
        <v>10</v>
      </c>
      <c r="B4770" s="157" t="s">
        <v>2740</v>
      </c>
      <c r="C4770" s="227" t="s">
        <v>3059</v>
      </c>
      <c r="D4770" s="227">
        <v>185.61</v>
      </c>
      <c r="E4770" s="227" t="s">
        <v>203</v>
      </c>
      <c r="F4770" s="157" t="s">
        <v>204</v>
      </c>
      <c r="G4770" s="157" t="s">
        <v>73</v>
      </c>
      <c r="H4770" s="157" t="s">
        <v>1632</v>
      </c>
      <c r="I4770" s="157" t="s">
        <v>82</v>
      </c>
      <c r="J4770" s="157" t="s">
        <v>1633</v>
      </c>
    </row>
    <row r="4771" spans="1:10" x14ac:dyDescent="0.35">
      <c r="A4771" s="157" t="s">
        <v>10</v>
      </c>
      <c r="B4771" s="157" t="s">
        <v>2740</v>
      </c>
      <c r="C4771" s="227" t="s">
        <v>3060</v>
      </c>
      <c r="D4771" s="227">
        <v>187.29</v>
      </c>
      <c r="E4771" s="227" t="s">
        <v>75</v>
      </c>
      <c r="F4771" s="157" t="s">
        <v>76</v>
      </c>
      <c r="G4771" s="157" t="s">
        <v>73</v>
      </c>
      <c r="H4771" s="157" t="s">
        <v>1632</v>
      </c>
      <c r="I4771" s="157" t="s">
        <v>82</v>
      </c>
      <c r="J4771" s="157" t="s">
        <v>1633</v>
      </c>
    </row>
    <row r="4772" spans="1:10" x14ac:dyDescent="0.35">
      <c r="A4772" s="157" t="s">
        <v>10</v>
      </c>
      <c r="B4772" s="157" t="s">
        <v>2740</v>
      </c>
      <c r="C4772" s="227" t="s">
        <v>3061</v>
      </c>
      <c r="D4772" s="227">
        <v>308.29000000000002</v>
      </c>
      <c r="E4772" s="227" t="s">
        <v>1270</v>
      </c>
      <c r="F4772" s="157" t="s">
        <v>1271</v>
      </c>
      <c r="G4772" s="157" t="s">
        <v>73</v>
      </c>
      <c r="H4772" s="157" t="s">
        <v>1632</v>
      </c>
      <c r="I4772" s="157" t="s">
        <v>82</v>
      </c>
      <c r="J4772" s="157" t="s">
        <v>1633</v>
      </c>
    </row>
    <row r="4773" spans="1:10" x14ac:dyDescent="0.35">
      <c r="A4773" s="157" t="s">
        <v>10</v>
      </c>
      <c r="B4773" s="157" t="s">
        <v>2740</v>
      </c>
      <c r="C4773" s="227" t="s">
        <v>3062</v>
      </c>
      <c r="D4773" s="227">
        <v>187.29</v>
      </c>
      <c r="E4773" s="227" t="s">
        <v>75</v>
      </c>
      <c r="F4773" s="157" t="s">
        <v>76</v>
      </c>
      <c r="G4773" s="157" t="s">
        <v>73</v>
      </c>
      <c r="H4773" s="157" t="s">
        <v>1632</v>
      </c>
      <c r="I4773" s="157" t="s">
        <v>82</v>
      </c>
      <c r="J4773" s="157" t="s">
        <v>1633</v>
      </c>
    </row>
    <row r="4774" spans="1:10" x14ac:dyDescent="0.35">
      <c r="A4774" s="157" t="s">
        <v>10</v>
      </c>
      <c r="B4774" s="157" t="s">
        <v>2740</v>
      </c>
      <c r="C4774" s="227" t="s">
        <v>3063</v>
      </c>
      <c r="D4774" s="227">
        <v>113.95</v>
      </c>
      <c r="E4774" s="227" t="s">
        <v>203</v>
      </c>
      <c r="F4774" s="157" t="s">
        <v>204</v>
      </c>
      <c r="G4774" s="157" t="s">
        <v>73</v>
      </c>
      <c r="H4774" s="157" t="s">
        <v>1632</v>
      </c>
      <c r="I4774" s="157" t="s">
        <v>82</v>
      </c>
      <c r="J4774" s="157" t="s">
        <v>1633</v>
      </c>
    </row>
    <row r="4775" spans="1:10" x14ac:dyDescent="0.35">
      <c r="A4775" s="157" t="s">
        <v>10</v>
      </c>
      <c r="B4775" s="157" t="s">
        <v>2740</v>
      </c>
      <c r="C4775" s="227" t="s">
        <v>3064</v>
      </c>
      <c r="D4775" s="227">
        <v>106.95</v>
      </c>
      <c r="E4775" s="227" t="s">
        <v>203</v>
      </c>
      <c r="F4775" s="157" t="s">
        <v>204</v>
      </c>
      <c r="G4775" s="157" t="s">
        <v>73</v>
      </c>
      <c r="H4775" s="157" t="s">
        <v>1632</v>
      </c>
      <c r="I4775" s="157" t="s">
        <v>82</v>
      </c>
      <c r="J4775" s="157" t="s">
        <v>1633</v>
      </c>
    </row>
    <row r="4776" spans="1:10" x14ac:dyDescent="0.35">
      <c r="A4776" s="157" t="s">
        <v>10</v>
      </c>
      <c r="B4776" s="157" t="s">
        <v>2740</v>
      </c>
      <c r="C4776" s="227" t="s">
        <v>3065</v>
      </c>
      <c r="D4776" s="227">
        <v>72.98</v>
      </c>
      <c r="E4776" s="227" t="s">
        <v>203</v>
      </c>
      <c r="F4776" s="157" t="s">
        <v>204</v>
      </c>
      <c r="G4776" s="157" t="s">
        <v>73</v>
      </c>
      <c r="H4776" s="157" t="s">
        <v>1632</v>
      </c>
      <c r="I4776" s="157" t="s">
        <v>82</v>
      </c>
      <c r="J4776" s="157" t="s">
        <v>1633</v>
      </c>
    </row>
    <row r="4777" spans="1:10" x14ac:dyDescent="0.35">
      <c r="A4777" s="157" t="s">
        <v>10</v>
      </c>
      <c r="B4777" s="157" t="s">
        <v>2740</v>
      </c>
      <c r="C4777" s="227" t="s">
        <v>3066</v>
      </c>
      <c r="D4777" s="227">
        <v>187.29</v>
      </c>
      <c r="E4777" s="227" t="s">
        <v>75</v>
      </c>
      <c r="F4777" s="157" t="s">
        <v>76</v>
      </c>
      <c r="G4777" s="157" t="s">
        <v>73</v>
      </c>
      <c r="H4777" s="157" t="s">
        <v>1632</v>
      </c>
      <c r="I4777" s="157" t="s">
        <v>82</v>
      </c>
      <c r="J4777" s="157" t="s">
        <v>1633</v>
      </c>
    </row>
    <row r="4778" spans="1:10" x14ac:dyDescent="0.35">
      <c r="A4778" s="157" t="s">
        <v>10</v>
      </c>
      <c r="B4778" s="157" t="s">
        <v>2740</v>
      </c>
      <c r="C4778" s="227" t="s">
        <v>3067</v>
      </c>
      <c r="D4778" s="227">
        <v>114.05</v>
      </c>
      <c r="E4778" s="227" t="s">
        <v>203</v>
      </c>
      <c r="F4778" s="157" t="s">
        <v>204</v>
      </c>
      <c r="G4778" s="157" t="s">
        <v>73</v>
      </c>
      <c r="H4778" s="157" t="s">
        <v>1632</v>
      </c>
      <c r="I4778" s="157" t="s">
        <v>82</v>
      </c>
      <c r="J4778" s="157" t="s">
        <v>1633</v>
      </c>
    </row>
    <row r="4779" spans="1:10" x14ac:dyDescent="0.35">
      <c r="A4779" s="157" t="s">
        <v>10</v>
      </c>
      <c r="B4779" s="157" t="s">
        <v>2740</v>
      </c>
      <c r="C4779" s="227" t="s">
        <v>3068</v>
      </c>
      <c r="D4779" s="227">
        <v>107.05</v>
      </c>
      <c r="E4779" s="227" t="s">
        <v>203</v>
      </c>
      <c r="F4779" s="157" t="s">
        <v>204</v>
      </c>
      <c r="G4779" s="157" t="s">
        <v>73</v>
      </c>
      <c r="H4779" s="157" t="s">
        <v>1632</v>
      </c>
      <c r="I4779" s="157" t="s">
        <v>82</v>
      </c>
      <c r="J4779" s="157" t="s">
        <v>1633</v>
      </c>
    </row>
    <row r="4780" spans="1:10" x14ac:dyDescent="0.35">
      <c r="A4780" s="157" t="s">
        <v>10</v>
      </c>
      <c r="B4780" s="157" t="s">
        <v>2740</v>
      </c>
      <c r="C4780" s="227" t="s">
        <v>3069</v>
      </c>
      <c r="D4780" s="227">
        <v>73.040000000000006</v>
      </c>
      <c r="E4780" s="227" t="s">
        <v>884</v>
      </c>
      <c r="F4780" s="157" t="s">
        <v>885</v>
      </c>
      <c r="G4780" s="157" t="s">
        <v>73</v>
      </c>
      <c r="H4780" s="157" t="s">
        <v>1632</v>
      </c>
      <c r="I4780" s="157" t="s">
        <v>82</v>
      </c>
      <c r="J4780" s="157" t="s">
        <v>1633</v>
      </c>
    </row>
    <row r="4781" spans="1:10" x14ac:dyDescent="0.35">
      <c r="A4781" s="157" t="s">
        <v>10</v>
      </c>
      <c r="B4781" s="157" t="s">
        <v>2740</v>
      </c>
      <c r="C4781" s="227" t="s">
        <v>3070</v>
      </c>
      <c r="D4781" s="227">
        <v>187.29</v>
      </c>
      <c r="E4781" s="227" t="s">
        <v>75</v>
      </c>
      <c r="F4781" s="157" t="s">
        <v>76</v>
      </c>
      <c r="G4781" s="157" t="s">
        <v>73</v>
      </c>
      <c r="H4781" s="157" t="s">
        <v>1632</v>
      </c>
      <c r="I4781" s="157" t="s">
        <v>82</v>
      </c>
      <c r="J4781" s="157" t="s">
        <v>1633</v>
      </c>
    </row>
    <row r="4782" spans="1:10" x14ac:dyDescent="0.35">
      <c r="A4782" s="157" t="s">
        <v>10</v>
      </c>
      <c r="B4782" s="157" t="s">
        <v>2740</v>
      </c>
      <c r="C4782" s="227" t="s">
        <v>3071</v>
      </c>
      <c r="D4782" s="227">
        <v>308.02</v>
      </c>
      <c r="E4782" s="227" t="s">
        <v>203</v>
      </c>
      <c r="F4782" s="157" t="s">
        <v>204</v>
      </c>
      <c r="G4782" s="157" t="s">
        <v>73</v>
      </c>
      <c r="H4782" s="157" t="s">
        <v>1632</v>
      </c>
      <c r="I4782" s="157" t="s">
        <v>82</v>
      </c>
      <c r="J4782" s="157" t="s">
        <v>1633</v>
      </c>
    </row>
    <row r="4783" spans="1:10" x14ac:dyDescent="0.35">
      <c r="A4783" s="157" t="s">
        <v>10</v>
      </c>
      <c r="B4783" s="157" t="s">
        <v>2740</v>
      </c>
      <c r="C4783" s="227" t="s">
        <v>3072</v>
      </c>
      <c r="D4783" s="227">
        <v>187.29</v>
      </c>
      <c r="E4783" s="227" t="s">
        <v>75</v>
      </c>
      <c r="F4783" s="157" t="s">
        <v>76</v>
      </c>
      <c r="G4783" s="157" t="s">
        <v>73</v>
      </c>
      <c r="H4783" s="157" t="s">
        <v>1632</v>
      </c>
      <c r="I4783" s="157" t="s">
        <v>82</v>
      </c>
      <c r="J4783" s="157" t="s">
        <v>1633</v>
      </c>
    </row>
    <row r="4784" spans="1:10" x14ac:dyDescent="0.35">
      <c r="A4784" s="157" t="s">
        <v>10</v>
      </c>
      <c r="B4784" s="157" t="s">
        <v>2740</v>
      </c>
      <c r="C4784" s="227" t="s">
        <v>3073</v>
      </c>
      <c r="D4784" s="227">
        <v>113.89</v>
      </c>
      <c r="E4784" s="227" t="s">
        <v>203</v>
      </c>
      <c r="F4784" s="157" t="s">
        <v>204</v>
      </c>
      <c r="G4784" s="157" t="s">
        <v>73</v>
      </c>
      <c r="H4784" s="157" t="s">
        <v>1632</v>
      </c>
      <c r="I4784" s="157" t="s">
        <v>82</v>
      </c>
      <c r="J4784" s="157" t="s">
        <v>1633</v>
      </c>
    </row>
    <row r="4785" spans="1:10" x14ac:dyDescent="0.35">
      <c r="A4785" s="157" t="s">
        <v>10</v>
      </c>
      <c r="B4785" s="157" t="s">
        <v>2740</v>
      </c>
      <c r="C4785" s="227" t="s">
        <v>3074</v>
      </c>
      <c r="D4785" s="227">
        <v>185.55</v>
      </c>
      <c r="E4785" s="227" t="s">
        <v>203</v>
      </c>
      <c r="F4785" s="157" t="s">
        <v>204</v>
      </c>
      <c r="G4785" s="157" t="s">
        <v>73</v>
      </c>
      <c r="H4785" s="157" t="s">
        <v>1632</v>
      </c>
      <c r="I4785" s="157" t="s">
        <v>82</v>
      </c>
      <c r="J4785" s="157" t="s">
        <v>1633</v>
      </c>
    </row>
    <row r="4786" spans="1:10" x14ac:dyDescent="0.35">
      <c r="A4786" s="157" t="s">
        <v>10</v>
      </c>
      <c r="B4786" s="157" t="s">
        <v>2740</v>
      </c>
      <c r="C4786" s="227" t="s">
        <v>3075</v>
      </c>
      <c r="D4786" s="227">
        <v>187.29</v>
      </c>
      <c r="E4786" s="227" t="s">
        <v>75</v>
      </c>
      <c r="F4786" s="157" t="s">
        <v>76</v>
      </c>
      <c r="G4786" s="157" t="s">
        <v>73</v>
      </c>
      <c r="H4786" s="157" t="s">
        <v>1632</v>
      </c>
      <c r="I4786" s="157" t="s">
        <v>82</v>
      </c>
      <c r="J4786" s="157" t="s">
        <v>1633</v>
      </c>
    </row>
    <row r="4787" spans="1:10" x14ac:dyDescent="0.35">
      <c r="A4787" s="157" t="s">
        <v>10</v>
      </c>
      <c r="B4787" s="157" t="s">
        <v>2740</v>
      </c>
      <c r="C4787" s="227" t="s">
        <v>3076</v>
      </c>
      <c r="D4787" s="227">
        <v>114.01</v>
      </c>
      <c r="E4787" s="227" t="s">
        <v>203</v>
      </c>
      <c r="F4787" s="157" t="s">
        <v>204</v>
      </c>
      <c r="G4787" s="157" t="s">
        <v>73</v>
      </c>
      <c r="H4787" s="157" t="s">
        <v>1632</v>
      </c>
      <c r="I4787" s="157" t="s">
        <v>82</v>
      </c>
      <c r="J4787" s="157" t="s">
        <v>1633</v>
      </c>
    </row>
    <row r="4788" spans="1:10" x14ac:dyDescent="0.35">
      <c r="A4788" s="157" t="s">
        <v>10</v>
      </c>
      <c r="B4788" s="157" t="s">
        <v>2740</v>
      </c>
      <c r="C4788" s="227" t="s">
        <v>3077</v>
      </c>
      <c r="D4788" s="227">
        <v>185.66</v>
      </c>
      <c r="E4788" s="227" t="s">
        <v>203</v>
      </c>
      <c r="F4788" s="157" t="s">
        <v>204</v>
      </c>
      <c r="G4788" s="157" t="s">
        <v>73</v>
      </c>
      <c r="H4788" s="157" t="s">
        <v>1632</v>
      </c>
      <c r="I4788" s="157" t="s">
        <v>82</v>
      </c>
      <c r="J4788" s="157" t="s">
        <v>1633</v>
      </c>
    </row>
    <row r="4789" spans="1:10" x14ac:dyDescent="0.35">
      <c r="A4789" s="157" t="s">
        <v>10</v>
      </c>
      <c r="B4789" s="157" t="s">
        <v>2740</v>
      </c>
      <c r="C4789" s="227" t="s">
        <v>3078</v>
      </c>
      <c r="D4789" s="227">
        <v>187.29</v>
      </c>
      <c r="E4789" s="227" t="s">
        <v>75</v>
      </c>
      <c r="F4789" s="157" t="s">
        <v>76</v>
      </c>
      <c r="G4789" s="157" t="s">
        <v>73</v>
      </c>
      <c r="H4789" s="157" t="s">
        <v>1632</v>
      </c>
      <c r="I4789" s="157" t="s">
        <v>82</v>
      </c>
      <c r="J4789" s="157" t="s">
        <v>1633</v>
      </c>
    </row>
    <row r="4790" spans="1:10" x14ac:dyDescent="0.35">
      <c r="A4790" s="157" t="s">
        <v>10</v>
      </c>
      <c r="B4790" s="157" t="s">
        <v>2740</v>
      </c>
      <c r="C4790" s="227" t="s">
        <v>3079</v>
      </c>
      <c r="D4790" s="227">
        <v>308.29000000000002</v>
      </c>
      <c r="E4790" s="227" t="s">
        <v>1270</v>
      </c>
      <c r="F4790" s="157" t="s">
        <v>1271</v>
      </c>
      <c r="G4790" s="157" t="s">
        <v>73</v>
      </c>
      <c r="H4790" s="157" t="s">
        <v>1632</v>
      </c>
      <c r="I4790" s="157" t="s">
        <v>82</v>
      </c>
      <c r="J4790" s="157" t="s">
        <v>1633</v>
      </c>
    </row>
    <row r="4791" spans="1:10" x14ac:dyDescent="0.35">
      <c r="A4791" s="157" t="s">
        <v>10</v>
      </c>
      <c r="B4791" s="157" t="s">
        <v>2740</v>
      </c>
      <c r="C4791" s="227" t="s">
        <v>3080</v>
      </c>
      <c r="D4791" s="227">
        <v>187.29</v>
      </c>
      <c r="E4791" s="227" t="s">
        <v>75</v>
      </c>
      <c r="F4791" s="157" t="s">
        <v>76</v>
      </c>
      <c r="G4791" s="157" t="s">
        <v>73</v>
      </c>
      <c r="H4791" s="157" t="s">
        <v>1632</v>
      </c>
      <c r="I4791" s="157" t="s">
        <v>82</v>
      </c>
      <c r="J4791" s="157" t="s">
        <v>1633</v>
      </c>
    </row>
    <row r="4792" spans="1:10" x14ac:dyDescent="0.35">
      <c r="A4792" s="157" t="s">
        <v>10</v>
      </c>
      <c r="B4792" s="157" t="s">
        <v>2740</v>
      </c>
      <c r="C4792" s="227" t="s">
        <v>3081</v>
      </c>
      <c r="D4792" s="227">
        <v>113.95</v>
      </c>
      <c r="E4792" s="227" t="s">
        <v>203</v>
      </c>
      <c r="F4792" s="157" t="s">
        <v>204</v>
      </c>
      <c r="G4792" s="157" t="s">
        <v>73</v>
      </c>
      <c r="H4792" s="157" t="s">
        <v>1632</v>
      </c>
      <c r="I4792" s="157" t="s">
        <v>82</v>
      </c>
      <c r="J4792" s="157" t="s">
        <v>1633</v>
      </c>
    </row>
    <row r="4793" spans="1:10" x14ac:dyDescent="0.35">
      <c r="A4793" s="157" t="s">
        <v>10</v>
      </c>
      <c r="B4793" s="157" t="s">
        <v>2740</v>
      </c>
      <c r="C4793" s="227" t="s">
        <v>3082</v>
      </c>
      <c r="D4793" s="227">
        <v>106.95</v>
      </c>
      <c r="E4793" s="227" t="s">
        <v>203</v>
      </c>
      <c r="F4793" s="157" t="s">
        <v>204</v>
      </c>
      <c r="G4793" s="157" t="s">
        <v>73</v>
      </c>
      <c r="H4793" s="157" t="s">
        <v>1632</v>
      </c>
      <c r="I4793" s="157" t="s">
        <v>82</v>
      </c>
      <c r="J4793" s="157" t="s">
        <v>1633</v>
      </c>
    </row>
    <row r="4794" spans="1:10" x14ac:dyDescent="0.35">
      <c r="A4794" s="157" t="s">
        <v>10</v>
      </c>
      <c r="B4794" s="157" t="s">
        <v>2740</v>
      </c>
      <c r="C4794" s="227" t="s">
        <v>3083</v>
      </c>
      <c r="D4794" s="227">
        <v>72.95</v>
      </c>
      <c r="E4794" s="227" t="s">
        <v>203</v>
      </c>
      <c r="F4794" s="157" t="s">
        <v>204</v>
      </c>
      <c r="G4794" s="157" t="s">
        <v>73</v>
      </c>
      <c r="H4794" s="157" t="s">
        <v>1632</v>
      </c>
      <c r="I4794" s="157" t="s">
        <v>82</v>
      </c>
      <c r="J4794" s="157" t="s">
        <v>1633</v>
      </c>
    </row>
    <row r="4795" spans="1:10" x14ac:dyDescent="0.35">
      <c r="A4795" s="157" t="s">
        <v>10</v>
      </c>
      <c r="B4795" s="157" t="s">
        <v>2740</v>
      </c>
      <c r="C4795" s="227" t="s">
        <v>3084</v>
      </c>
      <c r="D4795" s="227">
        <v>187.29</v>
      </c>
      <c r="E4795" s="227" t="s">
        <v>75</v>
      </c>
      <c r="F4795" s="157" t="s">
        <v>76</v>
      </c>
      <c r="G4795" s="157" t="s">
        <v>73</v>
      </c>
      <c r="H4795" s="157" t="s">
        <v>1632</v>
      </c>
      <c r="I4795" s="157" t="s">
        <v>82</v>
      </c>
      <c r="J4795" s="157" t="s">
        <v>1633</v>
      </c>
    </row>
    <row r="4796" spans="1:10" x14ac:dyDescent="0.35">
      <c r="A4796" s="157" t="s">
        <v>10</v>
      </c>
      <c r="B4796" s="157" t="s">
        <v>2740</v>
      </c>
      <c r="C4796" s="227" t="s">
        <v>3085</v>
      </c>
      <c r="D4796" s="227">
        <v>113.95</v>
      </c>
      <c r="E4796" s="227" t="s">
        <v>203</v>
      </c>
      <c r="F4796" s="157" t="s">
        <v>204</v>
      </c>
      <c r="G4796" s="157" t="s">
        <v>73</v>
      </c>
      <c r="H4796" s="157" t="s">
        <v>1632</v>
      </c>
      <c r="I4796" s="157" t="s">
        <v>82</v>
      </c>
      <c r="J4796" s="157" t="s">
        <v>1633</v>
      </c>
    </row>
    <row r="4797" spans="1:10" x14ac:dyDescent="0.35">
      <c r="A4797" s="157" t="s">
        <v>10</v>
      </c>
      <c r="B4797" s="157" t="s">
        <v>2740</v>
      </c>
      <c r="C4797" s="227" t="s">
        <v>3086</v>
      </c>
      <c r="D4797" s="227">
        <v>73</v>
      </c>
      <c r="E4797" s="227" t="s">
        <v>203</v>
      </c>
      <c r="F4797" s="157" t="s">
        <v>204</v>
      </c>
      <c r="G4797" s="157" t="s">
        <v>73</v>
      </c>
      <c r="H4797" s="157" t="s">
        <v>1632</v>
      </c>
      <c r="I4797" s="157" t="s">
        <v>82</v>
      </c>
      <c r="J4797" s="157" t="s">
        <v>1633</v>
      </c>
    </row>
    <row r="4798" spans="1:10" x14ac:dyDescent="0.35">
      <c r="A4798" s="157" t="s">
        <v>10</v>
      </c>
      <c r="B4798" s="157" t="s">
        <v>2740</v>
      </c>
      <c r="C4798" s="227" t="s">
        <v>3087</v>
      </c>
      <c r="D4798" s="227">
        <v>187.29</v>
      </c>
      <c r="E4798" s="227" t="s">
        <v>75</v>
      </c>
      <c r="F4798" s="157" t="s">
        <v>76</v>
      </c>
      <c r="G4798" s="157" t="s">
        <v>73</v>
      </c>
      <c r="H4798" s="157" t="s">
        <v>1632</v>
      </c>
      <c r="I4798" s="157" t="s">
        <v>82</v>
      </c>
      <c r="J4798" s="157" t="s">
        <v>1633</v>
      </c>
    </row>
    <row r="4799" spans="1:10" x14ac:dyDescent="0.35">
      <c r="A4799" s="157" t="s">
        <v>10</v>
      </c>
      <c r="B4799" s="157" t="s">
        <v>2740</v>
      </c>
      <c r="C4799" s="227" t="s">
        <v>3088</v>
      </c>
      <c r="D4799" s="227">
        <v>251.49</v>
      </c>
      <c r="E4799" s="227" t="s">
        <v>1270</v>
      </c>
      <c r="F4799" s="157" t="s">
        <v>1271</v>
      </c>
      <c r="G4799" s="157" t="s">
        <v>73</v>
      </c>
      <c r="H4799" s="157" t="s">
        <v>1632</v>
      </c>
      <c r="I4799" s="157" t="s">
        <v>82</v>
      </c>
      <c r="J4799" s="157" t="s">
        <v>1633</v>
      </c>
    </row>
    <row r="4800" spans="1:10" x14ac:dyDescent="0.35">
      <c r="A4800" s="157" t="s">
        <v>10</v>
      </c>
      <c r="B4800" s="157" t="s">
        <v>2740</v>
      </c>
      <c r="C4800" s="227" t="s">
        <v>3089</v>
      </c>
      <c r="D4800" s="227">
        <v>202.5</v>
      </c>
      <c r="E4800" s="227" t="s">
        <v>75</v>
      </c>
      <c r="F4800" s="157" t="s">
        <v>76</v>
      </c>
      <c r="G4800" s="157" t="s">
        <v>73</v>
      </c>
      <c r="H4800" s="157" t="s">
        <v>1632</v>
      </c>
      <c r="I4800" s="157" t="s">
        <v>82</v>
      </c>
      <c r="J4800" s="157" t="s">
        <v>1633</v>
      </c>
    </row>
    <row r="4801" spans="1:10" x14ac:dyDescent="0.35">
      <c r="A4801" s="157" t="s">
        <v>10</v>
      </c>
      <c r="B4801" s="157" t="s">
        <v>2740</v>
      </c>
      <c r="C4801" s="227" t="s">
        <v>3090</v>
      </c>
      <c r="D4801" s="227">
        <v>148.47</v>
      </c>
      <c r="E4801" s="227" t="s">
        <v>61</v>
      </c>
      <c r="F4801" s="157" t="s">
        <v>62</v>
      </c>
      <c r="G4801" s="157" t="s">
        <v>80</v>
      </c>
      <c r="H4801" s="157" t="s">
        <v>1632</v>
      </c>
      <c r="I4801" s="157" t="s">
        <v>82</v>
      </c>
      <c r="J4801" s="157" t="s">
        <v>1633</v>
      </c>
    </row>
    <row r="4802" spans="1:10" x14ac:dyDescent="0.35">
      <c r="A4802" s="157" t="s">
        <v>10</v>
      </c>
      <c r="B4802" s="157" t="s">
        <v>2740</v>
      </c>
      <c r="C4802" s="227" t="s">
        <v>3091</v>
      </c>
      <c r="D4802" s="227">
        <v>147.88</v>
      </c>
      <c r="E4802" s="227" t="s">
        <v>61</v>
      </c>
      <c r="F4802" s="157" t="s">
        <v>62</v>
      </c>
      <c r="G4802" s="157" t="s">
        <v>80</v>
      </c>
      <c r="H4802" s="157" t="s">
        <v>1632</v>
      </c>
      <c r="I4802" s="157" t="s">
        <v>82</v>
      </c>
      <c r="J4802" s="157" t="s">
        <v>1633</v>
      </c>
    </row>
    <row r="4803" spans="1:10" x14ac:dyDescent="0.35">
      <c r="A4803" s="157" t="s">
        <v>10</v>
      </c>
      <c r="B4803" s="157" t="s">
        <v>2740</v>
      </c>
      <c r="C4803" s="227" t="s">
        <v>3092</v>
      </c>
      <c r="D4803" s="227">
        <v>273.94</v>
      </c>
      <c r="E4803" s="227" t="s">
        <v>61</v>
      </c>
      <c r="F4803" s="157" t="s">
        <v>62</v>
      </c>
      <c r="G4803" s="157" t="s">
        <v>62</v>
      </c>
      <c r="H4803" s="157" t="s">
        <v>1632</v>
      </c>
      <c r="I4803" s="157" t="s">
        <v>82</v>
      </c>
      <c r="J4803" s="157" t="s">
        <v>1633</v>
      </c>
    </row>
    <row r="4804" spans="1:10" x14ac:dyDescent="0.35">
      <c r="A4804" s="157" t="s">
        <v>10</v>
      </c>
      <c r="B4804" s="157" t="s">
        <v>2740</v>
      </c>
      <c r="C4804" s="227" t="s">
        <v>3093</v>
      </c>
      <c r="D4804" s="227">
        <v>254.57</v>
      </c>
      <c r="E4804" s="227" t="s">
        <v>95</v>
      </c>
      <c r="F4804" s="157" t="s">
        <v>96</v>
      </c>
      <c r="G4804" s="157" t="s">
        <v>80</v>
      </c>
      <c r="H4804" s="157" t="s">
        <v>1632</v>
      </c>
      <c r="I4804" s="157" t="s">
        <v>82</v>
      </c>
      <c r="J4804" s="157" t="s">
        <v>1633</v>
      </c>
    </row>
    <row r="4805" spans="1:10" x14ac:dyDescent="0.35">
      <c r="A4805" s="157" t="s">
        <v>10</v>
      </c>
      <c r="B4805" s="157" t="s">
        <v>2740</v>
      </c>
      <c r="C4805" s="227" t="s">
        <v>3094</v>
      </c>
      <c r="D4805" s="227">
        <v>147.88</v>
      </c>
      <c r="E4805" s="227" t="s">
        <v>61</v>
      </c>
      <c r="F4805" s="157" t="s">
        <v>62</v>
      </c>
      <c r="G4805" s="157" t="s">
        <v>80</v>
      </c>
      <c r="H4805" s="157" t="s">
        <v>1632</v>
      </c>
      <c r="I4805" s="157" t="s">
        <v>82</v>
      </c>
      <c r="J4805" s="157" t="s">
        <v>1633</v>
      </c>
    </row>
    <row r="4806" spans="1:10" x14ac:dyDescent="0.35">
      <c r="A4806" s="157" t="s">
        <v>10</v>
      </c>
      <c r="B4806" s="157" t="s">
        <v>2740</v>
      </c>
      <c r="C4806" s="227" t="s">
        <v>3095</v>
      </c>
      <c r="D4806" s="227">
        <v>147.87</v>
      </c>
      <c r="E4806" s="227" t="s">
        <v>61</v>
      </c>
      <c r="F4806" s="157" t="s">
        <v>62</v>
      </c>
      <c r="G4806" s="157" t="s">
        <v>80</v>
      </c>
      <c r="H4806" s="157" t="s">
        <v>1632</v>
      </c>
      <c r="I4806" s="157" t="s">
        <v>82</v>
      </c>
      <c r="J4806" s="157" t="s">
        <v>1633</v>
      </c>
    </row>
    <row r="4807" spans="1:10" x14ac:dyDescent="0.35">
      <c r="A4807" s="157" t="s">
        <v>10</v>
      </c>
      <c r="B4807" s="157" t="s">
        <v>2740</v>
      </c>
      <c r="C4807" s="227" t="s">
        <v>3096</v>
      </c>
      <c r="D4807" s="227">
        <v>165</v>
      </c>
      <c r="E4807" s="227" t="s">
        <v>61</v>
      </c>
      <c r="F4807" s="157" t="s">
        <v>62</v>
      </c>
      <c r="G4807" s="157" t="s">
        <v>80</v>
      </c>
      <c r="H4807" s="157" t="s">
        <v>1632</v>
      </c>
      <c r="I4807" s="157" t="s">
        <v>82</v>
      </c>
      <c r="J4807" s="157" t="s">
        <v>1633</v>
      </c>
    </row>
    <row r="4808" spans="1:10" x14ac:dyDescent="0.35">
      <c r="A4808" s="157" t="s">
        <v>10</v>
      </c>
      <c r="B4808" s="157" t="s">
        <v>2740</v>
      </c>
      <c r="C4808" s="227" t="s">
        <v>3097</v>
      </c>
      <c r="D4808" s="227">
        <v>241.9</v>
      </c>
      <c r="E4808" s="227" t="s">
        <v>1270</v>
      </c>
      <c r="F4808" s="157" t="s">
        <v>1271</v>
      </c>
      <c r="G4808" s="157" t="s">
        <v>73</v>
      </c>
      <c r="H4808" s="157" t="s">
        <v>1632</v>
      </c>
      <c r="I4808" s="157" t="s">
        <v>82</v>
      </c>
      <c r="J4808" s="157" t="s">
        <v>1633</v>
      </c>
    </row>
    <row r="4809" spans="1:10" x14ac:dyDescent="0.35">
      <c r="A4809" s="157" t="s">
        <v>10</v>
      </c>
      <c r="B4809" s="157" t="s">
        <v>2740</v>
      </c>
      <c r="C4809" s="227" t="s">
        <v>3098</v>
      </c>
      <c r="D4809" s="227">
        <v>154.15</v>
      </c>
      <c r="E4809" s="227" t="s">
        <v>75</v>
      </c>
      <c r="F4809" s="157" t="s">
        <v>76</v>
      </c>
      <c r="G4809" s="157" t="s">
        <v>73</v>
      </c>
      <c r="H4809" s="157" t="s">
        <v>1632</v>
      </c>
      <c r="I4809" s="157" t="s">
        <v>82</v>
      </c>
      <c r="J4809" s="157" t="s">
        <v>1633</v>
      </c>
    </row>
    <row r="4810" spans="1:10" x14ac:dyDescent="0.35">
      <c r="A4810" s="157" t="s">
        <v>10</v>
      </c>
      <c r="B4810" s="157" t="s">
        <v>2740</v>
      </c>
      <c r="C4810" s="227" t="s">
        <v>3099</v>
      </c>
      <c r="D4810" s="227">
        <v>165.15</v>
      </c>
      <c r="E4810" s="227" t="s">
        <v>75</v>
      </c>
      <c r="F4810" s="157" t="s">
        <v>76</v>
      </c>
      <c r="G4810" s="157" t="s">
        <v>73</v>
      </c>
      <c r="H4810" s="157" t="s">
        <v>1632</v>
      </c>
      <c r="I4810" s="157" t="s">
        <v>82</v>
      </c>
      <c r="J4810" s="157" t="s">
        <v>1633</v>
      </c>
    </row>
    <row r="4811" spans="1:10" x14ac:dyDescent="0.35">
      <c r="A4811" s="157" t="s">
        <v>10</v>
      </c>
      <c r="B4811" s="157" t="s">
        <v>2740</v>
      </c>
      <c r="C4811" s="227" t="s">
        <v>3100</v>
      </c>
      <c r="D4811" s="227">
        <v>113.98</v>
      </c>
      <c r="E4811" s="227" t="s">
        <v>265</v>
      </c>
      <c r="F4811" s="157" t="s">
        <v>266</v>
      </c>
      <c r="G4811" s="157" t="s">
        <v>73</v>
      </c>
      <c r="H4811" s="157" t="s">
        <v>1632</v>
      </c>
      <c r="I4811" s="157" t="s">
        <v>82</v>
      </c>
      <c r="J4811" s="157" t="s">
        <v>1633</v>
      </c>
    </row>
    <row r="4812" spans="1:10" x14ac:dyDescent="0.35">
      <c r="A4812" s="157" t="s">
        <v>10</v>
      </c>
      <c r="B4812" s="157" t="s">
        <v>2740</v>
      </c>
      <c r="C4812" s="227" t="s">
        <v>3101</v>
      </c>
      <c r="D4812" s="227">
        <v>185.48</v>
      </c>
      <c r="E4812" s="227" t="s">
        <v>1270</v>
      </c>
      <c r="F4812" s="157" t="s">
        <v>1271</v>
      </c>
      <c r="G4812" s="157" t="s">
        <v>73</v>
      </c>
      <c r="H4812" s="157" t="s">
        <v>1632</v>
      </c>
      <c r="I4812" s="157" t="s">
        <v>82</v>
      </c>
      <c r="J4812" s="157" t="s">
        <v>1633</v>
      </c>
    </row>
    <row r="4813" spans="1:10" x14ac:dyDescent="0.35">
      <c r="A4813" s="157" t="s">
        <v>10</v>
      </c>
      <c r="B4813" s="157" t="s">
        <v>2740</v>
      </c>
      <c r="C4813" s="227" t="s">
        <v>3102</v>
      </c>
      <c r="D4813" s="227">
        <v>161.69</v>
      </c>
      <c r="E4813" s="227" t="s">
        <v>75</v>
      </c>
      <c r="F4813" s="157" t="s">
        <v>76</v>
      </c>
      <c r="G4813" s="157" t="s">
        <v>73</v>
      </c>
      <c r="H4813" s="157" t="s">
        <v>1632</v>
      </c>
      <c r="I4813" s="157" t="s">
        <v>82</v>
      </c>
      <c r="J4813" s="157" t="s">
        <v>1633</v>
      </c>
    </row>
    <row r="4814" spans="1:10" x14ac:dyDescent="0.35">
      <c r="A4814" s="157" t="s">
        <v>10</v>
      </c>
      <c r="B4814" s="157" t="s">
        <v>2740</v>
      </c>
      <c r="C4814" s="227" t="s">
        <v>3103</v>
      </c>
      <c r="D4814" s="227">
        <v>306.85000000000002</v>
      </c>
      <c r="E4814" s="227" t="s">
        <v>265</v>
      </c>
      <c r="F4814" s="157" t="s">
        <v>266</v>
      </c>
      <c r="G4814" s="157" t="s">
        <v>73</v>
      </c>
      <c r="H4814" s="157" t="s">
        <v>1632</v>
      </c>
      <c r="I4814" s="157" t="s">
        <v>82</v>
      </c>
      <c r="J4814" s="157" t="s">
        <v>1633</v>
      </c>
    </row>
    <row r="4815" spans="1:10" x14ac:dyDescent="0.35">
      <c r="A4815" s="157" t="s">
        <v>10</v>
      </c>
      <c r="B4815" s="157" t="s">
        <v>2740</v>
      </c>
      <c r="C4815" s="227" t="s">
        <v>3104</v>
      </c>
      <c r="D4815" s="227">
        <v>161.1</v>
      </c>
      <c r="E4815" s="227" t="s">
        <v>75</v>
      </c>
      <c r="F4815" s="157" t="s">
        <v>76</v>
      </c>
      <c r="G4815" s="157" t="s">
        <v>73</v>
      </c>
      <c r="H4815" s="157" t="s">
        <v>1632</v>
      </c>
      <c r="I4815" s="157" t="s">
        <v>82</v>
      </c>
      <c r="J4815" s="157" t="s">
        <v>1633</v>
      </c>
    </row>
    <row r="4816" spans="1:10" x14ac:dyDescent="0.35">
      <c r="A4816" s="157" t="s">
        <v>10</v>
      </c>
      <c r="B4816" s="157" t="s">
        <v>2740</v>
      </c>
      <c r="C4816" s="227" t="s">
        <v>3105</v>
      </c>
      <c r="D4816" s="227">
        <v>114.02</v>
      </c>
      <c r="E4816" s="227" t="s">
        <v>265</v>
      </c>
      <c r="F4816" s="157" t="s">
        <v>266</v>
      </c>
      <c r="G4816" s="157" t="s">
        <v>73</v>
      </c>
      <c r="H4816" s="157" t="s">
        <v>1632</v>
      </c>
      <c r="I4816" s="157" t="s">
        <v>82</v>
      </c>
      <c r="J4816" s="157" t="s">
        <v>1633</v>
      </c>
    </row>
    <row r="4817" spans="1:10" x14ac:dyDescent="0.35">
      <c r="A4817" s="157" t="s">
        <v>10</v>
      </c>
      <c r="B4817" s="157" t="s">
        <v>2740</v>
      </c>
      <c r="C4817" s="227" t="s">
        <v>3106</v>
      </c>
      <c r="D4817" s="227">
        <v>185.57</v>
      </c>
      <c r="E4817" s="227" t="s">
        <v>1270</v>
      </c>
      <c r="F4817" s="157" t="s">
        <v>1271</v>
      </c>
      <c r="G4817" s="157" t="s">
        <v>73</v>
      </c>
      <c r="H4817" s="157" t="s">
        <v>1632</v>
      </c>
      <c r="I4817" s="157" t="s">
        <v>82</v>
      </c>
      <c r="J4817" s="157" t="s">
        <v>1633</v>
      </c>
    </row>
    <row r="4818" spans="1:10" x14ac:dyDescent="0.35">
      <c r="A4818" s="157" t="s">
        <v>10</v>
      </c>
      <c r="B4818" s="157" t="s">
        <v>2740</v>
      </c>
      <c r="C4818" s="227" t="s">
        <v>3107</v>
      </c>
      <c r="D4818" s="227">
        <v>159.66</v>
      </c>
      <c r="E4818" s="227" t="s">
        <v>75</v>
      </c>
      <c r="F4818" s="157" t="s">
        <v>76</v>
      </c>
      <c r="G4818" s="157" t="s">
        <v>73</v>
      </c>
      <c r="H4818" s="157" t="s">
        <v>1632</v>
      </c>
      <c r="I4818" s="157" t="s">
        <v>82</v>
      </c>
      <c r="J4818" s="157" t="s">
        <v>1633</v>
      </c>
    </row>
    <row r="4819" spans="1:10" x14ac:dyDescent="0.35">
      <c r="A4819" s="157" t="s">
        <v>10</v>
      </c>
      <c r="B4819" s="157" t="s">
        <v>2740</v>
      </c>
      <c r="C4819" s="227" t="s">
        <v>3108</v>
      </c>
      <c r="D4819" s="227">
        <v>114.02</v>
      </c>
      <c r="E4819" s="227" t="s">
        <v>265</v>
      </c>
      <c r="F4819" s="157" t="s">
        <v>266</v>
      </c>
      <c r="G4819" s="157" t="s">
        <v>73</v>
      </c>
      <c r="H4819" s="157" t="s">
        <v>1632</v>
      </c>
      <c r="I4819" s="157" t="s">
        <v>82</v>
      </c>
      <c r="J4819" s="157" t="s">
        <v>1633</v>
      </c>
    </row>
    <row r="4820" spans="1:10" x14ac:dyDescent="0.35">
      <c r="A4820" s="157" t="s">
        <v>10</v>
      </c>
      <c r="B4820" s="157" t="s">
        <v>2740</v>
      </c>
      <c r="C4820" s="227" t="s">
        <v>3109</v>
      </c>
      <c r="D4820" s="227">
        <v>160.59</v>
      </c>
      <c r="E4820" s="227" t="s">
        <v>203</v>
      </c>
      <c r="F4820" s="157" t="s">
        <v>204</v>
      </c>
      <c r="G4820" s="157" t="s">
        <v>73</v>
      </c>
      <c r="H4820" s="157" t="s">
        <v>1632</v>
      </c>
      <c r="I4820" s="157" t="s">
        <v>82</v>
      </c>
      <c r="J4820" s="157" t="s">
        <v>1633</v>
      </c>
    </row>
    <row r="4821" spans="1:10" x14ac:dyDescent="0.35">
      <c r="A4821" s="157" t="s">
        <v>10</v>
      </c>
      <c r="B4821" s="157" t="s">
        <v>2740</v>
      </c>
      <c r="C4821" s="227" t="s">
        <v>3110</v>
      </c>
      <c r="D4821" s="227">
        <v>164.86</v>
      </c>
      <c r="E4821" s="227" t="s">
        <v>61</v>
      </c>
      <c r="F4821" s="157" t="s">
        <v>62</v>
      </c>
      <c r="G4821" s="157" t="s">
        <v>80</v>
      </c>
      <c r="H4821" s="157" t="s">
        <v>1632</v>
      </c>
      <c r="I4821" s="157" t="s">
        <v>82</v>
      </c>
      <c r="J4821" s="157" t="s">
        <v>1633</v>
      </c>
    </row>
    <row r="4822" spans="1:10" x14ac:dyDescent="0.35">
      <c r="A4822" s="157" t="s">
        <v>10</v>
      </c>
      <c r="B4822" s="157" t="s">
        <v>2740</v>
      </c>
      <c r="C4822" s="227" t="s">
        <v>3111</v>
      </c>
      <c r="D4822" s="227">
        <v>308.2</v>
      </c>
      <c r="E4822" s="227" t="s">
        <v>306</v>
      </c>
      <c r="F4822" s="157" t="s">
        <v>307</v>
      </c>
      <c r="G4822" s="157" t="s">
        <v>73</v>
      </c>
      <c r="H4822" s="157" t="s">
        <v>1632</v>
      </c>
      <c r="I4822" s="157" t="s">
        <v>82</v>
      </c>
      <c r="J4822" s="157" t="s">
        <v>1633</v>
      </c>
    </row>
    <row r="4823" spans="1:10" x14ac:dyDescent="0.35">
      <c r="A4823" s="157" t="s">
        <v>10</v>
      </c>
      <c r="B4823" s="157" t="s">
        <v>2740</v>
      </c>
      <c r="C4823" s="227" t="s">
        <v>3112</v>
      </c>
      <c r="D4823" s="227">
        <v>153.97999999999999</v>
      </c>
      <c r="E4823" s="227" t="s">
        <v>75</v>
      </c>
      <c r="F4823" s="157" t="s">
        <v>76</v>
      </c>
      <c r="G4823" s="157" t="s">
        <v>73</v>
      </c>
      <c r="H4823" s="157" t="s">
        <v>1632</v>
      </c>
      <c r="I4823" s="157" t="s">
        <v>82</v>
      </c>
      <c r="J4823" s="157" t="s">
        <v>1633</v>
      </c>
    </row>
    <row r="4824" spans="1:10" x14ac:dyDescent="0.35">
      <c r="A4824" s="157" t="s">
        <v>10</v>
      </c>
      <c r="B4824" s="157" t="s">
        <v>2740</v>
      </c>
      <c r="C4824" s="227" t="s">
        <v>3113</v>
      </c>
      <c r="D4824" s="227">
        <v>113.95</v>
      </c>
      <c r="E4824" s="227" t="s">
        <v>265</v>
      </c>
      <c r="F4824" s="157" t="s">
        <v>266</v>
      </c>
      <c r="G4824" s="157" t="s">
        <v>73</v>
      </c>
      <c r="H4824" s="157" t="s">
        <v>1632</v>
      </c>
      <c r="I4824" s="157" t="s">
        <v>82</v>
      </c>
      <c r="J4824" s="157" t="s">
        <v>1633</v>
      </c>
    </row>
    <row r="4825" spans="1:10" x14ac:dyDescent="0.35">
      <c r="A4825" s="157" t="s">
        <v>10</v>
      </c>
      <c r="B4825" s="157" t="s">
        <v>2740</v>
      </c>
      <c r="C4825" s="227" t="s">
        <v>3114</v>
      </c>
      <c r="D4825" s="227">
        <v>185.61</v>
      </c>
      <c r="E4825" s="227" t="s">
        <v>203</v>
      </c>
      <c r="F4825" s="157" t="s">
        <v>204</v>
      </c>
      <c r="G4825" s="157" t="s">
        <v>73</v>
      </c>
      <c r="H4825" s="157" t="s">
        <v>1632</v>
      </c>
      <c r="I4825" s="157" t="s">
        <v>82</v>
      </c>
      <c r="J4825" s="157" t="s">
        <v>1633</v>
      </c>
    </row>
    <row r="4826" spans="1:10" x14ac:dyDescent="0.35">
      <c r="A4826" s="157" t="s">
        <v>10</v>
      </c>
      <c r="B4826" s="157" t="s">
        <v>2740</v>
      </c>
      <c r="C4826" s="227" t="s">
        <v>3115</v>
      </c>
      <c r="D4826" s="227">
        <v>163.35</v>
      </c>
      <c r="E4826" s="227" t="s">
        <v>75</v>
      </c>
      <c r="F4826" s="157" t="s">
        <v>76</v>
      </c>
      <c r="G4826" s="157" t="s">
        <v>73</v>
      </c>
      <c r="H4826" s="157" t="s">
        <v>1632</v>
      </c>
      <c r="I4826" s="157" t="s">
        <v>82</v>
      </c>
      <c r="J4826" s="157" t="s">
        <v>1633</v>
      </c>
    </row>
    <row r="4827" spans="1:10" x14ac:dyDescent="0.35">
      <c r="A4827" s="157" t="s">
        <v>10</v>
      </c>
      <c r="B4827" s="157" t="s">
        <v>2740</v>
      </c>
      <c r="C4827" s="227" t="s">
        <v>3116</v>
      </c>
      <c r="D4827" s="227">
        <v>113.95</v>
      </c>
      <c r="E4827" s="227" t="s">
        <v>265</v>
      </c>
      <c r="F4827" s="157" t="s">
        <v>266</v>
      </c>
      <c r="G4827" s="157" t="s">
        <v>73</v>
      </c>
      <c r="H4827" s="157" t="s">
        <v>1632</v>
      </c>
      <c r="I4827" s="157" t="s">
        <v>82</v>
      </c>
      <c r="J4827" s="157" t="s">
        <v>1633</v>
      </c>
    </row>
    <row r="4828" spans="1:10" x14ac:dyDescent="0.35">
      <c r="A4828" s="157" t="s">
        <v>10</v>
      </c>
      <c r="B4828" s="157" t="s">
        <v>2740</v>
      </c>
      <c r="C4828" s="227" t="s">
        <v>3117</v>
      </c>
      <c r="D4828" s="227">
        <v>185.61</v>
      </c>
      <c r="E4828" s="227" t="s">
        <v>1270</v>
      </c>
      <c r="F4828" s="157" t="s">
        <v>1271</v>
      </c>
      <c r="G4828" s="157" t="s">
        <v>73</v>
      </c>
      <c r="H4828" s="157" t="s">
        <v>1632</v>
      </c>
      <c r="I4828" s="157" t="s">
        <v>82</v>
      </c>
      <c r="J4828" s="157" t="s">
        <v>1633</v>
      </c>
    </row>
    <row r="4829" spans="1:10" x14ac:dyDescent="0.35">
      <c r="A4829" s="157" t="s">
        <v>10</v>
      </c>
      <c r="B4829" s="157" t="s">
        <v>2740</v>
      </c>
      <c r="C4829" s="227" t="s">
        <v>3118</v>
      </c>
      <c r="D4829" s="227">
        <v>163.16</v>
      </c>
      <c r="E4829" s="227" t="s">
        <v>75</v>
      </c>
      <c r="F4829" s="157" t="s">
        <v>76</v>
      </c>
      <c r="G4829" s="157" t="s">
        <v>73</v>
      </c>
      <c r="H4829" s="157" t="s">
        <v>1632</v>
      </c>
      <c r="I4829" s="157" t="s">
        <v>82</v>
      </c>
      <c r="J4829" s="157" t="s">
        <v>1633</v>
      </c>
    </row>
    <row r="4830" spans="1:10" x14ac:dyDescent="0.35">
      <c r="A4830" s="157" t="s">
        <v>10</v>
      </c>
      <c r="B4830" s="157" t="s">
        <v>2740</v>
      </c>
      <c r="C4830" s="227" t="s">
        <v>3119</v>
      </c>
      <c r="D4830" s="227">
        <v>316.16000000000003</v>
      </c>
      <c r="E4830" s="227" t="s">
        <v>265</v>
      </c>
      <c r="F4830" s="157" t="s">
        <v>266</v>
      </c>
      <c r="G4830" s="157" t="s">
        <v>73</v>
      </c>
      <c r="H4830" s="157" t="s">
        <v>1632</v>
      </c>
      <c r="I4830" s="157" t="s">
        <v>82</v>
      </c>
      <c r="J4830" s="157" t="s">
        <v>1633</v>
      </c>
    </row>
    <row r="4831" spans="1:10" x14ac:dyDescent="0.35">
      <c r="A4831" s="157" t="s">
        <v>10</v>
      </c>
      <c r="B4831" s="157" t="s">
        <v>2740</v>
      </c>
      <c r="C4831" s="227" t="s">
        <v>3120</v>
      </c>
      <c r="D4831" s="227">
        <v>162.71</v>
      </c>
      <c r="E4831" s="227" t="s">
        <v>75</v>
      </c>
      <c r="F4831" s="157" t="s">
        <v>76</v>
      </c>
      <c r="G4831" s="157" t="s">
        <v>73</v>
      </c>
      <c r="H4831" s="157" t="s">
        <v>1632</v>
      </c>
      <c r="I4831" s="157" t="s">
        <v>82</v>
      </c>
      <c r="J4831" s="157" t="s">
        <v>1633</v>
      </c>
    </row>
    <row r="4832" spans="1:10" x14ac:dyDescent="0.35">
      <c r="A4832" s="157" t="s">
        <v>10</v>
      </c>
      <c r="B4832" s="157" t="s">
        <v>2740</v>
      </c>
      <c r="C4832" s="227" t="s">
        <v>3121</v>
      </c>
      <c r="D4832" s="227">
        <v>159.66</v>
      </c>
      <c r="E4832" s="227" t="s">
        <v>75</v>
      </c>
      <c r="F4832" s="157" t="s">
        <v>76</v>
      </c>
      <c r="G4832" s="157" t="s">
        <v>73</v>
      </c>
      <c r="H4832" s="157" t="s">
        <v>1632</v>
      </c>
      <c r="I4832" s="157" t="s">
        <v>82</v>
      </c>
      <c r="J4832" s="157" t="s">
        <v>1633</v>
      </c>
    </row>
    <row r="4833" spans="1:10" x14ac:dyDescent="0.35">
      <c r="A4833" s="157" t="s">
        <v>10</v>
      </c>
      <c r="B4833" s="157" t="s">
        <v>2740</v>
      </c>
      <c r="C4833" s="227" t="s">
        <v>3122</v>
      </c>
      <c r="D4833" s="227">
        <v>110.37</v>
      </c>
      <c r="E4833" s="227" t="s">
        <v>265</v>
      </c>
      <c r="F4833" s="157" t="s">
        <v>266</v>
      </c>
      <c r="G4833" s="157" t="s">
        <v>73</v>
      </c>
      <c r="H4833" s="157" t="s">
        <v>1632</v>
      </c>
      <c r="I4833" s="157" t="s">
        <v>82</v>
      </c>
      <c r="J4833" s="157" t="s">
        <v>1633</v>
      </c>
    </row>
    <row r="4834" spans="1:10" x14ac:dyDescent="0.35">
      <c r="A4834" s="157" t="s">
        <v>10</v>
      </c>
      <c r="B4834" s="157" t="s">
        <v>2740</v>
      </c>
      <c r="C4834" s="227" t="s">
        <v>3123</v>
      </c>
      <c r="D4834" s="227">
        <v>163.09</v>
      </c>
      <c r="E4834" s="227" t="s">
        <v>196</v>
      </c>
      <c r="F4834" s="157" t="s">
        <v>197</v>
      </c>
      <c r="G4834" s="157" t="s">
        <v>73</v>
      </c>
      <c r="H4834" s="157" t="s">
        <v>1632</v>
      </c>
      <c r="I4834" s="157" t="s">
        <v>82</v>
      </c>
      <c r="J4834" s="157" t="s">
        <v>1633</v>
      </c>
    </row>
    <row r="4835" spans="1:10" x14ac:dyDescent="0.35">
      <c r="A4835" s="157" t="s">
        <v>10</v>
      </c>
      <c r="B4835" s="157" t="s">
        <v>2740</v>
      </c>
      <c r="C4835" s="227" t="s">
        <v>3124</v>
      </c>
      <c r="D4835" s="227">
        <v>164.86</v>
      </c>
      <c r="E4835" s="227" t="s">
        <v>61</v>
      </c>
      <c r="F4835" s="157" t="s">
        <v>62</v>
      </c>
      <c r="G4835" s="157" t="s">
        <v>80</v>
      </c>
      <c r="H4835" s="157" t="s">
        <v>1632</v>
      </c>
      <c r="I4835" s="157" t="s">
        <v>82</v>
      </c>
      <c r="J4835" s="157" t="s">
        <v>1633</v>
      </c>
    </row>
    <row r="4836" spans="1:10" x14ac:dyDescent="0.35">
      <c r="A4836" s="157" t="s">
        <v>10</v>
      </c>
      <c r="B4836" s="157" t="s">
        <v>2740</v>
      </c>
      <c r="C4836" s="227" t="s">
        <v>3125</v>
      </c>
      <c r="D4836" s="227">
        <v>307.14999999999998</v>
      </c>
      <c r="E4836" s="227" t="s">
        <v>1270</v>
      </c>
      <c r="F4836" s="157" t="s">
        <v>1271</v>
      </c>
      <c r="G4836" s="157" t="s">
        <v>73</v>
      </c>
      <c r="H4836" s="157" t="s">
        <v>1632</v>
      </c>
      <c r="I4836" s="157" t="s">
        <v>82</v>
      </c>
      <c r="J4836" s="157" t="s">
        <v>1633</v>
      </c>
    </row>
    <row r="4837" spans="1:10" x14ac:dyDescent="0.35">
      <c r="A4837" s="157" t="s">
        <v>10</v>
      </c>
      <c r="B4837" s="157" t="s">
        <v>2740</v>
      </c>
      <c r="C4837" s="227" t="s">
        <v>3126</v>
      </c>
      <c r="D4837" s="227">
        <v>154.30000000000001</v>
      </c>
      <c r="E4837" s="227" t="s">
        <v>75</v>
      </c>
      <c r="F4837" s="157" t="s">
        <v>76</v>
      </c>
      <c r="G4837" s="157" t="s">
        <v>73</v>
      </c>
      <c r="H4837" s="157" t="s">
        <v>1632</v>
      </c>
      <c r="I4837" s="157" t="s">
        <v>82</v>
      </c>
      <c r="J4837" s="157" t="s">
        <v>1633</v>
      </c>
    </row>
    <row r="4838" spans="1:10" x14ac:dyDescent="0.35">
      <c r="A4838" s="157" t="s">
        <v>10</v>
      </c>
      <c r="B4838" s="157" t="s">
        <v>2740</v>
      </c>
      <c r="C4838" s="227" t="s">
        <v>3127</v>
      </c>
      <c r="D4838" s="227">
        <v>114.02</v>
      </c>
      <c r="E4838" s="227" t="s">
        <v>265</v>
      </c>
      <c r="F4838" s="157" t="s">
        <v>266</v>
      </c>
      <c r="G4838" s="157" t="s">
        <v>73</v>
      </c>
      <c r="H4838" s="157" t="s">
        <v>1632</v>
      </c>
      <c r="I4838" s="157" t="s">
        <v>82</v>
      </c>
      <c r="J4838" s="157" t="s">
        <v>1633</v>
      </c>
    </row>
    <row r="4839" spans="1:10" x14ac:dyDescent="0.35">
      <c r="A4839" s="157" t="s">
        <v>10</v>
      </c>
      <c r="B4839" s="157" t="s">
        <v>2740</v>
      </c>
      <c r="C4839" s="227" t="s">
        <v>3128</v>
      </c>
      <c r="D4839" s="227">
        <v>382.69</v>
      </c>
      <c r="E4839" s="227" t="s">
        <v>1427</v>
      </c>
      <c r="F4839" s="157" t="s">
        <v>1543</v>
      </c>
      <c r="G4839" s="157" t="s">
        <v>73</v>
      </c>
      <c r="H4839" s="157" t="s">
        <v>1632</v>
      </c>
      <c r="I4839" s="157" t="s">
        <v>82</v>
      </c>
      <c r="J4839" s="157" t="s">
        <v>1633</v>
      </c>
    </row>
    <row r="4840" spans="1:10" x14ac:dyDescent="0.35">
      <c r="A4840" s="157" t="s">
        <v>10</v>
      </c>
      <c r="B4840" s="157" t="s">
        <v>2740</v>
      </c>
      <c r="C4840" s="227" t="s">
        <v>3129</v>
      </c>
      <c r="D4840" s="227">
        <v>163.31</v>
      </c>
      <c r="E4840" s="227" t="s">
        <v>75</v>
      </c>
      <c r="F4840" s="157" t="s">
        <v>76</v>
      </c>
      <c r="G4840" s="157" t="s">
        <v>73</v>
      </c>
      <c r="H4840" s="157" t="s">
        <v>1632</v>
      </c>
      <c r="I4840" s="157" t="s">
        <v>82</v>
      </c>
      <c r="J4840" s="157" t="s">
        <v>1633</v>
      </c>
    </row>
    <row r="4841" spans="1:10" x14ac:dyDescent="0.35">
      <c r="A4841" s="157" t="s">
        <v>10</v>
      </c>
      <c r="B4841" s="157" t="s">
        <v>2740</v>
      </c>
      <c r="C4841" s="227" t="s">
        <v>3130</v>
      </c>
      <c r="D4841" s="227">
        <v>114.02</v>
      </c>
      <c r="E4841" s="227" t="s">
        <v>265</v>
      </c>
      <c r="F4841" s="157" t="s">
        <v>266</v>
      </c>
      <c r="G4841" s="157" t="s">
        <v>73</v>
      </c>
      <c r="H4841" s="157" t="s">
        <v>1632</v>
      </c>
      <c r="I4841" s="157" t="s">
        <v>82</v>
      </c>
      <c r="J4841" s="157" t="s">
        <v>1633</v>
      </c>
    </row>
    <row r="4842" spans="1:10" x14ac:dyDescent="0.35">
      <c r="A4842" s="157" t="s">
        <v>10</v>
      </c>
      <c r="B4842" s="157" t="s">
        <v>2740</v>
      </c>
      <c r="C4842" s="227" t="s">
        <v>3131</v>
      </c>
      <c r="D4842" s="227">
        <v>163.21</v>
      </c>
      <c r="E4842" s="227" t="s">
        <v>75</v>
      </c>
      <c r="F4842" s="157" t="s">
        <v>76</v>
      </c>
      <c r="G4842" s="157" t="s">
        <v>73</v>
      </c>
      <c r="H4842" s="157" t="s">
        <v>1632</v>
      </c>
      <c r="I4842" s="157" t="s">
        <v>82</v>
      </c>
      <c r="J4842" s="157" t="s">
        <v>1633</v>
      </c>
    </row>
    <row r="4843" spans="1:10" x14ac:dyDescent="0.35">
      <c r="A4843" s="157" t="s">
        <v>10</v>
      </c>
      <c r="B4843" s="157" t="s">
        <v>2740</v>
      </c>
      <c r="C4843" s="227" t="s">
        <v>3132</v>
      </c>
      <c r="D4843" s="227">
        <v>306.95999999999998</v>
      </c>
      <c r="E4843" s="227" t="s">
        <v>265</v>
      </c>
      <c r="F4843" s="157" t="s">
        <v>266</v>
      </c>
      <c r="G4843" s="157" t="s">
        <v>73</v>
      </c>
      <c r="H4843" s="157" t="s">
        <v>1632</v>
      </c>
      <c r="I4843" s="157" t="s">
        <v>82</v>
      </c>
      <c r="J4843" s="157" t="s">
        <v>1633</v>
      </c>
    </row>
    <row r="4844" spans="1:10" x14ac:dyDescent="0.35">
      <c r="A4844" s="157" t="s">
        <v>10</v>
      </c>
      <c r="B4844" s="157" t="s">
        <v>2740</v>
      </c>
      <c r="C4844" s="227" t="s">
        <v>3133</v>
      </c>
      <c r="D4844" s="227">
        <v>162.38999999999999</v>
      </c>
      <c r="E4844" s="227" t="s">
        <v>75</v>
      </c>
      <c r="F4844" s="157" t="s">
        <v>76</v>
      </c>
      <c r="G4844" s="157" t="s">
        <v>73</v>
      </c>
      <c r="H4844" s="157" t="s">
        <v>1632</v>
      </c>
      <c r="I4844" s="157" t="s">
        <v>82</v>
      </c>
      <c r="J4844" s="157" t="s">
        <v>1633</v>
      </c>
    </row>
    <row r="4845" spans="1:10" x14ac:dyDescent="0.35">
      <c r="A4845" s="157" t="s">
        <v>10</v>
      </c>
      <c r="B4845" s="157" t="s">
        <v>2740</v>
      </c>
      <c r="C4845" s="227" t="s">
        <v>3134</v>
      </c>
      <c r="D4845" s="227">
        <v>107.72</v>
      </c>
      <c r="E4845" s="227" t="s">
        <v>265</v>
      </c>
      <c r="F4845" s="157" t="s">
        <v>266</v>
      </c>
      <c r="G4845" s="157" t="s">
        <v>73</v>
      </c>
      <c r="H4845" s="157" t="s">
        <v>1632</v>
      </c>
      <c r="I4845" s="157" t="s">
        <v>82</v>
      </c>
      <c r="J4845" s="157" t="s">
        <v>1633</v>
      </c>
    </row>
    <row r="4846" spans="1:10" x14ac:dyDescent="0.35">
      <c r="A4846" s="157" t="s">
        <v>10</v>
      </c>
      <c r="B4846" s="157" t="s">
        <v>2740</v>
      </c>
      <c r="C4846" s="227" t="s">
        <v>3135</v>
      </c>
      <c r="D4846" s="227">
        <v>74.28</v>
      </c>
      <c r="E4846" s="227" t="s">
        <v>1270</v>
      </c>
      <c r="F4846" s="157" t="s">
        <v>1271</v>
      </c>
      <c r="G4846" s="157" t="s">
        <v>73</v>
      </c>
      <c r="H4846" s="157" t="s">
        <v>1632</v>
      </c>
      <c r="I4846" s="157" t="s">
        <v>82</v>
      </c>
      <c r="J4846" s="157" t="s">
        <v>1633</v>
      </c>
    </row>
    <row r="4847" spans="1:10" x14ac:dyDescent="0.35">
      <c r="A4847" s="157" t="s">
        <v>10</v>
      </c>
      <c r="B4847" s="157" t="s">
        <v>2740</v>
      </c>
      <c r="C4847" s="227" t="s">
        <v>3136</v>
      </c>
      <c r="D4847" s="227">
        <v>99.8</v>
      </c>
      <c r="E4847" s="227" t="s">
        <v>1270</v>
      </c>
      <c r="F4847" s="157" t="s">
        <v>1271</v>
      </c>
      <c r="G4847" s="157" t="s">
        <v>73</v>
      </c>
      <c r="H4847" s="157" t="s">
        <v>1632</v>
      </c>
      <c r="I4847" s="157" t="s">
        <v>82</v>
      </c>
      <c r="J4847" s="157" t="s">
        <v>1633</v>
      </c>
    </row>
    <row r="4848" spans="1:10" x14ac:dyDescent="0.35">
      <c r="A4848" s="157" t="s">
        <v>10</v>
      </c>
      <c r="B4848" s="157" t="s">
        <v>2740</v>
      </c>
      <c r="C4848" s="227" t="s">
        <v>3137</v>
      </c>
      <c r="D4848" s="227">
        <v>158.82</v>
      </c>
      <c r="E4848" s="227" t="s">
        <v>75</v>
      </c>
      <c r="F4848" s="157" t="s">
        <v>76</v>
      </c>
      <c r="G4848" s="157" t="s">
        <v>73</v>
      </c>
      <c r="H4848" s="157" t="s">
        <v>1632</v>
      </c>
      <c r="I4848" s="157" t="s">
        <v>82</v>
      </c>
      <c r="J4848" s="157" t="s">
        <v>1633</v>
      </c>
    </row>
    <row r="4849" spans="1:10" x14ac:dyDescent="0.35">
      <c r="A4849" s="157" t="s">
        <v>10</v>
      </c>
      <c r="B4849" s="157" t="s">
        <v>2740</v>
      </c>
      <c r="C4849" s="227" t="s">
        <v>3138</v>
      </c>
      <c r="D4849" s="227">
        <v>149.59</v>
      </c>
      <c r="E4849" s="227" t="s">
        <v>61</v>
      </c>
      <c r="F4849" s="157" t="s">
        <v>62</v>
      </c>
      <c r="G4849" s="157" t="s">
        <v>80</v>
      </c>
      <c r="H4849" s="157" t="s">
        <v>1632</v>
      </c>
      <c r="I4849" s="157" t="s">
        <v>82</v>
      </c>
      <c r="J4849" s="157" t="s">
        <v>1633</v>
      </c>
    </row>
    <row r="4850" spans="1:10" x14ac:dyDescent="0.35">
      <c r="A4850" s="157" t="s">
        <v>10</v>
      </c>
      <c r="B4850" s="157" t="s">
        <v>2740</v>
      </c>
      <c r="C4850" s="227" t="s">
        <v>3139</v>
      </c>
      <c r="D4850" s="227">
        <v>149.94</v>
      </c>
      <c r="E4850" s="227" t="s">
        <v>61</v>
      </c>
      <c r="F4850" s="157" t="s">
        <v>62</v>
      </c>
      <c r="G4850" s="157" t="s">
        <v>80</v>
      </c>
      <c r="H4850" s="157" t="s">
        <v>1632</v>
      </c>
      <c r="I4850" s="157" t="s">
        <v>82</v>
      </c>
      <c r="J4850" s="157" t="s">
        <v>1633</v>
      </c>
    </row>
    <row r="4851" spans="1:10" x14ac:dyDescent="0.35">
      <c r="A4851" s="157" t="s">
        <v>10</v>
      </c>
      <c r="B4851" s="157" t="s">
        <v>2740</v>
      </c>
      <c r="C4851" s="227" t="s">
        <v>3140</v>
      </c>
      <c r="D4851" s="227">
        <v>149.94</v>
      </c>
      <c r="E4851" s="227" t="s">
        <v>61</v>
      </c>
      <c r="F4851" s="157" t="s">
        <v>62</v>
      </c>
      <c r="G4851" s="157" t="s">
        <v>80</v>
      </c>
      <c r="H4851" s="157" t="s">
        <v>1632</v>
      </c>
      <c r="I4851" s="157" t="s">
        <v>82</v>
      </c>
      <c r="J4851" s="157" t="s">
        <v>1633</v>
      </c>
    </row>
    <row r="4852" spans="1:10" x14ac:dyDescent="0.35">
      <c r="A4852" s="157" t="s">
        <v>10</v>
      </c>
      <c r="B4852" s="157" t="s">
        <v>2740</v>
      </c>
      <c r="C4852" s="227" t="s">
        <v>3141</v>
      </c>
      <c r="D4852" s="227">
        <v>149.91</v>
      </c>
      <c r="E4852" s="227" t="s">
        <v>61</v>
      </c>
      <c r="F4852" s="157" t="s">
        <v>62</v>
      </c>
      <c r="G4852" s="157" t="s">
        <v>80</v>
      </c>
      <c r="H4852" s="157" t="s">
        <v>1632</v>
      </c>
      <c r="I4852" s="157" t="s">
        <v>82</v>
      </c>
      <c r="J4852" s="157" t="s">
        <v>1633</v>
      </c>
    </row>
    <row r="4853" spans="1:10" x14ac:dyDescent="0.35">
      <c r="A4853" s="157" t="s">
        <v>10</v>
      </c>
      <c r="B4853" s="157" t="s">
        <v>2740</v>
      </c>
      <c r="C4853" s="227" t="s">
        <v>3142</v>
      </c>
      <c r="D4853" s="227">
        <v>149.41</v>
      </c>
      <c r="E4853" s="227" t="s">
        <v>61</v>
      </c>
      <c r="F4853" s="157" t="s">
        <v>62</v>
      </c>
      <c r="G4853" s="157" t="s">
        <v>80</v>
      </c>
      <c r="H4853" s="157" t="s">
        <v>1632</v>
      </c>
      <c r="I4853" s="157" t="s">
        <v>82</v>
      </c>
      <c r="J4853" s="157" t="s">
        <v>1633</v>
      </c>
    </row>
    <row r="4854" spans="1:10" x14ac:dyDescent="0.35">
      <c r="A4854" s="157" t="s">
        <v>10</v>
      </c>
      <c r="B4854" s="157" t="s">
        <v>2740</v>
      </c>
      <c r="C4854" s="227" t="s">
        <v>3143</v>
      </c>
      <c r="D4854" s="227">
        <v>236.98</v>
      </c>
      <c r="E4854" s="227" t="s">
        <v>98</v>
      </c>
      <c r="F4854" s="157" t="s">
        <v>99</v>
      </c>
      <c r="G4854" s="157" t="s">
        <v>80</v>
      </c>
      <c r="H4854" s="157" t="s">
        <v>1632</v>
      </c>
      <c r="I4854" s="157" t="s">
        <v>82</v>
      </c>
      <c r="J4854" s="157" t="s">
        <v>1633</v>
      </c>
    </row>
    <row r="4855" spans="1:10" x14ac:dyDescent="0.35">
      <c r="A4855" s="157" t="s">
        <v>10</v>
      </c>
      <c r="B4855" s="157" t="s">
        <v>2740</v>
      </c>
      <c r="C4855" s="227" t="s">
        <v>3144</v>
      </c>
      <c r="D4855" s="227">
        <v>737.64</v>
      </c>
      <c r="E4855" s="227" t="s">
        <v>95</v>
      </c>
      <c r="F4855" s="157" t="s">
        <v>96</v>
      </c>
      <c r="G4855" s="157" t="s">
        <v>80</v>
      </c>
      <c r="H4855" s="157" t="s">
        <v>1632</v>
      </c>
      <c r="I4855" s="157" t="s">
        <v>82</v>
      </c>
      <c r="J4855" s="157" t="s">
        <v>1633</v>
      </c>
    </row>
    <row r="4856" spans="1:10" x14ac:dyDescent="0.35">
      <c r="A4856" s="157" t="s">
        <v>10</v>
      </c>
      <c r="B4856" s="157" t="s">
        <v>2740</v>
      </c>
      <c r="C4856" s="227" t="s">
        <v>3145</v>
      </c>
      <c r="D4856" s="227">
        <v>15.96</v>
      </c>
      <c r="E4856" s="227" t="s">
        <v>55</v>
      </c>
      <c r="F4856" s="157" t="s">
        <v>56</v>
      </c>
      <c r="G4856" s="157" t="s">
        <v>13</v>
      </c>
      <c r="H4856" s="157" t="s">
        <v>57</v>
      </c>
      <c r="I4856" s="157" t="s">
        <v>15</v>
      </c>
      <c r="J4856" s="157" t="s">
        <v>58</v>
      </c>
    </row>
    <row r="4857" spans="1:10" x14ac:dyDescent="0.35">
      <c r="A4857" s="157" t="s">
        <v>10</v>
      </c>
      <c r="B4857" s="157" t="s">
        <v>2740</v>
      </c>
      <c r="C4857" s="227" t="s">
        <v>3146</v>
      </c>
      <c r="D4857" s="227">
        <v>99.93</v>
      </c>
      <c r="E4857" s="227" t="s">
        <v>33</v>
      </c>
      <c r="F4857" s="157" t="s">
        <v>34</v>
      </c>
      <c r="G4857" s="157" t="s">
        <v>13</v>
      </c>
      <c r="H4857" s="157" t="s">
        <v>14</v>
      </c>
      <c r="I4857" s="157" t="s">
        <v>15</v>
      </c>
      <c r="J4857" s="157" t="s">
        <v>16</v>
      </c>
    </row>
    <row r="4858" spans="1:10" x14ac:dyDescent="0.35">
      <c r="A4858" s="157" t="s">
        <v>10</v>
      </c>
      <c r="B4858" s="157" t="s">
        <v>2740</v>
      </c>
      <c r="C4858" s="227" t="s">
        <v>3147</v>
      </c>
      <c r="D4858" s="227">
        <v>507.57</v>
      </c>
      <c r="E4858" s="227" t="s">
        <v>18</v>
      </c>
      <c r="F4858" s="157" t="s">
        <v>19</v>
      </c>
      <c r="G4858" s="157" t="s">
        <v>13</v>
      </c>
      <c r="H4858" s="157" t="s">
        <v>14</v>
      </c>
      <c r="I4858" s="157" t="s">
        <v>15</v>
      </c>
      <c r="J4858" s="157" t="s">
        <v>16</v>
      </c>
    </row>
    <row r="4859" spans="1:10" x14ac:dyDescent="0.35">
      <c r="A4859" s="157" t="s">
        <v>10</v>
      </c>
      <c r="B4859" s="157" t="s">
        <v>2740</v>
      </c>
      <c r="C4859" s="227" t="s">
        <v>3148</v>
      </c>
      <c r="D4859" s="227">
        <v>515.30999999999995</v>
      </c>
      <c r="E4859" s="227" t="s">
        <v>18</v>
      </c>
      <c r="F4859" s="157" t="s">
        <v>19</v>
      </c>
      <c r="G4859" s="157" t="s">
        <v>13</v>
      </c>
      <c r="H4859" s="157" t="s">
        <v>14</v>
      </c>
      <c r="I4859" s="157" t="s">
        <v>15</v>
      </c>
      <c r="J4859" s="157" t="s">
        <v>16</v>
      </c>
    </row>
    <row r="4860" spans="1:10" x14ac:dyDescent="0.35">
      <c r="A4860" s="157" t="s">
        <v>10</v>
      </c>
      <c r="B4860" s="157" t="s">
        <v>2740</v>
      </c>
      <c r="C4860" s="227" t="s">
        <v>3149</v>
      </c>
      <c r="D4860" s="227">
        <v>1026.78</v>
      </c>
      <c r="E4860" s="227" t="s">
        <v>18</v>
      </c>
      <c r="F4860" s="157" t="s">
        <v>19</v>
      </c>
      <c r="G4860" s="157" t="s">
        <v>13</v>
      </c>
      <c r="H4860" s="157" t="s">
        <v>14</v>
      </c>
      <c r="I4860" s="157" t="s">
        <v>15</v>
      </c>
      <c r="J4860" s="157" t="s">
        <v>16</v>
      </c>
    </row>
    <row r="4861" spans="1:10" x14ac:dyDescent="0.35">
      <c r="A4861" s="157" t="s">
        <v>10</v>
      </c>
      <c r="B4861" s="157" t="s">
        <v>2740</v>
      </c>
      <c r="C4861" s="227" t="s">
        <v>3150</v>
      </c>
      <c r="D4861" s="227">
        <v>1401.59</v>
      </c>
      <c r="E4861" s="227" t="s">
        <v>18</v>
      </c>
      <c r="F4861" s="157" t="s">
        <v>19</v>
      </c>
      <c r="G4861" s="157" t="s">
        <v>13</v>
      </c>
      <c r="H4861" s="157" t="s">
        <v>14</v>
      </c>
      <c r="I4861" s="157" t="s">
        <v>15</v>
      </c>
      <c r="J4861" s="157" t="s">
        <v>16</v>
      </c>
    </row>
    <row r="4862" spans="1:10" x14ac:dyDescent="0.35">
      <c r="A4862" s="157" t="s">
        <v>10</v>
      </c>
      <c r="B4862" s="157" t="s">
        <v>2740</v>
      </c>
      <c r="C4862" s="227" t="s">
        <v>3151</v>
      </c>
      <c r="D4862" s="227">
        <v>428.72</v>
      </c>
      <c r="E4862" s="227" t="s">
        <v>18</v>
      </c>
      <c r="F4862" s="157" t="s">
        <v>19</v>
      </c>
      <c r="G4862" s="157" t="s">
        <v>13</v>
      </c>
      <c r="H4862" s="157" t="s">
        <v>14</v>
      </c>
      <c r="I4862" s="157" t="s">
        <v>15</v>
      </c>
      <c r="J4862" s="157" t="s">
        <v>16</v>
      </c>
    </row>
    <row r="4863" spans="1:10" x14ac:dyDescent="0.35">
      <c r="A4863" s="157" t="s">
        <v>10</v>
      </c>
      <c r="B4863" s="157" t="s">
        <v>2740</v>
      </c>
      <c r="C4863" s="227" t="s">
        <v>3152</v>
      </c>
      <c r="D4863" s="227">
        <v>428.72</v>
      </c>
      <c r="E4863" s="227" t="s">
        <v>18</v>
      </c>
      <c r="F4863" s="157" t="s">
        <v>19</v>
      </c>
      <c r="G4863" s="157" t="s">
        <v>13</v>
      </c>
      <c r="H4863" s="157" t="s">
        <v>14</v>
      </c>
      <c r="I4863" s="157" t="s">
        <v>15</v>
      </c>
      <c r="J4863" s="157" t="s">
        <v>16</v>
      </c>
    </row>
    <row r="4864" spans="1:10" x14ac:dyDescent="0.35">
      <c r="A4864" s="157" t="s">
        <v>10</v>
      </c>
      <c r="B4864" s="157" t="s">
        <v>2740</v>
      </c>
      <c r="C4864" s="227" t="s">
        <v>3153</v>
      </c>
      <c r="D4864" s="227">
        <v>428.59</v>
      </c>
      <c r="E4864" s="227" t="s">
        <v>18</v>
      </c>
      <c r="F4864" s="157" t="s">
        <v>19</v>
      </c>
      <c r="G4864" s="157" t="s">
        <v>13</v>
      </c>
      <c r="H4864" s="157" t="s">
        <v>14</v>
      </c>
      <c r="I4864" s="157" t="s">
        <v>15</v>
      </c>
      <c r="J4864" s="157" t="s">
        <v>16</v>
      </c>
    </row>
    <row r="4865" spans="1:10" x14ac:dyDescent="0.35">
      <c r="A4865" s="157" t="s">
        <v>10</v>
      </c>
      <c r="B4865" s="157" t="s">
        <v>2740</v>
      </c>
      <c r="C4865" s="227" t="s">
        <v>3154</v>
      </c>
      <c r="D4865" s="227">
        <v>556.85</v>
      </c>
      <c r="E4865" s="227" t="s">
        <v>18</v>
      </c>
      <c r="F4865" s="157" t="s">
        <v>19</v>
      </c>
      <c r="G4865" s="157" t="s">
        <v>13</v>
      </c>
      <c r="H4865" s="157" t="s">
        <v>14</v>
      </c>
      <c r="I4865" s="157" t="s">
        <v>15</v>
      </c>
      <c r="J4865" s="157" t="s">
        <v>16</v>
      </c>
    </row>
    <row r="4866" spans="1:10" x14ac:dyDescent="0.35">
      <c r="A4866" s="157" t="s">
        <v>10</v>
      </c>
      <c r="B4866" s="157" t="s">
        <v>2740</v>
      </c>
      <c r="C4866" s="227" t="s">
        <v>3155</v>
      </c>
      <c r="D4866" s="227">
        <v>1159.93</v>
      </c>
      <c r="E4866" s="227" t="s">
        <v>18</v>
      </c>
      <c r="F4866" s="157" t="s">
        <v>19</v>
      </c>
      <c r="G4866" s="157" t="s">
        <v>13</v>
      </c>
      <c r="H4866" s="157" t="s">
        <v>14</v>
      </c>
      <c r="I4866" s="157" t="s">
        <v>15</v>
      </c>
      <c r="J4866" s="157" t="s">
        <v>16</v>
      </c>
    </row>
    <row r="4867" spans="1:10" x14ac:dyDescent="0.35">
      <c r="A4867" s="157" t="s">
        <v>10</v>
      </c>
      <c r="B4867" s="157" t="s">
        <v>2740</v>
      </c>
      <c r="C4867" s="227" t="s">
        <v>3156</v>
      </c>
      <c r="D4867" s="227">
        <v>275.45999999999998</v>
      </c>
      <c r="E4867" s="227" t="s">
        <v>45</v>
      </c>
      <c r="F4867" s="157" t="s">
        <v>46</v>
      </c>
      <c r="G4867" s="157" t="s">
        <v>13</v>
      </c>
      <c r="H4867" s="157" t="s">
        <v>14</v>
      </c>
      <c r="I4867" s="157" t="s">
        <v>15</v>
      </c>
      <c r="J4867" s="157" t="s">
        <v>16</v>
      </c>
    </row>
    <row r="4868" spans="1:10" x14ac:dyDescent="0.35">
      <c r="A4868" s="157" t="s">
        <v>10</v>
      </c>
      <c r="B4868" s="157" t="s">
        <v>2740</v>
      </c>
      <c r="C4868" s="227" t="s">
        <v>3157</v>
      </c>
      <c r="D4868" s="227">
        <v>275.45999999999998</v>
      </c>
      <c r="E4868" s="227" t="s">
        <v>47</v>
      </c>
      <c r="F4868" s="157" t="s">
        <v>48</v>
      </c>
      <c r="G4868" s="157" t="s">
        <v>13</v>
      </c>
      <c r="H4868" s="157" t="s">
        <v>14</v>
      </c>
      <c r="I4868" s="157" t="s">
        <v>15</v>
      </c>
      <c r="J4868" s="157" t="s">
        <v>16</v>
      </c>
    </row>
    <row r="4869" spans="1:10" x14ac:dyDescent="0.35">
      <c r="A4869" s="157" t="s">
        <v>10</v>
      </c>
      <c r="B4869" s="157" t="s">
        <v>2740</v>
      </c>
      <c r="C4869" s="227" t="s">
        <v>3158</v>
      </c>
      <c r="D4869" s="227">
        <v>106.95</v>
      </c>
      <c r="E4869" s="227" t="s">
        <v>194</v>
      </c>
      <c r="F4869" s="157" t="s">
        <v>195</v>
      </c>
      <c r="G4869" s="157" t="s">
        <v>13</v>
      </c>
      <c r="H4869" s="157" t="s">
        <v>192</v>
      </c>
      <c r="I4869" s="157" t="s">
        <v>180</v>
      </c>
      <c r="J4869" s="157" t="s">
        <v>193</v>
      </c>
    </row>
    <row r="4870" spans="1:10" x14ac:dyDescent="0.35">
      <c r="A4870" s="157" t="s">
        <v>10</v>
      </c>
      <c r="B4870" s="157" t="s">
        <v>2740</v>
      </c>
      <c r="C4870" s="227" t="s">
        <v>3159</v>
      </c>
      <c r="D4870" s="227">
        <v>99.93</v>
      </c>
      <c r="E4870" s="227" t="s">
        <v>194</v>
      </c>
      <c r="F4870" s="157" t="s">
        <v>195</v>
      </c>
      <c r="G4870" s="157" t="s">
        <v>13</v>
      </c>
      <c r="H4870" s="157" t="s">
        <v>192</v>
      </c>
      <c r="I4870" s="157" t="s">
        <v>180</v>
      </c>
      <c r="J4870" s="157" t="s">
        <v>193</v>
      </c>
    </row>
    <row r="4871" spans="1:10" x14ac:dyDescent="0.35">
      <c r="A4871" s="157" t="s">
        <v>10</v>
      </c>
      <c r="B4871" s="157" t="s">
        <v>2740</v>
      </c>
      <c r="C4871" s="227" t="s">
        <v>3160</v>
      </c>
      <c r="D4871" s="227">
        <v>235.06</v>
      </c>
      <c r="E4871" s="227" t="s">
        <v>345</v>
      </c>
      <c r="F4871" s="157" t="s">
        <v>346</v>
      </c>
      <c r="G4871" s="157" t="s">
        <v>13</v>
      </c>
      <c r="H4871" s="157" t="s">
        <v>14</v>
      </c>
      <c r="I4871" s="157" t="s">
        <v>15</v>
      </c>
      <c r="J4871" s="157" t="s">
        <v>16</v>
      </c>
    </row>
    <row r="4872" spans="1:10" x14ac:dyDescent="0.35">
      <c r="A4872" s="157" t="s">
        <v>10</v>
      </c>
      <c r="B4872" s="157" t="s">
        <v>2740</v>
      </c>
      <c r="C4872" s="227" t="s">
        <v>3161</v>
      </c>
      <c r="D4872" s="227">
        <v>238</v>
      </c>
      <c r="E4872" s="227" t="s">
        <v>345</v>
      </c>
      <c r="F4872" s="157" t="s">
        <v>346</v>
      </c>
      <c r="G4872" s="157" t="s">
        <v>13</v>
      </c>
      <c r="H4872" s="157" t="s">
        <v>14</v>
      </c>
      <c r="I4872" s="157" t="s">
        <v>15</v>
      </c>
      <c r="J4872" s="157" t="s">
        <v>16</v>
      </c>
    </row>
    <row r="4873" spans="1:10" x14ac:dyDescent="0.35">
      <c r="A4873" s="157" t="s">
        <v>10</v>
      </c>
      <c r="B4873" s="157" t="s">
        <v>2740</v>
      </c>
      <c r="C4873" s="227" t="s">
        <v>3162</v>
      </c>
      <c r="D4873" s="227">
        <v>19.559999999999999</v>
      </c>
      <c r="E4873" s="227" t="s">
        <v>345</v>
      </c>
      <c r="F4873" s="157" t="s">
        <v>346</v>
      </c>
      <c r="G4873" s="157" t="s">
        <v>13</v>
      </c>
      <c r="H4873" s="157" t="s">
        <v>14</v>
      </c>
      <c r="I4873" s="157" t="s">
        <v>15</v>
      </c>
      <c r="J4873" s="157" t="s">
        <v>16</v>
      </c>
    </row>
    <row r="4874" spans="1:10" x14ac:dyDescent="0.35">
      <c r="A4874" s="157" t="s">
        <v>10</v>
      </c>
      <c r="B4874" s="157" t="s">
        <v>2740</v>
      </c>
      <c r="C4874" s="227" t="s">
        <v>3163</v>
      </c>
      <c r="D4874" s="227">
        <v>221.17</v>
      </c>
      <c r="E4874" s="227" t="s">
        <v>36</v>
      </c>
      <c r="F4874" s="157" t="s">
        <v>37</v>
      </c>
      <c r="G4874" s="157" t="s">
        <v>13</v>
      </c>
      <c r="H4874" s="157" t="s">
        <v>14</v>
      </c>
      <c r="I4874" s="157" t="s">
        <v>15</v>
      </c>
      <c r="J4874" s="157" t="s">
        <v>16</v>
      </c>
    </row>
    <row r="4875" spans="1:10" x14ac:dyDescent="0.35">
      <c r="A4875" s="157" t="s">
        <v>10</v>
      </c>
      <c r="B4875" s="157" t="s">
        <v>2740</v>
      </c>
      <c r="C4875" s="227" t="s">
        <v>3164</v>
      </c>
      <c r="D4875" s="227">
        <v>93.89</v>
      </c>
      <c r="E4875" s="227" t="s">
        <v>36</v>
      </c>
      <c r="F4875" s="157" t="s">
        <v>37</v>
      </c>
      <c r="G4875" s="157" t="s">
        <v>13</v>
      </c>
      <c r="H4875" s="157" t="s">
        <v>14</v>
      </c>
      <c r="I4875" s="157" t="s">
        <v>15</v>
      </c>
      <c r="J4875" s="157" t="s">
        <v>16</v>
      </c>
    </row>
    <row r="4876" spans="1:10" x14ac:dyDescent="0.35">
      <c r="A4876" s="157" t="s">
        <v>10</v>
      </c>
      <c r="B4876" s="157" t="s">
        <v>2740</v>
      </c>
      <c r="C4876" s="227" t="s">
        <v>3165</v>
      </c>
      <c r="D4876" s="227">
        <v>93.9</v>
      </c>
      <c r="E4876" s="227" t="s">
        <v>36</v>
      </c>
      <c r="F4876" s="157" t="s">
        <v>37</v>
      </c>
      <c r="G4876" s="157" t="s">
        <v>13</v>
      </c>
      <c r="H4876" s="157" t="s">
        <v>14</v>
      </c>
      <c r="I4876" s="157" t="s">
        <v>15</v>
      </c>
      <c r="J4876" s="157" t="s">
        <v>16</v>
      </c>
    </row>
    <row r="4877" spans="1:10" x14ac:dyDescent="0.35">
      <c r="A4877" s="157" t="s">
        <v>10</v>
      </c>
      <c r="B4877" s="157" t="s">
        <v>2740</v>
      </c>
      <c r="C4877" s="227" t="s">
        <v>3166</v>
      </c>
      <c r="D4877" s="227">
        <v>168.4</v>
      </c>
      <c r="E4877" s="227" t="s">
        <v>50</v>
      </c>
      <c r="F4877" s="157" t="s">
        <v>51</v>
      </c>
      <c r="G4877" s="157" t="s">
        <v>13</v>
      </c>
      <c r="H4877" s="157" t="s">
        <v>14</v>
      </c>
      <c r="I4877" s="157" t="s">
        <v>15</v>
      </c>
      <c r="J4877" s="157" t="s">
        <v>16</v>
      </c>
    </row>
    <row r="4878" spans="1:10" x14ac:dyDescent="0.35">
      <c r="A4878" s="157" t="s">
        <v>10</v>
      </c>
      <c r="B4878" s="157" t="s">
        <v>2740</v>
      </c>
      <c r="C4878" s="227" t="s">
        <v>3167</v>
      </c>
      <c r="D4878" s="227">
        <v>183.95</v>
      </c>
      <c r="E4878" s="227" t="s">
        <v>50</v>
      </c>
      <c r="F4878" s="157" t="s">
        <v>51</v>
      </c>
      <c r="G4878" s="157" t="s">
        <v>13</v>
      </c>
      <c r="H4878" s="157" t="s">
        <v>14</v>
      </c>
      <c r="I4878" s="157" t="s">
        <v>15</v>
      </c>
      <c r="J4878" s="157" t="s">
        <v>16</v>
      </c>
    </row>
    <row r="4879" spans="1:10" x14ac:dyDescent="0.35">
      <c r="A4879" s="157" t="s">
        <v>10</v>
      </c>
      <c r="B4879" s="157" t="s">
        <v>2740</v>
      </c>
      <c r="C4879" s="227" t="s">
        <v>3168</v>
      </c>
      <c r="D4879" s="227">
        <v>190.98</v>
      </c>
      <c r="E4879" s="227" t="s">
        <v>50</v>
      </c>
      <c r="F4879" s="157" t="s">
        <v>51</v>
      </c>
      <c r="G4879" s="157" t="s">
        <v>13</v>
      </c>
      <c r="H4879" s="157" t="s">
        <v>14</v>
      </c>
      <c r="I4879" s="157" t="s">
        <v>15</v>
      </c>
      <c r="J4879" s="157" t="s">
        <v>16</v>
      </c>
    </row>
    <row r="4880" spans="1:10" x14ac:dyDescent="0.35">
      <c r="A4880" s="157" t="s">
        <v>10</v>
      </c>
      <c r="B4880" s="157" t="s">
        <v>2740</v>
      </c>
      <c r="C4880" s="227" t="s">
        <v>3169</v>
      </c>
      <c r="D4880" s="227">
        <v>0.78</v>
      </c>
      <c r="E4880" s="227" t="s">
        <v>41</v>
      </c>
      <c r="F4880" s="157" t="s">
        <v>42</v>
      </c>
      <c r="G4880" s="157" t="s">
        <v>13</v>
      </c>
      <c r="H4880" s="157" t="s">
        <v>14</v>
      </c>
      <c r="I4880" s="157" t="s">
        <v>15</v>
      </c>
      <c r="J4880" s="157" t="s">
        <v>16</v>
      </c>
    </row>
    <row r="4881" spans="1:10" x14ac:dyDescent="0.35">
      <c r="A4881" s="157" t="s">
        <v>10</v>
      </c>
      <c r="B4881" s="157" t="s">
        <v>2740</v>
      </c>
      <c r="C4881" s="227" t="s">
        <v>3170</v>
      </c>
      <c r="D4881" s="227">
        <v>0.78</v>
      </c>
      <c r="E4881" s="227" t="s">
        <v>41</v>
      </c>
      <c r="F4881" s="157" t="s">
        <v>42</v>
      </c>
      <c r="G4881" s="157" t="s">
        <v>13</v>
      </c>
      <c r="H4881" s="157" t="s">
        <v>14</v>
      </c>
      <c r="I4881" s="157" t="s">
        <v>15</v>
      </c>
      <c r="J4881" s="157" t="s">
        <v>16</v>
      </c>
    </row>
    <row r="4882" spans="1:10" x14ac:dyDescent="0.35">
      <c r="A4882" s="157" t="s">
        <v>10</v>
      </c>
      <c r="B4882" s="157" t="s">
        <v>2740</v>
      </c>
      <c r="C4882" s="227" t="s">
        <v>3171</v>
      </c>
      <c r="D4882" s="227">
        <v>0.78</v>
      </c>
      <c r="E4882" s="227" t="s">
        <v>41</v>
      </c>
      <c r="F4882" s="157" t="s">
        <v>42</v>
      </c>
      <c r="G4882" s="157" t="s">
        <v>13</v>
      </c>
      <c r="H4882" s="157" t="s">
        <v>14</v>
      </c>
      <c r="I4882" s="157" t="s">
        <v>15</v>
      </c>
      <c r="J4882" s="157" t="s">
        <v>16</v>
      </c>
    </row>
    <row r="4883" spans="1:10" x14ac:dyDescent="0.35">
      <c r="A4883" s="157" t="s">
        <v>10</v>
      </c>
      <c r="B4883" s="157" t="s">
        <v>2740</v>
      </c>
      <c r="C4883" s="227" t="s">
        <v>3172</v>
      </c>
      <c r="D4883" s="227">
        <v>0.78</v>
      </c>
      <c r="E4883" s="227" t="s">
        <v>41</v>
      </c>
      <c r="F4883" s="157" t="s">
        <v>42</v>
      </c>
      <c r="G4883" s="157" t="s">
        <v>13</v>
      </c>
      <c r="H4883" s="157" t="s">
        <v>14</v>
      </c>
      <c r="I4883" s="157" t="s">
        <v>15</v>
      </c>
      <c r="J4883" s="157" t="s">
        <v>16</v>
      </c>
    </row>
    <row r="4884" spans="1:10" x14ac:dyDescent="0.35">
      <c r="A4884" s="157" t="s">
        <v>10</v>
      </c>
      <c r="B4884" s="157" t="s">
        <v>2740</v>
      </c>
      <c r="C4884" s="227" t="s">
        <v>3173</v>
      </c>
      <c r="D4884" s="227">
        <v>473.45</v>
      </c>
      <c r="E4884" s="227" t="s">
        <v>147</v>
      </c>
      <c r="F4884" s="157" t="s">
        <v>148</v>
      </c>
      <c r="G4884" s="157" t="s">
        <v>80</v>
      </c>
      <c r="H4884" s="157" t="s">
        <v>2742</v>
      </c>
      <c r="I4884" s="157" t="s">
        <v>82</v>
      </c>
      <c r="J4884" s="157" t="s">
        <v>2743</v>
      </c>
    </row>
    <row r="4885" spans="1:10" x14ac:dyDescent="0.35">
      <c r="A4885" s="157" t="s">
        <v>10</v>
      </c>
      <c r="B4885" s="157" t="s">
        <v>2740</v>
      </c>
      <c r="C4885" s="227" t="s">
        <v>3174</v>
      </c>
      <c r="D4885" s="227">
        <v>587.57000000000005</v>
      </c>
      <c r="E4885" s="227" t="s">
        <v>147</v>
      </c>
      <c r="F4885" s="157" t="s">
        <v>148</v>
      </c>
      <c r="G4885" s="157" t="s">
        <v>80</v>
      </c>
      <c r="H4885" s="157" t="s">
        <v>2742</v>
      </c>
      <c r="I4885" s="157" t="s">
        <v>82</v>
      </c>
      <c r="J4885" s="157" t="s">
        <v>2743</v>
      </c>
    </row>
    <row r="4886" spans="1:10" x14ac:dyDescent="0.35">
      <c r="A4886" s="157" t="s">
        <v>10</v>
      </c>
      <c r="B4886" s="157" t="s">
        <v>2740</v>
      </c>
      <c r="C4886" s="227" t="s">
        <v>3175</v>
      </c>
      <c r="D4886" s="227">
        <v>473.47</v>
      </c>
      <c r="E4886" s="227" t="s">
        <v>147</v>
      </c>
      <c r="F4886" s="157" t="s">
        <v>148</v>
      </c>
      <c r="G4886" s="157" t="s">
        <v>80</v>
      </c>
      <c r="H4886" s="157" t="s">
        <v>2742</v>
      </c>
      <c r="I4886" s="157" t="s">
        <v>82</v>
      </c>
      <c r="J4886" s="157" t="s">
        <v>2743</v>
      </c>
    </row>
    <row r="4887" spans="1:10" x14ac:dyDescent="0.35">
      <c r="A4887" s="157" t="s">
        <v>10</v>
      </c>
      <c r="B4887" s="157" t="s">
        <v>2740</v>
      </c>
      <c r="C4887" s="227" t="s">
        <v>3176</v>
      </c>
      <c r="D4887" s="227">
        <v>221.84</v>
      </c>
      <c r="E4887" s="227" t="s">
        <v>159</v>
      </c>
      <c r="F4887" s="157" t="s">
        <v>160</v>
      </c>
      <c r="G4887" s="157" t="s">
        <v>80</v>
      </c>
      <c r="H4887" s="157" t="s">
        <v>2742</v>
      </c>
      <c r="I4887" s="157" t="s">
        <v>82</v>
      </c>
      <c r="J4887" s="157" t="s">
        <v>2743</v>
      </c>
    </row>
    <row r="4888" spans="1:10" x14ac:dyDescent="0.35">
      <c r="A4888" s="157" t="s">
        <v>10</v>
      </c>
      <c r="B4888" s="157" t="s">
        <v>2740</v>
      </c>
      <c r="C4888" s="227" t="s">
        <v>3177</v>
      </c>
      <c r="D4888" s="227">
        <v>161.81</v>
      </c>
      <c r="E4888" s="227" t="s">
        <v>92</v>
      </c>
      <c r="F4888" s="157" t="s">
        <v>93</v>
      </c>
      <c r="G4888" s="157" t="s">
        <v>67</v>
      </c>
      <c r="H4888" s="157" t="s">
        <v>2742</v>
      </c>
      <c r="I4888" s="157" t="s">
        <v>82</v>
      </c>
      <c r="J4888" s="157" t="s">
        <v>2743</v>
      </c>
    </row>
    <row r="4889" spans="1:10" x14ac:dyDescent="0.35">
      <c r="A4889" s="157" t="s">
        <v>10</v>
      </c>
      <c r="B4889" s="157" t="s">
        <v>2740</v>
      </c>
      <c r="C4889" s="227" t="s">
        <v>3178</v>
      </c>
      <c r="D4889" s="227">
        <v>276.64999999999998</v>
      </c>
      <c r="E4889" s="227" t="s">
        <v>95</v>
      </c>
      <c r="F4889" s="157" t="s">
        <v>96</v>
      </c>
      <c r="G4889" s="157" t="s">
        <v>80</v>
      </c>
      <c r="H4889" s="157" t="s">
        <v>2742</v>
      </c>
      <c r="I4889" s="157" t="s">
        <v>82</v>
      </c>
      <c r="J4889" s="157" t="s">
        <v>2743</v>
      </c>
    </row>
    <row r="4890" spans="1:10" x14ac:dyDescent="0.35">
      <c r="A4890" s="157" t="s">
        <v>10</v>
      </c>
      <c r="B4890" s="157" t="s">
        <v>2740</v>
      </c>
      <c r="C4890" s="227" t="s">
        <v>3179</v>
      </c>
      <c r="D4890" s="227">
        <v>132.79</v>
      </c>
      <c r="E4890" s="227" t="s">
        <v>275</v>
      </c>
      <c r="F4890" s="157" t="s">
        <v>276</v>
      </c>
      <c r="G4890" s="157" t="s">
        <v>80</v>
      </c>
      <c r="H4890" s="157" t="s">
        <v>2742</v>
      </c>
      <c r="I4890" s="157" t="s">
        <v>82</v>
      </c>
      <c r="J4890" s="157" t="s">
        <v>2743</v>
      </c>
    </row>
    <row r="4891" spans="1:10" x14ac:dyDescent="0.35">
      <c r="A4891" s="157" t="s">
        <v>10</v>
      </c>
      <c r="B4891" s="157" t="s">
        <v>2740</v>
      </c>
      <c r="C4891" s="227" t="s">
        <v>3180</v>
      </c>
      <c r="D4891" s="227">
        <v>132.79</v>
      </c>
      <c r="E4891" s="227" t="s">
        <v>65</v>
      </c>
      <c r="F4891" s="157" t="s">
        <v>66</v>
      </c>
      <c r="G4891" s="157" t="s">
        <v>67</v>
      </c>
      <c r="H4891" s="157" t="s">
        <v>2742</v>
      </c>
      <c r="I4891" s="157" t="s">
        <v>82</v>
      </c>
      <c r="J4891" s="157" t="s">
        <v>2743</v>
      </c>
    </row>
    <row r="4892" spans="1:10" x14ac:dyDescent="0.35">
      <c r="A4892" s="157" t="s">
        <v>10</v>
      </c>
      <c r="B4892" s="157" t="s">
        <v>2740</v>
      </c>
      <c r="C4892" s="227" t="s">
        <v>3181</v>
      </c>
      <c r="D4892" s="227">
        <v>426.1</v>
      </c>
      <c r="E4892" s="227" t="s">
        <v>95</v>
      </c>
      <c r="F4892" s="157" t="s">
        <v>96</v>
      </c>
      <c r="G4892" s="157" t="s">
        <v>80</v>
      </c>
      <c r="H4892" s="157" t="s">
        <v>2742</v>
      </c>
      <c r="I4892" s="157" t="s">
        <v>82</v>
      </c>
      <c r="J4892" s="157" t="s">
        <v>2743</v>
      </c>
    </row>
    <row r="4893" spans="1:10" x14ac:dyDescent="0.35">
      <c r="A4893" s="157" t="s">
        <v>10</v>
      </c>
      <c r="B4893" s="157" t="s">
        <v>2740</v>
      </c>
      <c r="C4893" s="227" t="s">
        <v>3182</v>
      </c>
      <c r="D4893" s="227">
        <v>426.14</v>
      </c>
      <c r="E4893" s="227" t="s">
        <v>95</v>
      </c>
      <c r="F4893" s="157" t="s">
        <v>96</v>
      </c>
      <c r="G4893" s="157" t="s">
        <v>80</v>
      </c>
      <c r="H4893" s="157" t="s">
        <v>2742</v>
      </c>
      <c r="I4893" s="157" t="s">
        <v>82</v>
      </c>
      <c r="J4893" s="157" t="s">
        <v>2743</v>
      </c>
    </row>
    <row r="4894" spans="1:10" x14ac:dyDescent="0.35">
      <c r="A4894" s="157" t="s">
        <v>10</v>
      </c>
      <c r="B4894" s="157" t="s">
        <v>2740</v>
      </c>
      <c r="C4894" s="227" t="s">
        <v>3183</v>
      </c>
      <c r="D4894" s="227">
        <v>258.47000000000003</v>
      </c>
      <c r="E4894" s="227" t="s">
        <v>147</v>
      </c>
      <c r="F4894" s="157" t="s">
        <v>148</v>
      </c>
      <c r="G4894" s="157" t="s">
        <v>80</v>
      </c>
      <c r="H4894" s="157" t="s">
        <v>2742</v>
      </c>
      <c r="I4894" s="157" t="s">
        <v>82</v>
      </c>
      <c r="J4894" s="157" t="s">
        <v>2743</v>
      </c>
    </row>
    <row r="4895" spans="1:10" x14ac:dyDescent="0.35">
      <c r="A4895" s="157" t="s">
        <v>10</v>
      </c>
      <c r="B4895" s="157" t="s">
        <v>2740</v>
      </c>
      <c r="C4895" s="227" t="s">
        <v>3184</v>
      </c>
      <c r="D4895" s="227">
        <v>1949.44</v>
      </c>
      <c r="E4895" s="227" t="s">
        <v>215</v>
      </c>
      <c r="F4895" s="157" t="s">
        <v>216</v>
      </c>
      <c r="G4895" s="157" t="s">
        <v>80</v>
      </c>
      <c r="H4895" s="157" t="s">
        <v>2742</v>
      </c>
      <c r="I4895" s="157" t="s">
        <v>82</v>
      </c>
      <c r="J4895" s="157" t="s">
        <v>2743</v>
      </c>
    </row>
    <row r="4896" spans="1:10" x14ac:dyDescent="0.35">
      <c r="A4896" s="157" t="s">
        <v>10</v>
      </c>
      <c r="B4896" s="157" t="s">
        <v>2740</v>
      </c>
      <c r="C4896" s="227" t="s">
        <v>3185</v>
      </c>
      <c r="D4896" s="227">
        <v>222.99</v>
      </c>
      <c r="E4896" s="227" t="s">
        <v>215</v>
      </c>
      <c r="F4896" s="157" t="s">
        <v>216</v>
      </c>
      <c r="G4896" s="157" t="s">
        <v>80</v>
      </c>
      <c r="H4896" s="157" t="s">
        <v>2742</v>
      </c>
      <c r="I4896" s="157" t="s">
        <v>82</v>
      </c>
      <c r="J4896" s="157" t="s">
        <v>2743</v>
      </c>
    </row>
    <row r="4897" spans="1:10" x14ac:dyDescent="0.35">
      <c r="A4897" s="157" t="s">
        <v>10</v>
      </c>
      <c r="B4897" s="157" t="s">
        <v>2740</v>
      </c>
      <c r="C4897" s="227" t="s">
        <v>3186</v>
      </c>
      <c r="D4897" s="227">
        <v>502.17</v>
      </c>
      <c r="E4897" s="227" t="s">
        <v>112</v>
      </c>
      <c r="F4897" s="157" t="s">
        <v>113</v>
      </c>
      <c r="G4897" s="157" t="s">
        <v>80</v>
      </c>
      <c r="H4897" s="157" t="s">
        <v>2742</v>
      </c>
      <c r="I4897" s="157" t="s">
        <v>82</v>
      </c>
      <c r="J4897" s="157" t="s">
        <v>2743</v>
      </c>
    </row>
    <row r="4898" spans="1:10" x14ac:dyDescent="0.35">
      <c r="A4898" s="157" t="s">
        <v>10</v>
      </c>
      <c r="B4898" s="157" t="s">
        <v>2740</v>
      </c>
      <c r="C4898" s="227" t="s">
        <v>3187</v>
      </c>
      <c r="D4898" s="227">
        <v>1806.71</v>
      </c>
      <c r="E4898" s="227" t="s">
        <v>265</v>
      </c>
      <c r="F4898" s="157" t="s">
        <v>266</v>
      </c>
      <c r="G4898" s="157" t="s">
        <v>73</v>
      </c>
      <c r="H4898" s="157" t="s">
        <v>1632</v>
      </c>
      <c r="I4898" s="157" t="s">
        <v>82</v>
      </c>
      <c r="J4898" s="157" t="s">
        <v>1633</v>
      </c>
    </row>
    <row r="4899" spans="1:10" x14ac:dyDescent="0.35">
      <c r="A4899" s="157" t="s">
        <v>10</v>
      </c>
      <c r="B4899" s="157" t="s">
        <v>2740</v>
      </c>
      <c r="C4899" s="227" t="s">
        <v>3188</v>
      </c>
      <c r="D4899" s="227">
        <v>122.79</v>
      </c>
      <c r="E4899" s="227" t="s">
        <v>89</v>
      </c>
      <c r="F4899" s="157" t="s">
        <v>90</v>
      </c>
      <c r="G4899" s="157" t="s">
        <v>80</v>
      </c>
      <c r="H4899" s="157" t="s">
        <v>1632</v>
      </c>
      <c r="I4899" s="157" t="s">
        <v>82</v>
      </c>
      <c r="J4899" s="157" t="s">
        <v>1633</v>
      </c>
    </row>
    <row r="4900" spans="1:10" x14ac:dyDescent="0.35">
      <c r="A4900" s="157" t="s">
        <v>10</v>
      </c>
      <c r="B4900" s="157" t="s">
        <v>2740</v>
      </c>
      <c r="C4900" s="227" t="s">
        <v>3189</v>
      </c>
      <c r="D4900" s="227">
        <v>132</v>
      </c>
      <c r="E4900" s="227" t="s">
        <v>89</v>
      </c>
      <c r="F4900" s="157" t="s">
        <v>90</v>
      </c>
      <c r="G4900" s="157" t="s">
        <v>80</v>
      </c>
      <c r="H4900" s="157" t="s">
        <v>1632</v>
      </c>
      <c r="I4900" s="157" t="s">
        <v>82</v>
      </c>
      <c r="J4900" s="157" t="s">
        <v>1633</v>
      </c>
    </row>
    <row r="4901" spans="1:10" x14ac:dyDescent="0.35">
      <c r="A4901" s="157" t="s">
        <v>10</v>
      </c>
      <c r="B4901" s="157" t="s">
        <v>2740</v>
      </c>
      <c r="C4901" s="227" t="s">
        <v>3190</v>
      </c>
      <c r="D4901" s="227">
        <v>26.51</v>
      </c>
      <c r="E4901" s="227" t="s">
        <v>159</v>
      </c>
      <c r="F4901" s="157" t="s">
        <v>160</v>
      </c>
      <c r="G4901" s="157" t="s">
        <v>80</v>
      </c>
      <c r="H4901" s="157" t="s">
        <v>1632</v>
      </c>
      <c r="I4901" s="157" t="s">
        <v>82</v>
      </c>
      <c r="J4901" s="157" t="s">
        <v>1633</v>
      </c>
    </row>
    <row r="4902" spans="1:10" x14ac:dyDescent="0.35">
      <c r="A4902" s="157" t="s">
        <v>10</v>
      </c>
      <c r="B4902" s="157" t="s">
        <v>2740</v>
      </c>
      <c r="C4902" s="227" t="s">
        <v>3191</v>
      </c>
      <c r="D4902" s="227">
        <v>82.11</v>
      </c>
      <c r="E4902" s="227" t="s">
        <v>177</v>
      </c>
      <c r="F4902" s="157" t="s">
        <v>178</v>
      </c>
      <c r="G4902" s="157" t="s">
        <v>179</v>
      </c>
      <c r="H4902" s="157" t="s">
        <v>1632</v>
      </c>
      <c r="I4902" s="157" t="s">
        <v>82</v>
      </c>
      <c r="J4902" s="157" t="s">
        <v>1633</v>
      </c>
    </row>
    <row r="4903" spans="1:10" x14ac:dyDescent="0.35">
      <c r="A4903" s="157" t="s">
        <v>10</v>
      </c>
      <c r="B4903" s="157" t="s">
        <v>2740</v>
      </c>
      <c r="C4903" s="227" t="s">
        <v>3192</v>
      </c>
      <c r="D4903" s="227">
        <v>128.28</v>
      </c>
      <c r="E4903" s="227" t="s">
        <v>306</v>
      </c>
      <c r="F4903" s="157" t="s">
        <v>307</v>
      </c>
      <c r="G4903" s="157" t="s">
        <v>73</v>
      </c>
      <c r="H4903" s="157" t="s">
        <v>1632</v>
      </c>
      <c r="I4903" s="157" t="s">
        <v>82</v>
      </c>
      <c r="J4903" s="157" t="s">
        <v>1633</v>
      </c>
    </row>
    <row r="4904" spans="1:10" x14ac:dyDescent="0.35">
      <c r="A4904" s="157" t="s">
        <v>10</v>
      </c>
      <c r="B4904" s="157" t="s">
        <v>2740</v>
      </c>
      <c r="C4904" s="227" t="s">
        <v>3193</v>
      </c>
      <c r="D4904" s="227">
        <v>208.42</v>
      </c>
      <c r="E4904" s="227" t="s">
        <v>95</v>
      </c>
      <c r="F4904" s="157" t="s">
        <v>96</v>
      </c>
      <c r="G4904" s="157" t="s">
        <v>80</v>
      </c>
      <c r="H4904" s="157" t="s">
        <v>1632</v>
      </c>
      <c r="I4904" s="157" t="s">
        <v>82</v>
      </c>
      <c r="J4904" s="157" t="s">
        <v>1633</v>
      </c>
    </row>
    <row r="4905" spans="1:10" x14ac:dyDescent="0.35">
      <c r="A4905" s="157" t="s">
        <v>10</v>
      </c>
      <c r="B4905" s="157" t="s">
        <v>2740</v>
      </c>
      <c r="C4905" s="227" t="s">
        <v>3194</v>
      </c>
      <c r="D4905" s="227">
        <v>83.96</v>
      </c>
      <c r="E4905" s="227" t="s">
        <v>92</v>
      </c>
      <c r="F4905" s="157" t="s">
        <v>93</v>
      </c>
      <c r="G4905" s="157" t="s">
        <v>80</v>
      </c>
      <c r="H4905" s="157" t="s">
        <v>2742</v>
      </c>
      <c r="I4905" s="157" t="s">
        <v>82</v>
      </c>
      <c r="J4905" s="157" t="s">
        <v>2743</v>
      </c>
    </row>
    <row r="4906" spans="1:10" x14ac:dyDescent="0.35">
      <c r="A4906" s="157" t="s">
        <v>10</v>
      </c>
      <c r="B4906" s="157" t="s">
        <v>2740</v>
      </c>
      <c r="C4906" s="227" t="s">
        <v>3195</v>
      </c>
      <c r="D4906" s="227">
        <v>295.39</v>
      </c>
      <c r="E4906" s="227" t="s">
        <v>65</v>
      </c>
      <c r="F4906" s="157" t="s">
        <v>66</v>
      </c>
      <c r="G4906" s="157" t="s">
        <v>80</v>
      </c>
      <c r="H4906" s="157" t="s">
        <v>2742</v>
      </c>
      <c r="I4906" s="157" t="s">
        <v>82</v>
      </c>
      <c r="J4906" s="157" t="s">
        <v>2743</v>
      </c>
    </row>
    <row r="4907" spans="1:10" x14ac:dyDescent="0.35">
      <c r="A4907" s="157" t="s">
        <v>10</v>
      </c>
      <c r="B4907" s="157" t="s">
        <v>2740</v>
      </c>
      <c r="C4907" s="227" t="s">
        <v>3196</v>
      </c>
      <c r="D4907" s="227">
        <v>214.88</v>
      </c>
      <c r="E4907" s="227" t="s">
        <v>165</v>
      </c>
      <c r="F4907" s="157" t="s">
        <v>166</v>
      </c>
      <c r="G4907" s="157" t="s">
        <v>80</v>
      </c>
      <c r="H4907" s="157" t="s">
        <v>2742</v>
      </c>
      <c r="I4907" s="157" t="s">
        <v>82</v>
      </c>
      <c r="J4907" s="157" t="s">
        <v>2743</v>
      </c>
    </row>
    <row r="4908" spans="1:10" x14ac:dyDescent="0.35">
      <c r="A4908" s="157" t="s">
        <v>10</v>
      </c>
      <c r="B4908" s="157" t="s">
        <v>2740</v>
      </c>
      <c r="C4908" s="227" t="s">
        <v>3197</v>
      </c>
      <c r="D4908" s="227">
        <v>189.52</v>
      </c>
      <c r="E4908" s="227" t="s">
        <v>65</v>
      </c>
      <c r="F4908" s="157" t="s">
        <v>66</v>
      </c>
      <c r="G4908" s="157" t="s">
        <v>80</v>
      </c>
      <c r="H4908" s="157" t="s">
        <v>2742</v>
      </c>
      <c r="I4908" s="157" t="s">
        <v>82</v>
      </c>
      <c r="J4908" s="157" t="s">
        <v>2743</v>
      </c>
    </row>
    <row r="4909" spans="1:10" x14ac:dyDescent="0.35">
      <c r="A4909" s="157" t="s">
        <v>10</v>
      </c>
      <c r="B4909" s="157" t="s">
        <v>2740</v>
      </c>
      <c r="C4909" s="227" t="s">
        <v>3198</v>
      </c>
      <c r="D4909" s="227">
        <v>210.57</v>
      </c>
      <c r="E4909" s="227" t="s">
        <v>65</v>
      </c>
      <c r="F4909" s="157" t="s">
        <v>66</v>
      </c>
      <c r="G4909" s="157" t="s">
        <v>80</v>
      </c>
      <c r="H4909" s="157" t="s">
        <v>2742</v>
      </c>
      <c r="I4909" s="157" t="s">
        <v>82</v>
      </c>
      <c r="J4909" s="157" t="s">
        <v>2743</v>
      </c>
    </row>
    <row r="4910" spans="1:10" x14ac:dyDescent="0.35">
      <c r="A4910" s="157" t="s">
        <v>10</v>
      </c>
      <c r="B4910" s="157" t="s">
        <v>2740</v>
      </c>
      <c r="C4910" s="227" t="s">
        <v>3199</v>
      </c>
      <c r="D4910" s="227">
        <v>149.94</v>
      </c>
      <c r="E4910" s="227" t="s">
        <v>65</v>
      </c>
      <c r="F4910" s="157" t="s">
        <v>66</v>
      </c>
      <c r="G4910" s="157" t="s">
        <v>80</v>
      </c>
      <c r="H4910" s="157" t="s">
        <v>2742</v>
      </c>
      <c r="I4910" s="157" t="s">
        <v>82</v>
      </c>
      <c r="J4910" s="157" t="s">
        <v>2743</v>
      </c>
    </row>
    <row r="4911" spans="1:10" x14ac:dyDescent="0.35">
      <c r="A4911" s="157" t="s">
        <v>10</v>
      </c>
      <c r="B4911" s="157" t="s">
        <v>2740</v>
      </c>
      <c r="C4911" s="227" t="s">
        <v>3200</v>
      </c>
      <c r="D4911" s="227">
        <v>149.94</v>
      </c>
      <c r="E4911" s="227" t="s">
        <v>61</v>
      </c>
      <c r="F4911" s="157" t="s">
        <v>62</v>
      </c>
      <c r="G4911" s="157" t="s">
        <v>80</v>
      </c>
      <c r="H4911" s="157" t="s">
        <v>2742</v>
      </c>
      <c r="I4911" s="157" t="s">
        <v>82</v>
      </c>
      <c r="J4911" s="157" t="s">
        <v>2743</v>
      </c>
    </row>
    <row r="4912" spans="1:10" x14ac:dyDescent="0.35">
      <c r="A4912" s="157" t="s">
        <v>10</v>
      </c>
      <c r="B4912" s="157" t="s">
        <v>2740</v>
      </c>
      <c r="C4912" s="227" t="s">
        <v>3201</v>
      </c>
      <c r="D4912" s="227">
        <v>149.94</v>
      </c>
      <c r="E4912" s="227" t="s">
        <v>61</v>
      </c>
      <c r="F4912" s="157" t="s">
        <v>62</v>
      </c>
      <c r="G4912" s="157" t="s">
        <v>80</v>
      </c>
      <c r="H4912" s="157" t="s">
        <v>2742</v>
      </c>
      <c r="I4912" s="157" t="s">
        <v>82</v>
      </c>
      <c r="J4912" s="157" t="s">
        <v>2743</v>
      </c>
    </row>
    <row r="4913" spans="1:10" x14ac:dyDescent="0.35">
      <c r="A4913" s="157" t="s">
        <v>10</v>
      </c>
      <c r="B4913" s="157" t="s">
        <v>2740</v>
      </c>
      <c r="C4913" s="227" t="s">
        <v>3202</v>
      </c>
      <c r="D4913" s="227">
        <v>149.62</v>
      </c>
      <c r="E4913" s="227" t="s">
        <v>61</v>
      </c>
      <c r="F4913" s="157" t="s">
        <v>62</v>
      </c>
      <c r="G4913" s="157" t="s">
        <v>80</v>
      </c>
      <c r="H4913" s="157" t="s">
        <v>2742</v>
      </c>
      <c r="I4913" s="157" t="s">
        <v>82</v>
      </c>
      <c r="J4913" s="157" t="s">
        <v>2743</v>
      </c>
    </row>
    <row r="4914" spans="1:10" x14ac:dyDescent="0.35">
      <c r="A4914" s="157" t="s">
        <v>10</v>
      </c>
      <c r="B4914" s="157" t="s">
        <v>2740</v>
      </c>
      <c r="C4914" s="227" t="s">
        <v>3203</v>
      </c>
      <c r="D4914" s="227">
        <v>158.4</v>
      </c>
      <c r="E4914" s="227" t="s">
        <v>147</v>
      </c>
      <c r="F4914" s="157" t="s">
        <v>148</v>
      </c>
      <c r="G4914" s="157" t="s">
        <v>80</v>
      </c>
      <c r="H4914" s="157" t="s">
        <v>2742</v>
      </c>
      <c r="I4914" s="157" t="s">
        <v>82</v>
      </c>
      <c r="J4914" s="157" t="s">
        <v>2743</v>
      </c>
    </row>
    <row r="4915" spans="1:10" x14ac:dyDescent="0.35">
      <c r="A4915" s="157" t="s">
        <v>10</v>
      </c>
      <c r="B4915" s="157" t="s">
        <v>2740</v>
      </c>
      <c r="C4915" s="227" t="s">
        <v>3204</v>
      </c>
      <c r="D4915" s="227">
        <v>562.02</v>
      </c>
      <c r="E4915" s="227" t="s">
        <v>75</v>
      </c>
      <c r="F4915" s="157" t="s">
        <v>76</v>
      </c>
      <c r="G4915" s="157" t="s">
        <v>73</v>
      </c>
      <c r="H4915" s="157" t="s">
        <v>2742</v>
      </c>
      <c r="I4915" s="157" t="s">
        <v>82</v>
      </c>
      <c r="J4915" s="157" t="s">
        <v>2743</v>
      </c>
    </row>
    <row r="4916" spans="1:10" x14ac:dyDescent="0.35">
      <c r="A4916" s="157" t="s">
        <v>10</v>
      </c>
      <c r="B4916" s="157" t="s">
        <v>2740</v>
      </c>
      <c r="C4916" s="227" t="s">
        <v>3205</v>
      </c>
      <c r="D4916" s="227">
        <v>163</v>
      </c>
      <c r="E4916" s="227" t="s">
        <v>147</v>
      </c>
      <c r="F4916" s="157" t="s">
        <v>148</v>
      </c>
      <c r="G4916" s="157" t="s">
        <v>80</v>
      </c>
      <c r="H4916" s="157" t="s">
        <v>2742</v>
      </c>
      <c r="I4916" s="157" t="s">
        <v>82</v>
      </c>
      <c r="J4916" s="157" t="s">
        <v>2743</v>
      </c>
    </row>
    <row r="4917" spans="1:10" x14ac:dyDescent="0.35">
      <c r="A4917" s="157" t="s">
        <v>10</v>
      </c>
      <c r="B4917" s="157" t="s">
        <v>2740</v>
      </c>
      <c r="C4917" s="227" t="s">
        <v>3206</v>
      </c>
      <c r="D4917" s="227">
        <v>163</v>
      </c>
      <c r="E4917" s="227" t="s">
        <v>147</v>
      </c>
      <c r="F4917" s="157" t="s">
        <v>148</v>
      </c>
      <c r="G4917" s="157" t="s">
        <v>80</v>
      </c>
      <c r="H4917" s="157" t="s">
        <v>2742</v>
      </c>
      <c r="I4917" s="157" t="s">
        <v>82</v>
      </c>
      <c r="J4917" s="157" t="s">
        <v>2743</v>
      </c>
    </row>
    <row r="4918" spans="1:10" x14ac:dyDescent="0.35">
      <c r="A4918" s="157" t="s">
        <v>10</v>
      </c>
      <c r="B4918" s="157" t="s">
        <v>2740</v>
      </c>
      <c r="C4918" s="227" t="s">
        <v>3207</v>
      </c>
      <c r="D4918" s="227">
        <v>163</v>
      </c>
      <c r="E4918" s="227" t="s">
        <v>147</v>
      </c>
      <c r="F4918" s="157" t="s">
        <v>148</v>
      </c>
      <c r="G4918" s="157" t="s">
        <v>80</v>
      </c>
      <c r="H4918" s="157" t="s">
        <v>2742</v>
      </c>
      <c r="I4918" s="157" t="s">
        <v>82</v>
      </c>
      <c r="J4918" s="157" t="s">
        <v>2743</v>
      </c>
    </row>
    <row r="4919" spans="1:10" x14ac:dyDescent="0.35">
      <c r="A4919" s="157" t="s">
        <v>10</v>
      </c>
      <c r="B4919" s="157" t="s">
        <v>2740</v>
      </c>
      <c r="C4919" s="227" t="s">
        <v>3208</v>
      </c>
      <c r="D4919" s="227">
        <v>577.38</v>
      </c>
      <c r="E4919" s="227" t="s">
        <v>75</v>
      </c>
      <c r="F4919" s="157" t="s">
        <v>76</v>
      </c>
      <c r="G4919" s="157" t="s">
        <v>73</v>
      </c>
      <c r="H4919" s="157" t="s">
        <v>2742</v>
      </c>
      <c r="I4919" s="157" t="s">
        <v>82</v>
      </c>
      <c r="J4919" s="157" t="s">
        <v>2743</v>
      </c>
    </row>
    <row r="4920" spans="1:10" x14ac:dyDescent="0.35">
      <c r="A4920" s="157" t="s">
        <v>10</v>
      </c>
      <c r="B4920" s="157" t="s">
        <v>2740</v>
      </c>
      <c r="C4920" s="227" t="s">
        <v>3209</v>
      </c>
      <c r="D4920" s="227">
        <v>157.69</v>
      </c>
      <c r="E4920" s="227" t="s">
        <v>147</v>
      </c>
      <c r="F4920" s="157" t="s">
        <v>148</v>
      </c>
      <c r="G4920" s="157" t="s">
        <v>80</v>
      </c>
      <c r="H4920" s="157" t="s">
        <v>2742</v>
      </c>
      <c r="I4920" s="157" t="s">
        <v>82</v>
      </c>
      <c r="J4920" s="157" t="s">
        <v>2743</v>
      </c>
    </row>
    <row r="4921" spans="1:10" x14ac:dyDescent="0.35">
      <c r="A4921" s="157" t="s">
        <v>10</v>
      </c>
      <c r="B4921" s="157" t="s">
        <v>2740</v>
      </c>
      <c r="C4921" s="227" t="s">
        <v>3210</v>
      </c>
      <c r="D4921" s="227">
        <v>591.29999999999995</v>
      </c>
      <c r="E4921" s="227" t="s">
        <v>75</v>
      </c>
      <c r="F4921" s="157" t="s">
        <v>76</v>
      </c>
      <c r="G4921" s="157" t="s">
        <v>73</v>
      </c>
      <c r="H4921" s="157" t="s">
        <v>2742</v>
      </c>
      <c r="I4921" s="157" t="s">
        <v>82</v>
      </c>
      <c r="J4921" s="157" t="s">
        <v>2743</v>
      </c>
    </row>
    <row r="4922" spans="1:10" x14ac:dyDescent="0.35">
      <c r="A4922" s="157" t="s">
        <v>10</v>
      </c>
      <c r="B4922" s="157" t="s">
        <v>2740</v>
      </c>
      <c r="C4922" s="227" t="s">
        <v>3211</v>
      </c>
      <c r="D4922" s="227">
        <v>149.56</v>
      </c>
      <c r="E4922" s="227" t="s">
        <v>61</v>
      </c>
      <c r="F4922" s="157" t="s">
        <v>62</v>
      </c>
      <c r="G4922" s="157" t="s">
        <v>80</v>
      </c>
      <c r="H4922" s="157" t="s">
        <v>2742</v>
      </c>
      <c r="I4922" s="157" t="s">
        <v>82</v>
      </c>
      <c r="J4922" s="157" t="s">
        <v>2743</v>
      </c>
    </row>
    <row r="4923" spans="1:10" x14ac:dyDescent="0.35">
      <c r="A4923" s="157" t="s">
        <v>10</v>
      </c>
      <c r="B4923" s="157" t="s">
        <v>2740</v>
      </c>
      <c r="C4923" s="227" t="s">
        <v>3212</v>
      </c>
      <c r="D4923" s="227">
        <v>149.57</v>
      </c>
      <c r="E4923" s="227" t="s">
        <v>61</v>
      </c>
      <c r="F4923" s="157" t="s">
        <v>62</v>
      </c>
      <c r="G4923" s="157" t="s">
        <v>80</v>
      </c>
      <c r="H4923" s="157" t="s">
        <v>2742</v>
      </c>
      <c r="I4923" s="157" t="s">
        <v>82</v>
      </c>
      <c r="J4923" s="157" t="s">
        <v>2743</v>
      </c>
    </row>
    <row r="4924" spans="1:10" x14ac:dyDescent="0.35">
      <c r="A4924" s="157" t="s">
        <v>10</v>
      </c>
      <c r="B4924" s="157" t="s">
        <v>2740</v>
      </c>
      <c r="C4924" s="227" t="s">
        <v>3213</v>
      </c>
      <c r="D4924" s="227">
        <v>254.84</v>
      </c>
      <c r="E4924" s="227" t="s">
        <v>215</v>
      </c>
      <c r="F4924" s="157" t="s">
        <v>216</v>
      </c>
      <c r="G4924" s="157" t="s">
        <v>80</v>
      </c>
      <c r="H4924" s="157" t="s">
        <v>2742</v>
      </c>
      <c r="I4924" s="157" t="s">
        <v>82</v>
      </c>
      <c r="J4924" s="157" t="s">
        <v>2743</v>
      </c>
    </row>
    <row r="4925" spans="1:10" x14ac:dyDescent="0.35">
      <c r="A4925" s="157" t="s">
        <v>10</v>
      </c>
      <c r="B4925" s="157" t="s">
        <v>2740</v>
      </c>
      <c r="C4925" s="227" t="s">
        <v>3214</v>
      </c>
      <c r="D4925" s="227">
        <v>157.72999999999999</v>
      </c>
      <c r="E4925" s="227" t="s">
        <v>61</v>
      </c>
      <c r="F4925" s="157" t="s">
        <v>62</v>
      </c>
      <c r="G4925" s="157" t="s">
        <v>80</v>
      </c>
      <c r="H4925" s="157" t="s">
        <v>2742</v>
      </c>
      <c r="I4925" s="157" t="s">
        <v>82</v>
      </c>
      <c r="J4925" s="157" t="s">
        <v>2743</v>
      </c>
    </row>
    <row r="4926" spans="1:10" x14ac:dyDescent="0.35">
      <c r="A4926" s="157" t="s">
        <v>10</v>
      </c>
      <c r="B4926" s="157" t="s">
        <v>2740</v>
      </c>
      <c r="C4926" s="227" t="s">
        <v>3215</v>
      </c>
      <c r="D4926" s="227">
        <v>149.62</v>
      </c>
      <c r="E4926" s="227" t="s">
        <v>61</v>
      </c>
      <c r="F4926" s="157" t="s">
        <v>62</v>
      </c>
      <c r="G4926" s="157" t="s">
        <v>80</v>
      </c>
      <c r="H4926" s="157" t="s">
        <v>2742</v>
      </c>
      <c r="I4926" s="157" t="s">
        <v>82</v>
      </c>
      <c r="J4926" s="157" t="s">
        <v>2743</v>
      </c>
    </row>
    <row r="4927" spans="1:10" x14ac:dyDescent="0.35">
      <c r="A4927" s="157" t="s">
        <v>10</v>
      </c>
      <c r="B4927" s="157" t="s">
        <v>2740</v>
      </c>
      <c r="C4927" s="227" t="s">
        <v>3216</v>
      </c>
      <c r="D4927" s="227">
        <v>158.4</v>
      </c>
      <c r="E4927" s="227" t="s">
        <v>147</v>
      </c>
      <c r="F4927" s="157" t="s">
        <v>148</v>
      </c>
      <c r="G4927" s="157" t="s">
        <v>80</v>
      </c>
      <c r="H4927" s="157" t="s">
        <v>2742</v>
      </c>
      <c r="I4927" s="157" t="s">
        <v>82</v>
      </c>
      <c r="J4927" s="157" t="s">
        <v>2743</v>
      </c>
    </row>
    <row r="4928" spans="1:10" x14ac:dyDescent="0.35">
      <c r="A4928" s="157" t="s">
        <v>10</v>
      </c>
      <c r="B4928" s="157" t="s">
        <v>2740</v>
      </c>
      <c r="C4928" s="227" t="s">
        <v>3217</v>
      </c>
      <c r="D4928" s="227">
        <v>158.4</v>
      </c>
      <c r="E4928" s="227" t="s">
        <v>147</v>
      </c>
      <c r="F4928" s="157" t="s">
        <v>148</v>
      </c>
      <c r="G4928" s="157" t="s">
        <v>80</v>
      </c>
      <c r="H4928" s="157" t="s">
        <v>2742</v>
      </c>
      <c r="I4928" s="157" t="s">
        <v>82</v>
      </c>
      <c r="J4928" s="157" t="s">
        <v>2743</v>
      </c>
    </row>
    <row r="4929" spans="1:10" x14ac:dyDescent="0.35">
      <c r="A4929" s="157" t="s">
        <v>10</v>
      </c>
      <c r="B4929" s="157" t="s">
        <v>2740</v>
      </c>
      <c r="C4929" s="227" t="s">
        <v>3218</v>
      </c>
      <c r="D4929" s="227">
        <v>149.62</v>
      </c>
      <c r="E4929" s="227" t="s">
        <v>61</v>
      </c>
      <c r="F4929" s="157" t="s">
        <v>62</v>
      </c>
      <c r="G4929" s="157" t="s">
        <v>80</v>
      </c>
      <c r="H4929" s="157" t="s">
        <v>2742</v>
      </c>
      <c r="I4929" s="157" t="s">
        <v>82</v>
      </c>
      <c r="J4929" s="157" t="s">
        <v>2743</v>
      </c>
    </row>
    <row r="4930" spans="1:10" x14ac:dyDescent="0.35">
      <c r="A4930" s="157" t="s">
        <v>10</v>
      </c>
      <c r="B4930" s="157" t="s">
        <v>2740</v>
      </c>
      <c r="C4930" s="227" t="s">
        <v>3219</v>
      </c>
      <c r="D4930" s="227">
        <v>157.72999999999999</v>
      </c>
      <c r="E4930" s="227" t="s">
        <v>61</v>
      </c>
      <c r="F4930" s="157" t="s">
        <v>62</v>
      </c>
      <c r="G4930" s="157" t="s">
        <v>62</v>
      </c>
      <c r="H4930" s="157" t="s">
        <v>2742</v>
      </c>
      <c r="I4930" s="157" t="s">
        <v>82</v>
      </c>
      <c r="J4930" s="157" t="s">
        <v>2743</v>
      </c>
    </row>
    <row r="4931" spans="1:10" x14ac:dyDescent="0.35">
      <c r="A4931" s="157" t="s">
        <v>10</v>
      </c>
      <c r="B4931" s="157" t="s">
        <v>2740</v>
      </c>
      <c r="C4931" s="227" t="s">
        <v>3220</v>
      </c>
      <c r="D4931" s="227">
        <v>276.02999999999997</v>
      </c>
      <c r="E4931" s="227" t="s">
        <v>65</v>
      </c>
      <c r="F4931" s="157" t="s">
        <v>66</v>
      </c>
      <c r="G4931" s="157" t="s">
        <v>80</v>
      </c>
      <c r="H4931" s="157" t="s">
        <v>2742</v>
      </c>
      <c r="I4931" s="157" t="s">
        <v>82</v>
      </c>
      <c r="J4931" s="157" t="s">
        <v>2743</v>
      </c>
    </row>
    <row r="4932" spans="1:10" x14ac:dyDescent="0.35">
      <c r="A4932" s="157" t="s">
        <v>10</v>
      </c>
      <c r="B4932" s="157" t="s">
        <v>2740</v>
      </c>
      <c r="C4932" s="227" t="s">
        <v>3221</v>
      </c>
      <c r="D4932" s="227">
        <v>149.56</v>
      </c>
      <c r="E4932" s="227" t="s">
        <v>65</v>
      </c>
      <c r="F4932" s="157" t="s">
        <v>66</v>
      </c>
      <c r="G4932" s="157" t="s">
        <v>67</v>
      </c>
      <c r="H4932" s="157" t="s">
        <v>2742</v>
      </c>
      <c r="I4932" s="157" t="s">
        <v>82</v>
      </c>
      <c r="J4932" s="157" t="s">
        <v>2743</v>
      </c>
    </row>
    <row r="4933" spans="1:10" x14ac:dyDescent="0.35">
      <c r="A4933" s="157" t="s">
        <v>10</v>
      </c>
      <c r="B4933" s="157" t="s">
        <v>2740</v>
      </c>
      <c r="C4933" s="227" t="s">
        <v>3222</v>
      </c>
      <c r="D4933" s="227">
        <v>149.57</v>
      </c>
      <c r="E4933" s="227" t="s">
        <v>61</v>
      </c>
      <c r="F4933" s="157" t="s">
        <v>62</v>
      </c>
      <c r="G4933" s="157" t="s">
        <v>62</v>
      </c>
      <c r="H4933" s="157" t="s">
        <v>2742</v>
      </c>
      <c r="I4933" s="157" t="s">
        <v>82</v>
      </c>
      <c r="J4933" s="157" t="s">
        <v>2743</v>
      </c>
    </row>
    <row r="4934" spans="1:10" x14ac:dyDescent="0.35">
      <c r="A4934" s="157" t="s">
        <v>10</v>
      </c>
      <c r="B4934" s="157" t="s">
        <v>2740</v>
      </c>
      <c r="C4934" s="227" t="s">
        <v>3223</v>
      </c>
      <c r="D4934" s="227">
        <v>157.69</v>
      </c>
      <c r="E4934" s="227" t="s">
        <v>147</v>
      </c>
      <c r="F4934" s="157" t="s">
        <v>148</v>
      </c>
      <c r="G4934" s="157" t="s">
        <v>80</v>
      </c>
      <c r="H4934" s="157" t="s">
        <v>2742</v>
      </c>
      <c r="I4934" s="157" t="s">
        <v>82</v>
      </c>
      <c r="J4934" s="157" t="s">
        <v>2743</v>
      </c>
    </row>
    <row r="4935" spans="1:10" x14ac:dyDescent="0.35">
      <c r="A4935" s="157" t="s">
        <v>10</v>
      </c>
      <c r="B4935" s="157" t="s">
        <v>2740</v>
      </c>
      <c r="C4935" s="227" t="s">
        <v>3224</v>
      </c>
      <c r="D4935" s="227">
        <v>591.26</v>
      </c>
      <c r="E4935" s="227" t="s">
        <v>75</v>
      </c>
      <c r="F4935" s="157" t="s">
        <v>76</v>
      </c>
      <c r="G4935" s="157" t="s">
        <v>73</v>
      </c>
      <c r="H4935" s="157" t="s">
        <v>2742</v>
      </c>
      <c r="I4935" s="157" t="s">
        <v>82</v>
      </c>
      <c r="J4935" s="157" t="s">
        <v>2743</v>
      </c>
    </row>
    <row r="4936" spans="1:10" x14ac:dyDescent="0.35">
      <c r="A4936" s="157" t="s">
        <v>10</v>
      </c>
      <c r="B4936" s="157" t="s">
        <v>2740</v>
      </c>
      <c r="C4936" s="227" t="s">
        <v>3225</v>
      </c>
      <c r="D4936" s="227">
        <v>163</v>
      </c>
      <c r="E4936" s="227" t="s">
        <v>147</v>
      </c>
      <c r="F4936" s="157" t="s">
        <v>148</v>
      </c>
      <c r="G4936" s="157" t="s">
        <v>80</v>
      </c>
      <c r="H4936" s="157" t="s">
        <v>2742</v>
      </c>
      <c r="I4936" s="157" t="s">
        <v>82</v>
      </c>
      <c r="J4936" s="157" t="s">
        <v>2743</v>
      </c>
    </row>
    <row r="4937" spans="1:10" x14ac:dyDescent="0.35">
      <c r="A4937" s="157" t="s">
        <v>10</v>
      </c>
      <c r="B4937" s="157" t="s">
        <v>2740</v>
      </c>
      <c r="C4937" s="227" t="s">
        <v>3226</v>
      </c>
      <c r="D4937" s="227">
        <v>576.92999999999995</v>
      </c>
      <c r="E4937" s="227" t="s">
        <v>75</v>
      </c>
      <c r="F4937" s="157" t="s">
        <v>76</v>
      </c>
      <c r="G4937" s="157" t="s">
        <v>73</v>
      </c>
      <c r="H4937" s="157" t="s">
        <v>2742</v>
      </c>
      <c r="I4937" s="157" t="s">
        <v>82</v>
      </c>
      <c r="J4937" s="157" t="s">
        <v>2743</v>
      </c>
    </row>
    <row r="4938" spans="1:10" x14ac:dyDescent="0.35">
      <c r="A4938" s="157" t="s">
        <v>10</v>
      </c>
      <c r="B4938" s="157" t="s">
        <v>2740</v>
      </c>
      <c r="C4938" s="227" t="s">
        <v>3227</v>
      </c>
      <c r="D4938" s="227">
        <v>163</v>
      </c>
      <c r="E4938" s="227" t="s">
        <v>147</v>
      </c>
      <c r="F4938" s="157" t="s">
        <v>148</v>
      </c>
      <c r="G4938" s="157" t="s">
        <v>80</v>
      </c>
      <c r="H4938" s="157" t="s">
        <v>2742</v>
      </c>
      <c r="I4938" s="157" t="s">
        <v>82</v>
      </c>
      <c r="J4938" s="157" t="s">
        <v>2743</v>
      </c>
    </row>
    <row r="4939" spans="1:10" x14ac:dyDescent="0.35">
      <c r="A4939" s="157" t="s">
        <v>10</v>
      </c>
      <c r="B4939" s="157" t="s">
        <v>2740</v>
      </c>
      <c r="C4939" s="227" t="s">
        <v>3228</v>
      </c>
      <c r="D4939" s="227">
        <v>163</v>
      </c>
      <c r="E4939" s="227" t="s">
        <v>147</v>
      </c>
      <c r="F4939" s="157" t="s">
        <v>148</v>
      </c>
      <c r="G4939" s="157" t="s">
        <v>80</v>
      </c>
      <c r="H4939" s="157" t="s">
        <v>2742</v>
      </c>
      <c r="I4939" s="157" t="s">
        <v>82</v>
      </c>
      <c r="J4939" s="157" t="s">
        <v>2743</v>
      </c>
    </row>
    <row r="4940" spans="1:10" x14ac:dyDescent="0.35">
      <c r="A4940" s="157" t="s">
        <v>10</v>
      </c>
      <c r="B4940" s="157" t="s">
        <v>2740</v>
      </c>
      <c r="C4940" s="227" t="s">
        <v>3229</v>
      </c>
      <c r="D4940" s="227">
        <v>158.4</v>
      </c>
      <c r="E4940" s="227" t="s">
        <v>147</v>
      </c>
      <c r="F4940" s="157" t="s">
        <v>148</v>
      </c>
      <c r="G4940" s="157" t="s">
        <v>80</v>
      </c>
      <c r="H4940" s="157" t="s">
        <v>2742</v>
      </c>
      <c r="I4940" s="157" t="s">
        <v>82</v>
      </c>
      <c r="J4940" s="157" t="s">
        <v>2743</v>
      </c>
    </row>
    <row r="4941" spans="1:10" x14ac:dyDescent="0.35">
      <c r="A4941" s="157" t="s">
        <v>10</v>
      </c>
      <c r="B4941" s="157" t="s">
        <v>2740</v>
      </c>
      <c r="C4941" s="227" t="s">
        <v>3230</v>
      </c>
      <c r="D4941" s="227">
        <v>560.53</v>
      </c>
      <c r="E4941" s="227" t="s">
        <v>75</v>
      </c>
      <c r="F4941" s="157" t="s">
        <v>76</v>
      </c>
      <c r="G4941" s="157" t="s">
        <v>73</v>
      </c>
      <c r="H4941" s="157" t="s">
        <v>2742</v>
      </c>
      <c r="I4941" s="157" t="s">
        <v>82</v>
      </c>
      <c r="J4941" s="157" t="s">
        <v>2743</v>
      </c>
    </row>
    <row r="4942" spans="1:10" x14ac:dyDescent="0.35">
      <c r="A4942" s="157" t="s">
        <v>10</v>
      </c>
      <c r="B4942" s="157" t="s">
        <v>2740</v>
      </c>
      <c r="C4942" s="227" t="s">
        <v>3231</v>
      </c>
      <c r="D4942" s="227">
        <v>149.62</v>
      </c>
      <c r="E4942" s="227" t="s">
        <v>275</v>
      </c>
      <c r="F4942" s="157" t="s">
        <v>276</v>
      </c>
      <c r="G4942" s="157" t="s">
        <v>80</v>
      </c>
      <c r="H4942" s="157" t="s">
        <v>2742</v>
      </c>
      <c r="I4942" s="157" t="s">
        <v>82</v>
      </c>
      <c r="J4942" s="157" t="s">
        <v>2743</v>
      </c>
    </row>
    <row r="4943" spans="1:10" x14ac:dyDescent="0.35">
      <c r="A4943" s="157" t="s">
        <v>10</v>
      </c>
      <c r="B4943" s="157" t="s">
        <v>2740</v>
      </c>
      <c r="C4943" s="227" t="s">
        <v>3232</v>
      </c>
      <c r="D4943" s="227">
        <v>149.94</v>
      </c>
      <c r="E4943" s="227" t="s">
        <v>275</v>
      </c>
      <c r="F4943" s="157" t="s">
        <v>276</v>
      </c>
      <c r="G4943" s="157" t="s">
        <v>80</v>
      </c>
      <c r="H4943" s="157" t="s">
        <v>2742</v>
      </c>
      <c r="I4943" s="157" t="s">
        <v>82</v>
      </c>
      <c r="J4943" s="157" t="s">
        <v>2743</v>
      </c>
    </row>
    <row r="4944" spans="1:10" x14ac:dyDescent="0.35">
      <c r="A4944" s="157" t="s">
        <v>10</v>
      </c>
      <c r="B4944" s="157" t="s">
        <v>2740</v>
      </c>
      <c r="C4944" s="227" t="s">
        <v>3233</v>
      </c>
      <c r="D4944" s="227">
        <v>149.94999999999999</v>
      </c>
      <c r="E4944" s="227" t="s">
        <v>275</v>
      </c>
      <c r="F4944" s="157" t="s">
        <v>276</v>
      </c>
      <c r="G4944" s="157" t="s">
        <v>80</v>
      </c>
      <c r="H4944" s="157" t="s">
        <v>2742</v>
      </c>
      <c r="I4944" s="157" t="s">
        <v>82</v>
      </c>
      <c r="J4944" s="157" t="s">
        <v>2743</v>
      </c>
    </row>
    <row r="4945" spans="1:10" x14ac:dyDescent="0.35">
      <c r="A4945" s="157" t="s">
        <v>10</v>
      </c>
      <c r="B4945" s="157" t="s">
        <v>2740</v>
      </c>
      <c r="C4945" s="227" t="s">
        <v>3234</v>
      </c>
      <c r="D4945" s="227">
        <v>149.94</v>
      </c>
      <c r="E4945" s="227" t="s">
        <v>275</v>
      </c>
      <c r="F4945" s="157" t="s">
        <v>276</v>
      </c>
      <c r="G4945" s="157" t="s">
        <v>80</v>
      </c>
      <c r="H4945" s="157" t="s">
        <v>2742</v>
      </c>
      <c r="I4945" s="157" t="s">
        <v>82</v>
      </c>
      <c r="J4945" s="157" t="s">
        <v>2743</v>
      </c>
    </row>
    <row r="4946" spans="1:10" x14ac:dyDescent="0.35">
      <c r="A4946" s="157" t="s">
        <v>10</v>
      </c>
      <c r="B4946" s="157" t="s">
        <v>2740</v>
      </c>
      <c r="C4946" s="227" t="s">
        <v>3235</v>
      </c>
      <c r="D4946" s="227">
        <v>149.94999999999999</v>
      </c>
      <c r="E4946" s="227" t="s">
        <v>275</v>
      </c>
      <c r="F4946" s="157" t="s">
        <v>276</v>
      </c>
      <c r="G4946" s="157" t="s">
        <v>80</v>
      </c>
      <c r="H4946" s="157" t="s">
        <v>2742</v>
      </c>
      <c r="I4946" s="157" t="s">
        <v>82</v>
      </c>
      <c r="J4946" s="157" t="s">
        <v>2743</v>
      </c>
    </row>
    <row r="4947" spans="1:10" x14ac:dyDescent="0.35">
      <c r="A4947" s="157" t="s">
        <v>10</v>
      </c>
      <c r="B4947" s="157" t="s">
        <v>2740</v>
      </c>
      <c r="C4947" s="227" t="s">
        <v>3236</v>
      </c>
      <c r="D4947" s="227">
        <v>149.94</v>
      </c>
      <c r="E4947" s="227" t="s">
        <v>275</v>
      </c>
      <c r="F4947" s="157" t="s">
        <v>276</v>
      </c>
      <c r="G4947" s="157" t="s">
        <v>80</v>
      </c>
      <c r="H4947" s="157" t="s">
        <v>2742</v>
      </c>
      <c r="I4947" s="157" t="s">
        <v>82</v>
      </c>
      <c r="J4947" s="157" t="s">
        <v>2743</v>
      </c>
    </row>
    <row r="4948" spans="1:10" x14ac:dyDescent="0.35">
      <c r="A4948" s="157" t="s">
        <v>10</v>
      </c>
      <c r="B4948" s="157" t="s">
        <v>2740</v>
      </c>
      <c r="C4948" s="227" t="s">
        <v>3237</v>
      </c>
      <c r="D4948" s="227">
        <v>149.94999999999999</v>
      </c>
      <c r="E4948" s="227" t="s">
        <v>275</v>
      </c>
      <c r="F4948" s="157" t="s">
        <v>276</v>
      </c>
      <c r="G4948" s="157" t="s">
        <v>80</v>
      </c>
      <c r="H4948" s="157" t="s">
        <v>2742</v>
      </c>
      <c r="I4948" s="157" t="s">
        <v>82</v>
      </c>
      <c r="J4948" s="157" t="s">
        <v>2743</v>
      </c>
    </row>
    <row r="4949" spans="1:10" x14ac:dyDescent="0.35">
      <c r="A4949" s="157" t="s">
        <v>10</v>
      </c>
      <c r="B4949" s="157" t="s">
        <v>2740</v>
      </c>
      <c r="C4949" s="227" t="s">
        <v>3238</v>
      </c>
      <c r="D4949" s="227">
        <v>149.94</v>
      </c>
      <c r="E4949" s="227" t="s">
        <v>275</v>
      </c>
      <c r="F4949" s="157" t="s">
        <v>276</v>
      </c>
      <c r="G4949" s="157" t="s">
        <v>80</v>
      </c>
      <c r="H4949" s="157" t="s">
        <v>2742</v>
      </c>
      <c r="I4949" s="157" t="s">
        <v>82</v>
      </c>
      <c r="J4949" s="157" t="s">
        <v>2743</v>
      </c>
    </row>
    <row r="4950" spans="1:10" x14ac:dyDescent="0.35">
      <c r="A4950" s="157" t="s">
        <v>10</v>
      </c>
      <c r="B4950" s="157" t="s">
        <v>2740</v>
      </c>
      <c r="C4950" s="227" t="s">
        <v>3239</v>
      </c>
      <c r="D4950" s="227">
        <v>214.9</v>
      </c>
      <c r="E4950" s="227" t="s">
        <v>65</v>
      </c>
      <c r="F4950" s="157" t="s">
        <v>66</v>
      </c>
      <c r="G4950" s="157" t="s">
        <v>67</v>
      </c>
      <c r="H4950" s="157" t="s">
        <v>2742</v>
      </c>
      <c r="I4950" s="157" t="s">
        <v>82</v>
      </c>
      <c r="J4950" s="157" t="s">
        <v>2743</v>
      </c>
    </row>
    <row r="4951" spans="1:10" x14ac:dyDescent="0.35">
      <c r="A4951" s="157" t="s">
        <v>10</v>
      </c>
      <c r="B4951" s="157" t="s">
        <v>2740</v>
      </c>
      <c r="C4951" s="227" t="s">
        <v>3240</v>
      </c>
      <c r="D4951" s="227">
        <v>149.94999999999999</v>
      </c>
      <c r="E4951" s="227" t="s">
        <v>65</v>
      </c>
      <c r="F4951" s="157" t="s">
        <v>66</v>
      </c>
      <c r="G4951" s="157" t="s">
        <v>80</v>
      </c>
      <c r="H4951" s="157" t="s">
        <v>2742</v>
      </c>
      <c r="I4951" s="157" t="s">
        <v>82</v>
      </c>
      <c r="J4951" s="157" t="s">
        <v>2743</v>
      </c>
    </row>
    <row r="4952" spans="1:10" x14ac:dyDescent="0.35">
      <c r="A4952" s="157" t="s">
        <v>10</v>
      </c>
      <c r="B4952" s="157" t="s">
        <v>2740</v>
      </c>
      <c r="C4952" s="227" t="s">
        <v>3241</v>
      </c>
      <c r="D4952" s="227">
        <v>164.53</v>
      </c>
      <c r="E4952" s="227" t="s">
        <v>275</v>
      </c>
      <c r="F4952" s="157" t="s">
        <v>276</v>
      </c>
      <c r="G4952" s="157" t="s">
        <v>80</v>
      </c>
      <c r="H4952" s="157" t="s">
        <v>2742</v>
      </c>
      <c r="I4952" s="157" t="s">
        <v>82</v>
      </c>
      <c r="J4952" s="157" t="s">
        <v>2743</v>
      </c>
    </row>
    <row r="4953" spans="1:10" x14ac:dyDescent="0.35">
      <c r="A4953" s="157" t="s">
        <v>10</v>
      </c>
      <c r="B4953" s="157" t="s">
        <v>2740</v>
      </c>
      <c r="C4953" s="227" t="s">
        <v>3242</v>
      </c>
      <c r="D4953" s="227">
        <v>186.83</v>
      </c>
      <c r="E4953" s="227" t="s">
        <v>65</v>
      </c>
      <c r="F4953" s="157" t="s">
        <v>66</v>
      </c>
      <c r="G4953" s="157" t="s">
        <v>80</v>
      </c>
      <c r="H4953" s="157" t="s">
        <v>2742</v>
      </c>
      <c r="I4953" s="157" t="s">
        <v>82</v>
      </c>
      <c r="J4953" s="157" t="s">
        <v>2743</v>
      </c>
    </row>
    <row r="4954" spans="1:10" x14ac:dyDescent="0.35">
      <c r="A4954" s="157" t="s">
        <v>10</v>
      </c>
      <c r="B4954" s="157" t="s">
        <v>2740</v>
      </c>
      <c r="C4954" s="227" t="s">
        <v>3243</v>
      </c>
      <c r="D4954" s="227">
        <v>195.35</v>
      </c>
      <c r="E4954" s="227" t="s">
        <v>65</v>
      </c>
      <c r="F4954" s="157" t="s">
        <v>66</v>
      </c>
      <c r="G4954" s="157" t="s">
        <v>80</v>
      </c>
      <c r="H4954" s="157" t="s">
        <v>2742</v>
      </c>
      <c r="I4954" s="157" t="s">
        <v>82</v>
      </c>
      <c r="J4954" s="157" t="s">
        <v>2743</v>
      </c>
    </row>
    <row r="4955" spans="1:10" x14ac:dyDescent="0.35">
      <c r="A4955" s="157" t="s">
        <v>10</v>
      </c>
      <c r="B4955" s="157" t="s">
        <v>2740</v>
      </c>
      <c r="C4955" s="227" t="s">
        <v>3244</v>
      </c>
      <c r="D4955" s="227">
        <v>699.01</v>
      </c>
      <c r="E4955" s="227" t="s">
        <v>203</v>
      </c>
      <c r="F4955" s="157" t="s">
        <v>204</v>
      </c>
      <c r="G4955" s="157" t="s">
        <v>73</v>
      </c>
      <c r="H4955" s="157" t="s">
        <v>2742</v>
      </c>
      <c r="I4955" s="157" t="s">
        <v>82</v>
      </c>
      <c r="J4955" s="157" t="s">
        <v>2743</v>
      </c>
    </row>
    <row r="4956" spans="1:10" x14ac:dyDescent="0.35">
      <c r="A4956" s="157" t="s">
        <v>10</v>
      </c>
      <c r="B4956" s="157" t="s">
        <v>2740</v>
      </c>
      <c r="C4956" s="227" t="s">
        <v>3245</v>
      </c>
      <c r="D4956" s="227">
        <v>39.01</v>
      </c>
      <c r="E4956" s="227" t="s">
        <v>55</v>
      </c>
      <c r="F4956" s="157" t="s">
        <v>56</v>
      </c>
      <c r="G4956" s="157" t="s">
        <v>13</v>
      </c>
      <c r="H4956" s="157" t="s">
        <v>57</v>
      </c>
      <c r="I4956" s="157" t="s">
        <v>15</v>
      </c>
      <c r="J4956" s="157" t="s">
        <v>58</v>
      </c>
    </row>
    <row r="4957" spans="1:10" x14ac:dyDescent="0.35">
      <c r="A4957" s="157" t="s">
        <v>10</v>
      </c>
      <c r="B4957" s="157" t="s">
        <v>2740</v>
      </c>
      <c r="C4957" s="227" t="s">
        <v>3246</v>
      </c>
      <c r="D4957" s="227">
        <v>37.56</v>
      </c>
      <c r="E4957" s="227" t="s">
        <v>33</v>
      </c>
      <c r="F4957" s="157" t="s">
        <v>34</v>
      </c>
      <c r="G4957" s="157" t="s">
        <v>13</v>
      </c>
      <c r="H4957" s="157" t="s">
        <v>14</v>
      </c>
      <c r="I4957" s="157" t="s">
        <v>15</v>
      </c>
      <c r="J4957" s="157" t="s">
        <v>16</v>
      </c>
    </row>
    <row r="4958" spans="1:10" x14ac:dyDescent="0.35">
      <c r="A4958" s="157" t="s">
        <v>10</v>
      </c>
      <c r="B4958" s="157" t="s">
        <v>2740</v>
      </c>
      <c r="C4958" s="227" t="s">
        <v>3247</v>
      </c>
      <c r="D4958" s="227">
        <v>104.29</v>
      </c>
      <c r="E4958" s="227" t="s">
        <v>33</v>
      </c>
      <c r="F4958" s="157" t="s">
        <v>34</v>
      </c>
      <c r="G4958" s="157" t="s">
        <v>13</v>
      </c>
      <c r="H4958" s="157" t="s">
        <v>14</v>
      </c>
      <c r="I4958" s="157" t="s">
        <v>15</v>
      </c>
      <c r="J4958" s="157" t="s">
        <v>16</v>
      </c>
    </row>
    <row r="4959" spans="1:10" x14ac:dyDescent="0.35">
      <c r="A4959" s="157" t="s">
        <v>10</v>
      </c>
      <c r="B4959" s="157" t="s">
        <v>2740</v>
      </c>
      <c r="C4959" s="227" t="s">
        <v>3248</v>
      </c>
      <c r="D4959" s="227">
        <v>499.75</v>
      </c>
      <c r="E4959" s="227" t="s">
        <v>18</v>
      </c>
      <c r="F4959" s="157" t="s">
        <v>19</v>
      </c>
      <c r="G4959" s="157" t="s">
        <v>13</v>
      </c>
      <c r="H4959" s="157" t="s">
        <v>14</v>
      </c>
      <c r="I4959" s="157" t="s">
        <v>15</v>
      </c>
      <c r="J4959" s="157" t="s">
        <v>16</v>
      </c>
    </row>
    <row r="4960" spans="1:10" x14ac:dyDescent="0.35">
      <c r="A4960" s="157" t="s">
        <v>10</v>
      </c>
      <c r="B4960" s="157" t="s">
        <v>2740</v>
      </c>
      <c r="C4960" s="227" t="s">
        <v>3249</v>
      </c>
      <c r="D4960" s="227">
        <v>579.08000000000004</v>
      </c>
      <c r="E4960" s="227" t="s">
        <v>18</v>
      </c>
      <c r="F4960" s="157" t="s">
        <v>19</v>
      </c>
      <c r="G4960" s="157" t="s">
        <v>13</v>
      </c>
      <c r="H4960" s="157" t="s">
        <v>14</v>
      </c>
      <c r="I4960" s="157" t="s">
        <v>15</v>
      </c>
      <c r="J4960" s="157" t="s">
        <v>16</v>
      </c>
    </row>
    <row r="4961" spans="1:10" x14ac:dyDescent="0.35">
      <c r="A4961" s="157" t="s">
        <v>10</v>
      </c>
      <c r="B4961" s="157" t="s">
        <v>2740</v>
      </c>
      <c r="C4961" s="227" t="s">
        <v>3250</v>
      </c>
      <c r="D4961" s="227">
        <v>673.24</v>
      </c>
      <c r="E4961" s="227" t="s">
        <v>18</v>
      </c>
      <c r="F4961" s="157" t="s">
        <v>19</v>
      </c>
      <c r="G4961" s="157" t="s">
        <v>13</v>
      </c>
      <c r="H4961" s="157" t="s">
        <v>14</v>
      </c>
      <c r="I4961" s="157" t="s">
        <v>15</v>
      </c>
      <c r="J4961" s="157" t="s">
        <v>16</v>
      </c>
    </row>
    <row r="4962" spans="1:10" x14ac:dyDescent="0.35">
      <c r="A4962" s="157" t="s">
        <v>10</v>
      </c>
      <c r="B4962" s="157" t="s">
        <v>2740</v>
      </c>
      <c r="C4962" s="227" t="s">
        <v>3251</v>
      </c>
      <c r="D4962" s="227">
        <v>626.54999999999995</v>
      </c>
      <c r="E4962" s="227" t="s">
        <v>18</v>
      </c>
      <c r="F4962" s="157" t="s">
        <v>19</v>
      </c>
      <c r="G4962" s="157" t="s">
        <v>13</v>
      </c>
      <c r="H4962" s="157" t="s">
        <v>14</v>
      </c>
      <c r="I4962" s="157" t="s">
        <v>15</v>
      </c>
      <c r="J4962" s="157" t="s">
        <v>16</v>
      </c>
    </row>
    <row r="4963" spans="1:10" x14ac:dyDescent="0.35">
      <c r="A4963" s="157" t="s">
        <v>10</v>
      </c>
      <c r="B4963" s="157" t="s">
        <v>2740</v>
      </c>
      <c r="C4963" s="227" t="s">
        <v>3252</v>
      </c>
      <c r="D4963" s="227">
        <v>504.33</v>
      </c>
      <c r="E4963" s="227" t="s">
        <v>18</v>
      </c>
      <c r="F4963" s="157" t="s">
        <v>19</v>
      </c>
      <c r="G4963" s="157" t="s">
        <v>13</v>
      </c>
      <c r="H4963" s="157" t="s">
        <v>14</v>
      </c>
      <c r="I4963" s="157" t="s">
        <v>15</v>
      </c>
      <c r="J4963" s="157" t="s">
        <v>16</v>
      </c>
    </row>
    <row r="4964" spans="1:10" x14ac:dyDescent="0.35">
      <c r="A4964" s="157" t="s">
        <v>10</v>
      </c>
      <c r="B4964" s="157" t="s">
        <v>2740</v>
      </c>
      <c r="C4964" s="227" t="s">
        <v>3253</v>
      </c>
      <c r="D4964" s="227">
        <v>602.32000000000005</v>
      </c>
      <c r="E4964" s="227" t="s">
        <v>18</v>
      </c>
      <c r="F4964" s="157" t="s">
        <v>19</v>
      </c>
      <c r="G4964" s="157" t="s">
        <v>13</v>
      </c>
      <c r="H4964" s="157" t="s">
        <v>14</v>
      </c>
      <c r="I4964" s="157" t="s">
        <v>15</v>
      </c>
      <c r="J4964" s="157" t="s">
        <v>16</v>
      </c>
    </row>
    <row r="4965" spans="1:10" x14ac:dyDescent="0.35">
      <c r="A4965" s="157" t="s">
        <v>10</v>
      </c>
      <c r="B4965" s="157" t="s">
        <v>2740</v>
      </c>
      <c r="C4965" s="227" t="s">
        <v>3254</v>
      </c>
      <c r="D4965" s="227">
        <v>673.03</v>
      </c>
      <c r="E4965" s="227" t="s">
        <v>18</v>
      </c>
      <c r="F4965" s="157" t="s">
        <v>19</v>
      </c>
      <c r="G4965" s="157" t="s">
        <v>13</v>
      </c>
      <c r="H4965" s="157" t="s">
        <v>14</v>
      </c>
      <c r="I4965" s="157" t="s">
        <v>15</v>
      </c>
      <c r="J4965" s="157" t="s">
        <v>16</v>
      </c>
    </row>
    <row r="4966" spans="1:10" x14ac:dyDescent="0.35">
      <c r="A4966" s="157" t="s">
        <v>10</v>
      </c>
      <c r="B4966" s="157" t="s">
        <v>2740</v>
      </c>
      <c r="C4966" s="227" t="s">
        <v>3255</v>
      </c>
      <c r="D4966" s="227">
        <v>755.86</v>
      </c>
      <c r="E4966" s="227" t="s">
        <v>18</v>
      </c>
      <c r="F4966" s="157" t="s">
        <v>19</v>
      </c>
      <c r="G4966" s="157" t="s">
        <v>13</v>
      </c>
      <c r="H4966" s="157" t="s">
        <v>14</v>
      </c>
      <c r="I4966" s="157" t="s">
        <v>15</v>
      </c>
      <c r="J4966" s="157" t="s">
        <v>16</v>
      </c>
    </row>
    <row r="4967" spans="1:10" x14ac:dyDescent="0.35">
      <c r="A4967" s="157" t="s">
        <v>10</v>
      </c>
      <c r="B4967" s="157" t="s">
        <v>2740</v>
      </c>
      <c r="C4967" s="227" t="s">
        <v>3256</v>
      </c>
      <c r="D4967" s="227">
        <v>950.54</v>
      </c>
      <c r="E4967" s="227" t="s">
        <v>18</v>
      </c>
      <c r="F4967" s="157" t="s">
        <v>19</v>
      </c>
      <c r="G4967" s="157" t="s">
        <v>13</v>
      </c>
      <c r="H4967" s="157" t="s">
        <v>14</v>
      </c>
      <c r="I4967" s="157" t="s">
        <v>15</v>
      </c>
      <c r="J4967" s="157" t="s">
        <v>16</v>
      </c>
    </row>
    <row r="4968" spans="1:10" x14ac:dyDescent="0.35">
      <c r="A4968" s="157" t="s">
        <v>10</v>
      </c>
      <c r="B4968" s="157" t="s">
        <v>2740</v>
      </c>
      <c r="C4968" s="227" t="s">
        <v>3257</v>
      </c>
      <c r="D4968" s="227">
        <v>210.39</v>
      </c>
      <c r="E4968" s="227" t="s">
        <v>45</v>
      </c>
      <c r="F4968" s="157" t="s">
        <v>46</v>
      </c>
      <c r="G4968" s="157" t="s">
        <v>13</v>
      </c>
      <c r="H4968" s="157" t="s">
        <v>14</v>
      </c>
      <c r="I4968" s="157" t="s">
        <v>15</v>
      </c>
      <c r="J4968" s="157" t="s">
        <v>16</v>
      </c>
    </row>
    <row r="4969" spans="1:10" x14ac:dyDescent="0.35">
      <c r="A4969" s="157" t="s">
        <v>10</v>
      </c>
      <c r="B4969" s="157" t="s">
        <v>2740</v>
      </c>
      <c r="C4969" s="227" t="s">
        <v>3258</v>
      </c>
      <c r="D4969" s="227">
        <v>76.400000000000006</v>
      </c>
      <c r="E4969" s="227" t="s">
        <v>511</v>
      </c>
      <c r="F4969" s="157" t="s">
        <v>512</v>
      </c>
      <c r="G4969" s="157" t="s">
        <v>13</v>
      </c>
      <c r="H4969" s="157" t="s">
        <v>14</v>
      </c>
      <c r="I4969" s="157" t="s">
        <v>15</v>
      </c>
      <c r="J4969" s="157" t="s">
        <v>16</v>
      </c>
    </row>
    <row r="4970" spans="1:10" x14ac:dyDescent="0.35">
      <c r="A4970" s="157" t="s">
        <v>10</v>
      </c>
      <c r="B4970" s="157" t="s">
        <v>2740</v>
      </c>
      <c r="C4970" s="227" t="s">
        <v>3259</v>
      </c>
      <c r="D4970" s="227">
        <v>210.39</v>
      </c>
      <c r="E4970" s="227" t="s">
        <v>47</v>
      </c>
      <c r="F4970" s="157" t="s">
        <v>48</v>
      </c>
      <c r="G4970" s="157" t="s">
        <v>13</v>
      </c>
      <c r="H4970" s="157" t="s">
        <v>14</v>
      </c>
      <c r="I4970" s="157" t="s">
        <v>15</v>
      </c>
      <c r="J4970" s="157" t="s">
        <v>16</v>
      </c>
    </row>
    <row r="4971" spans="1:10" x14ac:dyDescent="0.35">
      <c r="A4971" s="157" t="s">
        <v>10</v>
      </c>
      <c r="B4971" s="157" t="s">
        <v>2740</v>
      </c>
      <c r="C4971" s="227" t="s">
        <v>3260</v>
      </c>
      <c r="D4971" s="227">
        <v>100.9</v>
      </c>
      <c r="E4971" s="227" t="s">
        <v>194</v>
      </c>
      <c r="F4971" s="157" t="s">
        <v>195</v>
      </c>
      <c r="G4971" s="157" t="s">
        <v>13</v>
      </c>
      <c r="H4971" s="157" t="s">
        <v>192</v>
      </c>
      <c r="I4971" s="157" t="s">
        <v>180</v>
      </c>
      <c r="J4971" s="157" t="s">
        <v>193</v>
      </c>
    </row>
    <row r="4972" spans="1:10" x14ac:dyDescent="0.35">
      <c r="A4972" s="157" t="s">
        <v>10</v>
      </c>
      <c r="B4972" s="157" t="s">
        <v>2740</v>
      </c>
      <c r="C4972" s="227" t="s">
        <v>3261</v>
      </c>
      <c r="D4972" s="227">
        <v>272.39</v>
      </c>
      <c r="E4972" s="227" t="s">
        <v>28</v>
      </c>
      <c r="F4972" s="157" t="s">
        <v>29</v>
      </c>
      <c r="G4972" s="157" t="s">
        <v>13</v>
      </c>
      <c r="H4972" s="157" t="s">
        <v>14</v>
      </c>
      <c r="I4972" s="157" t="s">
        <v>15</v>
      </c>
      <c r="J4972" s="157" t="s">
        <v>16</v>
      </c>
    </row>
    <row r="4973" spans="1:10" x14ac:dyDescent="0.35">
      <c r="A4973" s="157" t="s">
        <v>10</v>
      </c>
      <c r="B4973" s="157" t="s">
        <v>2740</v>
      </c>
      <c r="C4973" s="227" t="s">
        <v>3262</v>
      </c>
      <c r="D4973" s="227">
        <v>293.58999999999997</v>
      </c>
      <c r="E4973" s="227" t="s">
        <v>28</v>
      </c>
      <c r="F4973" s="157" t="s">
        <v>29</v>
      </c>
      <c r="G4973" s="157" t="s">
        <v>13</v>
      </c>
      <c r="H4973" s="157" t="s">
        <v>14</v>
      </c>
      <c r="I4973" s="157" t="s">
        <v>15</v>
      </c>
      <c r="J4973" s="157" t="s">
        <v>16</v>
      </c>
    </row>
    <row r="4974" spans="1:10" x14ac:dyDescent="0.35">
      <c r="A4974" s="157" t="s">
        <v>10</v>
      </c>
      <c r="B4974" s="157" t="s">
        <v>2740</v>
      </c>
      <c r="C4974" s="227" t="s">
        <v>3263</v>
      </c>
      <c r="D4974" s="227">
        <v>24.76</v>
      </c>
      <c r="E4974" s="227" t="s">
        <v>28</v>
      </c>
      <c r="F4974" s="157" t="s">
        <v>29</v>
      </c>
      <c r="G4974" s="157" t="s">
        <v>13</v>
      </c>
      <c r="H4974" s="157" t="s">
        <v>14</v>
      </c>
      <c r="I4974" s="157" t="s">
        <v>15</v>
      </c>
      <c r="J4974" s="157" t="s">
        <v>16</v>
      </c>
    </row>
    <row r="4975" spans="1:10" x14ac:dyDescent="0.35">
      <c r="A4975" s="157" t="s">
        <v>10</v>
      </c>
      <c r="B4975" s="157" t="s">
        <v>2740</v>
      </c>
      <c r="C4975" s="227" t="s">
        <v>3264</v>
      </c>
      <c r="D4975" s="227">
        <v>221.71</v>
      </c>
      <c r="E4975" s="227" t="s">
        <v>36</v>
      </c>
      <c r="F4975" s="157" t="s">
        <v>37</v>
      </c>
      <c r="G4975" s="157" t="s">
        <v>13</v>
      </c>
      <c r="H4975" s="157" t="s">
        <v>14</v>
      </c>
      <c r="I4975" s="157" t="s">
        <v>15</v>
      </c>
      <c r="J4975" s="157" t="s">
        <v>16</v>
      </c>
    </row>
    <row r="4976" spans="1:10" x14ac:dyDescent="0.35">
      <c r="A4976" s="157" t="s">
        <v>10</v>
      </c>
      <c r="B4976" s="157" t="s">
        <v>2740</v>
      </c>
      <c r="C4976" s="227" t="s">
        <v>3265</v>
      </c>
      <c r="D4976" s="227">
        <v>94.93</v>
      </c>
      <c r="E4976" s="227" t="s">
        <v>36</v>
      </c>
      <c r="F4976" s="157" t="s">
        <v>37</v>
      </c>
      <c r="G4976" s="157" t="s">
        <v>13</v>
      </c>
      <c r="H4976" s="157" t="s">
        <v>14</v>
      </c>
      <c r="I4976" s="157" t="s">
        <v>15</v>
      </c>
      <c r="J4976" s="157" t="s">
        <v>16</v>
      </c>
    </row>
    <row r="4977" spans="1:10" x14ac:dyDescent="0.35">
      <c r="A4977" s="157" t="s">
        <v>10</v>
      </c>
      <c r="B4977" s="157" t="s">
        <v>2740</v>
      </c>
      <c r="C4977" s="227" t="s">
        <v>3266</v>
      </c>
      <c r="D4977" s="227">
        <v>94.82</v>
      </c>
      <c r="E4977" s="227" t="s">
        <v>36</v>
      </c>
      <c r="F4977" s="157" t="s">
        <v>37</v>
      </c>
      <c r="G4977" s="157" t="s">
        <v>13</v>
      </c>
      <c r="H4977" s="157" t="s">
        <v>14</v>
      </c>
      <c r="I4977" s="157" t="s">
        <v>15</v>
      </c>
      <c r="J4977" s="157" t="s">
        <v>16</v>
      </c>
    </row>
    <row r="4978" spans="1:10" x14ac:dyDescent="0.35">
      <c r="A4978" s="157" t="s">
        <v>10</v>
      </c>
      <c r="B4978" s="157" t="s">
        <v>2740</v>
      </c>
      <c r="C4978" s="227" t="s">
        <v>3267</v>
      </c>
      <c r="D4978" s="227">
        <v>166.47</v>
      </c>
      <c r="E4978" s="227" t="s">
        <v>50</v>
      </c>
      <c r="F4978" s="157" t="s">
        <v>51</v>
      </c>
      <c r="G4978" s="157" t="s">
        <v>13</v>
      </c>
      <c r="H4978" s="157" t="s">
        <v>14</v>
      </c>
      <c r="I4978" s="157" t="s">
        <v>15</v>
      </c>
      <c r="J4978" s="157" t="s">
        <v>16</v>
      </c>
    </row>
    <row r="4979" spans="1:10" x14ac:dyDescent="0.35">
      <c r="A4979" s="157" t="s">
        <v>10</v>
      </c>
      <c r="B4979" s="157" t="s">
        <v>2740</v>
      </c>
      <c r="C4979" s="227" t="s">
        <v>3268</v>
      </c>
      <c r="D4979" s="227">
        <v>471.75</v>
      </c>
      <c r="E4979" s="227" t="s">
        <v>75</v>
      </c>
      <c r="F4979" s="157" t="s">
        <v>76</v>
      </c>
      <c r="G4979" s="157" t="s">
        <v>73</v>
      </c>
      <c r="H4979" s="157" t="s">
        <v>1632</v>
      </c>
      <c r="I4979" s="157" t="s">
        <v>82</v>
      </c>
      <c r="J4979" s="157" t="s">
        <v>1633</v>
      </c>
    </row>
    <row r="4980" spans="1:10" x14ac:dyDescent="0.35">
      <c r="A4980" s="157" t="s">
        <v>10</v>
      </c>
      <c r="B4980" s="157" t="s">
        <v>2740</v>
      </c>
      <c r="C4980" s="227" t="s">
        <v>3269</v>
      </c>
      <c r="D4980" s="227">
        <v>351.62</v>
      </c>
      <c r="E4980" s="227" t="s">
        <v>147</v>
      </c>
      <c r="F4980" s="157" t="s">
        <v>148</v>
      </c>
      <c r="G4980" s="157" t="s">
        <v>80</v>
      </c>
      <c r="H4980" s="157" t="s">
        <v>1632</v>
      </c>
      <c r="I4980" s="157" t="s">
        <v>82</v>
      </c>
      <c r="J4980" s="157" t="s">
        <v>1633</v>
      </c>
    </row>
    <row r="4981" spans="1:10" x14ac:dyDescent="0.35">
      <c r="A4981" s="157" t="s">
        <v>10</v>
      </c>
      <c r="B4981" s="157" t="s">
        <v>2740</v>
      </c>
      <c r="C4981" s="227" t="s">
        <v>3270</v>
      </c>
      <c r="D4981" s="227">
        <v>107.73</v>
      </c>
      <c r="E4981" s="227" t="s">
        <v>147</v>
      </c>
      <c r="F4981" s="157" t="s">
        <v>148</v>
      </c>
      <c r="G4981" s="157" t="s">
        <v>80</v>
      </c>
      <c r="H4981" s="157" t="s">
        <v>1632</v>
      </c>
      <c r="I4981" s="157" t="s">
        <v>82</v>
      </c>
      <c r="J4981" s="157" t="s">
        <v>1633</v>
      </c>
    </row>
    <row r="4982" spans="1:10" x14ac:dyDescent="0.35">
      <c r="A4982" s="157" t="s">
        <v>10</v>
      </c>
      <c r="B4982" s="157" t="s">
        <v>2740</v>
      </c>
      <c r="C4982" s="227" t="s">
        <v>3271</v>
      </c>
      <c r="D4982" s="227">
        <v>107.73</v>
      </c>
      <c r="E4982" s="227" t="s">
        <v>147</v>
      </c>
      <c r="F4982" s="157" t="s">
        <v>148</v>
      </c>
      <c r="G4982" s="157" t="s">
        <v>80</v>
      </c>
      <c r="H4982" s="157" t="s">
        <v>1632</v>
      </c>
      <c r="I4982" s="157" t="s">
        <v>82</v>
      </c>
      <c r="J4982" s="157" t="s">
        <v>1633</v>
      </c>
    </row>
    <row r="4983" spans="1:10" x14ac:dyDescent="0.35">
      <c r="A4983" s="157" t="s">
        <v>10</v>
      </c>
      <c r="B4983" s="157" t="s">
        <v>2740</v>
      </c>
      <c r="C4983" s="227" t="s">
        <v>3272</v>
      </c>
      <c r="D4983" s="227">
        <v>475.57</v>
      </c>
      <c r="E4983" s="227" t="s">
        <v>75</v>
      </c>
      <c r="F4983" s="157" t="s">
        <v>76</v>
      </c>
      <c r="G4983" s="157" t="s">
        <v>73</v>
      </c>
      <c r="H4983" s="157" t="s">
        <v>1632</v>
      </c>
      <c r="I4983" s="157" t="s">
        <v>82</v>
      </c>
      <c r="J4983" s="157" t="s">
        <v>1633</v>
      </c>
    </row>
    <row r="4984" spans="1:10" x14ac:dyDescent="0.35">
      <c r="A4984" s="157" t="s">
        <v>10</v>
      </c>
      <c r="B4984" s="157" t="s">
        <v>2740</v>
      </c>
      <c r="C4984" s="227" t="s">
        <v>3273</v>
      </c>
      <c r="D4984" s="227">
        <v>259.74</v>
      </c>
      <c r="E4984" s="227" t="s">
        <v>147</v>
      </c>
      <c r="F4984" s="157" t="s">
        <v>148</v>
      </c>
      <c r="G4984" s="157" t="s">
        <v>80</v>
      </c>
      <c r="H4984" s="157" t="s">
        <v>1632</v>
      </c>
      <c r="I4984" s="157" t="s">
        <v>82</v>
      </c>
      <c r="J4984" s="157" t="s">
        <v>1633</v>
      </c>
    </row>
    <row r="4985" spans="1:10" x14ac:dyDescent="0.35">
      <c r="A4985" s="157" t="s">
        <v>10</v>
      </c>
      <c r="B4985" s="157" t="s">
        <v>2740</v>
      </c>
      <c r="C4985" s="227" t="s">
        <v>3274</v>
      </c>
      <c r="D4985" s="227">
        <v>425.95</v>
      </c>
      <c r="E4985" s="227" t="s">
        <v>95</v>
      </c>
      <c r="F4985" s="157" t="s">
        <v>96</v>
      </c>
      <c r="G4985" s="157" t="s">
        <v>80</v>
      </c>
      <c r="H4985" s="157" t="s">
        <v>1632</v>
      </c>
      <c r="I4985" s="157" t="s">
        <v>82</v>
      </c>
      <c r="J4985" s="157" t="s">
        <v>1633</v>
      </c>
    </row>
    <row r="4986" spans="1:10" x14ac:dyDescent="0.35">
      <c r="A4986" s="157" t="s">
        <v>10</v>
      </c>
      <c r="B4986" s="157" t="s">
        <v>2740</v>
      </c>
      <c r="C4986" s="227" t="s">
        <v>3275</v>
      </c>
      <c r="D4986" s="227">
        <v>425.95</v>
      </c>
      <c r="E4986" s="227" t="s">
        <v>95</v>
      </c>
      <c r="F4986" s="157" t="s">
        <v>96</v>
      </c>
      <c r="G4986" s="157" t="s">
        <v>80</v>
      </c>
      <c r="H4986" s="157" t="s">
        <v>1632</v>
      </c>
      <c r="I4986" s="157" t="s">
        <v>82</v>
      </c>
      <c r="J4986" s="157" t="s">
        <v>1633</v>
      </c>
    </row>
    <row r="4987" spans="1:10" x14ac:dyDescent="0.35">
      <c r="A4987" s="157" t="s">
        <v>10</v>
      </c>
      <c r="B4987" s="157" t="s">
        <v>2740</v>
      </c>
      <c r="C4987" s="227" t="s">
        <v>3276</v>
      </c>
      <c r="D4987" s="227">
        <v>274.52</v>
      </c>
      <c r="E4987" s="227" t="s">
        <v>98</v>
      </c>
      <c r="F4987" s="157" t="s">
        <v>99</v>
      </c>
      <c r="G4987" s="157" t="s">
        <v>80</v>
      </c>
      <c r="H4987" s="157" t="s">
        <v>1632</v>
      </c>
      <c r="I4987" s="157" t="s">
        <v>82</v>
      </c>
      <c r="J4987" s="157" t="s">
        <v>1633</v>
      </c>
    </row>
    <row r="4988" spans="1:10" x14ac:dyDescent="0.35">
      <c r="A4988" s="157" t="s">
        <v>10</v>
      </c>
      <c r="B4988" s="157" t="s">
        <v>2740</v>
      </c>
      <c r="C4988" s="227" t="s">
        <v>3277</v>
      </c>
      <c r="D4988" s="227">
        <v>264.75</v>
      </c>
      <c r="E4988" s="227" t="s">
        <v>95</v>
      </c>
      <c r="F4988" s="157" t="s">
        <v>96</v>
      </c>
      <c r="G4988" s="157" t="s">
        <v>80</v>
      </c>
      <c r="H4988" s="157" t="s">
        <v>1632</v>
      </c>
      <c r="I4988" s="157" t="s">
        <v>82</v>
      </c>
      <c r="J4988" s="157" t="s">
        <v>1633</v>
      </c>
    </row>
    <row r="4989" spans="1:10" x14ac:dyDescent="0.35">
      <c r="A4989" s="157" t="s">
        <v>10</v>
      </c>
      <c r="B4989" s="157" t="s">
        <v>2740</v>
      </c>
      <c r="C4989" s="227" t="s">
        <v>3278</v>
      </c>
      <c r="D4989" s="227">
        <v>139.47999999999999</v>
      </c>
      <c r="E4989" s="227" t="s">
        <v>593</v>
      </c>
      <c r="F4989" s="157" t="s">
        <v>594</v>
      </c>
      <c r="G4989" s="157" t="s">
        <v>595</v>
      </c>
      <c r="H4989" s="157" t="s">
        <v>1632</v>
      </c>
      <c r="I4989" s="157" t="s">
        <v>82</v>
      </c>
      <c r="J4989" s="157" t="s">
        <v>1633</v>
      </c>
    </row>
    <row r="4990" spans="1:10" x14ac:dyDescent="0.35">
      <c r="A4990" s="157" t="s">
        <v>10</v>
      </c>
      <c r="B4990" s="157" t="s">
        <v>2740</v>
      </c>
      <c r="C4990" s="227" t="s">
        <v>3279</v>
      </c>
      <c r="D4990" s="227">
        <v>258.77999999999997</v>
      </c>
      <c r="E4990" s="227" t="s">
        <v>275</v>
      </c>
      <c r="F4990" s="157" t="s">
        <v>276</v>
      </c>
      <c r="G4990" s="157" t="s">
        <v>80</v>
      </c>
      <c r="H4990" s="157" t="s">
        <v>1632</v>
      </c>
      <c r="I4990" s="157" t="s">
        <v>82</v>
      </c>
      <c r="J4990" s="157" t="s">
        <v>1633</v>
      </c>
    </row>
    <row r="4991" spans="1:10" x14ac:dyDescent="0.35">
      <c r="A4991" s="157" t="s">
        <v>10</v>
      </c>
      <c r="B4991" s="157" t="s">
        <v>2740</v>
      </c>
      <c r="C4991" s="227" t="s">
        <v>3280</v>
      </c>
      <c r="D4991" s="227">
        <v>343.02</v>
      </c>
      <c r="E4991" s="227" t="s">
        <v>171</v>
      </c>
      <c r="F4991" s="157" t="s">
        <v>172</v>
      </c>
      <c r="G4991" s="157" t="s">
        <v>80</v>
      </c>
      <c r="H4991" s="157" t="s">
        <v>1632</v>
      </c>
      <c r="I4991" s="157" t="s">
        <v>82</v>
      </c>
      <c r="J4991" s="157" t="s">
        <v>1633</v>
      </c>
    </row>
    <row r="4992" spans="1:10" x14ac:dyDescent="0.35">
      <c r="A4992" s="157" t="s">
        <v>10</v>
      </c>
      <c r="B4992" s="157" t="s">
        <v>2740</v>
      </c>
      <c r="C4992" s="227" t="s">
        <v>3281</v>
      </c>
      <c r="D4992" s="227">
        <v>164.57</v>
      </c>
      <c r="E4992" s="227" t="s">
        <v>61</v>
      </c>
      <c r="F4992" s="157" t="s">
        <v>62</v>
      </c>
      <c r="G4992" s="157" t="s">
        <v>62</v>
      </c>
      <c r="H4992" s="157" t="s">
        <v>1632</v>
      </c>
      <c r="I4992" s="157" t="s">
        <v>82</v>
      </c>
      <c r="J4992" s="157" t="s">
        <v>1633</v>
      </c>
    </row>
    <row r="4993" spans="1:10" x14ac:dyDescent="0.35">
      <c r="A4993" s="157" t="s">
        <v>10</v>
      </c>
      <c r="B4993" s="157" t="s">
        <v>2740</v>
      </c>
      <c r="C4993" s="227" t="s">
        <v>3282</v>
      </c>
      <c r="D4993" s="227">
        <v>149.97999999999999</v>
      </c>
      <c r="E4993" s="227" t="s">
        <v>61</v>
      </c>
      <c r="F4993" s="157" t="s">
        <v>62</v>
      </c>
      <c r="G4993" s="157" t="s">
        <v>62</v>
      </c>
      <c r="H4993" s="157" t="s">
        <v>1632</v>
      </c>
      <c r="I4993" s="157" t="s">
        <v>82</v>
      </c>
      <c r="J4993" s="157" t="s">
        <v>1633</v>
      </c>
    </row>
    <row r="4994" spans="1:10" x14ac:dyDescent="0.35">
      <c r="A4994" s="157" t="s">
        <v>10</v>
      </c>
      <c r="B4994" s="157" t="s">
        <v>2740</v>
      </c>
      <c r="C4994" s="227" t="s">
        <v>3283</v>
      </c>
      <c r="D4994" s="227">
        <v>149.97999999999999</v>
      </c>
      <c r="E4994" s="227" t="s">
        <v>61</v>
      </c>
      <c r="F4994" s="157" t="s">
        <v>62</v>
      </c>
      <c r="G4994" s="157" t="s">
        <v>80</v>
      </c>
      <c r="H4994" s="157" t="s">
        <v>1632</v>
      </c>
      <c r="I4994" s="157" t="s">
        <v>82</v>
      </c>
      <c r="J4994" s="157" t="s">
        <v>1633</v>
      </c>
    </row>
    <row r="4995" spans="1:10" x14ac:dyDescent="0.35">
      <c r="A4995" s="157" t="s">
        <v>10</v>
      </c>
      <c r="B4995" s="157" t="s">
        <v>2740</v>
      </c>
      <c r="C4995" s="227" t="s">
        <v>3284</v>
      </c>
      <c r="D4995" s="227">
        <v>217.02</v>
      </c>
      <c r="E4995" s="227" t="s">
        <v>1270</v>
      </c>
      <c r="F4995" s="157" t="s">
        <v>1271</v>
      </c>
      <c r="G4995" s="157" t="s">
        <v>73</v>
      </c>
      <c r="H4995" s="157" t="s">
        <v>1632</v>
      </c>
      <c r="I4995" s="157" t="s">
        <v>82</v>
      </c>
      <c r="J4995" s="157" t="s">
        <v>1633</v>
      </c>
    </row>
    <row r="4996" spans="1:10" x14ac:dyDescent="0.35">
      <c r="A4996" s="157" t="s">
        <v>10</v>
      </c>
      <c r="B4996" s="157" t="s">
        <v>2740</v>
      </c>
      <c r="C4996" s="227" t="s">
        <v>3285</v>
      </c>
      <c r="D4996" s="227">
        <v>149.97999999999999</v>
      </c>
      <c r="E4996" s="227" t="s">
        <v>61</v>
      </c>
      <c r="F4996" s="157" t="s">
        <v>62</v>
      </c>
      <c r="G4996" s="157" t="s">
        <v>80</v>
      </c>
      <c r="H4996" s="157" t="s">
        <v>1632</v>
      </c>
      <c r="I4996" s="157" t="s">
        <v>82</v>
      </c>
      <c r="J4996" s="157" t="s">
        <v>1633</v>
      </c>
    </row>
    <row r="4997" spans="1:10" x14ac:dyDescent="0.35">
      <c r="A4997" s="157" t="s">
        <v>10</v>
      </c>
      <c r="B4997" s="157" t="s">
        <v>2740</v>
      </c>
      <c r="C4997" s="227" t="s">
        <v>3286</v>
      </c>
      <c r="D4997" s="227">
        <v>149.97999999999999</v>
      </c>
      <c r="E4997" s="227" t="s">
        <v>61</v>
      </c>
      <c r="F4997" s="157" t="s">
        <v>62</v>
      </c>
      <c r="G4997" s="157" t="s">
        <v>80</v>
      </c>
      <c r="H4997" s="157" t="s">
        <v>1632</v>
      </c>
      <c r="I4997" s="157" t="s">
        <v>82</v>
      </c>
      <c r="J4997" s="157" t="s">
        <v>1633</v>
      </c>
    </row>
    <row r="4998" spans="1:10" x14ac:dyDescent="0.35">
      <c r="A4998" s="157" t="s">
        <v>10</v>
      </c>
      <c r="B4998" s="157" t="s">
        <v>2740</v>
      </c>
      <c r="C4998" s="227" t="s">
        <v>3287</v>
      </c>
      <c r="D4998" s="227">
        <v>149.97999999999999</v>
      </c>
      <c r="E4998" s="227" t="s">
        <v>61</v>
      </c>
      <c r="F4998" s="157" t="s">
        <v>62</v>
      </c>
      <c r="G4998" s="157" t="s">
        <v>80</v>
      </c>
      <c r="H4998" s="157" t="s">
        <v>1632</v>
      </c>
      <c r="I4998" s="157" t="s">
        <v>82</v>
      </c>
      <c r="J4998" s="157" t="s">
        <v>1633</v>
      </c>
    </row>
    <row r="4999" spans="1:10" x14ac:dyDescent="0.35">
      <c r="A4999" s="157" t="s">
        <v>10</v>
      </c>
      <c r="B4999" s="157" t="s">
        <v>2740</v>
      </c>
      <c r="C4999" s="227" t="s">
        <v>3288</v>
      </c>
      <c r="D4999" s="227">
        <v>149.97999999999999</v>
      </c>
      <c r="E4999" s="227" t="s">
        <v>497</v>
      </c>
      <c r="F4999" s="157" t="s">
        <v>598</v>
      </c>
      <c r="G4999" s="157" t="s">
        <v>80</v>
      </c>
      <c r="H4999" s="157" t="s">
        <v>1632</v>
      </c>
      <c r="I4999" s="157" t="s">
        <v>82</v>
      </c>
      <c r="J4999" s="157" t="s">
        <v>1633</v>
      </c>
    </row>
    <row r="5000" spans="1:10" x14ac:dyDescent="0.35">
      <c r="A5000" s="157" t="s">
        <v>10</v>
      </c>
      <c r="B5000" s="157" t="s">
        <v>2740</v>
      </c>
      <c r="C5000" s="227" t="s">
        <v>3289</v>
      </c>
      <c r="D5000" s="227">
        <v>149.97999999999999</v>
      </c>
      <c r="E5000" s="227" t="s">
        <v>65</v>
      </c>
      <c r="F5000" s="157" t="s">
        <v>66</v>
      </c>
      <c r="G5000" s="157" t="s">
        <v>80</v>
      </c>
      <c r="H5000" s="157" t="s">
        <v>1632</v>
      </c>
      <c r="I5000" s="157" t="s">
        <v>82</v>
      </c>
      <c r="J5000" s="157" t="s">
        <v>1633</v>
      </c>
    </row>
    <row r="5001" spans="1:10" x14ac:dyDescent="0.35">
      <c r="A5001" s="157" t="s">
        <v>10</v>
      </c>
      <c r="B5001" s="157" t="s">
        <v>2740</v>
      </c>
      <c r="C5001" s="227" t="s">
        <v>3290</v>
      </c>
      <c r="D5001" s="227">
        <v>149.63</v>
      </c>
      <c r="E5001" s="227" t="s">
        <v>61</v>
      </c>
      <c r="F5001" s="157" t="s">
        <v>62</v>
      </c>
      <c r="G5001" s="157" t="s">
        <v>80</v>
      </c>
      <c r="H5001" s="157" t="s">
        <v>1632</v>
      </c>
      <c r="I5001" s="157" t="s">
        <v>82</v>
      </c>
      <c r="J5001" s="157" t="s">
        <v>1633</v>
      </c>
    </row>
    <row r="5002" spans="1:10" x14ac:dyDescent="0.35">
      <c r="A5002" s="157" t="s">
        <v>10</v>
      </c>
      <c r="B5002" s="157" t="s">
        <v>2740</v>
      </c>
      <c r="C5002" s="227" t="s">
        <v>3291</v>
      </c>
      <c r="D5002" s="227">
        <v>368.45</v>
      </c>
      <c r="E5002" s="227" t="s">
        <v>75</v>
      </c>
      <c r="F5002" s="157" t="s">
        <v>76</v>
      </c>
      <c r="G5002" s="157" t="s">
        <v>73</v>
      </c>
      <c r="H5002" s="157" t="s">
        <v>1632</v>
      </c>
      <c r="I5002" s="157" t="s">
        <v>82</v>
      </c>
      <c r="J5002" s="157" t="s">
        <v>1633</v>
      </c>
    </row>
    <row r="5003" spans="1:10" x14ac:dyDescent="0.35">
      <c r="A5003" s="157" t="s">
        <v>10</v>
      </c>
      <c r="B5003" s="157" t="s">
        <v>2740</v>
      </c>
      <c r="C5003" s="227" t="s">
        <v>3292</v>
      </c>
      <c r="D5003" s="227">
        <v>109.17</v>
      </c>
      <c r="E5003" s="227" t="s">
        <v>1270</v>
      </c>
      <c r="F5003" s="157" t="s">
        <v>1271</v>
      </c>
      <c r="G5003" s="157" t="s">
        <v>73</v>
      </c>
      <c r="H5003" s="157" t="s">
        <v>1632</v>
      </c>
      <c r="I5003" s="157" t="s">
        <v>82</v>
      </c>
      <c r="J5003" s="157" t="s">
        <v>1633</v>
      </c>
    </row>
    <row r="5004" spans="1:10" x14ac:dyDescent="0.35">
      <c r="A5004" s="157" t="s">
        <v>10</v>
      </c>
      <c r="B5004" s="157" t="s">
        <v>2740</v>
      </c>
      <c r="C5004" s="227" t="s">
        <v>3293</v>
      </c>
      <c r="D5004" s="227">
        <v>176.69</v>
      </c>
      <c r="E5004" s="227" t="s">
        <v>503</v>
      </c>
      <c r="F5004" s="157" t="s">
        <v>504</v>
      </c>
      <c r="G5004" s="157" t="s">
        <v>73</v>
      </c>
      <c r="H5004" s="157" t="s">
        <v>1632</v>
      </c>
      <c r="I5004" s="157" t="s">
        <v>82</v>
      </c>
      <c r="J5004" s="157" t="s">
        <v>1633</v>
      </c>
    </row>
    <row r="5005" spans="1:10" x14ac:dyDescent="0.35">
      <c r="A5005" s="157" t="s">
        <v>10</v>
      </c>
      <c r="B5005" s="157" t="s">
        <v>2740</v>
      </c>
      <c r="C5005" s="227" t="s">
        <v>3294</v>
      </c>
      <c r="D5005" s="227">
        <v>75.48</v>
      </c>
      <c r="E5005" s="227" t="s">
        <v>28</v>
      </c>
      <c r="F5005" s="157" t="s">
        <v>29</v>
      </c>
      <c r="G5005" s="157" t="s">
        <v>13</v>
      </c>
      <c r="H5005" s="157" t="s">
        <v>14</v>
      </c>
      <c r="I5005" s="157" t="s">
        <v>15</v>
      </c>
      <c r="J5005" s="157" t="s">
        <v>16</v>
      </c>
    </row>
    <row r="5006" spans="1:10" x14ac:dyDescent="0.35">
      <c r="A5006" s="157" t="s">
        <v>10</v>
      </c>
      <c r="B5006" s="157" t="s">
        <v>2740</v>
      </c>
      <c r="C5006" s="227" t="s">
        <v>3295</v>
      </c>
      <c r="D5006" s="227">
        <v>187.29</v>
      </c>
      <c r="E5006" s="227" t="s">
        <v>75</v>
      </c>
      <c r="F5006" s="157" t="s">
        <v>76</v>
      </c>
      <c r="G5006" s="157" t="s">
        <v>73</v>
      </c>
      <c r="H5006" s="157" t="s">
        <v>1632</v>
      </c>
      <c r="I5006" s="157" t="s">
        <v>82</v>
      </c>
      <c r="J5006" s="157" t="s">
        <v>1633</v>
      </c>
    </row>
    <row r="5007" spans="1:10" x14ac:dyDescent="0.35">
      <c r="A5007" s="157" t="s">
        <v>10</v>
      </c>
      <c r="B5007" s="157" t="s">
        <v>2740</v>
      </c>
      <c r="C5007" s="227" t="s">
        <v>3296</v>
      </c>
      <c r="D5007" s="227">
        <v>306.86</v>
      </c>
      <c r="E5007" s="227" t="s">
        <v>503</v>
      </c>
      <c r="F5007" s="157" t="s">
        <v>504</v>
      </c>
      <c r="G5007" s="157" t="s">
        <v>73</v>
      </c>
      <c r="H5007" s="157" t="s">
        <v>1632</v>
      </c>
      <c r="I5007" s="157" t="s">
        <v>82</v>
      </c>
      <c r="J5007" s="157" t="s">
        <v>1633</v>
      </c>
    </row>
    <row r="5008" spans="1:10" x14ac:dyDescent="0.35">
      <c r="A5008" s="157" t="s">
        <v>10</v>
      </c>
      <c r="B5008" s="157" t="s">
        <v>2740</v>
      </c>
      <c r="C5008" s="227" t="s">
        <v>3297</v>
      </c>
      <c r="D5008" s="227">
        <v>187.29</v>
      </c>
      <c r="E5008" s="227" t="s">
        <v>75</v>
      </c>
      <c r="F5008" s="157" t="s">
        <v>76</v>
      </c>
      <c r="G5008" s="157" t="s">
        <v>73</v>
      </c>
      <c r="H5008" s="157" t="s">
        <v>1632</v>
      </c>
      <c r="I5008" s="157" t="s">
        <v>82</v>
      </c>
      <c r="J5008" s="157" t="s">
        <v>1633</v>
      </c>
    </row>
    <row r="5009" spans="1:10" x14ac:dyDescent="0.35">
      <c r="A5009" s="157" t="s">
        <v>10</v>
      </c>
      <c r="B5009" s="157" t="s">
        <v>2740</v>
      </c>
      <c r="C5009" s="227" t="s">
        <v>3298</v>
      </c>
      <c r="D5009" s="227">
        <v>114.08</v>
      </c>
      <c r="E5009" s="227" t="s">
        <v>203</v>
      </c>
      <c r="F5009" s="157" t="s">
        <v>204</v>
      </c>
      <c r="G5009" s="157" t="s">
        <v>73</v>
      </c>
      <c r="H5009" s="157" t="s">
        <v>1632</v>
      </c>
      <c r="I5009" s="157" t="s">
        <v>82</v>
      </c>
      <c r="J5009" s="157" t="s">
        <v>1633</v>
      </c>
    </row>
    <row r="5010" spans="1:10" x14ac:dyDescent="0.35">
      <c r="A5010" s="157" t="s">
        <v>10</v>
      </c>
      <c r="B5010" s="157" t="s">
        <v>2740</v>
      </c>
      <c r="C5010" s="227" t="s">
        <v>3299</v>
      </c>
      <c r="D5010" s="227">
        <v>185.68</v>
      </c>
      <c r="E5010" s="227" t="s">
        <v>203</v>
      </c>
      <c r="F5010" s="157" t="s">
        <v>204</v>
      </c>
      <c r="G5010" s="157" t="s">
        <v>73</v>
      </c>
      <c r="H5010" s="157" t="s">
        <v>1632</v>
      </c>
      <c r="I5010" s="157" t="s">
        <v>82</v>
      </c>
      <c r="J5010" s="157" t="s">
        <v>1633</v>
      </c>
    </row>
    <row r="5011" spans="1:10" x14ac:dyDescent="0.35">
      <c r="A5011" s="157" t="s">
        <v>10</v>
      </c>
      <c r="B5011" s="157" t="s">
        <v>2740</v>
      </c>
      <c r="C5011" s="227" t="s">
        <v>3300</v>
      </c>
      <c r="D5011" s="227">
        <v>187.29</v>
      </c>
      <c r="E5011" s="227" t="s">
        <v>75</v>
      </c>
      <c r="F5011" s="157" t="s">
        <v>76</v>
      </c>
      <c r="G5011" s="157" t="s">
        <v>73</v>
      </c>
      <c r="H5011" s="157" t="s">
        <v>1632</v>
      </c>
      <c r="I5011" s="157" t="s">
        <v>82</v>
      </c>
      <c r="J5011" s="157" t="s">
        <v>1633</v>
      </c>
    </row>
    <row r="5012" spans="1:10" x14ac:dyDescent="0.35">
      <c r="A5012" s="157" t="s">
        <v>10</v>
      </c>
      <c r="B5012" s="157" t="s">
        <v>2740</v>
      </c>
      <c r="C5012" s="227" t="s">
        <v>3301</v>
      </c>
      <c r="D5012" s="227">
        <v>113.91</v>
      </c>
      <c r="E5012" s="227" t="s">
        <v>203</v>
      </c>
      <c r="F5012" s="157" t="s">
        <v>204</v>
      </c>
      <c r="G5012" s="157" t="s">
        <v>73</v>
      </c>
      <c r="H5012" s="157" t="s">
        <v>1632</v>
      </c>
      <c r="I5012" s="157" t="s">
        <v>82</v>
      </c>
      <c r="J5012" s="157" t="s">
        <v>1633</v>
      </c>
    </row>
    <row r="5013" spans="1:10" x14ac:dyDescent="0.35">
      <c r="A5013" s="157" t="s">
        <v>10</v>
      </c>
      <c r="B5013" s="157" t="s">
        <v>2740</v>
      </c>
      <c r="C5013" s="227" t="s">
        <v>3302</v>
      </c>
      <c r="D5013" s="227">
        <v>106.9</v>
      </c>
      <c r="E5013" s="227" t="s">
        <v>203</v>
      </c>
      <c r="F5013" s="157" t="s">
        <v>204</v>
      </c>
      <c r="G5013" s="157" t="s">
        <v>73</v>
      </c>
      <c r="H5013" s="157" t="s">
        <v>1632</v>
      </c>
      <c r="I5013" s="157" t="s">
        <v>82</v>
      </c>
      <c r="J5013" s="157" t="s">
        <v>1633</v>
      </c>
    </row>
    <row r="5014" spans="1:10" x14ac:dyDescent="0.35">
      <c r="A5014" s="157" t="s">
        <v>10</v>
      </c>
      <c r="B5014" s="157" t="s">
        <v>2740</v>
      </c>
      <c r="C5014" s="227" t="s">
        <v>3303</v>
      </c>
      <c r="D5014" s="227">
        <v>72.02</v>
      </c>
      <c r="E5014" s="227" t="s">
        <v>203</v>
      </c>
      <c r="F5014" s="157" t="s">
        <v>204</v>
      </c>
      <c r="G5014" s="157" t="s">
        <v>73</v>
      </c>
      <c r="H5014" s="157" t="s">
        <v>1632</v>
      </c>
      <c r="I5014" s="157" t="s">
        <v>82</v>
      </c>
      <c r="J5014" s="157" t="s">
        <v>1633</v>
      </c>
    </row>
    <row r="5015" spans="1:10" x14ac:dyDescent="0.35">
      <c r="A5015" s="157" t="s">
        <v>10</v>
      </c>
      <c r="B5015" s="157" t="s">
        <v>2740</v>
      </c>
      <c r="C5015" s="227" t="s">
        <v>3304</v>
      </c>
      <c r="D5015" s="227">
        <v>187.29</v>
      </c>
      <c r="E5015" s="227" t="s">
        <v>75</v>
      </c>
      <c r="F5015" s="157" t="s">
        <v>76</v>
      </c>
      <c r="G5015" s="157" t="s">
        <v>73</v>
      </c>
      <c r="H5015" s="157" t="s">
        <v>1632</v>
      </c>
      <c r="I5015" s="157" t="s">
        <v>82</v>
      </c>
      <c r="J5015" s="157" t="s">
        <v>1633</v>
      </c>
    </row>
    <row r="5016" spans="1:10" x14ac:dyDescent="0.35">
      <c r="A5016" s="157" t="s">
        <v>10</v>
      </c>
      <c r="B5016" s="157" t="s">
        <v>2740</v>
      </c>
      <c r="C5016" s="227" t="s">
        <v>3305</v>
      </c>
      <c r="D5016" s="227">
        <v>308.29000000000002</v>
      </c>
      <c r="E5016" s="227" t="s">
        <v>306</v>
      </c>
      <c r="F5016" s="157" t="s">
        <v>307</v>
      </c>
      <c r="G5016" s="157" t="s">
        <v>73</v>
      </c>
      <c r="H5016" s="157" t="s">
        <v>1632</v>
      </c>
      <c r="I5016" s="157" t="s">
        <v>82</v>
      </c>
      <c r="J5016" s="157" t="s">
        <v>1633</v>
      </c>
    </row>
    <row r="5017" spans="1:10" x14ac:dyDescent="0.35">
      <c r="A5017" s="157" t="s">
        <v>10</v>
      </c>
      <c r="B5017" s="157" t="s">
        <v>2740</v>
      </c>
      <c r="C5017" s="227" t="s">
        <v>3306</v>
      </c>
      <c r="D5017" s="227">
        <v>187.29</v>
      </c>
      <c r="E5017" s="227" t="s">
        <v>75</v>
      </c>
      <c r="F5017" s="157" t="s">
        <v>76</v>
      </c>
      <c r="G5017" s="157" t="s">
        <v>73</v>
      </c>
      <c r="H5017" s="157" t="s">
        <v>1632</v>
      </c>
      <c r="I5017" s="157" t="s">
        <v>82</v>
      </c>
      <c r="J5017" s="157" t="s">
        <v>1633</v>
      </c>
    </row>
    <row r="5018" spans="1:10" x14ac:dyDescent="0.35">
      <c r="A5018" s="157" t="s">
        <v>10</v>
      </c>
      <c r="B5018" s="157" t="s">
        <v>2740</v>
      </c>
      <c r="C5018" s="227" t="s">
        <v>3307</v>
      </c>
      <c r="D5018" s="227">
        <v>113.95</v>
      </c>
      <c r="E5018" s="227" t="s">
        <v>203</v>
      </c>
      <c r="F5018" s="157" t="s">
        <v>204</v>
      </c>
      <c r="G5018" s="157" t="s">
        <v>73</v>
      </c>
      <c r="H5018" s="157" t="s">
        <v>1632</v>
      </c>
      <c r="I5018" s="157" t="s">
        <v>82</v>
      </c>
      <c r="J5018" s="157" t="s">
        <v>1633</v>
      </c>
    </row>
    <row r="5019" spans="1:10" x14ac:dyDescent="0.35">
      <c r="A5019" s="157" t="s">
        <v>10</v>
      </c>
      <c r="B5019" s="157" t="s">
        <v>2740</v>
      </c>
      <c r="C5019" s="227" t="s">
        <v>3308</v>
      </c>
      <c r="D5019" s="227">
        <v>185.61</v>
      </c>
      <c r="E5019" s="227" t="s">
        <v>203</v>
      </c>
      <c r="F5019" s="157" t="s">
        <v>204</v>
      </c>
      <c r="G5019" s="157" t="s">
        <v>73</v>
      </c>
      <c r="H5019" s="157" t="s">
        <v>1632</v>
      </c>
      <c r="I5019" s="157" t="s">
        <v>82</v>
      </c>
      <c r="J5019" s="157" t="s">
        <v>1633</v>
      </c>
    </row>
    <row r="5020" spans="1:10" x14ac:dyDescent="0.35">
      <c r="A5020" s="157" t="s">
        <v>10</v>
      </c>
      <c r="B5020" s="157" t="s">
        <v>2740</v>
      </c>
      <c r="C5020" s="227" t="s">
        <v>3309</v>
      </c>
      <c r="D5020" s="227">
        <v>187.29</v>
      </c>
      <c r="E5020" s="227" t="s">
        <v>75</v>
      </c>
      <c r="F5020" s="157" t="s">
        <v>76</v>
      </c>
      <c r="G5020" s="157" t="s">
        <v>73</v>
      </c>
      <c r="H5020" s="157" t="s">
        <v>1632</v>
      </c>
      <c r="I5020" s="157" t="s">
        <v>82</v>
      </c>
      <c r="J5020" s="157" t="s">
        <v>1633</v>
      </c>
    </row>
    <row r="5021" spans="1:10" x14ac:dyDescent="0.35">
      <c r="A5021" s="157" t="s">
        <v>10</v>
      </c>
      <c r="B5021" s="157" t="s">
        <v>2740</v>
      </c>
      <c r="C5021" s="227" t="s">
        <v>3310</v>
      </c>
      <c r="D5021" s="227">
        <v>668</v>
      </c>
      <c r="E5021" s="227" t="s">
        <v>203</v>
      </c>
      <c r="F5021" s="157" t="s">
        <v>204</v>
      </c>
      <c r="G5021" s="157" t="s">
        <v>73</v>
      </c>
      <c r="H5021" s="157" t="s">
        <v>1632</v>
      </c>
      <c r="I5021" s="157" t="s">
        <v>82</v>
      </c>
      <c r="J5021" s="157" t="s">
        <v>1633</v>
      </c>
    </row>
    <row r="5022" spans="1:10" x14ac:dyDescent="0.35">
      <c r="A5022" s="157" t="s">
        <v>10</v>
      </c>
      <c r="B5022" s="157" t="s">
        <v>2740</v>
      </c>
      <c r="C5022" s="227" t="s">
        <v>3311</v>
      </c>
      <c r="D5022" s="227">
        <v>202.5</v>
      </c>
      <c r="E5022" s="227" t="s">
        <v>75</v>
      </c>
      <c r="F5022" s="157" t="s">
        <v>76</v>
      </c>
      <c r="G5022" s="157" t="s">
        <v>73</v>
      </c>
      <c r="H5022" s="157" t="s">
        <v>1632</v>
      </c>
      <c r="I5022" s="157" t="s">
        <v>82</v>
      </c>
      <c r="J5022" s="157" t="s">
        <v>1633</v>
      </c>
    </row>
    <row r="5023" spans="1:10" x14ac:dyDescent="0.35">
      <c r="A5023" s="157" t="s">
        <v>10</v>
      </c>
      <c r="B5023" s="157" t="s">
        <v>2740</v>
      </c>
      <c r="C5023" s="227" t="s">
        <v>3312</v>
      </c>
      <c r="D5023" s="227">
        <v>202.5</v>
      </c>
      <c r="E5023" s="227" t="s">
        <v>75</v>
      </c>
      <c r="F5023" s="157" t="s">
        <v>76</v>
      </c>
      <c r="G5023" s="157" t="s">
        <v>73</v>
      </c>
      <c r="H5023" s="157" t="s">
        <v>1632</v>
      </c>
      <c r="I5023" s="157" t="s">
        <v>82</v>
      </c>
      <c r="J5023" s="157" t="s">
        <v>1633</v>
      </c>
    </row>
    <row r="5024" spans="1:10" x14ac:dyDescent="0.35">
      <c r="A5024" s="157" t="s">
        <v>10</v>
      </c>
      <c r="B5024" s="157" t="s">
        <v>2740</v>
      </c>
      <c r="C5024" s="227" t="s">
        <v>3313</v>
      </c>
      <c r="D5024" s="227">
        <v>337.06</v>
      </c>
      <c r="E5024" s="227" t="s">
        <v>203</v>
      </c>
      <c r="F5024" s="157" t="s">
        <v>204</v>
      </c>
      <c r="G5024" s="157" t="s">
        <v>73</v>
      </c>
      <c r="H5024" s="157" t="s">
        <v>1632</v>
      </c>
      <c r="I5024" s="157" t="s">
        <v>82</v>
      </c>
      <c r="J5024" s="157" t="s">
        <v>1633</v>
      </c>
    </row>
    <row r="5025" spans="1:10" x14ac:dyDescent="0.35">
      <c r="A5025" s="157" t="s">
        <v>10</v>
      </c>
      <c r="B5025" s="157" t="s">
        <v>2740</v>
      </c>
      <c r="C5025" s="227" t="s">
        <v>3314</v>
      </c>
      <c r="D5025" s="227">
        <v>187.29</v>
      </c>
      <c r="E5025" s="227" t="s">
        <v>75</v>
      </c>
      <c r="F5025" s="157" t="s">
        <v>76</v>
      </c>
      <c r="G5025" s="157" t="s">
        <v>73</v>
      </c>
      <c r="H5025" s="157" t="s">
        <v>1632</v>
      </c>
      <c r="I5025" s="157" t="s">
        <v>82</v>
      </c>
      <c r="J5025" s="157" t="s">
        <v>1633</v>
      </c>
    </row>
    <row r="5026" spans="1:10" x14ac:dyDescent="0.35">
      <c r="A5026" s="157" t="s">
        <v>10</v>
      </c>
      <c r="B5026" s="157" t="s">
        <v>2740</v>
      </c>
      <c r="C5026" s="227" t="s">
        <v>3315</v>
      </c>
      <c r="D5026" s="227">
        <v>187.29</v>
      </c>
      <c r="E5026" s="227" t="s">
        <v>75</v>
      </c>
      <c r="F5026" s="157" t="s">
        <v>76</v>
      </c>
      <c r="G5026" s="157" t="s">
        <v>73</v>
      </c>
      <c r="H5026" s="157" t="s">
        <v>1632</v>
      </c>
      <c r="I5026" s="157" t="s">
        <v>82</v>
      </c>
      <c r="J5026" s="157" t="s">
        <v>1633</v>
      </c>
    </row>
    <row r="5027" spans="1:10" x14ac:dyDescent="0.35">
      <c r="A5027" s="157" t="s">
        <v>10</v>
      </c>
      <c r="B5027" s="157" t="s">
        <v>2740</v>
      </c>
      <c r="C5027" s="227" t="s">
        <v>3316</v>
      </c>
      <c r="D5027" s="227">
        <v>107.72</v>
      </c>
      <c r="E5027" s="227" t="s">
        <v>203</v>
      </c>
      <c r="F5027" s="157" t="s">
        <v>204</v>
      </c>
      <c r="G5027" s="157" t="s">
        <v>73</v>
      </c>
      <c r="H5027" s="157" t="s">
        <v>1632</v>
      </c>
      <c r="I5027" s="157" t="s">
        <v>82</v>
      </c>
      <c r="J5027" s="157" t="s">
        <v>1633</v>
      </c>
    </row>
    <row r="5028" spans="1:10" x14ac:dyDescent="0.35">
      <c r="A5028" s="157" t="s">
        <v>10</v>
      </c>
      <c r="B5028" s="157" t="s">
        <v>2740</v>
      </c>
      <c r="C5028" s="227" t="s">
        <v>3317</v>
      </c>
      <c r="D5028" s="227">
        <v>90.06</v>
      </c>
      <c r="E5028" s="227" t="s">
        <v>203</v>
      </c>
      <c r="F5028" s="157" t="s">
        <v>204</v>
      </c>
      <c r="G5028" s="157" t="s">
        <v>73</v>
      </c>
      <c r="H5028" s="157" t="s">
        <v>1632</v>
      </c>
      <c r="I5028" s="157" t="s">
        <v>82</v>
      </c>
      <c r="J5028" s="157" t="s">
        <v>1633</v>
      </c>
    </row>
    <row r="5029" spans="1:10" x14ac:dyDescent="0.35">
      <c r="A5029" s="157" t="s">
        <v>10</v>
      </c>
      <c r="B5029" s="157" t="s">
        <v>2740</v>
      </c>
      <c r="C5029" s="227" t="s">
        <v>3318</v>
      </c>
      <c r="D5029" s="227">
        <v>72.599999999999994</v>
      </c>
      <c r="E5029" s="227" t="s">
        <v>1270</v>
      </c>
      <c r="F5029" s="157" t="s">
        <v>1271</v>
      </c>
      <c r="G5029" s="157" t="s">
        <v>73</v>
      </c>
      <c r="H5029" s="157" t="s">
        <v>1632</v>
      </c>
      <c r="I5029" s="157" t="s">
        <v>82</v>
      </c>
      <c r="J5029" s="157" t="s">
        <v>1633</v>
      </c>
    </row>
    <row r="5030" spans="1:10" x14ac:dyDescent="0.35">
      <c r="A5030" s="157" t="s">
        <v>10</v>
      </c>
      <c r="B5030" s="157" t="s">
        <v>2740</v>
      </c>
      <c r="C5030" s="227" t="s">
        <v>3319</v>
      </c>
      <c r="D5030" s="227">
        <v>187.29</v>
      </c>
      <c r="E5030" s="227" t="s">
        <v>75</v>
      </c>
      <c r="F5030" s="157" t="s">
        <v>76</v>
      </c>
      <c r="G5030" s="157" t="s">
        <v>73</v>
      </c>
      <c r="H5030" s="157" t="s">
        <v>1632</v>
      </c>
      <c r="I5030" s="157" t="s">
        <v>82</v>
      </c>
      <c r="J5030" s="157" t="s">
        <v>1633</v>
      </c>
    </row>
    <row r="5031" spans="1:10" x14ac:dyDescent="0.35">
      <c r="A5031" s="157" t="s">
        <v>10</v>
      </c>
      <c r="B5031" s="157" t="s">
        <v>2740</v>
      </c>
      <c r="C5031" s="227" t="s">
        <v>3320</v>
      </c>
      <c r="D5031" s="227">
        <v>310.45</v>
      </c>
      <c r="E5031" s="227" t="s">
        <v>203</v>
      </c>
      <c r="F5031" s="157" t="s">
        <v>204</v>
      </c>
      <c r="G5031" s="157" t="s">
        <v>73</v>
      </c>
      <c r="H5031" s="157" t="s">
        <v>1632</v>
      </c>
      <c r="I5031" s="157" t="s">
        <v>82</v>
      </c>
      <c r="J5031" s="157" t="s">
        <v>1633</v>
      </c>
    </row>
    <row r="5032" spans="1:10" x14ac:dyDescent="0.35">
      <c r="A5032" s="157" t="s">
        <v>10</v>
      </c>
      <c r="B5032" s="157" t="s">
        <v>2740</v>
      </c>
      <c r="C5032" s="227" t="s">
        <v>3321</v>
      </c>
      <c r="D5032" s="227">
        <v>187.29</v>
      </c>
      <c r="E5032" s="227" t="s">
        <v>75</v>
      </c>
      <c r="F5032" s="157" t="s">
        <v>76</v>
      </c>
      <c r="G5032" s="157" t="s">
        <v>73</v>
      </c>
      <c r="H5032" s="157" t="s">
        <v>1632</v>
      </c>
      <c r="I5032" s="157" t="s">
        <v>82</v>
      </c>
      <c r="J5032" s="157" t="s">
        <v>1633</v>
      </c>
    </row>
    <row r="5033" spans="1:10" x14ac:dyDescent="0.35">
      <c r="A5033" s="157" t="s">
        <v>10</v>
      </c>
      <c r="B5033" s="157" t="s">
        <v>2740</v>
      </c>
      <c r="C5033" s="227" t="s">
        <v>3322</v>
      </c>
      <c r="D5033" s="227">
        <v>113.91</v>
      </c>
      <c r="E5033" s="227" t="s">
        <v>1270</v>
      </c>
      <c r="F5033" s="157" t="s">
        <v>1271</v>
      </c>
      <c r="G5033" s="157" t="s">
        <v>73</v>
      </c>
      <c r="H5033" s="157" t="s">
        <v>1632</v>
      </c>
      <c r="I5033" s="157" t="s">
        <v>82</v>
      </c>
      <c r="J5033" s="157" t="s">
        <v>1633</v>
      </c>
    </row>
    <row r="5034" spans="1:10" x14ac:dyDescent="0.35">
      <c r="A5034" s="157" t="s">
        <v>10</v>
      </c>
      <c r="B5034" s="157" t="s">
        <v>2740</v>
      </c>
      <c r="C5034" s="227" t="s">
        <v>3323</v>
      </c>
      <c r="D5034" s="227">
        <v>106.9</v>
      </c>
      <c r="E5034" s="227" t="s">
        <v>203</v>
      </c>
      <c r="F5034" s="157" t="s">
        <v>204</v>
      </c>
      <c r="G5034" s="157" t="s">
        <v>73</v>
      </c>
      <c r="H5034" s="157" t="s">
        <v>1632</v>
      </c>
      <c r="I5034" s="157" t="s">
        <v>82</v>
      </c>
      <c r="J5034" s="157" t="s">
        <v>1633</v>
      </c>
    </row>
    <row r="5035" spans="1:10" x14ac:dyDescent="0.35">
      <c r="A5035" s="157" t="s">
        <v>10</v>
      </c>
      <c r="B5035" s="157" t="s">
        <v>2740</v>
      </c>
      <c r="C5035" s="227" t="s">
        <v>3324</v>
      </c>
      <c r="D5035" s="227">
        <v>72.02</v>
      </c>
      <c r="E5035" s="227" t="s">
        <v>203</v>
      </c>
      <c r="F5035" s="157" t="s">
        <v>204</v>
      </c>
      <c r="G5035" s="157" t="s">
        <v>73</v>
      </c>
      <c r="H5035" s="157" t="s">
        <v>1632</v>
      </c>
      <c r="I5035" s="157" t="s">
        <v>82</v>
      </c>
      <c r="J5035" s="157" t="s">
        <v>1633</v>
      </c>
    </row>
    <row r="5036" spans="1:10" x14ac:dyDescent="0.35">
      <c r="A5036" s="157" t="s">
        <v>10</v>
      </c>
      <c r="B5036" s="157" t="s">
        <v>2740</v>
      </c>
      <c r="C5036" s="227" t="s">
        <v>3325</v>
      </c>
      <c r="D5036" s="227">
        <v>187.29</v>
      </c>
      <c r="E5036" s="227" t="s">
        <v>75</v>
      </c>
      <c r="F5036" s="157" t="s">
        <v>76</v>
      </c>
      <c r="G5036" s="157" t="s">
        <v>73</v>
      </c>
      <c r="H5036" s="157" t="s">
        <v>1632</v>
      </c>
      <c r="I5036" s="157" t="s">
        <v>82</v>
      </c>
      <c r="J5036" s="157" t="s">
        <v>1633</v>
      </c>
    </row>
    <row r="5037" spans="1:10" x14ac:dyDescent="0.35">
      <c r="A5037" s="157" t="s">
        <v>10</v>
      </c>
      <c r="B5037" s="157" t="s">
        <v>2740</v>
      </c>
      <c r="C5037" s="227" t="s">
        <v>3326</v>
      </c>
      <c r="D5037" s="227">
        <v>114</v>
      </c>
      <c r="E5037" s="227" t="s">
        <v>1270</v>
      </c>
      <c r="F5037" s="157" t="s">
        <v>1271</v>
      </c>
      <c r="G5037" s="157" t="s">
        <v>73</v>
      </c>
      <c r="H5037" s="157" t="s">
        <v>1632</v>
      </c>
      <c r="I5037" s="157" t="s">
        <v>82</v>
      </c>
      <c r="J5037" s="157" t="s">
        <v>1633</v>
      </c>
    </row>
    <row r="5038" spans="1:10" x14ac:dyDescent="0.35">
      <c r="A5038" s="157" t="s">
        <v>10</v>
      </c>
      <c r="B5038" s="157" t="s">
        <v>2740</v>
      </c>
      <c r="C5038" s="227" t="s">
        <v>3327</v>
      </c>
      <c r="D5038" s="227">
        <v>185.68</v>
      </c>
      <c r="E5038" s="227" t="s">
        <v>1270</v>
      </c>
      <c r="F5038" s="157" t="s">
        <v>1271</v>
      </c>
      <c r="G5038" s="157" t="s">
        <v>73</v>
      </c>
      <c r="H5038" s="157" t="s">
        <v>1632</v>
      </c>
      <c r="I5038" s="157" t="s">
        <v>82</v>
      </c>
      <c r="J5038" s="157" t="s">
        <v>1633</v>
      </c>
    </row>
    <row r="5039" spans="1:10" x14ac:dyDescent="0.35">
      <c r="A5039" s="157" t="s">
        <v>10</v>
      </c>
      <c r="B5039" s="157" t="s">
        <v>2740</v>
      </c>
      <c r="C5039" s="227" t="s">
        <v>3328</v>
      </c>
      <c r="D5039" s="227">
        <v>187.29</v>
      </c>
      <c r="E5039" s="227" t="s">
        <v>75</v>
      </c>
      <c r="F5039" s="157" t="s">
        <v>76</v>
      </c>
      <c r="G5039" s="157" t="s">
        <v>73</v>
      </c>
      <c r="H5039" s="157" t="s">
        <v>1632</v>
      </c>
      <c r="I5039" s="157" t="s">
        <v>82</v>
      </c>
      <c r="J5039" s="157" t="s">
        <v>1633</v>
      </c>
    </row>
    <row r="5040" spans="1:10" x14ac:dyDescent="0.35">
      <c r="A5040" s="157" t="s">
        <v>10</v>
      </c>
      <c r="B5040" s="157" t="s">
        <v>2740</v>
      </c>
      <c r="C5040" s="227" t="s">
        <v>3329</v>
      </c>
      <c r="D5040" s="227">
        <v>306.85000000000002</v>
      </c>
      <c r="E5040" s="227" t="s">
        <v>1270</v>
      </c>
      <c r="F5040" s="157" t="s">
        <v>1271</v>
      </c>
      <c r="G5040" s="157" t="s">
        <v>73</v>
      </c>
      <c r="H5040" s="157" t="s">
        <v>1632</v>
      </c>
      <c r="I5040" s="157" t="s">
        <v>82</v>
      </c>
      <c r="J5040" s="157" t="s">
        <v>1633</v>
      </c>
    </row>
    <row r="5041" spans="1:10" x14ac:dyDescent="0.35">
      <c r="A5041" s="157" t="s">
        <v>10</v>
      </c>
      <c r="B5041" s="157" t="s">
        <v>2740</v>
      </c>
      <c r="C5041" s="227" t="s">
        <v>3330</v>
      </c>
      <c r="D5041" s="227">
        <v>187.29</v>
      </c>
      <c r="E5041" s="227" t="s">
        <v>75</v>
      </c>
      <c r="F5041" s="157" t="s">
        <v>76</v>
      </c>
      <c r="G5041" s="157" t="s">
        <v>73</v>
      </c>
      <c r="H5041" s="157" t="s">
        <v>1632</v>
      </c>
      <c r="I5041" s="157" t="s">
        <v>82</v>
      </c>
      <c r="J5041" s="157" t="s">
        <v>1633</v>
      </c>
    </row>
    <row r="5042" spans="1:10" x14ac:dyDescent="0.35">
      <c r="A5042" s="157" t="s">
        <v>10</v>
      </c>
      <c r="B5042" s="157" t="s">
        <v>2740</v>
      </c>
      <c r="C5042" s="227" t="s">
        <v>3331</v>
      </c>
      <c r="D5042" s="227">
        <v>107.72</v>
      </c>
      <c r="E5042" s="227" t="s">
        <v>203</v>
      </c>
      <c r="F5042" s="157" t="s">
        <v>204</v>
      </c>
      <c r="G5042" s="157" t="s">
        <v>73</v>
      </c>
      <c r="H5042" s="157" t="s">
        <v>1632</v>
      </c>
      <c r="I5042" s="157" t="s">
        <v>82</v>
      </c>
      <c r="J5042" s="157" t="s">
        <v>1633</v>
      </c>
    </row>
    <row r="5043" spans="1:10" x14ac:dyDescent="0.35">
      <c r="A5043" s="157" t="s">
        <v>10</v>
      </c>
      <c r="B5043" s="157" t="s">
        <v>2740</v>
      </c>
      <c r="C5043" s="227" t="s">
        <v>3332</v>
      </c>
      <c r="D5043" s="227">
        <v>73.03</v>
      </c>
      <c r="E5043" s="227" t="s">
        <v>1270</v>
      </c>
      <c r="F5043" s="157" t="s">
        <v>1271</v>
      </c>
      <c r="G5043" s="157" t="s">
        <v>73</v>
      </c>
      <c r="H5043" s="157" t="s">
        <v>1632</v>
      </c>
      <c r="I5043" s="157" t="s">
        <v>82</v>
      </c>
      <c r="J5043" s="157" t="s">
        <v>1633</v>
      </c>
    </row>
    <row r="5044" spans="1:10" x14ac:dyDescent="0.35">
      <c r="A5044" s="157" t="s">
        <v>10</v>
      </c>
      <c r="B5044" s="157" t="s">
        <v>2740</v>
      </c>
      <c r="C5044" s="227" t="s">
        <v>3333</v>
      </c>
      <c r="D5044" s="227">
        <v>100.95</v>
      </c>
      <c r="E5044" s="227" t="s">
        <v>1270</v>
      </c>
      <c r="F5044" s="157" t="s">
        <v>1271</v>
      </c>
      <c r="G5044" s="157" t="s">
        <v>73</v>
      </c>
      <c r="H5044" s="157" t="s">
        <v>1632</v>
      </c>
      <c r="I5044" s="157" t="s">
        <v>82</v>
      </c>
      <c r="J5044" s="157" t="s">
        <v>1633</v>
      </c>
    </row>
    <row r="5045" spans="1:10" x14ac:dyDescent="0.35">
      <c r="A5045" s="157" t="s">
        <v>10</v>
      </c>
      <c r="B5045" s="157" t="s">
        <v>2740</v>
      </c>
      <c r="C5045" s="227" t="s">
        <v>3334</v>
      </c>
      <c r="D5045" s="227">
        <v>181.2</v>
      </c>
      <c r="E5045" s="227" t="s">
        <v>75</v>
      </c>
      <c r="F5045" s="157" t="s">
        <v>76</v>
      </c>
      <c r="G5045" s="157" t="s">
        <v>73</v>
      </c>
      <c r="H5045" s="157" t="s">
        <v>1632</v>
      </c>
      <c r="I5045" s="157" t="s">
        <v>82</v>
      </c>
      <c r="J5045" s="157" t="s">
        <v>1633</v>
      </c>
    </row>
    <row r="5046" spans="1:10" x14ac:dyDescent="0.35">
      <c r="A5046" s="157" t="s">
        <v>10</v>
      </c>
      <c r="B5046" s="157" t="s">
        <v>2740</v>
      </c>
      <c r="C5046" s="227" t="s">
        <v>3335</v>
      </c>
      <c r="D5046" s="227">
        <v>151.08000000000001</v>
      </c>
      <c r="E5046" s="227" t="s">
        <v>61</v>
      </c>
      <c r="F5046" s="157" t="s">
        <v>62</v>
      </c>
      <c r="G5046" s="157" t="s">
        <v>80</v>
      </c>
      <c r="H5046" s="157" t="s">
        <v>1632</v>
      </c>
      <c r="I5046" s="157" t="s">
        <v>82</v>
      </c>
      <c r="J5046" s="157" t="s">
        <v>1633</v>
      </c>
    </row>
    <row r="5047" spans="1:10" x14ac:dyDescent="0.35">
      <c r="A5047" s="157" t="s">
        <v>10</v>
      </c>
      <c r="B5047" s="157" t="s">
        <v>2740</v>
      </c>
      <c r="C5047" s="227" t="s">
        <v>3336</v>
      </c>
      <c r="D5047" s="227">
        <v>149.94</v>
      </c>
      <c r="E5047" s="227" t="s">
        <v>61</v>
      </c>
      <c r="F5047" s="157" t="s">
        <v>62</v>
      </c>
      <c r="G5047" s="157" t="s">
        <v>80</v>
      </c>
      <c r="H5047" s="157" t="s">
        <v>1632</v>
      </c>
      <c r="I5047" s="157" t="s">
        <v>82</v>
      </c>
      <c r="J5047" s="157" t="s">
        <v>1633</v>
      </c>
    </row>
    <row r="5048" spans="1:10" x14ac:dyDescent="0.35">
      <c r="A5048" s="157" t="s">
        <v>10</v>
      </c>
      <c r="B5048" s="157" t="s">
        <v>2740</v>
      </c>
      <c r="C5048" s="227" t="s">
        <v>3337</v>
      </c>
      <c r="D5048" s="227">
        <v>149.94</v>
      </c>
      <c r="E5048" s="227" t="s">
        <v>61</v>
      </c>
      <c r="F5048" s="157" t="s">
        <v>62</v>
      </c>
      <c r="G5048" s="157" t="s">
        <v>80</v>
      </c>
      <c r="H5048" s="157" t="s">
        <v>1632</v>
      </c>
      <c r="I5048" s="157" t="s">
        <v>82</v>
      </c>
      <c r="J5048" s="157" t="s">
        <v>1633</v>
      </c>
    </row>
    <row r="5049" spans="1:10" x14ac:dyDescent="0.35">
      <c r="A5049" s="157" t="s">
        <v>10</v>
      </c>
      <c r="B5049" s="157" t="s">
        <v>2740</v>
      </c>
      <c r="C5049" s="227" t="s">
        <v>3338</v>
      </c>
      <c r="D5049" s="227">
        <v>149.94</v>
      </c>
      <c r="E5049" s="227" t="s">
        <v>61</v>
      </c>
      <c r="F5049" s="157" t="s">
        <v>62</v>
      </c>
      <c r="G5049" s="157" t="s">
        <v>62</v>
      </c>
      <c r="H5049" s="157" t="s">
        <v>1632</v>
      </c>
      <c r="I5049" s="157" t="s">
        <v>82</v>
      </c>
      <c r="J5049" s="157" t="s">
        <v>1633</v>
      </c>
    </row>
    <row r="5050" spans="1:10" x14ac:dyDescent="0.35">
      <c r="A5050" s="157" t="s">
        <v>10</v>
      </c>
      <c r="B5050" s="157" t="s">
        <v>2740</v>
      </c>
      <c r="C5050" s="227" t="s">
        <v>3339</v>
      </c>
      <c r="D5050" s="227">
        <v>149.94</v>
      </c>
      <c r="E5050" s="227" t="s">
        <v>61</v>
      </c>
      <c r="F5050" s="157" t="s">
        <v>62</v>
      </c>
      <c r="G5050" s="157" t="s">
        <v>80</v>
      </c>
      <c r="H5050" s="157" t="s">
        <v>1632</v>
      </c>
      <c r="I5050" s="157" t="s">
        <v>82</v>
      </c>
      <c r="J5050" s="157" t="s">
        <v>1633</v>
      </c>
    </row>
    <row r="5051" spans="1:10" x14ac:dyDescent="0.35">
      <c r="A5051" s="157" t="s">
        <v>10</v>
      </c>
      <c r="B5051" s="157" t="s">
        <v>2740</v>
      </c>
      <c r="C5051" s="227" t="s">
        <v>3340</v>
      </c>
      <c r="D5051" s="227">
        <v>242.59</v>
      </c>
      <c r="E5051" s="227" t="s">
        <v>65</v>
      </c>
      <c r="F5051" s="157" t="s">
        <v>66</v>
      </c>
      <c r="G5051" s="157" t="s">
        <v>80</v>
      </c>
      <c r="H5051" s="157" t="s">
        <v>1632</v>
      </c>
      <c r="I5051" s="157" t="s">
        <v>82</v>
      </c>
      <c r="J5051" s="157" t="s">
        <v>1633</v>
      </c>
    </row>
    <row r="5052" spans="1:10" x14ac:dyDescent="0.35">
      <c r="A5052" s="157" t="s">
        <v>10</v>
      </c>
      <c r="B5052" s="157" t="s">
        <v>2740</v>
      </c>
      <c r="C5052" s="227" t="s">
        <v>3341</v>
      </c>
      <c r="D5052" s="227">
        <v>229.55</v>
      </c>
      <c r="E5052" s="227" t="s">
        <v>147</v>
      </c>
      <c r="F5052" s="157" t="s">
        <v>148</v>
      </c>
      <c r="G5052" s="157" t="s">
        <v>80</v>
      </c>
      <c r="H5052" s="157" t="s">
        <v>1632</v>
      </c>
      <c r="I5052" s="157" t="s">
        <v>82</v>
      </c>
      <c r="J5052" s="157" t="s">
        <v>1633</v>
      </c>
    </row>
    <row r="5053" spans="1:10" x14ac:dyDescent="0.35">
      <c r="A5053" s="157" t="s">
        <v>10</v>
      </c>
      <c r="B5053" s="157" t="s">
        <v>2740</v>
      </c>
      <c r="C5053" s="227" t="s">
        <v>3342</v>
      </c>
      <c r="D5053" s="227">
        <v>215.54</v>
      </c>
      <c r="E5053" s="227" t="s">
        <v>147</v>
      </c>
      <c r="F5053" s="157" t="s">
        <v>148</v>
      </c>
      <c r="G5053" s="157" t="s">
        <v>80</v>
      </c>
      <c r="H5053" s="157" t="s">
        <v>1632</v>
      </c>
      <c r="I5053" s="157" t="s">
        <v>82</v>
      </c>
      <c r="J5053" s="157" t="s">
        <v>1633</v>
      </c>
    </row>
    <row r="5054" spans="1:10" x14ac:dyDescent="0.35">
      <c r="A5054" s="157" t="s">
        <v>10</v>
      </c>
      <c r="B5054" s="157" t="s">
        <v>2740</v>
      </c>
      <c r="C5054" s="227" t="s">
        <v>3343</v>
      </c>
      <c r="D5054" s="227">
        <v>75.48</v>
      </c>
      <c r="E5054" s="227" t="s">
        <v>55</v>
      </c>
      <c r="F5054" s="157" t="s">
        <v>56</v>
      </c>
      <c r="G5054" s="157" t="s">
        <v>13</v>
      </c>
      <c r="H5054" s="157" t="s">
        <v>57</v>
      </c>
      <c r="I5054" s="157" t="s">
        <v>15</v>
      </c>
      <c r="J5054" s="157" t="s">
        <v>58</v>
      </c>
    </row>
    <row r="5055" spans="1:10" x14ac:dyDescent="0.35">
      <c r="A5055" s="157" t="s">
        <v>10</v>
      </c>
      <c r="B5055" s="157" t="s">
        <v>2740</v>
      </c>
      <c r="C5055" s="227" t="s">
        <v>3344</v>
      </c>
      <c r="D5055" s="227">
        <v>15.89</v>
      </c>
      <c r="E5055" s="227" t="s">
        <v>55</v>
      </c>
      <c r="F5055" s="157" t="s">
        <v>56</v>
      </c>
      <c r="G5055" s="157" t="s">
        <v>13</v>
      </c>
      <c r="H5055" s="157" t="s">
        <v>57</v>
      </c>
      <c r="I5055" s="157" t="s">
        <v>15</v>
      </c>
      <c r="J5055" s="157" t="s">
        <v>58</v>
      </c>
    </row>
    <row r="5056" spans="1:10" x14ac:dyDescent="0.35">
      <c r="A5056" s="157" t="s">
        <v>10</v>
      </c>
      <c r="B5056" s="157" t="s">
        <v>2740</v>
      </c>
      <c r="C5056" s="227" t="s">
        <v>3345</v>
      </c>
      <c r="D5056" s="227">
        <v>99.76</v>
      </c>
      <c r="E5056" s="227" t="s">
        <v>33</v>
      </c>
      <c r="F5056" s="157" t="s">
        <v>34</v>
      </c>
      <c r="G5056" s="157" t="s">
        <v>13</v>
      </c>
      <c r="H5056" s="157" t="s">
        <v>14</v>
      </c>
      <c r="I5056" s="157" t="s">
        <v>15</v>
      </c>
      <c r="J5056" s="157" t="s">
        <v>16</v>
      </c>
    </row>
    <row r="5057" spans="1:10" x14ac:dyDescent="0.35">
      <c r="A5057" s="157" t="s">
        <v>10</v>
      </c>
      <c r="B5057" s="157" t="s">
        <v>2740</v>
      </c>
      <c r="C5057" s="227" t="s">
        <v>3346</v>
      </c>
      <c r="D5057" s="227">
        <v>504.64</v>
      </c>
      <c r="E5057" s="227" t="s">
        <v>18</v>
      </c>
      <c r="F5057" s="157" t="s">
        <v>19</v>
      </c>
      <c r="G5057" s="157" t="s">
        <v>13</v>
      </c>
      <c r="H5057" s="157" t="s">
        <v>14</v>
      </c>
      <c r="I5057" s="157" t="s">
        <v>15</v>
      </c>
      <c r="J5057" s="157" t="s">
        <v>16</v>
      </c>
    </row>
    <row r="5058" spans="1:10" x14ac:dyDescent="0.35">
      <c r="A5058" s="157" t="s">
        <v>10</v>
      </c>
      <c r="B5058" s="157" t="s">
        <v>2740</v>
      </c>
      <c r="C5058" s="227" t="s">
        <v>3347</v>
      </c>
      <c r="D5058" s="227">
        <v>610.54999999999995</v>
      </c>
      <c r="E5058" s="227" t="s">
        <v>18</v>
      </c>
      <c r="F5058" s="157" t="s">
        <v>19</v>
      </c>
      <c r="G5058" s="157" t="s">
        <v>13</v>
      </c>
      <c r="H5058" s="157" t="s">
        <v>14</v>
      </c>
      <c r="I5058" s="157" t="s">
        <v>15</v>
      </c>
      <c r="J5058" s="157" t="s">
        <v>16</v>
      </c>
    </row>
    <row r="5059" spans="1:10" x14ac:dyDescent="0.35">
      <c r="A5059" s="157" t="s">
        <v>10</v>
      </c>
      <c r="B5059" s="157" t="s">
        <v>2740</v>
      </c>
      <c r="C5059" s="227" t="s">
        <v>3348</v>
      </c>
      <c r="D5059" s="227">
        <v>724.3</v>
      </c>
      <c r="E5059" s="227" t="s">
        <v>18</v>
      </c>
      <c r="F5059" s="157" t="s">
        <v>19</v>
      </c>
      <c r="G5059" s="157" t="s">
        <v>13</v>
      </c>
      <c r="H5059" s="157" t="s">
        <v>14</v>
      </c>
      <c r="I5059" s="157" t="s">
        <v>15</v>
      </c>
      <c r="J5059" s="157" t="s">
        <v>16</v>
      </c>
    </row>
    <row r="5060" spans="1:10" x14ac:dyDescent="0.35">
      <c r="A5060" s="157" t="s">
        <v>10</v>
      </c>
      <c r="B5060" s="157" t="s">
        <v>2740</v>
      </c>
      <c r="C5060" s="227" t="s">
        <v>3349</v>
      </c>
      <c r="D5060" s="227">
        <v>490.14</v>
      </c>
      <c r="E5060" s="227" t="s">
        <v>18</v>
      </c>
      <c r="F5060" s="157" t="s">
        <v>19</v>
      </c>
      <c r="G5060" s="157" t="s">
        <v>13</v>
      </c>
      <c r="H5060" s="157" t="s">
        <v>14</v>
      </c>
      <c r="I5060" s="157" t="s">
        <v>15</v>
      </c>
      <c r="J5060" s="157" t="s">
        <v>16</v>
      </c>
    </row>
    <row r="5061" spans="1:10" x14ac:dyDescent="0.35">
      <c r="A5061" s="157" t="s">
        <v>10</v>
      </c>
      <c r="B5061" s="157" t="s">
        <v>2740</v>
      </c>
      <c r="C5061" s="227" t="s">
        <v>3350</v>
      </c>
      <c r="D5061" s="227">
        <v>651.79999999999995</v>
      </c>
      <c r="E5061" s="227" t="s">
        <v>18</v>
      </c>
      <c r="F5061" s="157" t="s">
        <v>19</v>
      </c>
      <c r="G5061" s="157" t="s">
        <v>13</v>
      </c>
      <c r="H5061" s="157" t="s">
        <v>14</v>
      </c>
      <c r="I5061" s="157" t="s">
        <v>15</v>
      </c>
      <c r="J5061" s="157" t="s">
        <v>16</v>
      </c>
    </row>
    <row r="5062" spans="1:10" x14ac:dyDescent="0.35">
      <c r="A5062" s="157" t="s">
        <v>10</v>
      </c>
      <c r="B5062" s="157" t="s">
        <v>2740</v>
      </c>
      <c r="C5062" s="227" t="s">
        <v>3351</v>
      </c>
      <c r="D5062" s="227">
        <v>489.85</v>
      </c>
      <c r="E5062" s="227" t="s">
        <v>18</v>
      </c>
      <c r="F5062" s="157" t="s">
        <v>19</v>
      </c>
      <c r="G5062" s="157" t="s">
        <v>13</v>
      </c>
      <c r="H5062" s="157" t="s">
        <v>14</v>
      </c>
      <c r="I5062" s="157" t="s">
        <v>15</v>
      </c>
      <c r="J5062" s="157" t="s">
        <v>16</v>
      </c>
    </row>
    <row r="5063" spans="1:10" x14ac:dyDescent="0.35">
      <c r="A5063" s="157" t="s">
        <v>10</v>
      </c>
      <c r="B5063" s="157" t="s">
        <v>2740</v>
      </c>
      <c r="C5063" s="227" t="s">
        <v>3352</v>
      </c>
      <c r="D5063" s="227">
        <v>643</v>
      </c>
      <c r="E5063" s="227" t="s">
        <v>18</v>
      </c>
      <c r="F5063" s="157" t="s">
        <v>19</v>
      </c>
      <c r="G5063" s="157" t="s">
        <v>13</v>
      </c>
      <c r="H5063" s="157" t="s">
        <v>14</v>
      </c>
      <c r="I5063" s="157" t="s">
        <v>15</v>
      </c>
      <c r="J5063" s="157" t="s">
        <v>16</v>
      </c>
    </row>
    <row r="5064" spans="1:10" x14ac:dyDescent="0.35">
      <c r="A5064" s="157" t="s">
        <v>10</v>
      </c>
      <c r="B5064" s="157" t="s">
        <v>2740</v>
      </c>
      <c r="C5064" s="227" t="s">
        <v>3353</v>
      </c>
      <c r="D5064" s="227">
        <v>698.09</v>
      </c>
      <c r="E5064" s="227" t="s">
        <v>18</v>
      </c>
      <c r="F5064" s="157" t="s">
        <v>19</v>
      </c>
      <c r="G5064" s="157" t="s">
        <v>13</v>
      </c>
      <c r="H5064" s="157" t="s">
        <v>14</v>
      </c>
      <c r="I5064" s="157" t="s">
        <v>15</v>
      </c>
      <c r="J5064" s="157" t="s">
        <v>16</v>
      </c>
    </row>
    <row r="5065" spans="1:10" x14ac:dyDescent="0.35">
      <c r="A5065" s="157" t="s">
        <v>10</v>
      </c>
      <c r="B5065" s="157" t="s">
        <v>2740</v>
      </c>
      <c r="C5065" s="227" t="s">
        <v>3354</v>
      </c>
      <c r="D5065" s="227">
        <v>210.4</v>
      </c>
      <c r="E5065" s="227" t="s">
        <v>45</v>
      </c>
      <c r="F5065" s="157" t="s">
        <v>46</v>
      </c>
      <c r="G5065" s="157" t="s">
        <v>13</v>
      </c>
      <c r="H5065" s="157" t="s">
        <v>14</v>
      </c>
      <c r="I5065" s="157" t="s">
        <v>15</v>
      </c>
      <c r="J5065" s="157" t="s">
        <v>16</v>
      </c>
    </row>
    <row r="5066" spans="1:10" x14ac:dyDescent="0.35">
      <c r="A5066" s="157" t="s">
        <v>10</v>
      </c>
      <c r="B5066" s="157" t="s">
        <v>2740</v>
      </c>
      <c r="C5066" s="227" t="s">
        <v>3355</v>
      </c>
      <c r="D5066" s="227">
        <v>209.11</v>
      </c>
      <c r="E5066" s="227" t="s">
        <v>47</v>
      </c>
      <c r="F5066" s="157" t="s">
        <v>48</v>
      </c>
      <c r="G5066" s="157" t="s">
        <v>13</v>
      </c>
      <c r="H5066" s="157" t="s">
        <v>14</v>
      </c>
      <c r="I5066" s="157" t="s">
        <v>15</v>
      </c>
      <c r="J5066" s="157" t="s">
        <v>16</v>
      </c>
    </row>
    <row r="5067" spans="1:10" x14ac:dyDescent="0.35">
      <c r="A5067" s="157" t="s">
        <v>10</v>
      </c>
      <c r="B5067" s="157" t="s">
        <v>2740</v>
      </c>
      <c r="C5067" s="227" t="s">
        <v>3356</v>
      </c>
      <c r="D5067" s="227">
        <v>99.81</v>
      </c>
      <c r="E5067" s="227" t="s">
        <v>194</v>
      </c>
      <c r="F5067" s="157" t="s">
        <v>195</v>
      </c>
      <c r="G5067" s="157" t="s">
        <v>13</v>
      </c>
      <c r="H5067" s="157" t="s">
        <v>192</v>
      </c>
      <c r="I5067" s="157" t="s">
        <v>180</v>
      </c>
      <c r="J5067" s="157" t="s">
        <v>193</v>
      </c>
    </row>
    <row r="5068" spans="1:10" x14ac:dyDescent="0.35">
      <c r="A5068" s="157" t="s">
        <v>10</v>
      </c>
      <c r="B5068" s="157" t="s">
        <v>2740</v>
      </c>
      <c r="C5068" s="227" t="s">
        <v>3357</v>
      </c>
      <c r="D5068" s="227">
        <v>271.92</v>
      </c>
      <c r="E5068" s="227" t="s">
        <v>28</v>
      </c>
      <c r="F5068" s="157" t="s">
        <v>29</v>
      </c>
      <c r="G5068" s="157" t="s">
        <v>13</v>
      </c>
      <c r="H5068" s="157" t="s">
        <v>14</v>
      </c>
      <c r="I5068" s="157" t="s">
        <v>15</v>
      </c>
      <c r="J5068" s="157" t="s">
        <v>16</v>
      </c>
    </row>
    <row r="5069" spans="1:10" x14ac:dyDescent="0.35">
      <c r="A5069" s="157" t="s">
        <v>10</v>
      </c>
      <c r="B5069" s="157" t="s">
        <v>2740</v>
      </c>
      <c r="C5069" s="227" t="s">
        <v>3358</v>
      </c>
      <c r="D5069" s="227">
        <v>293.43</v>
      </c>
      <c r="E5069" s="227" t="s">
        <v>28</v>
      </c>
      <c r="F5069" s="157" t="s">
        <v>29</v>
      </c>
      <c r="G5069" s="157" t="s">
        <v>13</v>
      </c>
      <c r="H5069" s="157" t="s">
        <v>14</v>
      </c>
      <c r="I5069" s="157" t="s">
        <v>15</v>
      </c>
      <c r="J5069" s="157" t="s">
        <v>16</v>
      </c>
    </row>
    <row r="5070" spans="1:10" x14ac:dyDescent="0.35">
      <c r="A5070" s="157" t="s">
        <v>10</v>
      </c>
      <c r="B5070" s="157" t="s">
        <v>2740</v>
      </c>
      <c r="C5070" s="227" t="s">
        <v>3359</v>
      </c>
      <c r="D5070" s="227">
        <v>221.47</v>
      </c>
      <c r="E5070" s="227" t="s">
        <v>36</v>
      </c>
      <c r="F5070" s="157" t="s">
        <v>37</v>
      </c>
      <c r="G5070" s="157" t="s">
        <v>13</v>
      </c>
      <c r="H5070" s="157" t="s">
        <v>14</v>
      </c>
      <c r="I5070" s="157" t="s">
        <v>15</v>
      </c>
      <c r="J5070" s="157" t="s">
        <v>16</v>
      </c>
    </row>
    <row r="5071" spans="1:10" x14ac:dyDescent="0.35">
      <c r="A5071" s="157" t="s">
        <v>10</v>
      </c>
      <c r="B5071" s="157" t="s">
        <v>2740</v>
      </c>
      <c r="C5071" s="227" t="s">
        <v>3360</v>
      </c>
      <c r="D5071" s="227">
        <v>95</v>
      </c>
      <c r="E5071" s="227" t="s">
        <v>36</v>
      </c>
      <c r="F5071" s="157" t="s">
        <v>37</v>
      </c>
      <c r="G5071" s="157" t="s">
        <v>13</v>
      </c>
      <c r="H5071" s="157" t="s">
        <v>14</v>
      </c>
      <c r="I5071" s="157" t="s">
        <v>15</v>
      </c>
      <c r="J5071" s="157" t="s">
        <v>16</v>
      </c>
    </row>
    <row r="5072" spans="1:10" x14ac:dyDescent="0.35">
      <c r="A5072" s="157" t="s">
        <v>10</v>
      </c>
      <c r="B5072" s="157" t="s">
        <v>2740</v>
      </c>
      <c r="C5072" s="227" t="s">
        <v>3361</v>
      </c>
      <c r="D5072" s="227">
        <v>94.94</v>
      </c>
      <c r="E5072" s="227" t="s">
        <v>36</v>
      </c>
      <c r="F5072" s="157" t="s">
        <v>37</v>
      </c>
      <c r="G5072" s="157" t="s">
        <v>13</v>
      </c>
      <c r="H5072" s="157" t="s">
        <v>14</v>
      </c>
      <c r="I5072" s="157" t="s">
        <v>15</v>
      </c>
      <c r="J5072" s="157" t="s">
        <v>16</v>
      </c>
    </row>
    <row r="5073" spans="1:10" x14ac:dyDescent="0.35">
      <c r="A5073" s="157" t="s">
        <v>10</v>
      </c>
      <c r="B5073" s="157" t="s">
        <v>2740</v>
      </c>
      <c r="C5073" s="227" t="s">
        <v>3362</v>
      </c>
      <c r="D5073" s="227">
        <v>169.48</v>
      </c>
      <c r="E5073" s="227" t="s">
        <v>50</v>
      </c>
      <c r="F5073" s="157" t="s">
        <v>51</v>
      </c>
      <c r="G5073" s="157" t="s">
        <v>13</v>
      </c>
      <c r="H5073" s="157" t="s">
        <v>14</v>
      </c>
      <c r="I5073" s="157" t="s">
        <v>15</v>
      </c>
      <c r="J5073" s="157" t="s">
        <v>16</v>
      </c>
    </row>
    <row r="5074" spans="1:10" x14ac:dyDescent="0.35">
      <c r="A5074" s="157" t="s">
        <v>10</v>
      </c>
      <c r="B5074" s="157" t="s">
        <v>2740</v>
      </c>
      <c r="C5074" s="227" t="s">
        <v>3363</v>
      </c>
      <c r="D5074" s="227">
        <v>185.15</v>
      </c>
      <c r="E5074" s="227" t="s">
        <v>50</v>
      </c>
      <c r="F5074" s="157" t="s">
        <v>51</v>
      </c>
      <c r="G5074" s="157" t="s">
        <v>13</v>
      </c>
      <c r="H5074" s="157" t="s">
        <v>14</v>
      </c>
      <c r="I5074" s="157" t="s">
        <v>15</v>
      </c>
      <c r="J5074" s="157" t="s">
        <v>16</v>
      </c>
    </row>
    <row r="5075" spans="1:10" x14ac:dyDescent="0.35">
      <c r="A5075" s="157" t="s">
        <v>10</v>
      </c>
      <c r="B5075" s="157" t="s">
        <v>2740</v>
      </c>
      <c r="C5075" s="227" t="s">
        <v>3364</v>
      </c>
      <c r="D5075" s="227">
        <v>58.39</v>
      </c>
      <c r="E5075" s="227" t="s">
        <v>31</v>
      </c>
      <c r="F5075" s="157" t="s">
        <v>32</v>
      </c>
      <c r="G5075" s="157" t="s">
        <v>13</v>
      </c>
      <c r="H5075" s="157" t="s">
        <v>14</v>
      </c>
      <c r="I5075" s="157" t="s">
        <v>15</v>
      </c>
      <c r="J5075" s="157" t="s">
        <v>16</v>
      </c>
    </row>
    <row r="5076" spans="1:10" x14ac:dyDescent="0.35">
      <c r="A5076" s="157" t="s">
        <v>10</v>
      </c>
      <c r="B5076" s="157" t="s">
        <v>2740</v>
      </c>
      <c r="C5076" s="227" t="s">
        <v>3365</v>
      </c>
      <c r="D5076" s="227">
        <v>12832.55</v>
      </c>
      <c r="E5076" s="227" t="s">
        <v>11</v>
      </c>
      <c r="F5076" s="157" t="s">
        <v>12</v>
      </c>
      <c r="G5076" s="157" t="s">
        <v>13</v>
      </c>
      <c r="H5076" s="157" t="s">
        <v>14</v>
      </c>
      <c r="I5076" s="157" t="s">
        <v>15</v>
      </c>
      <c r="J5076" s="157" t="s">
        <v>16</v>
      </c>
    </row>
    <row r="5077" spans="1:10" x14ac:dyDescent="0.35">
      <c r="A5077" s="157" t="s">
        <v>10</v>
      </c>
      <c r="B5077" s="157" t="s">
        <v>2740</v>
      </c>
      <c r="C5077" s="227" t="s">
        <v>3366</v>
      </c>
      <c r="D5077" s="227">
        <v>717.48</v>
      </c>
      <c r="E5077" s="227" t="s">
        <v>792</v>
      </c>
      <c r="F5077" s="157" t="s">
        <v>793</v>
      </c>
      <c r="G5077" s="157" t="s">
        <v>13</v>
      </c>
      <c r="H5077" s="157" t="s">
        <v>14</v>
      </c>
      <c r="I5077" s="157" t="s">
        <v>15</v>
      </c>
      <c r="J5077" s="157" t="s">
        <v>16</v>
      </c>
    </row>
    <row r="5078" spans="1:10" x14ac:dyDescent="0.35">
      <c r="A5078" s="157" t="s">
        <v>10</v>
      </c>
      <c r="B5078" s="157" t="s">
        <v>2740</v>
      </c>
      <c r="C5078" s="227" t="s">
        <v>3367</v>
      </c>
      <c r="D5078" s="227">
        <v>283.60000000000002</v>
      </c>
      <c r="E5078" s="227" t="s">
        <v>28</v>
      </c>
      <c r="F5078" s="157" t="s">
        <v>29</v>
      </c>
      <c r="G5078" s="157" t="s">
        <v>13</v>
      </c>
      <c r="H5078" s="157" t="s">
        <v>14</v>
      </c>
      <c r="I5078" s="157" t="s">
        <v>15</v>
      </c>
      <c r="J5078" s="157" t="s">
        <v>16</v>
      </c>
    </row>
    <row r="5079" spans="1:10" x14ac:dyDescent="0.35">
      <c r="A5079" s="157" t="s">
        <v>10</v>
      </c>
      <c r="B5079" s="157" t="s">
        <v>2740</v>
      </c>
      <c r="C5079" s="227" t="s">
        <v>3368</v>
      </c>
      <c r="D5079" s="227">
        <v>298.08</v>
      </c>
      <c r="E5079" s="227" t="s">
        <v>28</v>
      </c>
      <c r="F5079" s="157" t="s">
        <v>29</v>
      </c>
      <c r="G5079" s="157" t="s">
        <v>13</v>
      </c>
      <c r="H5079" s="157" t="s">
        <v>14</v>
      </c>
      <c r="I5079" s="157" t="s">
        <v>15</v>
      </c>
      <c r="J5079" s="157" t="s">
        <v>16</v>
      </c>
    </row>
    <row r="5080" spans="1:10" x14ac:dyDescent="0.35">
      <c r="A5080" s="157" t="s">
        <v>10</v>
      </c>
      <c r="B5080" s="157" t="s">
        <v>2740</v>
      </c>
      <c r="C5080" s="227" t="s">
        <v>3369</v>
      </c>
      <c r="D5080" s="227">
        <v>30.76</v>
      </c>
      <c r="E5080" s="227" t="s">
        <v>28</v>
      </c>
      <c r="F5080" s="157" t="s">
        <v>29</v>
      </c>
      <c r="G5080" s="157" t="s">
        <v>13</v>
      </c>
      <c r="H5080" s="157" t="s">
        <v>14</v>
      </c>
      <c r="I5080" s="157" t="s">
        <v>15</v>
      </c>
      <c r="J5080" s="157" t="s">
        <v>16</v>
      </c>
    </row>
    <row r="5081" spans="1:10" x14ac:dyDescent="0.35">
      <c r="A5081" s="157" t="s">
        <v>10</v>
      </c>
      <c r="B5081" s="157" t="s">
        <v>2740</v>
      </c>
      <c r="C5081" s="227" t="s">
        <v>3370</v>
      </c>
      <c r="D5081" s="227">
        <v>176.47</v>
      </c>
      <c r="E5081" s="227" t="s">
        <v>18</v>
      </c>
      <c r="F5081" s="157" t="s">
        <v>19</v>
      </c>
      <c r="G5081" s="157" t="s">
        <v>13</v>
      </c>
      <c r="H5081" s="157" t="s">
        <v>14</v>
      </c>
      <c r="I5081" s="157" t="s">
        <v>15</v>
      </c>
      <c r="J5081" s="157" t="s">
        <v>16</v>
      </c>
    </row>
    <row r="5082" spans="1:10" x14ac:dyDescent="0.35">
      <c r="A5082" s="157" t="s">
        <v>10</v>
      </c>
      <c r="B5082" s="157" t="s">
        <v>2740</v>
      </c>
      <c r="C5082" s="227" t="s">
        <v>3371</v>
      </c>
      <c r="D5082" s="227">
        <v>58.42</v>
      </c>
      <c r="E5082" s="227" t="s">
        <v>31</v>
      </c>
      <c r="F5082" s="157" t="s">
        <v>32</v>
      </c>
      <c r="G5082" s="157" t="s">
        <v>13</v>
      </c>
      <c r="H5082" s="157" t="s">
        <v>14</v>
      </c>
      <c r="I5082" s="157" t="s">
        <v>15</v>
      </c>
      <c r="J5082" s="157" t="s">
        <v>16</v>
      </c>
    </row>
    <row r="5083" spans="1:10" x14ac:dyDescent="0.35">
      <c r="A5083" s="157" t="s">
        <v>10</v>
      </c>
      <c r="B5083" s="157" t="s">
        <v>2740</v>
      </c>
      <c r="C5083" s="227" t="s">
        <v>3372</v>
      </c>
      <c r="D5083" s="227">
        <v>12886.88</v>
      </c>
      <c r="E5083" s="227" t="s">
        <v>11</v>
      </c>
      <c r="F5083" s="157" t="s">
        <v>12</v>
      </c>
      <c r="G5083" s="157" t="s">
        <v>13</v>
      </c>
      <c r="H5083" s="157" t="s">
        <v>14</v>
      </c>
      <c r="I5083" s="157" t="s">
        <v>15</v>
      </c>
      <c r="J5083" s="157" t="s">
        <v>16</v>
      </c>
    </row>
    <row r="5084" spans="1:10" x14ac:dyDescent="0.35">
      <c r="A5084" s="157" t="s">
        <v>10</v>
      </c>
      <c r="B5084" s="157" t="s">
        <v>2740</v>
      </c>
      <c r="C5084" s="227" t="s">
        <v>3373</v>
      </c>
      <c r="D5084" s="227">
        <v>598.52</v>
      </c>
      <c r="E5084" s="227" t="s">
        <v>792</v>
      </c>
      <c r="F5084" s="157" t="s">
        <v>793</v>
      </c>
      <c r="G5084" s="157" t="s">
        <v>13</v>
      </c>
      <c r="H5084" s="157" t="s">
        <v>14</v>
      </c>
      <c r="I5084" s="157" t="s">
        <v>15</v>
      </c>
      <c r="J5084" s="157" t="s">
        <v>16</v>
      </c>
    </row>
    <row r="5085" spans="1:10" x14ac:dyDescent="0.35">
      <c r="A5085" s="157" t="s">
        <v>10</v>
      </c>
      <c r="B5085" s="157" t="s">
        <v>2740</v>
      </c>
      <c r="C5085" s="227" t="s">
        <v>3374</v>
      </c>
      <c r="D5085" s="227">
        <v>283.60000000000002</v>
      </c>
      <c r="E5085" s="227" t="s">
        <v>28</v>
      </c>
      <c r="F5085" s="157" t="s">
        <v>29</v>
      </c>
      <c r="G5085" s="157" t="s">
        <v>13</v>
      </c>
      <c r="H5085" s="157" t="s">
        <v>14</v>
      </c>
      <c r="I5085" s="157" t="s">
        <v>15</v>
      </c>
      <c r="J5085" s="157" t="s">
        <v>16</v>
      </c>
    </row>
    <row r="5086" spans="1:10" x14ac:dyDescent="0.35">
      <c r="A5086" s="157" t="s">
        <v>10</v>
      </c>
      <c r="B5086" s="157" t="s">
        <v>2740</v>
      </c>
      <c r="C5086" s="227" t="s">
        <v>3375</v>
      </c>
      <c r="D5086" s="227">
        <v>302.45999999999998</v>
      </c>
      <c r="E5086" s="227" t="s">
        <v>28</v>
      </c>
      <c r="F5086" s="157" t="s">
        <v>29</v>
      </c>
      <c r="G5086" s="157" t="s">
        <v>13</v>
      </c>
      <c r="H5086" s="157" t="s">
        <v>14</v>
      </c>
      <c r="I5086" s="157" t="s">
        <v>15</v>
      </c>
      <c r="J5086" s="157" t="s">
        <v>16</v>
      </c>
    </row>
    <row r="5087" spans="1:10" x14ac:dyDescent="0.35">
      <c r="A5087" s="157" t="s">
        <v>10</v>
      </c>
      <c r="B5087" s="157" t="s">
        <v>2740</v>
      </c>
      <c r="C5087" s="227" t="s">
        <v>3376</v>
      </c>
      <c r="D5087" s="227">
        <v>30.72</v>
      </c>
      <c r="E5087" s="227" t="s">
        <v>28</v>
      </c>
      <c r="F5087" s="157" t="s">
        <v>29</v>
      </c>
      <c r="G5087" s="157" t="s">
        <v>13</v>
      </c>
      <c r="H5087" s="157" t="s">
        <v>14</v>
      </c>
      <c r="I5087" s="157" t="s">
        <v>15</v>
      </c>
      <c r="J5087" s="157" t="s">
        <v>16</v>
      </c>
    </row>
    <row r="5088" spans="1:10" x14ac:dyDescent="0.35">
      <c r="A5088" s="157" t="s">
        <v>10</v>
      </c>
      <c r="B5088" s="157" t="s">
        <v>2740</v>
      </c>
      <c r="C5088" s="227" t="s">
        <v>3377</v>
      </c>
      <c r="D5088" s="227">
        <v>93.22</v>
      </c>
      <c r="E5088" s="227" t="s">
        <v>36</v>
      </c>
      <c r="F5088" s="157" t="s">
        <v>37</v>
      </c>
      <c r="G5088" s="157" t="s">
        <v>13</v>
      </c>
      <c r="H5088" s="157" t="s">
        <v>14</v>
      </c>
      <c r="I5088" s="157" t="s">
        <v>15</v>
      </c>
      <c r="J5088" s="157" t="s">
        <v>16</v>
      </c>
    </row>
    <row r="5089" spans="1:10" x14ac:dyDescent="0.35">
      <c r="A5089" s="157" t="s">
        <v>10</v>
      </c>
      <c r="B5089" s="157" t="s">
        <v>2740</v>
      </c>
      <c r="C5089" s="227" t="s">
        <v>3378</v>
      </c>
      <c r="D5089" s="227">
        <v>176.01</v>
      </c>
      <c r="E5089" s="227" t="s">
        <v>18</v>
      </c>
      <c r="F5089" s="157" t="s">
        <v>19</v>
      </c>
      <c r="G5089" s="157" t="s">
        <v>13</v>
      </c>
      <c r="H5089" s="157" t="s">
        <v>14</v>
      </c>
      <c r="I5089" s="157" t="s">
        <v>15</v>
      </c>
      <c r="J5089" s="157" t="s">
        <v>16</v>
      </c>
    </row>
    <row r="5090" spans="1:10" x14ac:dyDescent="0.35">
      <c r="A5090" s="157" t="s">
        <v>10</v>
      </c>
      <c r="B5090" s="157" t="s">
        <v>2740</v>
      </c>
      <c r="C5090" s="227" t="s">
        <v>245</v>
      </c>
      <c r="D5090" s="227">
        <v>3.63</v>
      </c>
      <c r="E5090" s="227" t="s">
        <v>236</v>
      </c>
      <c r="F5090" s="157" t="s">
        <v>237</v>
      </c>
      <c r="G5090" s="157" t="s">
        <v>13</v>
      </c>
      <c r="H5090" s="157" t="s">
        <v>14</v>
      </c>
      <c r="I5090" s="157" t="s">
        <v>15</v>
      </c>
      <c r="J5090" s="157" t="s">
        <v>16</v>
      </c>
    </row>
    <row r="5091" spans="1:10" x14ac:dyDescent="0.35">
      <c r="A5091" s="157" t="s">
        <v>10</v>
      </c>
      <c r="B5091" s="157" t="s">
        <v>2740</v>
      </c>
      <c r="C5091" s="227" t="s">
        <v>246</v>
      </c>
      <c r="D5091" s="227">
        <v>3.63</v>
      </c>
      <c r="E5091" s="227" t="s">
        <v>236</v>
      </c>
      <c r="F5091" s="157" t="s">
        <v>237</v>
      </c>
      <c r="G5091" s="157" t="s">
        <v>13</v>
      </c>
      <c r="H5091" s="157" t="s">
        <v>14</v>
      </c>
      <c r="I5091" s="157" t="s">
        <v>15</v>
      </c>
      <c r="J5091" s="157" t="s">
        <v>16</v>
      </c>
    </row>
    <row r="5092" spans="1:10" x14ac:dyDescent="0.35">
      <c r="A5092" s="157" t="s">
        <v>10</v>
      </c>
      <c r="B5092" s="157" t="s">
        <v>2740</v>
      </c>
      <c r="C5092" s="227" t="s">
        <v>247</v>
      </c>
      <c r="D5092" s="227">
        <v>2.99</v>
      </c>
      <c r="E5092" s="227" t="s">
        <v>236</v>
      </c>
      <c r="F5092" s="157" t="s">
        <v>237</v>
      </c>
      <c r="G5092" s="157" t="s">
        <v>13</v>
      </c>
      <c r="H5092" s="157" t="s">
        <v>14</v>
      </c>
      <c r="I5092" s="157" t="s">
        <v>15</v>
      </c>
      <c r="J5092" s="157" t="s">
        <v>16</v>
      </c>
    </row>
    <row r="5093" spans="1:10" x14ac:dyDescent="0.35">
      <c r="A5093" s="157" t="s">
        <v>10</v>
      </c>
      <c r="B5093" s="157" t="s">
        <v>2740</v>
      </c>
      <c r="C5093" s="227" t="s">
        <v>238</v>
      </c>
      <c r="D5093" s="227">
        <v>2.12</v>
      </c>
      <c r="E5093" s="227" t="s">
        <v>41</v>
      </c>
      <c r="F5093" s="157" t="s">
        <v>42</v>
      </c>
      <c r="G5093" s="157" t="s">
        <v>13</v>
      </c>
      <c r="H5093" s="157" t="s">
        <v>14</v>
      </c>
      <c r="I5093" s="157" t="s">
        <v>15</v>
      </c>
      <c r="J5093" s="157" t="s">
        <v>16</v>
      </c>
    </row>
    <row r="5094" spans="1:10" x14ac:dyDescent="0.35">
      <c r="A5094" s="157" t="s">
        <v>10</v>
      </c>
      <c r="B5094" s="157" t="s">
        <v>2740</v>
      </c>
      <c r="C5094" s="227" t="s">
        <v>235</v>
      </c>
      <c r="D5094" s="227">
        <v>2.12</v>
      </c>
      <c r="E5094" s="227" t="s">
        <v>41</v>
      </c>
      <c r="F5094" s="157" t="s">
        <v>42</v>
      </c>
      <c r="G5094" s="157" t="s">
        <v>13</v>
      </c>
      <c r="H5094" s="157" t="s">
        <v>14</v>
      </c>
      <c r="I5094" s="157" t="s">
        <v>15</v>
      </c>
      <c r="J5094" s="157" t="s">
        <v>16</v>
      </c>
    </row>
    <row r="5095" spans="1:10" x14ac:dyDescent="0.35">
      <c r="A5095" s="157" t="s">
        <v>10</v>
      </c>
      <c r="B5095" s="157" t="s">
        <v>2740</v>
      </c>
      <c r="C5095" s="227" t="s">
        <v>3379</v>
      </c>
      <c r="D5095" s="227">
        <v>438.51</v>
      </c>
      <c r="E5095" s="227" t="s">
        <v>203</v>
      </c>
      <c r="F5095" s="157" t="s">
        <v>204</v>
      </c>
      <c r="G5095" s="157" t="s">
        <v>73</v>
      </c>
      <c r="H5095" s="157" t="s">
        <v>2775</v>
      </c>
      <c r="I5095" s="157" t="s">
        <v>82</v>
      </c>
      <c r="J5095" s="157" t="s">
        <v>2743</v>
      </c>
    </row>
    <row r="5096" spans="1:10" x14ac:dyDescent="0.35">
      <c r="A5096" s="157" t="s">
        <v>10</v>
      </c>
      <c r="B5096" s="157" t="s">
        <v>2740</v>
      </c>
      <c r="C5096" s="227" t="s">
        <v>3380</v>
      </c>
      <c r="D5096" s="227">
        <v>126.88</v>
      </c>
      <c r="E5096" s="227" t="s">
        <v>65</v>
      </c>
      <c r="F5096" s="157" t="s">
        <v>66</v>
      </c>
      <c r="G5096" s="157" t="s">
        <v>80</v>
      </c>
      <c r="H5096" s="157" t="s">
        <v>2775</v>
      </c>
      <c r="I5096" s="157" t="s">
        <v>82</v>
      </c>
      <c r="J5096" s="157" t="s">
        <v>2743</v>
      </c>
    </row>
    <row r="5097" spans="1:10" x14ac:dyDescent="0.35">
      <c r="A5097" s="157" t="s">
        <v>10</v>
      </c>
      <c r="B5097" s="157" t="s">
        <v>2740</v>
      </c>
      <c r="C5097" s="227" t="s">
        <v>3381</v>
      </c>
      <c r="D5097" s="227">
        <v>118.36</v>
      </c>
      <c r="E5097" s="227" t="s">
        <v>65</v>
      </c>
      <c r="F5097" s="157" t="s">
        <v>66</v>
      </c>
      <c r="G5097" s="157" t="s">
        <v>80</v>
      </c>
      <c r="H5097" s="157" t="s">
        <v>2775</v>
      </c>
      <c r="I5097" s="157" t="s">
        <v>82</v>
      </c>
      <c r="J5097" s="157" t="s">
        <v>2743</v>
      </c>
    </row>
    <row r="5098" spans="1:10" x14ac:dyDescent="0.35">
      <c r="A5098" s="157" t="s">
        <v>10</v>
      </c>
      <c r="B5098" s="157" t="s">
        <v>2740</v>
      </c>
      <c r="C5098" s="227" t="s">
        <v>3382</v>
      </c>
      <c r="D5098" s="227">
        <v>255.55</v>
      </c>
      <c r="E5098" s="227" t="s">
        <v>203</v>
      </c>
      <c r="F5098" s="157" t="s">
        <v>204</v>
      </c>
      <c r="G5098" s="157" t="s">
        <v>73</v>
      </c>
      <c r="H5098" s="157" t="s">
        <v>2775</v>
      </c>
      <c r="I5098" s="157" t="s">
        <v>82</v>
      </c>
      <c r="J5098" s="157" t="s">
        <v>2743</v>
      </c>
    </row>
    <row r="5099" spans="1:10" x14ac:dyDescent="0.35">
      <c r="A5099" s="157" t="s">
        <v>10</v>
      </c>
      <c r="B5099" s="157" t="s">
        <v>2740</v>
      </c>
      <c r="C5099" s="227" t="s">
        <v>3383</v>
      </c>
      <c r="D5099" s="227">
        <v>138.83000000000001</v>
      </c>
      <c r="E5099" s="227" t="s">
        <v>65</v>
      </c>
      <c r="F5099" s="157" t="s">
        <v>66</v>
      </c>
      <c r="G5099" s="157" t="s">
        <v>80</v>
      </c>
      <c r="H5099" s="157" t="s">
        <v>2775</v>
      </c>
      <c r="I5099" s="157" t="s">
        <v>82</v>
      </c>
      <c r="J5099" s="157" t="s">
        <v>2743</v>
      </c>
    </row>
    <row r="5100" spans="1:10" x14ac:dyDescent="0.35">
      <c r="A5100" s="157" t="s">
        <v>10</v>
      </c>
      <c r="B5100" s="157" t="s">
        <v>2740</v>
      </c>
      <c r="C5100" s="227" t="s">
        <v>3384</v>
      </c>
      <c r="D5100" s="227">
        <v>1425.04</v>
      </c>
      <c r="E5100" s="227" t="s">
        <v>203</v>
      </c>
      <c r="F5100" s="157" t="s">
        <v>204</v>
      </c>
      <c r="G5100" s="157" t="s">
        <v>73</v>
      </c>
      <c r="H5100" s="157" t="s">
        <v>2775</v>
      </c>
      <c r="I5100" s="157" t="s">
        <v>82</v>
      </c>
      <c r="J5100" s="157" t="s">
        <v>2743</v>
      </c>
    </row>
    <row r="5101" spans="1:10" x14ac:dyDescent="0.35">
      <c r="A5101" s="157" t="s">
        <v>10</v>
      </c>
      <c r="B5101" s="157" t="s">
        <v>2740</v>
      </c>
      <c r="C5101" s="227" t="s">
        <v>3385</v>
      </c>
      <c r="D5101" s="227">
        <v>1131.6099999999999</v>
      </c>
      <c r="E5101" s="227" t="s">
        <v>75</v>
      </c>
      <c r="F5101" s="157" t="s">
        <v>76</v>
      </c>
      <c r="G5101" s="157" t="s">
        <v>73</v>
      </c>
      <c r="H5101" s="157" t="s">
        <v>2775</v>
      </c>
      <c r="I5101" s="157" t="s">
        <v>82</v>
      </c>
      <c r="J5101" s="157" t="s">
        <v>2743</v>
      </c>
    </row>
    <row r="5102" spans="1:10" x14ac:dyDescent="0.35">
      <c r="A5102" s="157" t="s">
        <v>10</v>
      </c>
      <c r="B5102" s="157" t="s">
        <v>2740</v>
      </c>
      <c r="C5102" s="227" t="s">
        <v>3386</v>
      </c>
      <c r="D5102" s="227">
        <v>334.52</v>
      </c>
      <c r="E5102" s="227" t="s">
        <v>203</v>
      </c>
      <c r="F5102" s="157" t="s">
        <v>204</v>
      </c>
      <c r="G5102" s="157" t="s">
        <v>73</v>
      </c>
      <c r="H5102" s="157" t="s">
        <v>2742</v>
      </c>
      <c r="I5102" s="157" t="s">
        <v>82</v>
      </c>
      <c r="J5102" s="157" t="s">
        <v>2743</v>
      </c>
    </row>
    <row r="5103" spans="1:10" x14ac:dyDescent="0.35">
      <c r="A5103" s="157" t="s">
        <v>10</v>
      </c>
      <c r="B5103" s="157" t="s">
        <v>2740</v>
      </c>
      <c r="C5103" s="227" t="s">
        <v>3387</v>
      </c>
      <c r="D5103" s="227">
        <v>139.03</v>
      </c>
      <c r="E5103" s="227" t="s">
        <v>65</v>
      </c>
      <c r="F5103" s="157" t="s">
        <v>66</v>
      </c>
      <c r="G5103" s="157" t="s">
        <v>80</v>
      </c>
      <c r="H5103" s="157" t="s">
        <v>2775</v>
      </c>
      <c r="I5103" s="157" t="s">
        <v>82</v>
      </c>
      <c r="J5103" s="157" t="s">
        <v>2743</v>
      </c>
    </row>
    <row r="5104" spans="1:10" x14ac:dyDescent="0.35">
      <c r="A5104" s="157" t="s">
        <v>10</v>
      </c>
      <c r="B5104" s="157" t="s">
        <v>2740</v>
      </c>
      <c r="C5104" s="227" t="s">
        <v>3388</v>
      </c>
      <c r="D5104" s="227">
        <v>80.739999999999995</v>
      </c>
      <c r="E5104" s="227" t="s">
        <v>75</v>
      </c>
      <c r="F5104" s="157" t="s">
        <v>76</v>
      </c>
      <c r="G5104" s="157" t="s">
        <v>73</v>
      </c>
      <c r="H5104" s="157" t="s">
        <v>2742</v>
      </c>
      <c r="I5104" s="157" t="s">
        <v>82</v>
      </c>
      <c r="J5104" s="157" t="s">
        <v>2743</v>
      </c>
    </row>
    <row r="5105" spans="1:10" x14ac:dyDescent="0.35">
      <c r="A5105" s="157" t="s">
        <v>10</v>
      </c>
      <c r="B5105" s="157" t="s">
        <v>2740</v>
      </c>
      <c r="C5105" s="227" t="s">
        <v>3389</v>
      </c>
      <c r="D5105" s="227">
        <v>76.06</v>
      </c>
      <c r="E5105" s="227" t="s">
        <v>75</v>
      </c>
      <c r="F5105" s="157" t="s">
        <v>76</v>
      </c>
      <c r="G5105" s="157" t="s">
        <v>73</v>
      </c>
      <c r="H5105" s="157" t="s">
        <v>2742</v>
      </c>
      <c r="I5105" s="157" t="s">
        <v>82</v>
      </c>
      <c r="J5105" s="157" t="s">
        <v>2743</v>
      </c>
    </row>
    <row r="5106" spans="1:10" x14ac:dyDescent="0.35">
      <c r="A5106" s="157" t="s">
        <v>10</v>
      </c>
      <c r="B5106" s="157" t="s">
        <v>2740</v>
      </c>
      <c r="C5106" s="227" t="s">
        <v>3390</v>
      </c>
      <c r="D5106" s="227">
        <v>426.93</v>
      </c>
      <c r="E5106" s="227" t="s">
        <v>177</v>
      </c>
      <c r="F5106" s="157" t="s">
        <v>178</v>
      </c>
      <c r="G5106" s="157" t="s">
        <v>179</v>
      </c>
      <c r="H5106" s="157" t="s">
        <v>2742</v>
      </c>
      <c r="I5106" s="157" t="s">
        <v>82</v>
      </c>
      <c r="J5106" s="157" t="s">
        <v>2743</v>
      </c>
    </row>
    <row r="5107" spans="1:10" x14ac:dyDescent="0.35">
      <c r="A5107" s="157" t="s">
        <v>10</v>
      </c>
      <c r="B5107" s="157" t="s">
        <v>2740</v>
      </c>
      <c r="C5107" s="227" t="s">
        <v>3391</v>
      </c>
      <c r="D5107" s="227">
        <v>130.55000000000001</v>
      </c>
      <c r="E5107" s="227" t="s">
        <v>65</v>
      </c>
      <c r="F5107" s="157" t="s">
        <v>66</v>
      </c>
      <c r="G5107" s="157" t="s">
        <v>80</v>
      </c>
      <c r="H5107" s="157" t="s">
        <v>2775</v>
      </c>
      <c r="I5107" s="157" t="s">
        <v>82</v>
      </c>
      <c r="J5107" s="157" t="s">
        <v>2743</v>
      </c>
    </row>
    <row r="5108" spans="1:10" x14ac:dyDescent="0.35">
      <c r="A5108" s="157" t="s">
        <v>10</v>
      </c>
      <c r="B5108" s="157" t="s">
        <v>2740</v>
      </c>
      <c r="C5108" s="227" t="s">
        <v>3392</v>
      </c>
      <c r="D5108" s="227">
        <v>121.79</v>
      </c>
      <c r="E5108" s="227" t="s">
        <v>65</v>
      </c>
      <c r="F5108" s="157" t="s">
        <v>66</v>
      </c>
      <c r="G5108" s="157" t="s">
        <v>80</v>
      </c>
      <c r="H5108" s="157" t="s">
        <v>2775</v>
      </c>
      <c r="I5108" s="157" t="s">
        <v>82</v>
      </c>
      <c r="J5108" s="157" t="s">
        <v>2743</v>
      </c>
    </row>
    <row r="5109" spans="1:10" x14ac:dyDescent="0.35">
      <c r="A5109" s="157" t="s">
        <v>10</v>
      </c>
      <c r="B5109" s="157" t="s">
        <v>2740</v>
      </c>
      <c r="C5109" s="227" t="s">
        <v>3393</v>
      </c>
      <c r="D5109" s="227">
        <v>953.18</v>
      </c>
      <c r="E5109" s="227" t="s">
        <v>75</v>
      </c>
      <c r="F5109" s="157" t="s">
        <v>76</v>
      </c>
      <c r="G5109" s="157" t="s">
        <v>73</v>
      </c>
      <c r="H5109" s="157" t="s">
        <v>2742</v>
      </c>
      <c r="I5109" s="157" t="s">
        <v>82</v>
      </c>
      <c r="J5109" s="157" t="s">
        <v>2743</v>
      </c>
    </row>
    <row r="5110" spans="1:10" x14ac:dyDescent="0.35">
      <c r="A5110" s="157" t="s">
        <v>10</v>
      </c>
      <c r="B5110" s="157" t="s">
        <v>2740</v>
      </c>
      <c r="C5110" s="227" t="s">
        <v>3394</v>
      </c>
      <c r="D5110" s="227">
        <v>327.92</v>
      </c>
      <c r="E5110" s="227" t="s">
        <v>203</v>
      </c>
      <c r="F5110" s="157" t="s">
        <v>204</v>
      </c>
      <c r="G5110" s="157" t="s">
        <v>73</v>
      </c>
      <c r="H5110" s="157" t="s">
        <v>2742</v>
      </c>
      <c r="I5110" s="157" t="s">
        <v>82</v>
      </c>
      <c r="J5110" s="157" t="s">
        <v>2743</v>
      </c>
    </row>
    <row r="5111" spans="1:10" x14ac:dyDescent="0.35">
      <c r="A5111" s="157" t="s">
        <v>10</v>
      </c>
      <c r="B5111" s="157" t="s">
        <v>2740</v>
      </c>
      <c r="C5111" s="227" t="s">
        <v>3395</v>
      </c>
      <c r="D5111" s="227">
        <v>1052.56</v>
      </c>
      <c r="E5111" s="227" t="s">
        <v>203</v>
      </c>
      <c r="F5111" s="157" t="s">
        <v>204</v>
      </c>
      <c r="G5111" s="157" t="s">
        <v>73</v>
      </c>
      <c r="H5111" s="157" t="s">
        <v>2742</v>
      </c>
      <c r="I5111" s="157" t="s">
        <v>82</v>
      </c>
      <c r="J5111" s="157" t="s">
        <v>2743</v>
      </c>
    </row>
    <row r="5112" spans="1:10" x14ac:dyDescent="0.35">
      <c r="A5112" s="157" t="s">
        <v>10</v>
      </c>
      <c r="B5112" s="157" t="s">
        <v>2740</v>
      </c>
      <c r="C5112" s="227" t="s">
        <v>3396</v>
      </c>
      <c r="D5112" s="227">
        <v>382.68</v>
      </c>
      <c r="E5112" s="227" t="s">
        <v>75</v>
      </c>
      <c r="F5112" s="157" t="s">
        <v>76</v>
      </c>
      <c r="G5112" s="157" t="s">
        <v>73</v>
      </c>
      <c r="H5112" s="157" t="s">
        <v>2775</v>
      </c>
      <c r="I5112" s="157" t="s">
        <v>82</v>
      </c>
      <c r="J5112" s="157" t="s">
        <v>2743</v>
      </c>
    </row>
    <row r="5113" spans="1:10" x14ac:dyDescent="0.35">
      <c r="A5113" s="157" t="s">
        <v>10</v>
      </c>
      <c r="B5113" s="157" t="s">
        <v>2740</v>
      </c>
      <c r="C5113" s="227" t="s">
        <v>3397</v>
      </c>
      <c r="D5113" s="227">
        <v>376.41</v>
      </c>
      <c r="E5113" s="227" t="s">
        <v>75</v>
      </c>
      <c r="F5113" s="157" t="s">
        <v>76</v>
      </c>
      <c r="G5113" s="157" t="s">
        <v>73</v>
      </c>
      <c r="H5113" s="157" t="s">
        <v>2775</v>
      </c>
      <c r="I5113" s="157" t="s">
        <v>82</v>
      </c>
      <c r="J5113" s="157" t="s">
        <v>2743</v>
      </c>
    </row>
    <row r="5114" spans="1:10" x14ac:dyDescent="0.35">
      <c r="A5114" s="157" t="s">
        <v>10</v>
      </c>
      <c r="B5114" s="157" t="s">
        <v>2740</v>
      </c>
      <c r="C5114" s="227" t="s">
        <v>3398</v>
      </c>
      <c r="D5114" s="227">
        <v>376.41</v>
      </c>
      <c r="E5114" s="227" t="s">
        <v>75</v>
      </c>
      <c r="F5114" s="157" t="s">
        <v>76</v>
      </c>
      <c r="G5114" s="157" t="s">
        <v>73</v>
      </c>
      <c r="H5114" s="157" t="s">
        <v>2775</v>
      </c>
      <c r="I5114" s="157" t="s">
        <v>82</v>
      </c>
      <c r="J5114" s="157" t="s">
        <v>2743</v>
      </c>
    </row>
    <row r="5115" spans="1:10" x14ac:dyDescent="0.35">
      <c r="A5115" s="157" t="s">
        <v>10</v>
      </c>
      <c r="B5115" s="157" t="s">
        <v>2740</v>
      </c>
      <c r="C5115" s="227" t="s">
        <v>3399</v>
      </c>
      <c r="D5115" s="227">
        <v>376.41</v>
      </c>
      <c r="E5115" s="227" t="s">
        <v>75</v>
      </c>
      <c r="F5115" s="157" t="s">
        <v>76</v>
      </c>
      <c r="G5115" s="157" t="s">
        <v>73</v>
      </c>
      <c r="H5115" s="157" t="s">
        <v>2775</v>
      </c>
      <c r="I5115" s="157" t="s">
        <v>82</v>
      </c>
      <c r="J5115" s="157" t="s">
        <v>2743</v>
      </c>
    </row>
    <row r="5116" spans="1:10" x14ac:dyDescent="0.35">
      <c r="A5116" s="157" t="s">
        <v>10</v>
      </c>
      <c r="B5116" s="157" t="s">
        <v>2740</v>
      </c>
      <c r="C5116" s="227" t="s">
        <v>3400</v>
      </c>
      <c r="D5116" s="227">
        <v>222.23</v>
      </c>
      <c r="E5116" s="227" t="s">
        <v>306</v>
      </c>
      <c r="F5116" s="157" t="s">
        <v>307</v>
      </c>
      <c r="G5116" s="157" t="s">
        <v>73</v>
      </c>
      <c r="H5116" s="157" t="s">
        <v>1652</v>
      </c>
      <c r="I5116" s="157" t="s">
        <v>82</v>
      </c>
      <c r="J5116" s="157" t="s">
        <v>1633</v>
      </c>
    </row>
    <row r="5117" spans="1:10" x14ac:dyDescent="0.35">
      <c r="A5117" s="157" t="s">
        <v>10</v>
      </c>
      <c r="B5117" s="157" t="s">
        <v>2740</v>
      </c>
      <c r="C5117" s="227" t="s">
        <v>3401</v>
      </c>
      <c r="D5117" s="227">
        <v>389.41</v>
      </c>
      <c r="E5117" s="227" t="s">
        <v>306</v>
      </c>
      <c r="F5117" s="157" t="s">
        <v>307</v>
      </c>
      <c r="G5117" s="157" t="s">
        <v>73</v>
      </c>
      <c r="H5117" s="157" t="s">
        <v>1652</v>
      </c>
      <c r="I5117" s="157" t="s">
        <v>82</v>
      </c>
      <c r="J5117" s="157" t="s">
        <v>1633</v>
      </c>
    </row>
    <row r="5118" spans="1:10" x14ac:dyDescent="0.35">
      <c r="A5118" s="157" t="s">
        <v>10</v>
      </c>
      <c r="B5118" s="157" t="s">
        <v>2740</v>
      </c>
      <c r="C5118" s="227" t="s">
        <v>3402</v>
      </c>
      <c r="D5118" s="227">
        <v>404.15</v>
      </c>
      <c r="E5118" s="227" t="s">
        <v>75</v>
      </c>
      <c r="F5118" s="157" t="s">
        <v>76</v>
      </c>
      <c r="G5118" s="157" t="s">
        <v>73</v>
      </c>
      <c r="H5118" s="157" t="s">
        <v>2775</v>
      </c>
      <c r="I5118" s="157" t="s">
        <v>82</v>
      </c>
      <c r="J5118" s="157" t="s">
        <v>2743</v>
      </c>
    </row>
    <row r="5119" spans="1:10" x14ac:dyDescent="0.35">
      <c r="A5119" s="157" t="s">
        <v>10</v>
      </c>
      <c r="B5119" s="157" t="s">
        <v>2740</v>
      </c>
      <c r="C5119" s="227" t="s">
        <v>3403</v>
      </c>
      <c r="D5119" s="227">
        <v>506.38</v>
      </c>
      <c r="E5119" s="227" t="s">
        <v>306</v>
      </c>
      <c r="F5119" s="157" t="s">
        <v>307</v>
      </c>
      <c r="G5119" s="157" t="s">
        <v>73</v>
      </c>
      <c r="H5119" s="157" t="s">
        <v>1652</v>
      </c>
      <c r="I5119" s="157" t="s">
        <v>82</v>
      </c>
      <c r="J5119" s="157" t="s">
        <v>1633</v>
      </c>
    </row>
    <row r="5120" spans="1:10" x14ac:dyDescent="0.35">
      <c r="A5120" s="157" t="s">
        <v>10</v>
      </c>
      <c r="B5120" s="157" t="s">
        <v>2740</v>
      </c>
      <c r="C5120" s="227" t="s">
        <v>3404</v>
      </c>
      <c r="D5120" s="227">
        <v>506.34</v>
      </c>
      <c r="E5120" s="227" t="s">
        <v>75</v>
      </c>
      <c r="F5120" s="157" t="s">
        <v>76</v>
      </c>
      <c r="G5120" s="157" t="s">
        <v>73</v>
      </c>
      <c r="H5120" s="157" t="s">
        <v>2775</v>
      </c>
      <c r="I5120" s="157" t="s">
        <v>82</v>
      </c>
      <c r="J5120" s="157" t="s">
        <v>2743</v>
      </c>
    </row>
    <row r="5121" spans="1:10" x14ac:dyDescent="0.35">
      <c r="A5121" s="157" t="s">
        <v>10</v>
      </c>
      <c r="B5121" s="157" t="s">
        <v>2740</v>
      </c>
      <c r="C5121" s="227" t="s">
        <v>3405</v>
      </c>
      <c r="D5121" s="227">
        <v>511.91</v>
      </c>
      <c r="E5121" s="227" t="s">
        <v>75</v>
      </c>
      <c r="F5121" s="157" t="s">
        <v>76</v>
      </c>
      <c r="G5121" s="157" t="s">
        <v>73</v>
      </c>
      <c r="H5121" s="157" t="s">
        <v>2775</v>
      </c>
      <c r="I5121" s="157" t="s">
        <v>82</v>
      </c>
      <c r="J5121" s="157" t="s">
        <v>2743</v>
      </c>
    </row>
    <row r="5122" spans="1:10" x14ac:dyDescent="0.35">
      <c r="A5122" s="157" t="s">
        <v>10</v>
      </c>
      <c r="B5122" s="157" t="s">
        <v>2740</v>
      </c>
      <c r="C5122" s="227" t="s">
        <v>3406</v>
      </c>
      <c r="D5122" s="227">
        <v>1054.97</v>
      </c>
      <c r="E5122" s="227" t="s">
        <v>203</v>
      </c>
      <c r="F5122" s="157" t="s">
        <v>204</v>
      </c>
      <c r="G5122" s="157" t="s">
        <v>73</v>
      </c>
      <c r="H5122" s="157" t="s">
        <v>2742</v>
      </c>
      <c r="I5122" s="157" t="s">
        <v>82</v>
      </c>
      <c r="J5122" s="157" t="s">
        <v>2743</v>
      </c>
    </row>
    <row r="5123" spans="1:10" x14ac:dyDescent="0.35">
      <c r="A5123" s="157" t="s">
        <v>10</v>
      </c>
      <c r="B5123" s="157" t="s">
        <v>2740</v>
      </c>
      <c r="C5123" s="227" t="s">
        <v>3407</v>
      </c>
      <c r="D5123" s="227">
        <v>511.94</v>
      </c>
      <c r="E5123" s="227" t="s">
        <v>75</v>
      </c>
      <c r="F5123" s="157" t="s">
        <v>76</v>
      </c>
      <c r="G5123" s="157" t="s">
        <v>73</v>
      </c>
      <c r="H5123" s="157" t="s">
        <v>2775</v>
      </c>
      <c r="I5123" s="157" t="s">
        <v>82</v>
      </c>
      <c r="J5123" s="157" t="s">
        <v>2743</v>
      </c>
    </row>
    <row r="5124" spans="1:10" x14ac:dyDescent="0.35">
      <c r="A5124" s="157" t="s">
        <v>10</v>
      </c>
      <c r="B5124" s="157" t="s">
        <v>2740</v>
      </c>
      <c r="C5124" s="227" t="s">
        <v>3408</v>
      </c>
      <c r="D5124" s="227">
        <v>496</v>
      </c>
      <c r="E5124" s="227" t="s">
        <v>75</v>
      </c>
      <c r="F5124" s="157" t="s">
        <v>76</v>
      </c>
      <c r="G5124" s="157" t="s">
        <v>73</v>
      </c>
      <c r="H5124" s="157" t="s">
        <v>2775</v>
      </c>
      <c r="I5124" s="157" t="s">
        <v>82</v>
      </c>
      <c r="J5124" s="157" t="s">
        <v>2743</v>
      </c>
    </row>
    <row r="5125" spans="1:10" x14ac:dyDescent="0.35">
      <c r="A5125" s="157" t="s">
        <v>10</v>
      </c>
      <c r="B5125" s="157" t="s">
        <v>2740</v>
      </c>
      <c r="C5125" s="227" t="s">
        <v>3409</v>
      </c>
      <c r="D5125" s="227">
        <v>482.92</v>
      </c>
      <c r="E5125" s="227" t="s">
        <v>75</v>
      </c>
      <c r="F5125" s="157" t="s">
        <v>76</v>
      </c>
      <c r="G5125" s="157" t="s">
        <v>73</v>
      </c>
      <c r="H5125" s="157" t="s">
        <v>2742</v>
      </c>
      <c r="I5125" s="157" t="s">
        <v>82</v>
      </c>
      <c r="J5125" s="157" t="s">
        <v>2743</v>
      </c>
    </row>
    <row r="5126" spans="1:10" x14ac:dyDescent="0.35">
      <c r="A5126" s="157" t="s">
        <v>10</v>
      </c>
      <c r="B5126" s="157" t="s">
        <v>2740</v>
      </c>
      <c r="C5126" s="227" t="s">
        <v>3410</v>
      </c>
      <c r="D5126" s="227">
        <v>404.22</v>
      </c>
      <c r="E5126" s="227" t="s">
        <v>75</v>
      </c>
      <c r="F5126" s="157" t="s">
        <v>76</v>
      </c>
      <c r="G5126" s="157" t="s">
        <v>73</v>
      </c>
      <c r="H5126" s="157" t="s">
        <v>2775</v>
      </c>
      <c r="I5126" s="157" t="s">
        <v>82</v>
      </c>
      <c r="J5126" s="157" t="s">
        <v>2743</v>
      </c>
    </row>
    <row r="5127" spans="1:10" x14ac:dyDescent="0.35">
      <c r="A5127" s="157" t="s">
        <v>10</v>
      </c>
      <c r="B5127" s="157" t="s">
        <v>2740</v>
      </c>
      <c r="C5127" s="227" t="s">
        <v>3411</v>
      </c>
      <c r="D5127" s="227">
        <v>389.4</v>
      </c>
      <c r="E5127" s="227" t="s">
        <v>75</v>
      </c>
      <c r="F5127" s="157" t="s">
        <v>76</v>
      </c>
      <c r="G5127" s="157" t="s">
        <v>73</v>
      </c>
      <c r="H5127" s="157" t="s">
        <v>2775</v>
      </c>
      <c r="I5127" s="157" t="s">
        <v>82</v>
      </c>
      <c r="J5127" s="157" t="s">
        <v>2743</v>
      </c>
    </row>
    <row r="5128" spans="1:10" x14ac:dyDescent="0.35">
      <c r="A5128" s="157" t="s">
        <v>10</v>
      </c>
      <c r="B5128" s="157" t="s">
        <v>2740</v>
      </c>
      <c r="C5128" s="227" t="s">
        <v>3412</v>
      </c>
      <c r="D5128" s="227">
        <v>324.26</v>
      </c>
      <c r="E5128" s="227" t="s">
        <v>75</v>
      </c>
      <c r="F5128" s="157" t="s">
        <v>76</v>
      </c>
      <c r="G5128" s="157" t="s">
        <v>73</v>
      </c>
      <c r="H5128" s="157" t="s">
        <v>2742</v>
      </c>
      <c r="I5128" s="157" t="s">
        <v>82</v>
      </c>
      <c r="J5128" s="157" t="s">
        <v>2743</v>
      </c>
    </row>
    <row r="5129" spans="1:10" x14ac:dyDescent="0.35">
      <c r="A5129" s="157" t="s">
        <v>10</v>
      </c>
      <c r="B5129" s="157" t="s">
        <v>2740</v>
      </c>
      <c r="C5129" s="227" t="s">
        <v>3413</v>
      </c>
      <c r="D5129" s="227">
        <v>1385.55</v>
      </c>
      <c r="E5129" s="227" t="s">
        <v>75</v>
      </c>
      <c r="F5129" s="157" t="s">
        <v>76</v>
      </c>
      <c r="G5129" s="157" t="s">
        <v>73</v>
      </c>
      <c r="H5129" s="157" t="s">
        <v>2742</v>
      </c>
      <c r="I5129" s="157" t="s">
        <v>82</v>
      </c>
      <c r="J5129" s="157" t="s">
        <v>2743</v>
      </c>
    </row>
    <row r="5130" spans="1:10" x14ac:dyDescent="0.35">
      <c r="A5130" s="157" t="s">
        <v>10</v>
      </c>
      <c r="B5130" s="157" t="s">
        <v>2740</v>
      </c>
      <c r="C5130" s="227" t="s">
        <v>3414</v>
      </c>
      <c r="D5130" s="227">
        <v>264.52999999999997</v>
      </c>
      <c r="E5130" s="227" t="s">
        <v>203</v>
      </c>
      <c r="F5130" s="157" t="s">
        <v>204</v>
      </c>
      <c r="G5130" s="157" t="s">
        <v>73</v>
      </c>
      <c r="H5130" s="157" t="s">
        <v>1652</v>
      </c>
      <c r="I5130" s="157" t="s">
        <v>82</v>
      </c>
      <c r="J5130" s="157" t="s">
        <v>1633</v>
      </c>
    </row>
    <row r="5131" spans="1:10" x14ac:dyDescent="0.35">
      <c r="A5131" s="157" t="s">
        <v>10</v>
      </c>
      <c r="B5131" s="157" t="s">
        <v>2740</v>
      </c>
      <c r="C5131" s="227" t="s">
        <v>3415</v>
      </c>
      <c r="D5131" s="227">
        <v>560.52</v>
      </c>
      <c r="E5131" s="227" t="s">
        <v>75</v>
      </c>
      <c r="F5131" s="157" t="s">
        <v>76</v>
      </c>
      <c r="G5131" s="157" t="s">
        <v>73</v>
      </c>
      <c r="H5131" s="157" t="s">
        <v>2775</v>
      </c>
      <c r="I5131" s="157" t="s">
        <v>82</v>
      </c>
      <c r="J5131" s="157" t="s">
        <v>2743</v>
      </c>
    </row>
    <row r="5132" spans="1:10" x14ac:dyDescent="0.35">
      <c r="A5132" s="157" t="s">
        <v>10</v>
      </c>
      <c r="B5132" s="157" t="s">
        <v>2740</v>
      </c>
      <c r="C5132" s="227" t="s">
        <v>3416</v>
      </c>
      <c r="D5132" s="227">
        <v>798.32</v>
      </c>
      <c r="E5132" s="227" t="s">
        <v>203</v>
      </c>
      <c r="F5132" s="157" t="s">
        <v>204</v>
      </c>
      <c r="G5132" s="157" t="s">
        <v>73</v>
      </c>
      <c r="H5132" s="157" t="s">
        <v>1652</v>
      </c>
      <c r="I5132" s="157" t="s">
        <v>82</v>
      </c>
      <c r="J5132" s="157" t="s">
        <v>1633</v>
      </c>
    </row>
    <row r="5133" spans="1:10" x14ac:dyDescent="0.35">
      <c r="A5133" s="157" t="s">
        <v>10</v>
      </c>
      <c r="B5133" s="157" t="s">
        <v>2740</v>
      </c>
      <c r="C5133" s="227" t="s">
        <v>3417</v>
      </c>
      <c r="D5133" s="227">
        <v>268.35000000000002</v>
      </c>
      <c r="E5133" s="227" t="s">
        <v>203</v>
      </c>
      <c r="F5133" s="157" t="s">
        <v>204</v>
      </c>
      <c r="G5133" s="157" t="s">
        <v>73</v>
      </c>
      <c r="H5133" s="157" t="s">
        <v>1652</v>
      </c>
      <c r="I5133" s="157" t="s">
        <v>82</v>
      </c>
      <c r="J5133" s="157" t="s">
        <v>1633</v>
      </c>
    </row>
    <row r="5134" spans="1:10" x14ac:dyDescent="0.35">
      <c r="A5134" s="157" t="s">
        <v>10</v>
      </c>
      <c r="B5134" s="157" t="s">
        <v>2740</v>
      </c>
      <c r="C5134" s="227" t="s">
        <v>3418</v>
      </c>
      <c r="D5134" s="227">
        <v>279.08999999999997</v>
      </c>
      <c r="E5134" s="227" t="s">
        <v>203</v>
      </c>
      <c r="F5134" s="157" t="s">
        <v>204</v>
      </c>
      <c r="G5134" s="157" t="s">
        <v>73</v>
      </c>
      <c r="H5134" s="157" t="s">
        <v>1652</v>
      </c>
      <c r="I5134" s="157" t="s">
        <v>82</v>
      </c>
      <c r="J5134" s="157" t="s">
        <v>1633</v>
      </c>
    </row>
    <row r="5135" spans="1:10" x14ac:dyDescent="0.35">
      <c r="A5135" s="157" t="s">
        <v>10</v>
      </c>
      <c r="B5135" s="157" t="s">
        <v>2740</v>
      </c>
      <c r="C5135" s="227" t="s">
        <v>3419</v>
      </c>
      <c r="D5135" s="227">
        <v>846.42</v>
      </c>
      <c r="E5135" s="227" t="s">
        <v>75</v>
      </c>
      <c r="F5135" s="157" t="s">
        <v>76</v>
      </c>
      <c r="G5135" s="157" t="s">
        <v>73</v>
      </c>
      <c r="H5135" s="157" t="s">
        <v>2775</v>
      </c>
      <c r="I5135" s="157" t="s">
        <v>82</v>
      </c>
      <c r="J5135" s="157" t="s">
        <v>2743</v>
      </c>
    </row>
    <row r="5136" spans="1:10" x14ac:dyDescent="0.35">
      <c r="A5136" s="157" t="s">
        <v>10</v>
      </c>
      <c r="B5136" s="157" t="s">
        <v>2740</v>
      </c>
      <c r="C5136" s="227" t="s">
        <v>3420</v>
      </c>
      <c r="D5136" s="227">
        <v>319.74</v>
      </c>
      <c r="E5136" s="227" t="s">
        <v>75</v>
      </c>
      <c r="F5136" s="157" t="s">
        <v>76</v>
      </c>
      <c r="G5136" s="157" t="s">
        <v>73</v>
      </c>
      <c r="H5136" s="157" t="s">
        <v>2742</v>
      </c>
      <c r="I5136" s="157" t="s">
        <v>82</v>
      </c>
      <c r="J5136" s="157" t="s">
        <v>2743</v>
      </c>
    </row>
    <row r="5137" spans="1:10" x14ac:dyDescent="0.35">
      <c r="A5137" s="157" t="s">
        <v>10</v>
      </c>
      <c r="B5137" s="157" t="s">
        <v>2740</v>
      </c>
      <c r="C5137" s="227" t="s">
        <v>3421</v>
      </c>
      <c r="D5137" s="227">
        <v>139.01</v>
      </c>
      <c r="E5137" s="227" t="s">
        <v>65</v>
      </c>
      <c r="F5137" s="157" t="s">
        <v>66</v>
      </c>
      <c r="G5137" s="157" t="s">
        <v>80</v>
      </c>
      <c r="H5137" s="157" t="s">
        <v>2742</v>
      </c>
      <c r="I5137" s="157" t="s">
        <v>82</v>
      </c>
      <c r="J5137" s="157" t="s">
        <v>2743</v>
      </c>
    </row>
    <row r="5138" spans="1:10" x14ac:dyDescent="0.35">
      <c r="A5138" s="157" t="s">
        <v>10</v>
      </c>
      <c r="B5138" s="157" t="s">
        <v>2740</v>
      </c>
      <c r="C5138" s="227" t="s">
        <v>3422</v>
      </c>
      <c r="D5138" s="227">
        <v>113.18</v>
      </c>
      <c r="E5138" s="227" t="s">
        <v>112</v>
      </c>
      <c r="F5138" s="157" t="s">
        <v>113</v>
      </c>
      <c r="G5138" s="157" t="s">
        <v>80</v>
      </c>
      <c r="H5138" s="157" t="s">
        <v>2742</v>
      </c>
      <c r="I5138" s="157" t="s">
        <v>82</v>
      </c>
      <c r="J5138" s="157" t="s">
        <v>2743</v>
      </c>
    </row>
    <row r="5139" spans="1:10" x14ac:dyDescent="0.35">
      <c r="A5139" s="157" t="s">
        <v>10</v>
      </c>
      <c r="B5139" s="157" t="s">
        <v>2740</v>
      </c>
      <c r="C5139" s="227" t="s">
        <v>3423</v>
      </c>
      <c r="D5139" s="227">
        <v>118.37</v>
      </c>
      <c r="E5139" s="227" t="s">
        <v>65</v>
      </c>
      <c r="F5139" s="157" t="s">
        <v>66</v>
      </c>
      <c r="G5139" s="157" t="s">
        <v>80</v>
      </c>
      <c r="H5139" s="157" t="s">
        <v>2742</v>
      </c>
      <c r="I5139" s="157" t="s">
        <v>82</v>
      </c>
      <c r="J5139" s="157" t="s">
        <v>2743</v>
      </c>
    </row>
    <row r="5140" spans="1:10" x14ac:dyDescent="0.35">
      <c r="A5140" s="157" t="s">
        <v>10</v>
      </c>
      <c r="B5140" s="157" t="s">
        <v>2740</v>
      </c>
      <c r="C5140" s="227" t="s">
        <v>3424</v>
      </c>
      <c r="D5140" s="227">
        <v>250.09</v>
      </c>
      <c r="E5140" s="227" t="s">
        <v>98</v>
      </c>
      <c r="F5140" s="157" t="s">
        <v>99</v>
      </c>
      <c r="G5140" s="157" t="s">
        <v>80</v>
      </c>
      <c r="H5140" s="157" t="s">
        <v>1632</v>
      </c>
      <c r="I5140" s="157" t="s">
        <v>82</v>
      </c>
      <c r="J5140" s="157" t="s">
        <v>1633</v>
      </c>
    </row>
    <row r="5141" spans="1:10" x14ac:dyDescent="0.35">
      <c r="A5141" s="157" t="s">
        <v>10</v>
      </c>
      <c r="B5141" s="157" t="s">
        <v>2740</v>
      </c>
      <c r="C5141" s="227" t="s">
        <v>3425</v>
      </c>
      <c r="D5141" s="227">
        <v>113.58</v>
      </c>
      <c r="E5141" s="227" t="s">
        <v>2688</v>
      </c>
      <c r="F5141" s="157" t="s">
        <v>2689</v>
      </c>
      <c r="G5141" s="157" t="s">
        <v>309</v>
      </c>
      <c r="H5141" s="157" t="s">
        <v>57</v>
      </c>
      <c r="I5141" s="157" t="s">
        <v>15</v>
      </c>
      <c r="J5141" s="157" t="s">
        <v>58</v>
      </c>
    </row>
    <row r="5142" spans="1:10" x14ac:dyDescent="0.35">
      <c r="A5142" s="157" t="s">
        <v>10</v>
      </c>
      <c r="B5142" s="157" t="s">
        <v>2740</v>
      </c>
      <c r="C5142" s="227" t="s">
        <v>3426</v>
      </c>
      <c r="D5142" s="227">
        <v>110</v>
      </c>
      <c r="E5142" s="227" t="s">
        <v>61</v>
      </c>
      <c r="F5142" s="157" t="s">
        <v>62</v>
      </c>
      <c r="G5142" s="157" t="s">
        <v>80</v>
      </c>
      <c r="H5142" s="157" t="s">
        <v>1652</v>
      </c>
      <c r="I5142" s="157" t="s">
        <v>82</v>
      </c>
      <c r="J5142" s="157" t="s">
        <v>1633</v>
      </c>
    </row>
    <row r="5143" spans="1:10" x14ac:dyDescent="0.35">
      <c r="A5143" s="157" t="s">
        <v>10</v>
      </c>
      <c r="B5143" s="157" t="s">
        <v>2740</v>
      </c>
      <c r="C5143" s="227" t="s">
        <v>3427</v>
      </c>
      <c r="D5143" s="227">
        <v>121.26</v>
      </c>
      <c r="E5143" s="227" t="s">
        <v>65</v>
      </c>
      <c r="F5143" s="157" t="s">
        <v>66</v>
      </c>
      <c r="G5143" s="157" t="s">
        <v>80</v>
      </c>
      <c r="H5143" s="157" t="s">
        <v>1652</v>
      </c>
      <c r="I5143" s="157" t="s">
        <v>82</v>
      </c>
      <c r="J5143" s="157" t="s">
        <v>1633</v>
      </c>
    </row>
    <row r="5144" spans="1:10" x14ac:dyDescent="0.35">
      <c r="A5144" s="157" t="s">
        <v>10</v>
      </c>
      <c r="B5144" s="157" t="s">
        <v>2740</v>
      </c>
      <c r="C5144" s="227" t="s">
        <v>3428</v>
      </c>
      <c r="D5144" s="227">
        <v>795.63</v>
      </c>
      <c r="E5144" s="227" t="s">
        <v>215</v>
      </c>
      <c r="F5144" s="157" t="s">
        <v>216</v>
      </c>
      <c r="G5144" s="157" t="s">
        <v>80</v>
      </c>
      <c r="H5144" s="157" t="s">
        <v>2775</v>
      </c>
      <c r="I5144" s="157" t="s">
        <v>82</v>
      </c>
      <c r="J5144" s="157" t="s">
        <v>2743</v>
      </c>
    </row>
    <row r="5145" spans="1:10" x14ac:dyDescent="0.35">
      <c r="A5145" s="157" t="s">
        <v>10</v>
      </c>
      <c r="B5145" s="157" t="s">
        <v>2740</v>
      </c>
      <c r="C5145" s="227" t="s">
        <v>3429</v>
      </c>
      <c r="D5145" s="227">
        <v>330.35</v>
      </c>
      <c r="E5145" s="227" t="s">
        <v>95</v>
      </c>
      <c r="F5145" s="157" t="s">
        <v>96</v>
      </c>
      <c r="G5145" s="157" t="s">
        <v>80</v>
      </c>
      <c r="H5145" s="157" t="s">
        <v>2742</v>
      </c>
      <c r="I5145" s="157" t="s">
        <v>82</v>
      </c>
      <c r="J5145" s="157" t="s">
        <v>2743</v>
      </c>
    </row>
    <row r="5146" spans="1:10" x14ac:dyDescent="0.35">
      <c r="A5146" s="157" t="s">
        <v>10</v>
      </c>
      <c r="B5146" s="157" t="s">
        <v>2740</v>
      </c>
      <c r="C5146" s="227" t="s">
        <v>3430</v>
      </c>
      <c r="D5146" s="227">
        <v>259.18</v>
      </c>
      <c r="E5146" s="227" t="s">
        <v>95</v>
      </c>
      <c r="F5146" s="157" t="s">
        <v>96</v>
      </c>
      <c r="G5146" s="157" t="s">
        <v>80</v>
      </c>
      <c r="H5146" s="157" t="s">
        <v>2742</v>
      </c>
      <c r="I5146" s="157" t="s">
        <v>82</v>
      </c>
      <c r="J5146" s="157" t="s">
        <v>2743</v>
      </c>
    </row>
    <row r="5147" spans="1:10" x14ac:dyDescent="0.35">
      <c r="A5147" s="157" t="s">
        <v>10</v>
      </c>
      <c r="B5147" s="157" t="s">
        <v>2740</v>
      </c>
      <c r="C5147" s="227" t="s">
        <v>3431</v>
      </c>
      <c r="D5147" s="227">
        <v>175.5</v>
      </c>
      <c r="E5147" s="227" t="s">
        <v>65</v>
      </c>
      <c r="F5147" s="157" t="s">
        <v>66</v>
      </c>
      <c r="G5147" s="157" t="s">
        <v>80</v>
      </c>
      <c r="H5147" s="157" t="s">
        <v>2775</v>
      </c>
      <c r="I5147" s="157" t="s">
        <v>82</v>
      </c>
      <c r="J5147" s="157" t="s">
        <v>2743</v>
      </c>
    </row>
    <row r="5148" spans="1:10" x14ac:dyDescent="0.35">
      <c r="A5148" s="157" t="s">
        <v>10</v>
      </c>
      <c r="B5148" s="157" t="s">
        <v>2740</v>
      </c>
      <c r="C5148" s="227" t="s">
        <v>3432</v>
      </c>
      <c r="D5148" s="227">
        <v>123.64</v>
      </c>
      <c r="E5148" s="227" t="s">
        <v>65</v>
      </c>
      <c r="F5148" s="157" t="s">
        <v>66</v>
      </c>
      <c r="G5148" s="157" t="s">
        <v>80</v>
      </c>
      <c r="H5148" s="157" t="s">
        <v>2742</v>
      </c>
      <c r="I5148" s="157" t="s">
        <v>82</v>
      </c>
      <c r="J5148" s="157" t="s">
        <v>2743</v>
      </c>
    </row>
    <row r="5149" spans="1:10" x14ac:dyDescent="0.35">
      <c r="A5149" s="157" t="s">
        <v>10</v>
      </c>
      <c r="B5149" s="157" t="s">
        <v>2740</v>
      </c>
      <c r="C5149" s="227" t="s">
        <v>3433</v>
      </c>
      <c r="D5149" s="227">
        <v>10.33</v>
      </c>
      <c r="E5149" s="227" t="s">
        <v>159</v>
      </c>
      <c r="F5149" s="157" t="s">
        <v>160</v>
      </c>
      <c r="G5149" s="157" t="s">
        <v>80</v>
      </c>
      <c r="H5149" s="157" t="s">
        <v>2742</v>
      </c>
      <c r="I5149" s="157" t="s">
        <v>82</v>
      </c>
      <c r="J5149" s="157" t="s">
        <v>2743</v>
      </c>
    </row>
    <row r="5150" spans="1:10" x14ac:dyDescent="0.35">
      <c r="A5150" s="157" t="s">
        <v>10</v>
      </c>
      <c r="B5150" s="157" t="s">
        <v>2740</v>
      </c>
      <c r="C5150" s="227" t="s">
        <v>3434</v>
      </c>
      <c r="D5150" s="227">
        <v>167.45</v>
      </c>
      <c r="E5150" s="227" t="s">
        <v>203</v>
      </c>
      <c r="F5150" s="157" t="s">
        <v>204</v>
      </c>
      <c r="G5150" s="157" t="s">
        <v>73</v>
      </c>
      <c r="H5150" s="157" t="s">
        <v>1652</v>
      </c>
      <c r="I5150" s="157" t="s">
        <v>82</v>
      </c>
      <c r="J5150" s="157" t="s">
        <v>1633</v>
      </c>
    </row>
    <row r="5151" spans="1:10" x14ac:dyDescent="0.35">
      <c r="A5151" s="157" t="s">
        <v>10</v>
      </c>
      <c r="B5151" s="157" t="s">
        <v>2740</v>
      </c>
      <c r="C5151" s="227" t="s">
        <v>3435</v>
      </c>
      <c r="D5151" s="227">
        <v>117.97</v>
      </c>
      <c r="E5151" s="227" t="s">
        <v>55</v>
      </c>
      <c r="F5151" s="157" t="s">
        <v>56</v>
      </c>
      <c r="G5151" s="157" t="s">
        <v>13</v>
      </c>
      <c r="H5151" s="157" t="s">
        <v>57</v>
      </c>
      <c r="I5151" s="157" t="s">
        <v>15</v>
      </c>
      <c r="J5151" s="157" t="s">
        <v>58</v>
      </c>
    </row>
    <row r="5152" spans="1:10" x14ac:dyDescent="0.35">
      <c r="A5152" s="157" t="s">
        <v>10</v>
      </c>
      <c r="B5152" s="157" t="s">
        <v>2740</v>
      </c>
      <c r="C5152" s="227" t="s">
        <v>3436</v>
      </c>
      <c r="D5152" s="227">
        <v>220.36</v>
      </c>
      <c r="E5152" s="227" t="s">
        <v>11</v>
      </c>
      <c r="F5152" s="157" t="s">
        <v>12</v>
      </c>
      <c r="G5152" s="157" t="s">
        <v>13</v>
      </c>
      <c r="H5152" s="157" t="s">
        <v>14</v>
      </c>
      <c r="I5152" s="157" t="s">
        <v>15</v>
      </c>
      <c r="J5152" s="157" t="s">
        <v>16</v>
      </c>
    </row>
    <row r="5153" spans="1:10" x14ac:dyDescent="0.35">
      <c r="A5153" s="157" t="s">
        <v>10</v>
      </c>
      <c r="B5153" s="157" t="s">
        <v>2740</v>
      </c>
      <c r="C5153" s="227" t="s">
        <v>3437</v>
      </c>
      <c r="D5153" s="227">
        <v>220.79</v>
      </c>
      <c r="E5153" s="227" t="s">
        <v>33</v>
      </c>
      <c r="F5153" s="157" t="s">
        <v>34</v>
      </c>
      <c r="G5153" s="157" t="s">
        <v>13</v>
      </c>
      <c r="H5153" s="157" t="s">
        <v>14</v>
      </c>
      <c r="I5153" s="157" t="s">
        <v>15</v>
      </c>
      <c r="J5153" s="157" t="s">
        <v>16</v>
      </c>
    </row>
    <row r="5154" spans="1:10" x14ac:dyDescent="0.35">
      <c r="A5154" s="157" t="s">
        <v>10</v>
      </c>
      <c r="B5154" s="157" t="s">
        <v>2740</v>
      </c>
      <c r="C5154" s="227" t="s">
        <v>3438</v>
      </c>
      <c r="D5154" s="227">
        <v>996.7</v>
      </c>
      <c r="E5154" s="227" t="s">
        <v>18</v>
      </c>
      <c r="F5154" s="157" t="s">
        <v>19</v>
      </c>
      <c r="G5154" s="157" t="s">
        <v>13</v>
      </c>
      <c r="H5154" s="157" t="s">
        <v>14</v>
      </c>
      <c r="I5154" s="157" t="s">
        <v>15</v>
      </c>
      <c r="J5154" s="157" t="s">
        <v>16</v>
      </c>
    </row>
    <row r="5155" spans="1:10" x14ac:dyDescent="0.35">
      <c r="A5155" s="157" t="s">
        <v>10</v>
      </c>
      <c r="B5155" s="157" t="s">
        <v>2740</v>
      </c>
      <c r="C5155" s="227" t="s">
        <v>3439</v>
      </c>
      <c r="D5155" s="227">
        <v>325.95</v>
      </c>
      <c r="E5155" s="227" t="s">
        <v>18</v>
      </c>
      <c r="F5155" s="157" t="s">
        <v>19</v>
      </c>
      <c r="G5155" s="157" t="s">
        <v>13</v>
      </c>
      <c r="H5155" s="157" t="s">
        <v>14</v>
      </c>
      <c r="I5155" s="157" t="s">
        <v>15</v>
      </c>
      <c r="J5155" s="157" t="s">
        <v>16</v>
      </c>
    </row>
    <row r="5156" spans="1:10" x14ac:dyDescent="0.35">
      <c r="A5156" s="157" t="s">
        <v>10</v>
      </c>
      <c r="B5156" s="157" t="s">
        <v>2740</v>
      </c>
      <c r="C5156" s="227" t="s">
        <v>3440</v>
      </c>
      <c r="D5156" s="227">
        <v>839.18</v>
      </c>
      <c r="E5156" s="227" t="s">
        <v>18</v>
      </c>
      <c r="F5156" s="157" t="s">
        <v>19</v>
      </c>
      <c r="G5156" s="157" t="s">
        <v>13</v>
      </c>
      <c r="H5156" s="157" t="s">
        <v>14</v>
      </c>
      <c r="I5156" s="157" t="s">
        <v>15</v>
      </c>
      <c r="J5156" s="157" t="s">
        <v>16</v>
      </c>
    </row>
    <row r="5157" spans="1:10" x14ac:dyDescent="0.35">
      <c r="A5157" s="157" t="s">
        <v>10</v>
      </c>
      <c r="B5157" s="157" t="s">
        <v>2740</v>
      </c>
      <c r="C5157" s="227" t="s">
        <v>3441</v>
      </c>
      <c r="D5157" s="227">
        <v>1603.6</v>
      </c>
      <c r="E5157" s="227" t="s">
        <v>18</v>
      </c>
      <c r="F5157" s="157" t="s">
        <v>19</v>
      </c>
      <c r="G5157" s="157" t="s">
        <v>13</v>
      </c>
      <c r="H5157" s="157" t="s">
        <v>14</v>
      </c>
      <c r="I5157" s="157" t="s">
        <v>15</v>
      </c>
      <c r="J5157" s="157" t="s">
        <v>16</v>
      </c>
    </row>
    <row r="5158" spans="1:10" x14ac:dyDescent="0.35">
      <c r="A5158" s="157" t="s">
        <v>10</v>
      </c>
      <c r="B5158" s="157" t="s">
        <v>2740</v>
      </c>
      <c r="C5158" s="227" t="s">
        <v>3442</v>
      </c>
      <c r="D5158" s="227">
        <v>747.55</v>
      </c>
      <c r="E5158" s="227" t="s">
        <v>18</v>
      </c>
      <c r="F5158" s="157" t="s">
        <v>19</v>
      </c>
      <c r="G5158" s="157" t="s">
        <v>13</v>
      </c>
      <c r="H5158" s="157" t="s">
        <v>14</v>
      </c>
      <c r="I5158" s="157" t="s">
        <v>15</v>
      </c>
      <c r="J5158" s="157" t="s">
        <v>16</v>
      </c>
    </row>
    <row r="5159" spans="1:10" x14ac:dyDescent="0.35">
      <c r="A5159" s="157" t="s">
        <v>10</v>
      </c>
      <c r="B5159" s="157" t="s">
        <v>2740</v>
      </c>
      <c r="C5159" s="227" t="s">
        <v>3443</v>
      </c>
      <c r="D5159" s="227">
        <v>1331.63</v>
      </c>
      <c r="E5159" s="227" t="s">
        <v>18</v>
      </c>
      <c r="F5159" s="157" t="s">
        <v>19</v>
      </c>
      <c r="G5159" s="157" t="s">
        <v>13</v>
      </c>
      <c r="H5159" s="157" t="s">
        <v>14</v>
      </c>
      <c r="I5159" s="157" t="s">
        <v>15</v>
      </c>
      <c r="J5159" s="157" t="s">
        <v>16</v>
      </c>
    </row>
    <row r="5160" spans="1:10" x14ac:dyDescent="0.35">
      <c r="A5160" s="157" t="s">
        <v>10</v>
      </c>
      <c r="B5160" s="157" t="s">
        <v>2740</v>
      </c>
      <c r="C5160" s="227" t="s">
        <v>3444</v>
      </c>
      <c r="D5160" s="227">
        <v>786.4</v>
      </c>
      <c r="E5160" s="227" t="s">
        <v>18</v>
      </c>
      <c r="F5160" s="157" t="s">
        <v>19</v>
      </c>
      <c r="G5160" s="157" t="s">
        <v>13</v>
      </c>
      <c r="H5160" s="157" t="s">
        <v>14</v>
      </c>
      <c r="I5160" s="157" t="s">
        <v>15</v>
      </c>
      <c r="J5160" s="157" t="s">
        <v>16</v>
      </c>
    </row>
    <row r="5161" spans="1:10" x14ac:dyDescent="0.35">
      <c r="A5161" s="157" t="s">
        <v>10</v>
      </c>
      <c r="B5161" s="157" t="s">
        <v>2740</v>
      </c>
      <c r="C5161" s="227" t="s">
        <v>3445</v>
      </c>
      <c r="D5161" s="227">
        <v>775.39</v>
      </c>
      <c r="E5161" s="227" t="s">
        <v>18</v>
      </c>
      <c r="F5161" s="157" t="s">
        <v>19</v>
      </c>
      <c r="G5161" s="157" t="s">
        <v>13</v>
      </c>
      <c r="H5161" s="157" t="s">
        <v>14</v>
      </c>
      <c r="I5161" s="157" t="s">
        <v>15</v>
      </c>
      <c r="J5161" s="157" t="s">
        <v>16</v>
      </c>
    </row>
    <row r="5162" spans="1:10" x14ac:dyDescent="0.35">
      <c r="A5162" s="157" t="s">
        <v>10</v>
      </c>
      <c r="B5162" s="157" t="s">
        <v>2740</v>
      </c>
      <c r="C5162" s="227" t="s">
        <v>3446</v>
      </c>
      <c r="D5162" s="227">
        <v>1627.96</v>
      </c>
      <c r="E5162" s="227" t="s">
        <v>18</v>
      </c>
      <c r="F5162" s="157" t="s">
        <v>19</v>
      </c>
      <c r="G5162" s="157" t="s">
        <v>13</v>
      </c>
      <c r="H5162" s="157" t="s">
        <v>14</v>
      </c>
      <c r="I5162" s="157" t="s">
        <v>15</v>
      </c>
      <c r="J5162" s="157" t="s">
        <v>16</v>
      </c>
    </row>
    <row r="5163" spans="1:10" x14ac:dyDescent="0.35">
      <c r="A5163" s="157" t="s">
        <v>10</v>
      </c>
      <c r="B5163" s="157" t="s">
        <v>2740</v>
      </c>
      <c r="C5163" s="227" t="s">
        <v>3447</v>
      </c>
      <c r="D5163" s="227">
        <v>2208.63</v>
      </c>
      <c r="E5163" s="227" t="s">
        <v>18</v>
      </c>
      <c r="F5163" s="157" t="s">
        <v>19</v>
      </c>
      <c r="G5163" s="157" t="s">
        <v>13</v>
      </c>
      <c r="H5163" s="157" t="s">
        <v>14</v>
      </c>
      <c r="I5163" s="157" t="s">
        <v>15</v>
      </c>
      <c r="J5163" s="157" t="s">
        <v>16</v>
      </c>
    </row>
    <row r="5164" spans="1:10" x14ac:dyDescent="0.35">
      <c r="A5164" s="157" t="s">
        <v>10</v>
      </c>
      <c r="B5164" s="157" t="s">
        <v>2740</v>
      </c>
      <c r="C5164" s="227" t="s">
        <v>3448</v>
      </c>
      <c r="D5164" s="227">
        <v>197.99</v>
      </c>
      <c r="E5164" s="227" t="s">
        <v>18</v>
      </c>
      <c r="F5164" s="157" t="s">
        <v>19</v>
      </c>
      <c r="G5164" s="157" t="s">
        <v>13</v>
      </c>
      <c r="H5164" s="157" t="s">
        <v>14</v>
      </c>
      <c r="I5164" s="157" t="s">
        <v>15</v>
      </c>
      <c r="J5164" s="157" t="s">
        <v>16</v>
      </c>
    </row>
    <row r="5165" spans="1:10" x14ac:dyDescent="0.35">
      <c r="A5165" s="157" t="s">
        <v>10</v>
      </c>
      <c r="B5165" s="157" t="s">
        <v>2740</v>
      </c>
      <c r="C5165" s="227" t="s">
        <v>3449</v>
      </c>
      <c r="D5165" s="227">
        <v>169.65</v>
      </c>
      <c r="E5165" s="227" t="s">
        <v>18</v>
      </c>
      <c r="F5165" s="157" t="s">
        <v>19</v>
      </c>
      <c r="G5165" s="157" t="s">
        <v>13</v>
      </c>
      <c r="H5165" s="157" t="s">
        <v>14</v>
      </c>
      <c r="I5165" s="157" t="s">
        <v>15</v>
      </c>
      <c r="J5165" s="157" t="s">
        <v>16</v>
      </c>
    </row>
    <row r="5166" spans="1:10" x14ac:dyDescent="0.35">
      <c r="A5166" s="157" t="s">
        <v>10</v>
      </c>
      <c r="B5166" s="157" t="s">
        <v>2740</v>
      </c>
      <c r="C5166" s="227" t="s">
        <v>3450</v>
      </c>
      <c r="D5166" s="227">
        <v>211.88</v>
      </c>
      <c r="E5166" s="227" t="s">
        <v>194</v>
      </c>
      <c r="F5166" s="157" t="s">
        <v>195</v>
      </c>
      <c r="G5166" s="157" t="s">
        <v>13</v>
      </c>
      <c r="H5166" s="157" t="s">
        <v>192</v>
      </c>
      <c r="I5166" s="157" t="s">
        <v>180</v>
      </c>
      <c r="J5166" s="157" t="s">
        <v>193</v>
      </c>
    </row>
    <row r="5167" spans="1:10" x14ac:dyDescent="0.35">
      <c r="A5167" s="157" t="s">
        <v>10</v>
      </c>
      <c r="B5167" s="157" t="s">
        <v>2740</v>
      </c>
      <c r="C5167" s="227" t="s">
        <v>3451</v>
      </c>
      <c r="D5167" s="227">
        <v>225.78</v>
      </c>
      <c r="E5167" s="227" t="s">
        <v>36</v>
      </c>
      <c r="F5167" s="157" t="s">
        <v>37</v>
      </c>
      <c r="G5167" s="157" t="s">
        <v>13</v>
      </c>
      <c r="H5167" s="157" t="s">
        <v>14</v>
      </c>
      <c r="I5167" s="157" t="s">
        <v>15</v>
      </c>
      <c r="J5167" s="157" t="s">
        <v>16</v>
      </c>
    </row>
    <row r="5168" spans="1:10" x14ac:dyDescent="0.35">
      <c r="A5168" s="157" t="s">
        <v>10</v>
      </c>
      <c r="B5168" s="157" t="s">
        <v>2740</v>
      </c>
      <c r="C5168" s="227" t="s">
        <v>3452</v>
      </c>
      <c r="D5168" s="227">
        <v>92.12</v>
      </c>
      <c r="E5168" s="227" t="s">
        <v>36</v>
      </c>
      <c r="F5168" s="157" t="s">
        <v>37</v>
      </c>
      <c r="G5168" s="157" t="s">
        <v>13</v>
      </c>
      <c r="H5168" s="157" t="s">
        <v>14</v>
      </c>
      <c r="I5168" s="157" t="s">
        <v>15</v>
      </c>
      <c r="J5168" s="157" t="s">
        <v>16</v>
      </c>
    </row>
    <row r="5169" spans="1:10" x14ac:dyDescent="0.35">
      <c r="A5169" s="157" t="s">
        <v>10</v>
      </c>
      <c r="B5169" s="157" t="s">
        <v>2740</v>
      </c>
      <c r="C5169" s="227" t="s">
        <v>3453</v>
      </c>
      <c r="D5169" s="227">
        <v>92.12</v>
      </c>
      <c r="E5169" s="227" t="s">
        <v>36</v>
      </c>
      <c r="F5169" s="157" t="s">
        <v>37</v>
      </c>
      <c r="G5169" s="157" t="s">
        <v>13</v>
      </c>
      <c r="H5169" s="157" t="s">
        <v>14</v>
      </c>
      <c r="I5169" s="157" t="s">
        <v>15</v>
      </c>
      <c r="J5169" s="157" t="s">
        <v>16</v>
      </c>
    </row>
    <row r="5170" spans="1:10" x14ac:dyDescent="0.35">
      <c r="A5170" s="157" t="s">
        <v>10</v>
      </c>
      <c r="B5170" s="157" t="s">
        <v>2740</v>
      </c>
      <c r="C5170" s="227" t="s">
        <v>3454</v>
      </c>
      <c r="D5170" s="227">
        <v>194.65</v>
      </c>
      <c r="E5170" s="227" t="s">
        <v>50</v>
      </c>
      <c r="F5170" s="157" t="s">
        <v>51</v>
      </c>
      <c r="G5170" s="157" t="s">
        <v>13</v>
      </c>
      <c r="H5170" s="157" t="s">
        <v>14</v>
      </c>
      <c r="I5170" s="157" t="s">
        <v>15</v>
      </c>
      <c r="J5170" s="157" t="s">
        <v>16</v>
      </c>
    </row>
    <row r="5171" spans="1:10" x14ac:dyDescent="0.35">
      <c r="A5171" s="157" t="s">
        <v>10</v>
      </c>
      <c r="B5171" s="157" t="s">
        <v>2740</v>
      </c>
      <c r="C5171" s="227" t="s">
        <v>3455</v>
      </c>
      <c r="D5171" s="227">
        <v>1088.75</v>
      </c>
      <c r="E5171" s="227" t="s">
        <v>508</v>
      </c>
      <c r="F5171" s="157" t="s">
        <v>509</v>
      </c>
      <c r="G5171" s="157" t="s">
        <v>179</v>
      </c>
      <c r="H5171" s="157" t="s">
        <v>14</v>
      </c>
      <c r="I5171" s="157" t="s">
        <v>15</v>
      </c>
      <c r="J5171" s="157" t="s">
        <v>16</v>
      </c>
    </row>
    <row r="5172" spans="1:10" x14ac:dyDescent="0.35">
      <c r="A5172" s="157" t="s">
        <v>10</v>
      </c>
      <c r="B5172" s="157" t="s">
        <v>2740</v>
      </c>
      <c r="C5172" s="227" t="s">
        <v>3456</v>
      </c>
      <c r="D5172" s="227">
        <v>80.209999999999994</v>
      </c>
      <c r="E5172" s="227" t="s">
        <v>203</v>
      </c>
      <c r="F5172" s="157" t="s">
        <v>204</v>
      </c>
      <c r="G5172" s="157" t="s">
        <v>73</v>
      </c>
      <c r="H5172" s="157" t="s">
        <v>1632</v>
      </c>
      <c r="I5172" s="157" t="s">
        <v>82</v>
      </c>
      <c r="J5172" s="157" t="s">
        <v>1633</v>
      </c>
    </row>
    <row r="5173" spans="1:10" x14ac:dyDescent="0.35">
      <c r="A5173" s="157" t="s">
        <v>10</v>
      </c>
      <c r="B5173" s="157" t="s">
        <v>2740</v>
      </c>
      <c r="C5173" s="227" t="s">
        <v>3457</v>
      </c>
      <c r="D5173" s="227">
        <v>79.33</v>
      </c>
      <c r="E5173" s="227" t="s">
        <v>203</v>
      </c>
      <c r="F5173" s="157" t="s">
        <v>204</v>
      </c>
      <c r="G5173" s="157" t="s">
        <v>73</v>
      </c>
      <c r="H5173" s="157" t="s">
        <v>1632</v>
      </c>
      <c r="I5173" s="157" t="s">
        <v>82</v>
      </c>
      <c r="J5173" s="157" t="s">
        <v>1633</v>
      </c>
    </row>
    <row r="5174" spans="1:10" x14ac:dyDescent="0.35">
      <c r="A5174" s="157" t="s">
        <v>10</v>
      </c>
      <c r="B5174" s="157" t="s">
        <v>2740</v>
      </c>
      <c r="C5174" s="227" t="s">
        <v>3458</v>
      </c>
      <c r="D5174" s="227">
        <v>605.65</v>
      </c>
      <c r="E5174" s="227" t="s">
        <v>255</v>
      </c>
      <c r="F5174" s="157" t="s">
        <v>256</v>
      </c>
      <c r="G5174" s="157" t="s">
        <v>13</v>
      </c>
      <c r="H5174" s="157" t="s">
        <v>14</v>
      </c>
      <c r="I5174" s="157" t="s">
        <v>15</v>
      </c>
      <c r="J5174" s="157" t="s">
        <v>16</v>
      </c>
    </row>
    <row r="5175" spans="1:10" x14ac:dyDescent="0.35">
      <c r="A5175" s="157" t="s">
        <v>10</v>
      </c>
      <c r="B5175" s="157" t="s">
        <v>2740</v>
      </c>
      <c r="C5175" s="227" t="s">
        <v>3459</v>
      </c>
      <c r="D5175" s="227">
        <v>123.17</v>
      </c>
      <c r="E5175" s="227" t="s">
        <v>31</v>
      </c>
      <c r="F5175" s="157" t="s">
        <v>32</v>
      </c>
      <c r="G5175" s="157" t="s">
        <v>13</v>
      </c>
      <c r="H5175" s="157" t="s">
        <v>14</v>
      </c>
      <c r="I5175" s="157" t="s">
        <v>15</v>
      </c>
      <c r="J5175" s="157" t="s">
        <v>16</v>
      </c>
    </row>
    <row r="5176" spans="1:10" x14ac:dyDescent="0.35">
      <c r="A5176" s="157" t="s">
        <v>10</v>
      </c>
      <c r="B5176" s="157" t="s">
        <v>2740</v>
      </c>
      <c r="C5176" s="227" t="s">
        <v>3460</v>
      </c>
      <c r="D5176" s="227">
        <v>195.71</v>
      </c>
      <c r="E5176" s="227" t="s">
        <v>764</v>
      </c>
      <c r="F5176" s="157" t="s">
        <v>765</v>
      </c>
      <c r="G5176" s="157" t="s">
        <v>73</v>
      </c>
      <c r="H5176" s="157" t="s">
        <v>2742</v>
      </c>
      <c r="I5176" s="157" t="s">
        <v>82</v>
      </c>
      <c r="J5176" s="157" t="s">
        <v>2743</v>
      </c>
    </row>
    <row r="5177" spans="1:10" x14ac:dyDescent="0.35">
      <c r="A5177" s="157" t="s">
        <v>10</v>
      </c>
      <c r="B5177" s="157" t="s">
        <v>2740</v>
      </c>
      <c r="C5177" s="227" t="s">
        <v>3461</v>
      </c>
      <c r="D5177" s="227">
        <v>95.15</v>
      </c>
      <c r="E5177" s="227" t="s">
        <v>764</v>
      </c>
      <c r="F5177" s="157" t="s">
        <v>765</v>
      </c>
      <c r="G5177" s="157" t="s">
        <v>73</v>
      </c>
      <c r="H5177" s="157" t="s">
        <v>2742</v>
      </c>
      <c r="I5177" s="157" t="s">
        <v>82</v>
      </c>
      <c r="J5177" s="157" t="s">
        <v>2743</v>
      </c>
    </row>
    <row r="5178" spans="1:10" x14ac:dyDescent="0.35">
      <c r="A5178" s="157" t="s">
        <v>10</v>
      </c>
      <c r="B5178" s="157" t="s">
        <v>2740</v>
      </c>
      <c r="C5178" s="227" t="s">
        <v>3462</v>
      </c>
      <c r="D5178" s="227">
        <v>95.29</v>
      </c>
      <c r="E5178" s="227" t="s">
        <v>764</v>
      </c>
      <c r="F5178" s="157" t="s">
        <v>765</v>
      </c>
      <c r="G5178" s="157" t="s">
        <v>73</v>
      </c>
      <c r="H5178" s="157" t="s">
        <v>2742</v>
      </c>
      <c r="I5178" s="157" t="s">
        <v>82</v>
      </c>
      <c r="J5178" s="157" t="s">
        <v>2743</v>
      </c>
    </row>
    <row r="5179" spans="1:10" x14ac:dyDescent="0.35">
      <c r="A5179" s="157" t="s">
        <v>10</v>
      </c>
      <c r="B5179" s="157" t="s">
        <v>2740</v>
      </c>
      <c r="C5179" s="227" t="s">
        <v>3463</v>
      </c>
      <c r="D5179" s="227">
        <v>95.43</v>
      </c>
      <c r="E5179" s="227" t="s">
        <v>764</v>
      </c>
      <c r="F5179" s="157" t="s">
        <v>765</v>
      </c>
      <c r="G5179" s="157" t="s">
        <v>73</v>
      </c>
      <c r="H5179" s="157" t="s">
        <v>2742</v>
      </c>
      <c r="I5179" s="157" t="s">
        <v>82</v>
      </c>
      <c r="J5179" s="157" t="s">
        <v>2743</v>
      </c>
    </row>
    <row r="5180" spans="1:10" x14ac:dyDescent="0.35">
      <c r="A5180" s="157" t="s">
        <v>10</v>
      </c>
      <c r="B5180" s="157" t="s">
        <v>2740</v>
      </c>
      <c r="C5180" s="227" t="s">
        <v>3464</v>
      </c>
      <c r="D5180" s="227">
        <v>1148.96</v>
      </c>
      <c r="E5180" s="227" t="s">
        <v>3465</v>
      </c>
      <c r="F5180" s="157" t="s">
        <v>3466</v>
      </c>
      <c r="G5180" s="157" t="s">
        <v>13</v>
      </c>
      <c r="H5180" s="157" t="s">
        <v>14</v>
      </c>
      <c r="I5180" s="157" t="s">
        <v>15</v>
      </c>
      <c r="J5180" s="157" t="s">
        <v>16</v>
      </c>
    </row>
    <row r="5181" spans="1:10" x14ac:dyDescent="0.35">
      <c r="A5181" s="157" t="s">
        <v>10</v>
      </c>
      <c r="B5181" s="157" t="s">
        <v>2740</v>
      </c>
      <c r="C5181" s="227" t="s">
        <v>3467</v>
      </c>
      <c r="D5181" s="227">
        <v>530.75</v>
      </c>
      <c r="E5181" s="227" t="s">
        <v>861</v>
      </c>
      <c r="F5181" s="157" t="s">
        <v>862</v>
      </c>
      <c r="G5181" s="157" t="s">
        <v>436</v>
      </c>
      <c r="H5181" s="157" t="s">
        <v>14</v>
      </c>
      <c r="I5181" s="157" t="s">
        <v>15</v>
      </c>
      <c r="J5181" s="157" t="s">
        <v>16</v>
      </c>
    </row>
    <row r="5182" spans="1:10" x14ac:dyDescent="0.35">
      <c r="A5182" s="157" t="s">
        <v>10</v>
      </c>
      <c r="B5182" s="157" t="s">
        <v>2740</v>
      </c>
      <c r="C5182" s="227" t="s">
        <v>3468</v>
      </c>
      <c r="D5182" s="227">
        <v>122.51</v>
      </c>
      <c r="E5182" s="227" t="s">
        <v>65</v>
      </c>
      <c r="F5182" s="157" t="s">
        <v>66</v>
      </c>
      <c r="G5182" s="157" t="s">
        <v>67</v>
      </c>
      <c r="H5182" s="157" t="s">
        <v>14</v>
      </c>
      <c r="I5182" s="157" t="s">
        <v>15</v>
      </c>
      <c r="J5182" s="157" t="s">
        <v>16</v>
      </c>
    </row>
    <row r="5183" spans="1:10" x14ac:dyDescent="0.35">
      <c r="A5183" s="157" t="s">
        <v>10</v>
      </c>
      <c r="B5183" s="157" t="s">
        <v>2740</v>
      </c>
      <c r="C5183" s="227" t="s">
        <v>3469</v>
      </c>
      <c r="D5183" s="227">
        <v>239.63</v>
      </c>
      <c r="E5183" s="227" t="s">
        <v>861</v>
      </c>
      <c r="F5183" s="157" t="s">
        <v>862</v>
      </c>
      <c r="G5183" s="157" t="s">
        <v>436</v>
      </c>
      <c r="H5183" s="157" t="s">
        <v>14</v>
      </c>
      <c r="I5183" s="157" t="s">
        <v>15</v>
      </c>
      <c r="J5183" s="157" t="s">
        <v>16</v>
      </c>
    </row>
    <row r="5184" spans="1:10" x14ac:dyDescent="0.35">
      <c r="A5184" s="157" t="s">
        <v>10</v>
      </c>
      <c r="B5184" s="157" t="s">
        <v>2740</v>
      </c>
      <c r="C5184" s="227" t="s">
        <v>3470</v>
      </c>
      <c r="D5184" s="227">
        <v>142.28</v>
      </c>
      <c r="E5184" s="227" t="s">
        <v>65</v>
      </c>
      <c r="F5184" s="157" t="s">
        <v>66</v>
      </c>
      <c r="G5184" s="157" t="s">
        <v>67</v>
      </c>
      <c r="H5184" s="157" t="s">
        <v>14</v>
      </c>
      <c r="I5184" s="157" t="s">
        <v>15</v>
      </c>
      <c r="J5184" s="157" t="s">
        <v>16</v>
      </c>
    </row>
    <row r="5185" spans="1:10" x14ac:dyDescent="0.35">
      <c r="A5185" s="157" t="s">
        <v>10</v>
      </c>
      <c r="B5185" s="157" t="s">
        <v>2740</v>
      </c>
      <c r="C5185" s="227" t="s">
        <v>3471</v>
      </c>
      <c r="D5185" s="227">
        <v>151.65</v>
      </c>
      <c r="E5185" s="227" t="s">
        <v>65</v>
      </c>
      <c r="F5185" s="157" t="s">
        <v>66</v>
      </c>
      <c r="G5185" s="157" t="s">
        <v>67</v>
      </c>
      <c r="H5185" s="157" t="s">
        <v>14</v>
      </c>
      <c r="I5185" s="157" t="s">
        <v>15</v>
      </c>
      <c r="J5185" s="157" t="s">
        <v>16</v>
      </c>
    </row>
    <row r="5186" spans="1:10" x14ac:dyDescent="0.35">
      <c r="A5186" s="157" t="s">
        <v>10</v>
      </c>
      <c r="B5186" s="157" t="s">
        <v>2740</v>
      </c>
      <c r="C5186" s="227" t="s">
        <v>3472</v>
      </c>
      <c r="D5186" s="227">
        <v>784.4</v>
      </c>
      <c r="E5186" s="227" t="s">
        <v>861</v>
      </c>
      <c r="F5186" s="157" t="s">
        <v>862</v>
      </c>
      <c r="G5186" s="157" t="s">
        <v>436</v>
      </c>
      <c r="H5186" s="157" t="s">
        <v>14</v>
      </c>
      <c r="I5186" s="157" t="s">
        <v>15</v>
      </c>
      <c r="J5186" s="157" t="s">
        <v>16</v>
      </c>
    </row>
    <row r="5187" spans="1:10" x14ac:dyDescent="0.35">
      <c r="A5187" s="157" t="s">
        <v>10</v>
      </c>
      <c r="B5187" s="157" t="s">
        <v>2740</v>
      </c>
      <c r="C5187" s="227" t="s">
        <v>3473</v>
      </c>
      <c r="D5187" s="227">
        <v>155.51</v>
      </c>
      <c r="E5187" s="227" t="s">
        <v>861</v>
      </c>
      <c r="F5187" s="157" t="s">
        <v>862</v>
      </c>
      <c r="G5187" s="157" t="s">
        <v>436</v>
      </c>
      <c r="H5187" s="157" t="s">
        <v>14</v>
      </c>
      <c r="I5187" s="157" t="s">
        <v>15</v>
      </c>
      <c r="J5187" s="157" t="s">
        <v>16</v>
      </c>
    </row>
    <row r="5188" spans="1:10" x14ac:dyDescent="0.35">
      <c r="A5188" s="157" t="s">
        <v>10</v>
      </c>
      <c r="B5188" s="157" t="s">
        <v>2740</v>
      </c>
      <c r="C5188" s="227" t="s">
        <v>3474</v>
      </c>
      <c r="D5188" s="227">
        <v>33.17</v>
      </c>
      <c r="E5188" s="227" t="s">
        <v>92</v>
      </c>
      <c r="F5188" s="157" t="s">
        <v>93</v>
      </c>
      <c r="G5188" s="157" t="s">
        <v>67</v>
      </c>
      <c r="H5188" s="157" t="s">
        <v>14</v>
      </c>
      <c r="I5188" s="157" t="s">
        <v>15</v>
      </c>
      <c r="J5188" s="157" t="s">
        <v>16</v>
      </c>
    </row>
    <row r="5189" spans="1:10" x14ac:dyDescent="0.35">
      <c r="A5189" s="157" t="s">
        <v>10</v>
      </c>
      <c r="B5189" s="157" t="s">
        <v>2740</v>
      </c>
      <c r="C5189" s="227" t="s">
        <v>3475</v>
      </c>
      <c r="D5189" s="227">
        <v>467.75</v>
      </c>
      <c r="E5189" s="227" t="s">
        <v>177</v>
      </c>
      <c r="F5189" s="157" t="s">
        <v>178</v>
      </c>
      <c r="G5189" s="157" t="s">
        <v>179</v>
      </c>
      <c r="H5189" s="157" t="s">
        <v>1632</v>
      </c>
      <c r="I5189" s="157" t="s">
        <v>82</v>
      </c>
      <c r="J5189" s="157" t="s">
        <v>1633</v>
      </c>
    </row>
    <row r="5190" spans="1:10" x14ac:dyDescent="0.35">
      <c r="A5190" s="157" t="s">
        <v>10</v>
      </c>
      <c r="B5190" s="157" t="s">
        <v>2740</v>
      </c>
      <c r="C5190" s="227" t="s">
        <v>3476</v>
      </c>
      <c r="D5190" s="227">
        <v>221.01</v>
      </c>
      <c r="E5190" s="227" t="s">
        <v>33</v>
      </c>
      <c r="F5190" s="157" t="s">
        <v>34</v>
      </c>
      <c r="G5190" s="157" t="s">
        <v>13</v>
      </c>
      <c r="H5190" s="157" t="s">
        <v>14</v>
      </c>
      <c r="I5190" s="157" t="s">
        <v>15</v>
      </c>
      <c r="J5190" s="157" t="s">
        <v>16</v>
      </c>
    </row>
    <row r="5191" spans="1:10" x14ac:dyDescent="0.35">
      <c r="A5191" s="157" t="s">
        <v>10</v>
      </c>
      <c r="B5191" s="157" t="s">
        <v>2740</v>
      </c>
      <c r="C5191" s="227" t="s">
        <v>3477</v>
      </c>
      <c r="D5191" s="227">
        <v>84.7</v>
      </c>
      <c r="E5191" s="227" t="s">
        <v>33</v>
      </c>
      <c r="F5191" s="157" t="s">
        <v>34</v>
      </c>
      <c r="G5191" s="157" t="s">
        <v>13</v>
      </c>
      <c r="H5191" s="157" t="s">
        <v>14</v>
      </c>
      <c r="I5191" s="157" t="s">
        <v>15</v>
      </c>
      <c r="J5191" s="157" t="s">
        <v>16</v>
      </c>
    </row>
    <row r="5192" spans="1:10" x14ac:dyDescent="0.35">
      <c r="A5192" s="157" t="s">
        <v>10</v>
      </c>
      <c r="B5192" s="157" t="s">
        <v>2740</v>
      </c>
      <c r="C5192" s="227" t="s">
        <v>3478</v>
      </c>
      <c r="D5192" s="227">
        <v>685.63</v>
      </c>
      <c r="E5192" s="227" t="s">
        <v>33</v>
      </c>
      <c r="F5192" s="157" t="s">
        <v>34</v>
      </c>
      <c r="G5192" s="157" t="s">
        <v>13</v>
      </c>
      <c r="H5192" s="157" t="s">
        <v>14</v>
      </c>
      <c r="I5192" s="157" t="s">
        <v>15</v>
      </c>
      <c r="J5192" s="157" t="s">
        <v>16</v>
      </c>
    </row>
    <row r="5193" spans="1:10" x14ac:dyDescent="0.35">
      <c r="A5193" s="157" t="s">
        <v>10</v>
      </c>
      <c r="B5193" s="157" t="s">
        <v>2740</v>
      </c>
      <c r="C5193" s="227" t="s">
        <v>3479</v>
      </c>
      <c r="D5193" s="227">
        <v>594.80999999999995</v>
      </c>
      <c r="E5193" s="227" t="s">
        <v>18</v>
      </c>
      <c r="F5193" s="157" t="s">
        <v>19</v>
      </c>
      <c r="G5193" s="157" t="s">
        <v>13</v>
      </c>
      <c r="H5193" s="157" t="s">
        <v>14</v>
      </c>
      <c r="I5193" s="157" t="s">
        <v>15</v>
      </c>
      <c r="J5193" s="157" t="s">
        <v>16</v>
      </c>
    </row>
    <row r="5194" spans="1:10" x14ac:dyDescent="0.35">
      <c r="A5194" s="157" t="s">
        <v>10</v>
      </c>
      <c r="B5194" s="157" t="s">
        <v>2740</v>
      </c>
      <c r="C5194" s="227" t="s">
        <v>3480</v>
      </c>
      <c r="D5194" s="227">
        <v>1309.03</v>
      </c>
      <c r="E5194" s="227" t="s">
        <v>18</v>
      </c>
      <c r="F5194" s="157" t="s">
        <v>19</v>
      </c>
      <c r="G5194" s="157" t="s">
        <v>13</v>
      </c>
      <c r="H5194" s="157" t="s">
        <v>14</v>
      </c>
      <c r="I5194" s="157" t="s">
        <v>15</v>
      </c>
      <c r="J5194" s="157" t="s">
        <v>16</v>
      </c>
    </row>
    <row r="5195" spans="1:10" x14ac:dyDescent="0.35">
      <c r="A5195" s="157" t="s">
        <v>10</v>
      </c>
      <c r="B5195" s="157" t="s">
        <v>2740</v>
      </c>
      <c r="C5195" s="227" t="s">
        <v>3481</v>
      </c>
      <c r="D5195" s="227">
        <v>2075.87</v>
      </c>
      <c r="E5195" s="227" t="s">
        <v>18</v>
      </c>
      <c r="F5195" s="157" t="s">
        <v>19</v>
      </c>
      <c r="G5195" s="157" t="s">
        <v>13</v>
      </c>
      <c r="H5195" s="157" t="s">
        <v>14</v>
      </c>
      <c r="I5195" s="157" t="s">
        <v>15</v>
      </c>
      <c r="J5195" s="157" t="s">
        <v>16</v>
      </c>
    </row>
    <row r="5196" spans="1:10" x14ac:dyDescent="0.35">
      <c r="A5196" s="157" t="s">
        <v>10</v>
      </c>
      <c r="B5196" s="157" t="s">
        <v>2740</v>
      </c>
      <c r="C5196" s="227" t="s">
        <v>3482</v>
      </c>
      <c r="D5196" s="227">
        <v>189.65</v>
      </c>
      <c r="E5196" s="227" t="s">
        <v>47</v>
      </c>
      <c r="F5196" s="157" t="s">
        <v>48</v>
      </c>
      <c r="G5196" s="157" t="s">
        <v>13</v>
      </c>
      <c r="H5196" s="157" t="s">
        <v>14</v>
      </c>
      <c r="I5196" s="157" t="s">
        <v>15</v>
      </c>
      <c r="J5196" s="157" t="s">
        <v>16</v>
      </c>
    </row>
    <row r="5197" spans="1:10" x14ac:dyDescent="0.35">
      <c r="A5197" s="157" t="s">
        <v>10</v>
      </c>
      <c r="B5197" s="157" t="s">
        <v>2740</v>
      </c>
      <c r="C5197" s="227" t="s">
        <v>3483</v>
      </c>
      <c r="D5197" s="227">
        <v>188.25</v>
      </c>
      <c r="E5197" s="227" t="s">
        <v>45</v>
      </c>
      <c r="F5197" s="157" t="s">
        <v>46</v>
      </c>
      <c r="G5197" s="157" t="s">
        <v>13</v>
      </c>
      <c r="H5197" s="157" t="s">
        <v>14</v>
      </c>
      <c r="I5197" s="157" t="s">
        <v>15</v>
      </c>
      <c r="J5197" s="157" t="s">
        <v>16</v>
      </c>
    </row>
    <row r="5198" spans="1:10" x14ac:dyDescent="0.35">
      <c r="A5198" s="157" t="s">
        <v>10</v>
      </c>
      <c r="B5198" s="157" t="s">
        <v>2740</v>
      </c>
      <c r="C5198" s="227" t="s">
        <v>3484</v>
      </c>
      <c r="D5198" s="227">
        <v>229.51</v>
      </c>
      <c r="E5198" s="227" t="s">
        <v>36</v>
      </c>
      <c r="F5198" s="157" t="s">
        <v>37</v>
      </c>
      <c r="G5198" s="157" t="s">
        <v>13</v>
      </c>
      <c r="H5198" s="157" t="s">
        <v>14</v>
      </c>
      <c r="I5198" s="157" t="s">
        <v>15</v>
      </c>
      <c r="J5198" s="157" t="s">
        <v>16</v>
      </c>
    </row>
    <row r="5199" spans="1:10" x14ac:dyDescent="0.35">
      <c r="A5199" s="157" t="s">
        <v>10</v>
      </c>
      <c r="B5199" s="157" t="s">
        <v>2740</v>
      </c>
      <c r="C5199" s="227" t="s">
        <v>3485</v>
      </c>
      <c r="D5199" s="227">
        <v>91.35</v>
      </c>
      <c r="E5199" s="227" t="s">
        <v>36</v>
      </c>
      <c r="F5199" s="157" t="s">
        <v>37</v>
      </c>
      <c r="G5199" s="157" t="s">
        <v>13</v>
      </c>
      <c r="H5199" s="157" t="s">
        <v>14</v>
      </c>
      <c r="I5199" s="157" t="s">
        <v>15</v>
      </c>
      <c r="J5199" s="157" t="s">
        <v>16</v>
      </c>
    </row>
    <row r="5200" spans="1:10" x14ac:dyDescent="0.35">
      <c r="A5200" s="157" t="s">
        <v>10</v>
      </c>
      <c r="B5200" s="157" t="s">
        <v>2740</v>
      </c>
      <c r="C5200" s="227" t="s">
        <v>3486</v>
      </c>
      <c r="D5200" s="227">
        <v>91.35</v>
      </c>
      <c r="E5200" s="227" t="s">
        <v>36</v>
      </c>
      <c r="F5200" s="157" t="s">
        <v>37</v>
      </c>
      <c r="G5200" s="157" t="s">
        <v>13</v>
      </c>
      <c r="H5200" s="157" t="s">
        <v>14</v>
      </c>
      <c r="I5200" s="157" t="s">
        <v>15</v>
      </c>
      <c r="J5200" s="157" t="s">
        <v>16</v>
      </c>
    </row>
    <row r="5201" spans="1:10" x14ac:dyDescent="0.35">
      <c r="A5201" s="157" t="s">
        <v>10</v>
      </c>
      <c r="B5201" s="157" t="s">
        <v>2740</v>
      </c>
      <c r="C5201" s="227" t="s">
        <v>3487</v>
      </c>
      <c r="D5201" s="227">
        <v>192.84</v>
      </c>
      <c r="E5201" s="227" t="s">
        <v>50</v>
      </c>
      <c r="F5201" s="157" t="s">
        <v>51</v>
      </c>
      <c r="G5201" s="157" t="s">
        <v>13</v>
      </c>
      <c r="H5201" s="157" t="s">
        <v>14</v>
      </c>
      <c r="I5201" s="157" t="s">
        <v>15</v>
      </c>
      <c r="J5201" s="157" t="s">
        <v>16</v>
      </c>
    </row>
    <row r="5202" spans="1:10" x14ac:dyDescent="0.35">
      <c r="A5202" s="157" t="s">
        <v>10</v>
      </c>
      <c r="B5202" s="157" t="s">
        <v>2740</v>
      </c>
      <c r="C5202" s="227" t="s">
        <v>3488</v>
      </c>
      <c r="D5202" s="227">
        <v>128.6</v>
      </c>
      <c r="E5202" s="227" t="s">
        <v>50</v>
      </c>
      <c r="F5202" s="157" t="s">
        <v>51</v>
      </c>
      <c r="G5202" s="157" t="s">
        <v>13</v>
      </c>
      <c r="H5202" s="157" t="s">
        <v>14</v>
      </c>
      <c r="I5202" s="157" t="s">
        <v>15</v>
      </c>
      <c r="J5202" s="157" t="s">
        <v>16</v>
      </c>
    </row>
    <row r="5203" spans="1:10" x14ac:dyDescent="0.35">
      <c r="A5203" s="157" t="s">
        <v>10</v>
      </c>
      <c r="B5203" s="157" t="s">
        <v>2740</v>
      </c>
      <c r="C5203" s="227" t="s">
        <v>635</v>
      </c>
      <c r="D5203" s="227">
        <v>2</v>
      </c>
      <c r="E5203" s="227" t="s">
        <v>41</v>
      </c>
      <c r="F5203" s="157" t="s">
        <v>42</v>
      </c>
      <c r="G5203" s="157" t="s">
        <v>13</v>
      </c>
      <c r="H5203" s="157" t="s">
        <v>14</v>
      </c>
      <c r="I5203" s="157" t="s">
        <v>15</v>
      </c>
      <c r="J5203" s="157" t="s">
        <v>16</v>
      </c>
    </row>
    <row r="5204" spans="1:10" x14ac:dyDescent="0.35">
      <c r="A5204" s="157" t="s">
        <v>10</v>
      </c>
      <c r="B5204" s="157" t="s">
        <v>2740</v>
      </c>
      <c r="C5204" s="227" t="s">
        <v>636</v>
      </c>
      <c r="D5204" s="227">
        <v>2</v>
      </c>
      <c r="E5204" s="227" t="s">
        <v>41</v>
      </c>
      <c r="F5204" s="157" t="s">
        <v>42</v>
      </c>
      <c r="G5204" s="157" t="s">
        <v>13</v>
      </c>
      <c r="H5204" s="157" t="s">
        <v>14</v>
      </c>
      <c r="I5204" s="157" t="s">
        <v>15</v>
      </c>
      <c r="J5204" s="157" t="s">
        <v>16</v>
      </c>
    </row>
    <row r="5205" spans="1:10" x14ac:dyDescent="0.35">
      <c r="A5205" s="157" t="s">
        <v>10</v>
      </c>
      <c r="B5205" s="157" t="s">
        <v>2740</v>
      </c>
      <c r="C5205" s="227" t="s">
        <v>3489</v>
      </c>
      <c r="D5205" s="227">
        <v>2.12</v>
      </c>
      <c r="E5205" s="227" t="s">
        <v>41</v>
      </c>
      <c r="F5205" s="157" t="s">
        <v>42</v>
      </c>
      <c r="G5205" s="157" t="s">
        <v>13</v>
      </c>
      <c r="H5205" s="157" t="s">
        <v>14</v>
      </c>
      <c r="I5205" s="157" t="s">
        <v>15</v>
      </c>
      <c r="J5205" s="157" t="s">
        <v>16</v>
      </c>
    </row>
    <row r="5206" spans="1:10" x14ac:dyDescent="0.35">
      <c r="A5206" s="157" t="s">
        <v>10</v>
      </c>
      <c r="B5206" s="157" t="s">
        <v>2740</v>
      </c>
      <c r="C5206" s="227" t="s">
        <v>3490</v>
      </c>
      <c r="D5206" s="227">
        <v>2.12</v>
      </c>
      <c r="E5206" s="227" t="s">
        <v>41</v>
      </c>
      <c r="F5206" s="157" t="s">
        <v>42</v>
      </c>
      <c r="G5206" s="157" t="s">
        <v>13</v>
      </c>
      <c r="H5206" s="157" t="s">
        <v>14</v>
      </c>
      <c r="I5206" s="157" t="s">
        <v>15</v>
      </c>
      <c r="J5206" s="157" t="s">
        <v>16</v>
      </c>
    </row>
    <row r="5207" spans="1:10" x14ac:dyDescent="0.35">
      <c r="A5207" s="157" t="s">
        <v>10</v>
      </c>
      <c r="B5207" s="157" t="s">
        <v>2740</v>
      </c>
      <c r="C5207" s="227" t="s">
        <v>3491</v>
      </c>
      <c r="D5207" s="227">
        <v>0.81</v>
      </c>
      <c r="E5207" s="227" t="s">
        <v>41</v>
      </c>
      <c r="F5207" s="157" t="s">
        <v>42</v>
      </c>
      <c r="G5207" s="157" t="s">
        <v>13</v>
      </c>
      <c r="H5207" s="157" t="s">
        <v>14</v>
      </c>
      <c r="I5207" s="157" t="s">
        <v>15</v>
      </c>
      <c r="J5207" s="157" t="s">
        <v>16</v>
      </c>
    </row>
    <row r="5208" spans="1:10" x14ac:dyDescent="0.35">
      <c r="A5208" s="157" t="s">
        <v>10</v>
      </c>
      <c r="B5208" s="157" t="s">
        <v>2740</v>
      </c>
      <c r="C5208" s="227" t="s">
        <v>3492</v>
      </c>
      <c r="D5208" s="227">
        <v>0.81</v>
      </c>
      <c r="E5208" s="227" t="s">
        <v>41</v>
      </c>
      <c r="F5208" s="157" t="s">
        <v>42</v>
      </c>
      <c r="G5208" s="157" t="s">
        <v>13</v>
      </c>
      <c r="H5208" s="157" t="s">
        <v>14</v>
      </c>
      <c r="I5208" s="157" t="s">
        <v>15</v>
      </c>
      <c r="J5208" s="157" t="s">
        <v>16</v>
      </c>
    </row>
    <row r="5209" spans="1:10" x14ac:dyDescent="0.35">
      <c r="A5209" s="157" t="s">
        <v>10</v>
      </c>
      <c r="B5209" s="157" t="s">
        <v>2740</v>
      </c>
      <c r="C5209" s="227" t="s">
        <v>3493</v>
      </c>
      <c r="D5209" s="227">
        <v>2</v>
      </c>
      <c r="E5209" s="227" t="s">
        <v>41</v>
      </c>
      <c r="F5209" s="157" t="s">
        <v>42</v>
      </c>
      <c r="G5209" s="157" t="s">
        <v>13</v>
      </c>
      <c r="H5209" s="157" t="s">
        <v>14</v>
      </c>
      <c r="I5209" s="157" t="s">
        <v>15</v>
      </c>
      <c r="J5209" s="157" t="s">
        <v>16</v>
      </c>
    </row>
    <row r="5210" spans="1:10" x14ac:dyDescent="0.35">
      <c r="A5210" s="157" t="s">
        <v>10</v>
      </c>
      <c r="B5210" s="157" t="s">
        <v>2740</v>
      </c>
      <c r="C5210" s="227" t="s">
        <v>3494</v>
      </c>
      <c r="D5210" s="227">
        <v>2</v>
      </c>
      <c r="E5210" s="227" t="s">
        <v>41</v>
      </c>
      <c r="F5210" s="157" t="s">
        <v>42</v>
      </c>
      <c r="G5210" s="157" t="s">
        <v>13</v>
      </c>
      <c r="H5210" s="157" t="s">
        <v>14</v>
      </c>
      <c r="I5210" s="157" t="s">
        <v>15</v>
      </c>
      <c r="J5210" s="157" t="s">
        <v>16</v>
      </c>
    </row>
    <row r="5211" spans="1:10" x14ac:dyDescent="0.35">
      <c r="A5211" s="157" t="s">
        <v>10</v>
      </c>
      <c r="B5211" s="157" t="s">
        <v>2740</v>
      </c>
      <c r="C5211" s="227" t="s">
        <v>3495</v>
      </c>
      <c r="D5211" s="227">
        <v>2</v>
      </c>
      <c r="E5211" s="227" t="s">
        <v>41</v>
      </c>
      <c r="F5211" s="157" t="s">
        <v>42</v>
      </c>
      <c r="G5211" s="157" t="s">
        <v>13</v>
      </c>
      <c r="H5211" s="157" t="s">
        <v>14</v>
      </c>
      <c r="I5211" s="157" t="s">
        <v>15</v>
      </c>
      <c r="J5211" s="157" t="s">
        <v>16</v>
      </c>
    </row>
    <row r="5212" spans="1:10" x14ac:dyDescent="0.35">
      <c r="A5212" s="157" t="s">
        <v>10</v>
      </c>
      <c r="B5212" s="157" t="s">
        <v>2740</v>
      </c>
      <c r="C5212" s="227" t="s">
        <v>3496</v>
      </c>
      <c r="D5212" s="227">
        <v>2.57</v>
      </c>
      <c r="E5212" s="227" t="s">
        <v>41</v>
      </c>
      <c r="F5212" s="157" t="s">
        <v>42</v>
      </c>
      <c r="G5212" s="157" t="s">
        <v>13</v>
      </c>
      <c r="H5212" s="157" t="s">
        <v>14</v>
      </c>
      <c r="I5212" s="157" t="s">
        <v>15</v>
      </c>
      <c r="J5212" s="157" t="s">
        <v>16</v>
      </c>
    </row>
    <row r="5213" spans="1:10" x14ac:dyDescent="0.35">
      <c r="A5213" s="157" t="s">
        <v>10</v>
      </c>
      <c r="B5213" s="157" t="s">
        <v>2740</v>
      </c>
      <c r="C5213" s="227" t="s">
        <v>3497</v>
      </c>
      <c r="D5213" s="227">
        <v>5454.58</v>
      </c>
      <c r="E5213" s="227" t="s">
        <v>3498</v>
      </c>
      <c r="F5213" s="157" t="s">
        <v>3499</v>
      </c>
      <c r="G5213" s="157" t="s">
        <v>179</v>
      </c>
      <c r="H5213" s="157" t="s">
        <v>2742</v>
      </c>
      <c r="I5213" s="157" t="s">
        <v>82</v>
      </c>
      <c r="J5213" s="157" t="s">
        <v>2743</v>
      </c>
    </row>
    <row r="5214" spans="1:10" x14ac:dyDescent="0.35">
      <c r="A5214" s="157" t="s">
        <v>10</v>
      </c>
      <c r="B5214" s="157" t="s">
        <v>2740</v>
      </c>
      <c r="C5214" s="227" t="s">
        <v>3500</v>
      </c>
      <c r="D5214" s="227">
        <v>305.39999999999998</v>
      </c>
      <c r="E5214" s="227" t="s">
        <v>3498</v>
      </c>
      <c r="F5214" s="157" t="s">
        <v>3499</v>
      </c>
      <c r="G5214" s="157" t="s">
        <v>179</v>
      </c>
      <c r="H5214" s="157" t="s">
        <v>2742</v>
      </c>
      <c r="I5214" s="157" t="s">
        <v>82</v>
      </c>
      <c r="J5214" s="157" t="s">
        <v>2743</v>
      </c>
    </row>
    <row r="5215" spans="1:10" x14ac:dyDescent="0.35">
      <c r="A5215" s="157" t="s">
        <v>10</v>
      </c>
      <c r="B5215" s="157" t="s">
        <v>2740</v>
      </c>
      <c r="C5215" s="227" t="s">
        <v>3501</v>
      </c>
      <c r="D5215" s="227">
        <v>479.98</v>
      </c>
      <c r="E5215" s="227" t="s">
        <v>262</v>
      </c>
      <c r="F5215" s="157" t="s">
        <v>263</v>
      </c>
      <c r="G5215" s="157" t="s">
        <v>73</v>
      </c>
      <c r="H5215" s="157" t="s">
        <v>2742</v>
      </c>
      <c r="I5215" s="157" t="s">
        <v>82</v>
      </c>
      <c r="J5215" s="157" t="s">
        <v>2743</v>
      </c>
    </row>
    <row r="5216" spans="1:10" x14ac:dyDescent="0.35">
      <c r="A5216" s="157" t="s">
        <v>10</v>
      </c>
      <c r="B5216" s="157" t="s">
        <v>2740</v>
      </c>
      <c r="C5216" s="227" t="s">
        <v>3502</v>
      </c>
      <c r="D5216" s="227">
        <v>156.04</v>
      </c>
      <c r="E5216" s="227" t="s">
        <v>65</v>
      </c>
      <c r="F5216" s="157" t="s">
        <v>66</v>
      </c>
      <c r="G5216" s="157" t="s">
        <v>67</v>
      </c>
      <c r="H5216" s="157" t="s">
        <v>2742</v>
      </c>
      <c r="I5216" s="157" t="s">
        <v>82</v>
      </c>
      <c r="J5216" s="157" t="s">
        <v>2743</v>
      </c>
    </row>
    <row r="5217" spans="1:10" x14ac:dyDescent="0.35">
      <c r="A5217" s="157" t="s">
        <v>10</v>
      </c>
      <c r="B5217" s="157" t="s">
        <v>2740</v>
      </c>
      <c r="C5217" s="227" t="s">
        <v>3503</v>
      </c>
      <c r="D5217" s="227">
        <v>315.66000000000003</v>
      </c>
      <c r="E5217" s="227" t="s">
        <v>262</v>
      </c>
      <c r="F5217" s="157" t="s">
        <v>263</v>
      </c>
      <c r="G5217" s="157" t="s">
        <v>73</v>
      </c>
      <c r="H5217" s="157" t="s">
        <v>2742</v>
      </c>
      <c r="I5217" s="157" t="s">
        <v>82</v>
      </c>
      <c r="J5217" s="157" t="s">
        <v>2743</v>
      </c>
    </row>
    <row r="5218" spans="1:10" x14ac:dyDescent="0.35">
      <c r="A5218" s="157" t="s">
        <v>10</v>
      </c>
      <c r="B5218" s="157" t="s">
        <v>2740</v>
      </c>
      <c r="C5218" s="227" t="s">
        <v>3504</v>
      </c>
      <c r="D5218" s="227">
        <v>124.54</v>
      </c>
      <c r="E5218" s="227" t="s">
        <v>295</v>
      </c>
      <c r="F5218" s="157" t="s">
        <v>296</v>
      </c>
      <c r="G5218" s="157" t="s">
        <v>73</v>
      </c>
      <c r="H5218" s="157" t="s">
        <v>2742</v>
      </c>
      <c r="I5218" s="157" t="s">
        <v>82</v>
      </c>
      <c r="J5218" s="157" t="s">
        <v>2743</v>
      </c>
    </row>
    <row r="5219" spans="1:10" x14ac:dyDescent="0.35">
      <c r="A5219" s="157" t="s">
        <v>10</v>
      </c>
      <c r="B5219" s="157" t="s">
        <v>2740</v>
      </c>
      <c r="C5219" s="227" t="s">
        <v>3505</v>
      </c>
      <c r="D5219" s="227">
        <v>702.32</v>
      </c>
      <c r="E5219" s="227" t="s">
        <v>3498</v>
      </c>
      <c r="F5219" s="157" t="s">
        <v>3499</v>
      </c>
      <c r="G5219" s="157" t="s">
        <v>179</v>
      </c>
      <c r="H5219" s="157" t="s">
        <v>2742</v>
      </c>
      <c r="I5219" s="157" t="s">
        <v>82</v>
      </c>
      <c r="J5219" s="157" t="s">
        <v>2743</v>
      </c>
    </row>
    <row r="5220" spans="1:10" x14ac:dyDescent="0.35">
      <c r="A5220" s="157" t="s">
        <v>10</v>
      </c>
      <c r="B5220" s="157" t="s">
        <v>2740</v>
      </c>
      <c r="C5220" s="227" t="s">
        <v>3506</v>
      </c>
      <c r="D5220" s="227">
        <v>634.11</v>
      </c>
      <c r="E5220" s="227" t="s">
        <v>31</v>
      </c>
      <c r="F5220" s="157" t="s">
        <v>32</v>
      </c>
      <c r="G5220" s="157" t="s">
        <v>13</v>
      </c>
      <c r="H5220" s="157" t="s">
        <v>14</v>
      </c>
      <c r="I5220" s="157" t="s">
        <v>15</v>
      </c>
      <c r="J5220" s="157" t="s">
        <v>16</v>
      </c>
    </row>
    <row r="5221" spans="1:10" x14ac:dyDescent="0.35">
      <c r="A5221" s="157" t="s">
        <v>10</v>
      </c>
      <c r="B5221" s="157" t="s">
        <v>2740</v>
      </c>
      <c r="C5221" s="227" t="s">
        <v>3507</v>
      </c>
      <c r="D5221" s="227">
        <v>5775.95</v>
      </c>
      <c r="E5221" s="227" t="s">
        <v>11</v>
      </c>
      <c r="F5221" s="157" t="s">
        <v>12</v>
      </c>
      <c r="G5221" s="157" t="s">
        <v>13</v>
      </c>
      <c r="H5221" s="157" t="s">
        <v>14</v>
      </c>
      <c r="I5221" s="157" t="s">
        <v>15</v>
      </c>
      <c r="J5221" s="157" t="s">
        <v>16</v>
      </c>
    </row>
    <row r="5222" spans="1:10" x14ac:dyDescent="0.35">
      <c r="A5222" s="157" t="s">
        <v>10</v>
      </c>
      <c r="B5222" s="157" t="s">
        <v>2740</v>
      </c>
      <c r="C5222" s="227" t="s">
        <v>3508</v>
      </c>
      <c r="D5222" s="227">
        <v>300.62</v>
      </c>
      <c r="E5222" s="227" t="s">
        <v>33</v>
      </c>
      <c r="F5222" s="157" t="s">
        <v>34</v>
      </c>
      <c r="G5222" s="157" t="s">
        <v>13</v>
      </c>
      <c r="H5222" s="157" t="s">
        <v>14</v>
      </c>
      <c r="I5222" s="157" t="s">
        <v>15</v>
      </c>
      <c r="J5222" s="157" t="s">
        <v>16</v>
      </c>
    </row>
    <row r="5223" spans="1:10" x14ac:dyDescent="0.35">
      <c r="A5223" s="157" t="s">
        <v>10</v>
      </c>
      <c r="B5223" s="157" t="s">
        <v>2740</v>
      </c>
      <c r="C5223" s="227" t="s">
        <v>3509</v>
      </c>
      <c r="D5223" s="227">
        <v>798.72</v>
      </c>
      <c r="E5223" s="227" t="s">
        <v>33</v>
      </c>
      <c r="F5223" s="157" t="s">
        <v>34</v>
      </c>
      <c r="G5223" s="157" t="s">
        <v>13</v>
      </c>
      <c r="H5223" s="157" t="s">
        <v>14</v>
      </c>
      <c r="I5223" s="157" t="s">
        <v>15</v>
      </c>
      <c r="J5223" s="157" t="s">
        <v>16</v>
      </c>
    </row>
    <row r="5224" spans="1:10" x14ac:dyDescent="0.35">
      <c r="A5224" s="157" t="s">
        <v>10</v>
      </c>
      <c r="B5224" s="157" t="s">
        <v>2740</v>
      </c>
      <c r="C5224" s="227" t="s">
        <v>3510</v>
      </c>
      <c r="D5224" s="227">
        <v>275.85000000000002</v>
      </c>
      <c r="E5224" s="227" t="s">
        <v>33</v>
      </c>
      <c r="F5224" s="157" t="s">
        <v>34</v>
      </c>
      <c r="G5224" s="157" t="s">
        <v>13</v>
      </c>
      <c r="H5224" s="157" t="s">
        <v>14</v>
      </c>
      <c r="I5224" s="157" t="s">
        <v>15</v>
      </c>
      <c r="J5224" s="157" t="s">
        <v>16</v>
      </c>
    </row>
    <row r="5225" spans="1:10" x14ac:dyDescent="0.35">
      <c r="A5225" s="157" t="s">
        <v>10</v>
      </c>
      <c r="B5225" s="157" t="s">
        <v>2740</v>
      </c>
      <c r="C5225" s="227" t="s">
        <v>3511</v>
      </c>
      <c r="D5225" s="227">
        <v>380.79</v>
      </c>
      <c r="E5225" s="227" t="s">
        <v>18</v>
      </c>
      <c r="F5225" s="157" t="s">
        <v>19</v>
      </c>
      <c r="G5225" s="157" t="s">
        <v>13</v>
      </c>
      <c r="H5225" s="157" t="s">
        <v>14</v>
      </c>
      <c r="I5225" s="157" t="s">
        <v>15</v>
      </c>
      <c r="J5225" s="157" t="s">
        <v>16</v>
      </c>
    </row>
    <row r="5226" spans="1:10" x14ac:dyDescent="0.35">
      <c r="A5226" s="157" t="s">
        <v>10</v>
      </c>
      <c r="B5226" s="157" t="s">
        <v>2740</v>
      </c>
      <c r="C5226" s="227" t="s">
        <v>3512</v>
      </c>
      <c r="D5226" s="227">
        <v>216.56</v>
      </c>
      <c r="E5226" s="227" t="s">
        <v>28</v>
      </c>
      <c r="F5226" s="157" t="s">
        <v>29</v>
      </c>
      <c r="G5226" s="157" t="s">
        <v>13</v>
      </c>
      <c r="H5226" s="157" t="s">
        <v>14</v>
      </c>
      <c r="I5226" s="157" t="s">
        <v>15</v>
      </c>
      <c r="J5226" s="157" t="s">
        <v>16</v>
      </c>
    </row>
    <row r="5227" spans="1:10" x14ac:dyDescent="0.35">
      <c r="A5227" s="157" t="s">
        <v>10</v>
      </c>
      <c r="B5227" s="157" t="s">
        <v>2740</v>
      </c>
      <c r="C5227" s="227" t="s">
        <v>3513</v>
      </c>
      <c r="D5227" s="227">
        <v>231.19</v>
      </c>
      <c r="E5227" s="227" t="s">
        <v>28</v>
      </c>
      <c r="F5227" s="157" t="s">
        <v>29</v>
      </c>
      <c r="G5227" s="157" t="s">
        <v>13</v>
      </c>
      <c r="H5227" s="157" t="s">
        <v>14</v>
      </c>
      <c r="I5227" s="157" t="s">
        <v>15</v>
      </c>
      <c r="J5227" s="157" t="s">
        <v>16</v>
      </c>
    </row>
    <row r="5228" spans="1:10" x14ac:dyDescent="0.35">
      <c r="A5228" s="157" t="s">
        <v>10</v>
      </c>
      <c r="B5228" s="157" t="s">
        <v>2740</v>
      </c>
      <c r="C5228" s="227" t="s">
        <v>3514</v>
      </c>
      <c r="D5228" s="227">
        <v>1062.9100000000001</v>
      </c>
      <c r="E5228" s="227" t="s">
        <v>255</v>
      </c>
      <c r="F5228" s="157" t="s">
        <v>256</v>
      </c>
      <c r="G5228" s="157" t="s">
        <v>13</v>
      </c>
      <c r="H5228" s="157" t="s">
        <v>14</v>
      </c>
      <c r="I5228" s="157" t="s">
        <v>15</v>
      </c>
      <c r="J5228" s="157" t="s">
        <v>16</v>
      </c>
    </row>
    <row r="5229" spans="1:10" x14ac:dyDescent="0.35">
      <c r="A5229" s="157" t="s">
        <v>10</v>
      </c>
      <c r="B5229" s="157" t="s">
        <v>2740</v>
      </c>
      <c r="C5229" s="227" t="s">
        <v>3515</v>
      </c>
      <c r="D5229" s="227">
        <v>430</v>
      </c>
      <c r="E5229" s="227" t="s">
        <v>50</v>
      </c>
      <c r="F5229" s="157" t="s">
        <v>51</v>
      </c>
      <c r="G5229" s="157" t="s">
        <v>13</v>
      </c>
      <c r="H5229" s="157" t="s">
        <v>14</v>
      </c>
      <c r="I5229" s="157" t="s">
        <v>15</v>
      </c>
      <c r="J5229" s="157" t="s">
        <v>16</v>
      </c>
    </row>
    <row r="5230" spans="1:10" x14ac:dyDescent="0.35">
      <c r="A5230" s="157" t="s">
        <v>10</v>
      </c>
      <c r="B5230" s="157" t="s">
        <v>2740</v>
      </c>
      <c r="C5230" s="227" t="s">
        <v>3516</v>
      </c>
      <c r="D5230" s="227">
        <v>71.42</v>
      </c>
      <c r="E5230" s="227" t="s">
        <v>50</v>
      </c>
      <c r="F5230" s="157" t="s">
        <v>51</v>
      </c>
      <c r="G5230" s="157" t="s">
        <v>13</v>
      </c>
      <c r="H5230" s="157" t="s">
        <v>14</v>
      </c>
      <c r="I5230" s="157" t="s">
        <v>15</v>
      </c>
      <c r="J5230" s="157" t="s">
        <v>16</v>
      </c>
    </row>
    <row r="5231" spans="1:10" x14ac:dyDescent="0.35">
      <c r="A5231" s="157" t="s">
        <v>10</v>
      </c>
      <c r="B5231" s="157" t="s">
        <v>2740</v>
      </c>
      <c r="C5231" s="227" t="s">
        <v>3517</v>
      </c>
      <c r="D5231" s="227">
        <v>68.680000000000007</v>
      </c>
      <c r="E5231" s="227" t="s">
        <v>50</v>
      </c>
      <c r="F5231" s="157" t="s">
        <v>51</v>
      </c>
      <c r="G5231" s="157" t="s">
        <v>13</v>
      </c>
      <c r="H5231" s="157" t="s">
        <v>14</v>
      </c>
      <c r="I5231" s="157" t="s">
        <v>15</v>
      </c>
      <c r="J5231" s="157" t="s">
        <v>16</v>
      </c>
    </row>
    <row r="5232" spans="1:10" x14ac:dyDescent="0.35">
      <c r="A5232" s="157" t="s">
        <v>10</v>
      </c>
      <c r="B5232" s="157" t="s">
        <v>2740</v>
      </c>
      <c r="C5232" s="227" t="s">
        <v>3518</v>
      </c>
      <c r="D5232" s="227">
        <v>452.45</v>
      </c>
      <c r="E5232" s="227" t="s">
        <v>50</v>
      </c>
      <c r="F5232" s="157" t="s">
        <v>51</v>
      </c>
      <c r="G5232" s="157" t="s">
        <v>13</v>
      </c>
      <c r="H5232" s="157" t="s">
        <v>14</v>
      </c>
      <c r="I5232" s="157" t="s">
        <v>15</v>
      </c>
      <c r="J5232" s="157" t="s">
        <v>16</v>
      </c>
    </row>
    <row r="5233" spans="1:10" x14ac:dyDescent="0.35">
      <c r="A5233" s="157" t="s">
        <v>10</v>
      </c>
      <c r="B5233" s="157" t="s">
        <v>2740</v>
      </c>
      <c r="C5233" s="227" t="s">
        <v>3519</v>
      </c>
      <c r="D5233" s="227">
        <v>662.28</v>
      </c>
      <c r="E5233" s="227" t="s">
        <v>18</v>
      </c>
      <c r="F5233" s="157" t="s">
        <v>19</v>
      </c>
      <c r="G5233" s="157" t="s">
        <v>13</v>
      </c>
      <c r="H5233" s="157" t="s">
        <v>14</v>
      </c>
      <c r="I5233" s="157" t="s">
        <v>15</v>
      </c>
      <c r="J5233" s="157" t="s">
        <v>16</v>
      </c>
    </row>
    <row r="5234" spans="1:10" x14ac:dyDescent="0.35">
      <c r="A5234" s="157" t="s">
        <v>10</v>
      </c>
      <c r="B5234" s="157" t="s">
        <v>2740</v>
      </c>
      <c r="C5234" s="227" t="s">
        <v>3520</v>
      </c>
      <c r="D5234" s="227">
        <v>214.01</v>
      </c>
      <c r="E5234" s="227" t="s">
        <v>28</v>
      </c>
      <c r="F5234" s="157" t="s">
        <v>29</v>
      </c>
      <c r="G5234" s="157" t="s">
        <v>13</v>
      </c>
      <c r="H5234" s="157" t="s">
        <v>14</v>
      </c>
      <c r="I5234" s="157" t="s">
        <v>15</v>
      </c>
      <c r="J5234" s="157" t="s">
        <v>16</v>
      </c>
    </row>
    <row r="5235" spans="1:10" x14ac:dyDescent="0.35">
      <c r="A5235" s="157" t="s">
        <v>10</v>
      </c>
      <c r="B5235" s="157" t="s">
        <v>2740</v>
      </c>
      <c r="C5235" s="227" t="s">
        <v>3521</v>
      </c>
      <c r="D5235" s="227">
        <v>418.97</v>
      </c>
      <c r="E5235" s="227" t="s">
        <v>50</v>
      </c>
      <c r="F5235" s="157" t="s">
        <v>51</v>
      </c>
      <c r="G5235" s="157" t="s">
        <v>13</v>
      </c>
      <c r="H5235" s="157" t="s">
        <v>14</v>
      </c>
      <c r="I5235" s="157" t="s">
        <v>15</v>
      </c>
      <c r="J5235" s="157" t="s">
        <v>16</v>
      </c>
    </row>
    <row r="5236" spans="1:10" x14ac:dyDescent="0.35">
      <c r="A5236" s="157" t="s">
        <v>10</v>
      </c>
      <c r="B5236" s="157" t="s">
        <v>2740</v>
      </c>
      <c r="C5236" s="227" t="s">
        <v>3522</v>
      </c>
      <c r="D5236" s="227">
        <v>414.26</v>
      </c>
      <c r="E5236" s="227" t="s">
        <v>50</v>
      </c>
      <c r="F5236" s="157" t="s">
        <v>51</v>
      </c>
      <c r="G5236" s="157" t="s">
        <v>13</v>
      </c>
      <c r="H5236" s="157" t="s">
        <v>14</v>
      </c>
      <c r="I5236" s="157" t="s">
        <v>15</v>
      </c>
      <c r="J5236" s="157" t="s">
        <v>16</v>
      </c>
    </row>
    <row r="5237" spans="1:10" x14ac:dyDescent="0.35">
      <c r="A5237" s="157"/>
      <c r="B5237" s="157"/>
      <c r="F5237" s="157"/>
      <c r="G5237" s="157"/>
      <c r="H5237" s="157"/>
      <c r="I5237" s="157"/>
      <c r="J5237" s="157"/>
    </row>
    <row r="5238" spans="1:10" x14ac:dyDescent="0.35">
      <c r="A5238" s="157"/>
      <c r="B5238" s="157"/>
      <c r="F5238" s="157"/>
      <c r="G5238" s="157"/>
      <c r="H5238" s="157"/>
      <c r="I5238" s="157"/>
      <c r="J5238" s="157"/>
    </row>
    <row r="5239" spans="1:10" x14ac:dyDescent="0.35">
      <c r="A5239" s="157"/>
      <c r="B5239" s="157"/>
      <c r="F5239" s="157"/>
      <c r="G5239" s="157"/>
      <c r="H5239" s="157"/>
      <c r="I5239" s="157"/>
      <c r="J5239" s="157"/>
    </row>
    <row r="5240" spans="1:10" x14ac:dyDescent="0.35">
      <c r="A5240" s="157"/>
      <c r="B5240" s="157"/>
      <c r="F5240" s="157"/>
      <c r="G5240" s="157"/>
      <c r="H5240" s="157"/>
      <c r="I5240" s="157"/>
      <c r="J5240" s="157"/>
    </row>
    <row r="5241" spans="1:10" x14ac:dyDescent="0.35">
      <c r="A5241" s="157"/>
      <c r="B5241" s="157"/>
      <c r="F5241" s="157"/>
      <c r="G5241" s="157"/>
      <c r="H5241" s="157"/>
      <c r="I5241" s="157"/>
      <c r="J5241" s="157"/>
    </row>
    <row r="5242" spans="1:10" x14ac:dyDescent="0.35">
      <c r="A5242" s="157"/>
      <c r="B5242" s="157"/>
      <c r="F5242" s="157"/>
      <c r="G5242" s="157"/>
      <c r="H5242" s="157"/>
      <c r="I5242" s="157"/>
      <c r="J5242" s="157"/>
    </row>
    <row r="5243" spans="1:10" x14ac:dyDescent="0.35">
      <c r="A5243" s="157"/>
      <c r="B5243" s="157"/>
      <c r="F5243" s="157"/>
      <c r="G5243" s="157"/>
      <c r="H5243" s="157"/>
      <c r="I5243" s="157"/>
      <c r="J5243" s="157"/>
    </row>
    <row r="5244" spans="1:10" x14ac:dyDescent="0.35">
      <c r="A5244" s="157"/>
      <c r="B5244" s="157"/>
      <c r="F5244" s="157"/>
      <c r="G5244" s="157"/>
      <c r="H5244" s="157"/>
      <c r="I5244" s="157"/>
      <c r="J5244" s="157"/>
    </row>
    <row r="5245" spans="1:10" x14ac:dyDescent="0.35">
      <c r="A5245" s="157"/>
      <c r="B5245" s="157"/>
      <c r="F5245" s="157"/>
      <c r="G5245" s="157"/>
      <c r="H5245" s="157"/>
      <c r="I5245" s="157"/>
      <c r="J5245" s="157"/>
    </row>
    <row r="5246" spans="1:10" x14ac:dyDescent="0.35">
      <c r="A5246" s="157"/>
      <c r="B5246" s="157"/>
      <c r="F5246" s="157"/>
      <c r="G5246" s="157"/>
      <c r="H5246" s="157"/>
      <c r="I5246" s="157"/>
      <c r="J5246" s="157"/>
    </row>
    <row r="5247" spans="1:10" x14ac:dyDescent="0.35">
      <c r="A5247" s="157"/>
      <c r="B5247" s="157"/>
      <c r="F5247" s="157"/>
      <c r="G5247" s="157"/>
      <c r="H5247" s="157"/>
      <c r="I5247" s="157"/>
      <c r="J5247" s="157"/>
    </row>
    <row r="5248" spans="1:10" x14ac:dyDescent="0.35">
      <c r="A5248" s="157"/>
      <c r="B5248" s="157"/>
      <c r="F5248" s="157"/>
      <c r="G5248" s="157"/>
      <c r="H5248" s="157"/>
      <c r="I5248" s="157"/>
      <c r="J5248" s="157"/>
    </row>
    <row r="5249" spans="1:10" x14ac:dyDescent="0.35">
      <c r="A5249" s="157"/>
      <c r="B5249" s="157"/>
      <c r="F5249" s="157"/>
      <c r="G5249" s="157"/>
      <c r="H5249" s="157"/>
      <c r="I5249" s="157"/>
      <c r="J5249" s="157"/>
    </row>
    <row r="5250" spans="1:10" x14ac:dyDescent="0.35">
      <c r="A5250" s="157"/>
      <c r="B5250" s="157"/>
      <c r="F5250" s="157"/>
      <c r="G5250" s="157"/>
      <c r="H5250" s="157"/>
      <c r="I5250" s="157"/>
      <c r="J5250" s="157"/>
    </row>
    <row r="5251" spans="1:10" x14ac:dyDescent="0.35">
      <c r="A5251" s="157"/>
      <c r="B5251" s="157"/>
      <c r="F5251" s="157"/>
      <c r="G5251" s="157"/>
      <c r="H5251" s="157"/>
      <c r="I5251" s="157"/>
      <c r="J5251" s="157"/>
    </row>
    <row r="5252" spans="1:10" x14ac:dyDescent="0.35">
      <c r="A5252" s="157"/>
      <c r="B5252" s="157"/>
      <c r="F5252" s="157"/>
      <c r="G5252" s="157"/>
      <c r="H5252" s="157"/>
      <c r="I5252" s="157"/>
      <c r="J5252" s="157"/>
    </row>
    <row r="5253" spans="1:10" x14ac:dyDescent="0.35">
      <c r="A5253" s="157"/>
      <c r="B5253" s="157"/>
      <c r="F5253" s="157"/>
      <c r="G5253" s="157"/>
      <c r="H5253" s="157"/>
      <c r="I5253" s="157"/>
      <c r="J5253" s="157"/>
    </row>
    <row r="5254" spans="1:10" x14ac:dyDescent="0.35">
      <c r="A5254" s="157"/>
      <c r="B5254" s="157"/>
      <c r="F5254" s="157"/>
      <c r="G5254" s="157"/>
      <c r="H5254" s="157"/>
      <c r="I5254" s="157"/>
      <c r="J5254" s="157"/>
    </row>
    <row r="5255" spans="1:10" x14ac:dyDescent="0.35">
      <c r="A5255" s="157"/>
      <c r="B5255" s="157"/>
      <c r="F5255" s="157"/>
      <c r="G5255" s="157"/>
      <c r="H5255" s="157"/>
      <c r="I5255" s="157"/>
      <c r="J5255" s="157"/>
    </row>
    <row r="5256" spans="1:10" x14ac:dyDescent="0.35">
      <c r="A5256" s="157"/>
      <c r="B5256" s="157"/>
      <c r="F5256" s="157"/>
      <c r="G5256" s="157"/>
      <c r="H5256" s="157"/>
      <c r="I5256" s="157"/>
      <c r="J5256" s="157"/>
    </row>
    <row r="5257" spans="1:10" x14ac:dyDescent="0.35">
      <c r="A5257" s="157"/>
      <c r="B5257" s="157"/>
      <c r="F5257" s="157"/>
      <c r="G5257" s="157"/>
      <c r="H5257" s="157"/>
      <c r="I5257" s="157"/>
      <c r="J5257" s="157"/>
    </row>
    <row r="5258" spans="1:10" x14ac:dyDescent="0.35">
      <c r="A5258" s="157"/>
      <c r="B5258" s="157"/>
      <c r="F5258" s="157"/>
      <c r="G5258" s="157"/>
      <c r="H5258" s="157"/>
      <c r="I5258" s="157"/>
      <c r="J5258" s="157"/>
    </row>
    <row r="5259" spans="1:10" x14ac:dyDescent="0.35">
      <c r="A5259" s="157"/>
      <c r="B5259" s="157"/>
      <c r="F5259" s="157"/>
      <c r="G5259" s="157"/>
      <c r="H5259" s="157"/>
      <c r="I5259" s="157"/>
      <c r="J5259" s="157"/>
    </row>
    <row r="5260" spans="1:10" x14ac:dyDescent="0.35">
      <c r="A5260" s="157"/>
      <c r="B5260" s="157"/>
      <c r="F5260" s="157"/>
      <c r="G5260" s="157"/>
      <c r="H5260" s="157"/>
      <c r="I5260" s="157"/>
      <c r="J5260" s="157"/>
    </row>
    <row r="5261" spans="1:10" x14ac:dyDescent="0.35">
      <c r="A5261" s="157"/>
      <c r="B5261" s="157"/>
      <c r="F5261" s="157"/>
      <c r="G5261" s="157"/>
      <c r="H5261" s="157"/>
      <c r="I5261" s="157"/>
      <c r="J5261" s="157"/>
    </row>
    <row r="5262" spans="1:10" x14ac:dyDescent="0.35">
      <c r="A5262" s="157"/>
      <c r="B5262" s="157"/>
      <c r="F5262" s="157"/>
      <c r="G5262" s="157"/>
      <c r="H5262" s="157"/>
      <c r="I5262" s="157"/>
      <c r="J5262" s="157"/>
    </row>
    <row r="5263" spans="1:10" x14ac:dyDescent="0.35">
      <c r="A5263" s="157"/>
      <c r="B5263" s="157"/>
      <c r="F5263" s="157"/>
      <c r="G5263" s="157"/>
      <c r="H5263" s="157"/>
      <c r="I5263" s="157"/>
      <c r="J5263" s="157"/>
    </row>
    <row r="5264" spans="1:10" x14ac:dyDescent="0.35">
      <c r="A5264" s="157"/>
      <c r="B5264" s="157"/>
      <c r="F5264" s="157"/>
      <c r="G5264" s="157"/>
      <c r="H5264" s="157"/>
      <c r="I5264" s="157"/>
      <c r="J5264" s="157"/>
    </row>
    <row r="5265" spans="1:10" x14ac:dyDescent="0.35">
      <c r="A5265" s="157"/>
      <c r="B5265" s="157"/>
      <c r="F5265" s="157"/>
      <c r="G5265" s="157"/>
      <c r="H5265" s="157"/>
      <c r="I5265" s="157"/>
      <c r="J5265" s="157"/>
    </row>
    <row r="5266" spans="1:10" x14ac:dyDescent="0.35">
      <c r="A5266" s="157"/>
      <c r="B5266" s="157"/>
      <c r="F5266" s="157"/>
      <c r="G5266" s="157"/>
      <c r="H5266" s="157"/>
      <c r="I5266" s="157"/>
      <c r="J5266" s="157"/>
    </row>
    <row r="5267" spans="1:10" x14ac:dyDescent="0.35">
      <c r="A5267" s="157"/>
      <c r="B5267" s="157"/>
      <c r="F5267" s="157"/>
      <c r="G5267" s="157"/>
      <c r="H5267" s="157"/>
      <c r="I5267" s="157"/>
      <c r="J5267" s="157"/>
    </row>
    <row r="5268" spans="1:10" x14ac:dyDescent="0.35">
      <c r="A5268" s="157"/>
      <c r="B5268" s="157"/>
      <c r="F5268" s="157"/>
      <c r="G5268" s="157"/>
      <c r="H5268" s="157"/>
      <c r="I5268" s="157"/>
      <c r="J5268" s="157"/>
    </row>
    <row r="5269" spans="1:10" x14ac:dyDescent="0.35">
      <c r="A5269" s="157"/>
      <c r="B5269" s="157"/>
      <c r="F5269" s="157"/>
      <c r="G5269" s="157"/>
      <c r="H5269" s="157"/>
      <c r="I5269" s="157"/>
      <c r="J5269" s="157"/>
    </row>
    <row r="5270" spans="1:10" x14ac:dyDescent="0.35">
      <c r="A5270" s="157"/>
      <c r="B5270" s="157"/>
      <c r="F5270" s="157"/>
      <c r="G5270" s="157"/>
      <c r="H5270" s="157"/>
      <c r="I5270" s="157"/>
      <c r="J5270" s="157"/>
    </row>
    <row r="5271" spans="1:10" x14ac:dyDescent="0.35">
      <c r="A5271" s="157"/>
      <c r="B5271" s="157"/>
      <c r="F5271" s="157"/>
      <c r="G5271" s="157"/>
      <c r="H5271" s="157"/>
      <c r="I5271" s="157"/>
      <c r="J5271" s="157"/>
    </row>
    <row r="5272" spans="1:10" x14ac:dyDescent="0.35">
      <c r="A5272" s="157"/>
      <c r="B5272" s="157"/>
      <c r="F5272" s="157"/>
      <c r="G5272" s="157"/>
      <c r="H5272" s="157"/>
      <c r="I5272" s="157"/>
      <c r="J5272" s="157"/>
    </row>
    <row r="5273" spans="1:10" x14ac:dyDescent="0.35">
      <c r="A5273" s="157"/>
      <c r="B5273" s="157"/>
      <c r="F5273" s="157"/>
      <c r="G5273" s="157"/>
      <c r="H5273" s="157"/>
      <c r="I5273" s="157"/>
      <c r="J5273" s="157"/>
    </row>
    <row r="5274" spans="1:10" x14ac:dyDescent="0.35">
      <c r="A5274" s="157"/>
      <c r="B5274" s="157"/>
      <c r="F5274" s="157"/>
      <c r="G5274" s="157"/>
      <c r="H5274" s="157"/>
      <c r="I5274" s="157"/>
      <c r="J5274" s="157"/>
    </row>
    <row r="5275" spans="1:10" x14ac:dyDescent="0.35">
      <c r="A5275" s="157"/>
      <c r="B5275" s="157"/>
      <c r="F5275" s="157"/>
      <c r="G5275" s="157"/>
      <c r="H5275" s="157"/>
      <c r="I5275" s="157"/>
      <c r="J5275" s="157"/>
    </row>
    <row r="5276" spans="1:10" x14ac:dyDescent="0.35">
      <c r="A5276" s="157"/>
      <c r="B5276" s="157"/>
      <c r="F5276" s="157"/>
      <c r="G5276" s="157"/>
      <c r="H5276" s="157"/>
      <c r="I5276" s="157"/>
      <c r="J5276" s="157"/>
    </row>
    <row r="5277" spans="1:10" x14ac:dyDescent="0.35">
      <c r="A5277" s="157"/>
      <c r="B5277" s="157"/>
      <c r="F5277" s="157"/>
      <c r="G5277" s="157"/>
      <c r="H5277" s="157"/>
      <c r="I5277" s="157"/>
      <c r="J5277" s="157"/>
    </row>
    <row r="5278" spans="1:10" x14ac:dyDescent="0.35">
      <c r="A5278" s="157"/>
      <c r="B5278" s="157"/>
      <c r="F5278" s="157"/>
      <c r="G5278" s="157"/>
      <c r="H5278" s="157"/>
      <c r="I5278" s="157"/>
      <c r="J5278" s="157"/>
    </row>
    <row r="5279" spans="1:10" x14ac:dyDescent="0.35">
      <c r="A5279" s="157"/>
      <c r="B5279" s="157"/>
      <c r="F5279" s="157"/>
      <c r="G5279" s="157"/>
      <c r="H5279" s="157"/>
      <c r="I5279" s="157"/>
      <c r="J5279" s="157"/>
    </row>
    <row r="5280" spans="1:10" x14ac:dyDescent="0.35">
      <c r="A5280" s="157"/>
      <c r="B5280" s="157"/>
      <c r="F5280" s="157"/>
      <c r="G5280" s="157"/>
      <c r="H5280" s="157"/>
      <c r="I5280" s="157"/>
      <c r="J5280" s="157"/>
    </row>
    <row r="5281" spans="1:10" x14ac:dyDescent="0.35">
      <c r="A5281" s="157"/>
      <c r="B5281" s="157"/>
      <c r="F5281" s="157"/>
      <c r="G5281" s="157"/>
      <c r="H5281" s="157"/>
      <c r="I5281" s="157"/>
      <c r="J5281" s="157"/>
    </row>
    <row r="5282" spans="1:10" x14ac:dyDescent="0.35">
      <c r="A5282" s="157"/>
      <c r="B5282" s="157"/>
      <c r="F5282" s="157"/>
      <c r="G5282" s="157"/>
      <c r="H5282" s="157"/>
      <c r="I5282" s="157"/>
      <c r="J5282" s="157"/>
    </row>
    <row r="5283" spans="1:10" x14ac:dyDescent="0.35">
      <c r="A5283" s="157"/>
      <c r="B5283" s="157"/>
      <c r="F5283" s="157"/>
      <c r="G5283" s="157"/>
      <c r="H5283" s="157"/>
      <c r="I5283" s="157"/>
      <c r="J5283" s="157"/>
    </row>
    <row r="5284" spans="1:10" x14ac:dyDescent="0.35">
      <c r="A5284" s="157"/>
      <c r="B5284" s="157"/>
      <c r="F5284" s="157"/>
      <c r="G5284" s="157"/>
      <c r="H5284" s="157"/>
      <c r="I5284" s="157"/>
      <c r="J5284" s="157"/>
    </row>
    <row r="5285" spans="1:10" x14ac:dyDescent="0.35">
      <c r="A5285" s="157"/>
      <c r="B5285" s="157"/>
      <c r="F5285" s="157"/>
      <c r="G5285" s="157"/>
      <c r="H5285" s="157"/>
      <c r="I5285" s="157"/>
      <c r="J5285" s="157"/>
    </row>
    <row r="5286" spans="1:10" x14ac:dyDescent="0.35">
      <c r="A5286" s="157"/>
      <c r="B5286" s="157"/>
      <c r="F5286" s="157"/>
      <c r="G5286" s="157"/>
      <c r="H5286" s="157"/>
      <c r="I5286" s="157"/>
      <c r="J5286" s="157"/>
    </row>
    <row r="5287" spans="1:10" x14ac:dyDescent="0.35">
      <c r="A5287" s="157"/>
      <c r="B5287" s="157"/>
      <c r="F5287" s="157"/>
      <c r="G5287" s="157"/>
      <c r="H5287" s="157"/>
      <c r="I5287" s="157"/>
      <c r="J5287" s="157"/>
    </row>
    <row r="5288" spans="1:10" x14ac:dyDescent="0.35">
      <c r="A5288" s="157"/>
      <c r="B5288" s="157"/>
      <c r="F5288" s="157"/>
      <c r="G5288" s="157"/>
      <c r="H5288" s="157"/>
      <c r="I5288" s="157"/>
      <c r="J5288" s="157"/>
    </row>
    <row r="5289" spans="1:10" x14ac:dyDescent="0.35">
      <c r="A5289" s="157"/>
      <c r="B5289" s="157"/>
      <c r="F5289" s="157"/>
      <c r="G5289" s="157"/>
      <c r="H5289" s="157"/>
      <c r="I5289" s="157"/>
      <c r="J5289" s="157"/>
    </row>
    <row r="5290" spans="1:10" x14ac:dyDescent="0.35">
      <c r="A5290" s="157"/>
      <c r="B5290" s="157"/>
      <c r="F5290" s="157"/>
      <c r="G5290" s="157"/>
      <c r="H5290" s="157"/>
      <c r="I5290" s="157"/>
      <c r="J5290" s="157"/>
    </row>
    <row r="5291" spans="1:10" x14ac:dyDescent="0.35">
      <c r="A5291" s="157"/>
      <c r="B5291" s="157"/>
      <c r="F5291" s="157"/>
      <c r="G5291" s="157"/>
      <c r="H5291" s="157"/>
      <c r="I5291" s="157"/>
      <c r="J5291" s="157"/>
    </row>
    <row r="5292" spans="1:10" x14ac:dyDescent="0.35">
      <c r="A5292" s="157"/>
      <c r="B5292" s="157"/>
      <c r="F5292" s="157"/>
      <c r="G5292" s="157"/>
      <c r="H5292" s="157"/>
      <c r="I5292" s="157"/>
      <c r="J5292" s="157"/>
    </row>
    <row r="5293" spans="1:10" x14ac:dyDescent="0.35">
      <c r="A5293" s="157"/>
      <c r="B5293" s="157"/>
      <c r="F5293" s="157"/>
      <c r="G5293" s="157"/>
      <c r="H5293" s="157"/>
      <c r="I5293" s="157"/>
      <c r="J5293" s="157"/>
    </row>
    <row r="5294" spans="1:10" x14ac:dyDescent="0.35">
      <c r="A5294" s="157"/>
      <c r="B5294" s="157"/>
      <c r="F5294" s="157"/>
      <c r="G5294" s="157"/>
      <c r="H5294" s="157"/>
      <c r="I5294" s="157"/>
      <c r="J5294" s="157"/>
    </row>
    <row r="5295" spans="1:10" x14ac:dyDescent="0.35">
      <c r="A5295" s="157"/>
      <c r="B5295" s="157"/>
      <c r="F5295" s="157"/>
      <c r="G5295" s="157"/>
      <c r="H5295" s="157"/>
      <c r="I5295" s="157"/>
      <c r="J5295" s="157"/>
    </row>
    <row r="5296" spans="1:10" x14ac:dyDescent="0.35">
      <c r="A5296" s="157"/>
      <c r="B5296" s="157"/>
      <c r="F5296" s="157"/>
      <c r="G5296" s="157"/>
      <c r="H5296" s="157"/>
      <c r="I5296" s="157"/>
      <c r="J5296" s="157"/>
    </row>
    <row r="5297" spans="1:10" x14ac:dyDescent="0.35">
      <c r="A5297" s="157"/>
      <c r="B5297" s="157"/>
      <c r="F5297" s="157"/>
      <c r="G5297" s="157"/>
      <c r="H5297" s="157"/>
      <c r="I5297" s="157"/>
      <c r="J5297" s="157"/>
    </row>
    <row r="5298" spans="1:10" x14ac:dyDescent="0.35">
      <c r="A5298" s="157"/>
      <c r="B5298" s="157"/>
      <c r="F5298" s="157"/>
      <c r="G5298" s="157"/>
      <c r="H5298" s="157"/>
      <c r="I5298" s="157"/>
      <c r="J5298" s="157"/>
    </row>
    <row r="5299" spans="1:10" x14ac:dyDescent="0.35">
      <c r="A5299" s="157"/>
      <c r="B5299" s="157"/>
      <c r="F5299" s="157"/>
      <c r="G5299" s="157"/>
      <c r="H5299" s="157"/>
      <c r="I5299" s="157"/>
      <c r="J5299" s="157"/>
    </row>
    <row r="5300" spans="1:10" x14ac:dyDescent="0.35">
      <c r="A5300" s="157"/>
      <c r="B5300" s="157"/>
      <c r="F5300" s="157"/>
      <c r="G5300" s="157"/>
      <c r="H5300" s="157"/>
      <c r="I5300" s="157"/>
      <c r="J5300" s="157"/>
    </row>
    <row r="5301" spans="1:10" x14ac:dyDescent="0.35">
      <c r="A5301" s="157"/>
      <c r="B5301" s="157"/>
      <c r="F5301" s="157"/>
      <c r="G5301" s="157"/>
      <c r="H5301" s="157"/>
      <c r="I5301" s="157"/>
      <c r="J5301" s="157"/>
    </row>
    <row r="5302" spans="1:10" x14ac:dyDescent="0.35">
      <c r="A5302" s="157"/>
      <c r="B5302" s="157"/>
      <c r="F5302" s="157"/>
      <c r="G5302" s="157"/>
      <c r="H5302" s="157"/>
      <c r="I5302" s="157"/>
      <c r="J5302" s="157"/>
    </row>
    <row r="5303" spans="1:10" x14ac:dyDescent="0.35">
      <c r="A5303" s="157"/>
      <c r="B5303" s="157"/>
      <c r="F5303" s="157"/>
      <c r="G5303" s="157"/>
      <c r="H5303" s="157"/>
      <c r="I5303" s="157"/>
      <c r="J5303" s="157"/>
    </row>
    <row r="5304" spans="1:10" x14ac:dyDescent="0.35">
      <c r="A5304" s="157"/>
      <c r="B5304" s="157"/>
      <c r="F5304" s="157"/>
      <c r="G5304" s="157"/>
      <c r="H5304" s="157"/>
      <c r="I5304" s="157"/>
      <c r="J5304" s="157"/>
    </row>
    <row r="5305" spans="1:10" x14ac:dyDescent="0.35">
      <c r="A5305" s="157"/>
      <c r="B5305" s="157"/>
      <c r="F5305" s="157"/>
      <c r="G5305" s="157"/>
      <c r="H5305" s="157"/>
      <c r="I5305" s="157"/>
      <c r="J5305" s="157"/>
    </row>
    <row r="5306" spans="1:10" x14ac:dyDescent="0.35">
      <c r="A5306" s="157"/>
      <c r="B5306" s="157"/>
      <c r="F5306" s="157"/>
      <c r="G5306" s="157"/>
      <c r="H5306" s="157"/>
      <c r="I5306" s="157"/>
      <c r="J5306" s="157"/>
    </row>
    <row r="5307" spans="1:10" x14ac:dyDescent="0.35">
      <c r="A5307" s="157"/>
      <c r="B5307" s="157"/>
      <c r="F5307" s="157"/>
      <c r="G5307" s="157"/>
      <c r="H5307" s="157"/>
      <c r="I5307" s="157"/>
      <c r="J5307" s="157"/>
    </row>
    <row r="5308" spans="1:10" x14ac:dyDescent="0.35">
      <c r="A5308" s="157"/>
      <c r="B5308" s="157"/>
      <c r="F5308" s="157"/>
      <c r="G5308" s="157"/>
      <c r="H5308" s="157"/>
      <c r="I5308" s="157"/>
      <c r="J5308" s="157"/>
    </row>
    <row r="5309" spans="1:10" x14ac:dyDescent="0.35">
      <c r="A5309" s="157"/>
      <c r="B5309" s="157"/>
      <c r="F5309" s="157"/>
      <c r="G5309" s="157"/>
      <c r="H5309" s="157"/>
      <c r="I5309" s="157"/>
      <c r="J5309" s="157"/>
    </row>
    <row r="5310" spans="1:10" x14ac:dyDescent="0.35">
      <c r="A5310" s="157"/>
      <c r="B5310" s="157"/>
      <c r="F5310" s="157"/>
      <c r="G5310" s="157"/>
      <c r="H5310" s="157"/>
      <c r="I5310" s="157"/>
      <c r="J5310" s="157"/>
    </row>
    <row r="5311" spans="1:10" x14ac:dyDescent="0.35">
      <c r="A5311" s="157"/>
      <c r="B5311" s="157"/>
      <c r="F5311" s="157"/>
      <c r="G5311" s="157"/>
      <c r="H5311" s="157"/>
      <c r="I5311" s="157"/>
      <c r="J5311" s="157"/>
    </row>
    <row r="5312" spans="1:10" x14ac:dyDescent="0.35">
      <c r="A5312" s="157"/>
      <c r="B5312" s="157"/>
      <c r="F5312" s="157"/>
      <c r="G5312" s="157"/>
      <c r="H5312" s="157"/>
      <c r="I5312" s="157"/>
      <c r="J5312" s="157"/>
    </row>
    <row r="5313" spans="1:10" x14ac:dyDescent="0.35">
      <c r="A5313" s="157"/>
      <c r="B5313" s="157"/>
      <c r="F5313" s="157"/>
      <c r="G5313" s="157"/>
      <c r="H5313" s="157"/>
      <c r="I5313" s="157"/>
      <c r="J5313" s="157"/>
    </row>
    <row r="5314" spans="1:10" x14ac:dyDescent="0.35">
      <c r="A5314" s="157"/>
      <c r="B5314" s="157"/>
      <c r="F5314" s="157"/>
      <c r="G5314" s="157"/>
      <c r="H5314" s="157"/>
      <c r="I5314" s="157"/>
      <c r="J5314" s="157"/>
    </row>
    <row r="5315" spans="1:10" x14ac:dyDescent="0.35">
      <c r="A5315" s="157"/>
      <c r="B5315" s="157"/>
      <c r="F5315" s="157"/>
      <c r="G5315" s="157"/>
      <c r="H5315" s="157"/>
      <c r="I5315" s="157"/>
      <c r="J5315" s="157"/>
    </row>
    <row r="5316" spans="1:10" x14ac:dyDescent="0.35">
      <c r="A5316" s="157"/>
      <c r="B5316" s="157"/>
      <c r="F5316" s="157"/>
      <c r="G5316" s="157"/>
      <c r="H5316" s="157"/>
      <c r="I5316" s="157"/>
      <c r="J5316" s="157"/>
    </row>
    <row r="5317" spans="1:10" x14ac:dyDescent="0.35">
      <c r="A5317" s="157"/>
      <c r="B5317" s="157"/>
      <c r="F5317" s="157"/>
      <c r="G5317" s="157"/>
      <c r="H5317" s="157"/>
      <c r="I5317" s="157"/>
      <c r="J5317" s="157"/>
    </row>
    <row r="5318" spans="1:10" x14ac:dyDescent="0.35">
      <c r="A5318" s="157"/>
      <c r="B5318" s="157"/>
      <c r="F5318" s="157"/>
      <c r="G5318" s="157"/>
      <c r="H5318" s="157"/>
      <c r="I5318" s="157"/>
      <c r="J5318" s="157"/>
    </row>
    <row r="5319" spans="1:10" x14ac:dyDescent="0.35">
      <c r="A5319" s="157"/>
      <c r="B5319" s="157"/>
      <c r="F5319" s="157"/>
      <c r="G5319" s="157"/>
      <c r="H5319" s="157"/>
      <c r="I5319" s="157"/>
      <c r="J5319" s="157"/>
    </row>
    <row r="5320" spans="1:10" x14ac:dyDescent="0.35">
      <c r="A5320" s="157"/>
      <c r="B5320" s="157"/>
      <c r="F5320" s="157"/>
      <c r="G5320" s="157"/>
      <c r="H5320" s="157"/>
      <c r="I5320" s="157"/>
      <c r="J5320" s="157"/>
    </row>
    <row r="5321" spans="1:10" x14ac:dyDescent="0.35">
      <c r="A5321" s="157"/>
      <c r="B5321" s="157"/>
      <c r="F5321" s="157"/>
      <c r="G5321" s="157"/>
      <c r="H5321" s="157"/>
      <c r="I5321" s="157"/>
      <c r="J5321" s="157"/>
    </row>
    <row r="5322" spans="1:10" x14ac:dyDescent="0.35">
      <c r="A5322" s="157"/>
      <c r="B5322" s="157"/>
      <c r="F5322" s="157"/>
      <c r="G5322" s="157"/>
      <c r="H5322" s="157"/>
      <c r="I5322" s="157"/>
      <c r="J5322" s="157"/>
    </row>
    <row r="5323" spans="1:10" x14ac:dyDescent="0.35">
      <c r="A5323" s="157"/>
      <c r="B5323" s="157"/>
      <c r="F5323" s="157"/>
      <c r="G5323" s="157"/>
      <c r="H5323" s="157"/>
      <c r="I5323" s="157"/>
      <c r="J5323" s="157"/>
    </row>
    <row r="5324" spans="1:10" x14ac:dyDescent="0.35">
      <c r="A5324" s="157"/>
      <c r="B5324" s="157"/>
      <c r="F5324" s="157"/>
      <c r="G5324" s="157"/>
      <c r="H5324" s="157"/>
      <c r="I5324" s="157"/>
      <c r="J5324" s="157"/>
    </row>
    <row r="5325" spans="1:10" x14ac:dyDescent="0.35">
      <c r="A5325" s="157"/>
      <c r="B5325" s="157"/>
      <c r="F5325" s="157"/>
      <c r="G5325" s="157"/>
      <c r="H5325" s="157"/>
      <c r="I5325" s="157"/>
      <c r="J5325" s="157"/>
    </row>
    <row r="5326" spans="1:10" x14ac:dyDescent="0.35">
      <c r="A5326" s="157"/>
      <c r="B5326" s="157"/>
      <c r="F5326" s="157"/>
      <c r="G5326" s="157"/>
      <c r="H5326" s="157"/>
      <c r="I5326" s="157"/>
      <c r="J5326" s="157"/>
    </row>
    <row r="5327" spans="1:10" x14ac:dyDescent="0.35">
      <c r="A5327" s="157"/>
      <c r="B5327" s="157"/>
      <c r="F5327" s="157"/>
      <c r="G5327" s="157"/>
      <c r="H5327" s="157"/>
      <c r="I5327" s="157"/>
      <c r="J5327" s="157"/>
    </row>
    <row r="5328" spans="1:10" x14ac:dyDescent="0.35">
      <c r="A5328" s="157"/>
      <c r="B5328" s="157"/>
      <c r="F5328" s="157"/>
      <c r="G5328" s="157"/>
      <c r="H5328" s="157"/>
      <c r="I5328" s="157"/>
      <c r="J5328" s="157"/>
    </row>
    <row r="5329" spans="1:10" x14ac:dyDescent="0.35">
      <c r="A5329" s="157"/>
      <c r="B5329" s="157"/>
      <c r="F5329" s="157"/>
      <c r="G5329" s="157"/>
      <c r="H5329" s="157"/>
      <c r="I5329" s="157"/>
      <c r="J5329" s="157"/>
    </row>
    <row r="5330" spans="1:10" x14ac:dyDescent="0.35">
      <c r="A5330" s="157"/>
      <c r="B5330" s="157"/>
      <c r="F5330" s="157"/>
      <c r="G5330" s="157"/>
      <c r="H5330" s="157"/>
      <c r="I5330" s="157"/>
      <c r="J5330" s="157"/>
    </row>
    <row r="5331" spans="1:10" x14ac:dyDescent="0.35">
      <c r="A5331" s="157"/>
      <c r="B5331" s="157"/>
      <c r="F5331" s="157"/>
      <c r="G5331" s="157"/>
      <c r="H5331" s="157"/>
      <c r="I5331" s="157"/>
      <c r="J5331" s="157"/>
    </row>
    <row r="5332" spans="1:10" x14ac:dyDescent="0.35">
      <c r="A5332" s="157"/>
      <c r="B5332" s="157"/>
      <c r="F5332" s="157"/>
      <c r="G5332" s="157"/>
      <c r="H5332" s="157"/>
      <c r="I5332" s="157"/>
      <c r="J5332" s="157"/>
    </row>
    <row r="5333" spans="1:10" x14ac:dyDescent="0.35">
      <c r="A5333" s="157"/>
      <c r="B5333" s="157"/>
      <c r="F5333" s="157"/>
      <c r="G5333" s="157"/>
      <c r="H5333" s="157"/>
      <c r="I5333" s="157"/>
      <c r="J5333" s="157"/>
    </row>
    <row r="5334" spans="1:10" x14ac:dyDescent="0.35">
      <c r="A5334" s="157"/>
      <c r="B5334" s="157"/>
      <c r="F5334" s="157"/>
      <c r="G5334" s="157"/>
      <c r="H5334" s="157"/>
      <c r="I5334" s="157"/>
      <c r="J5334" s="157"/>
    </row>
    <row r="5335" spans="1:10" x14ac:dyDescent="0.35">
      <c r="A5335" s="157"/>
      <c r="B5335" s="157"/>
      <c r="F5335" s="157"/>
      <c r="G5335" s="157"/>
      <c r="H5335" s="157"/>
      <c r="I5335" s="157"/>
      <c r="J5335" s="157"/>
    </row>
    <row r="5336" spans="1:10" x14ac:dyDescent="0.35">
      <c r="A5336" s="157"/>
      <c r="B5336" s="157"/>
      <c r="F5336" s="157"/>
      <c r="G5336" s="157"/>
      <c r="H5336" s="157"/>
      <c r="I5336" s="157"/>
      <c r="J5336" s="157"/>
    </row>
    <row r="5337" spans="1:10" x14ac:dyDescent="0.35">
      <c r="A5337" s="157"/>
      <c r="B5337" s="157"/>
      <c r="F5337" s="157"/>
      <c r="G5337" s="157"/>
      <c r="H5337" s="157"/>
      <c r="I5337" s="157"/>
      <c r="J5337" s="157"/>
    </row>
    <row r="5338" spans="1:10" x14ac:dyDescent="0.35">
      <c r="A5338" s="157"/>
      <c r="B5338" s="157"/>
      <c r="F5338" s="157"/>
      <c r="G5338" s="157"/>
      <c r="H5338" s="157"/>
      <c r="I5338" s="157"/>
      <c r="J5338" s="157"/>
    </row>
    <row r="5339" spans="1:10" x14ac:dyDescent="0.35">
      <c r="A5339" s="157"/>
      <c r="B5339" s="157"/>
      <c r="F5339" s="157"/>
      <c r="G5339" s="157"/>
      <c r="H5339" s="157"/>
      <c r="I5339" s="157"/>
      <c r="J5339" s="157"/>
    </row>
    <row r="5340" spans="1:10" x14ac:dyDescent="0.35">
      <c r="A5340" s="157"/>
      <c r="B5340" s="157"/>
      <c r="F5340" s="157"/>
      <c r="G5340" s="157"/>
      <c r="H5340" s="157"/>
      <c r="I5340" s="157"/>
      <c r="J5340" s="157"/>
    </row>
    <row r="5341" spans="1:10" x14ac:dyDescent="0.35">
      <c r="A5341" s="157"/>
      <c r="B5341" s="157"/>
      <c r="F5341" s="157"/>
      <c r="G5341" s="157"/>
      <c r="H5341" s="157"/>
      <c r="I5341" s="157"/>
      <c r="J5341" s="157"/>
    </row>
    <row r="5342" spans="1:10" x14ac:dyDescent="0.35">
      <c r="A5342" s="157"/>
      <c r="B5342" s="157"/>
      <c r="F5342" s="157"/>
      <c r="G5342" s="157"/>
      <c r="H5342" s="157"/>
      <c r="I5342" s="157"/>
      <c r="J5342" s="157"/>
    </row>
    <row r="5343" spans="1:10" x14ac:dyDescent="0.35">
      <c r="A5343" s="157"/>
      <c r="B5343" s="157"/>
      <c r="F5343" s="157"/>
      <c r="G5343" s="157"/>
      <c r="H5343" s="157"/>
      <c r="I5343" s="157"/>
      <c r="J5343" s="157"/>
    </row>
    <row r="5344" spans="1:10" x14ac:dyDescent="0.35">
      <c r="A5344" s="157"/>
      <c r="B5344" s="157"/>
      <c r="F5344" s="157"/>
      <c r="G5344" s="157"/>
      <c r="H5344" s="157"/>
      <c r="I5344" s="157"/>
      <c r="J5344" s="157"/>
    </row>
    <row r="5345" spans="1:10" x14ac:dyDescent="0.35">
      <c r="A5345" s="157"/>
      <c r="B5345" s="157"/>
      <c r="F5345" s="157"/>
      <c r="G5345" s="157"/>
      <c r="H5345" s="157"/>
      <c r="I5345" s="157"/>
      <c r="J5345" s="157"/>
    </row>
    <row r="5346" spans="1:10" x14ac:dyDescent="0.35">
      <c r="A5346" s="157"/>
      <c r="B5346" s="157"/>
      <c r="F5346" s="157"/>
      <c r="G5346" s="157"/>
      <c r="H5346" s="157"/>
      <c r="I5346" s="157"/>
      <c r="J5346" s="157"/>
    </row>
    <row r="5347" spans="1:10" x14ac:dyDescent="0.35">
      <c r="A5347" s="157"/>
      <c r="B5347" s="157"/>
      <c r="F5347" s="157"/>
      <c r="G5347" s="157"/>
      <c r="H5347" s="157"/>
      <c r="I5347" s="157"/>
      <c r="J5347" s="157"/>
    </row>
    <row r="5348" spans="1:10" x14ac:dyDescent="0.35">
      <c r="A5348" s="157"/>
      <c r="B5348" s="157"/>
      <c r="F5348" s="157"/>
      <c r="G5348" s="157"/>
      <c r="H5348" s="157"/>
      <c r="I5348" s="157"/>
      <c r="J5348" s="157"/>
    </row>
    <row r="5349" spans="1:10" x14ac:dyDescent="0.35">
      <c r="A5349" s="157"/>
      <c r="B5349" s="157"/>
      <c r="F5349" s="157"/>
      <c r="G5349" s="157"/>
      <c r="H5349" s="157"/>
      <c r="I5349" s="157"/>
      <c r="J5349" s="157"/>
    </row>
    <row r="5350" spans="1:10" x14ac:dyDescent="0.35">
      <c r="A5350" s="157"/>
      <c r="B5350" s="157"/>
      <c r="F5350" s="157"/>
      <c r="G5350" s="157"/>
      <c r="H5350" s="157"/>
      <c r="I5350" s="157"/>
      <c r="J5350" s="157"/>
    </row>
    <row r="5351" spans="1:10" x14ac:dyDescent="0.35">
      <c r="A5351" s="157"/>
      <c r="B5351" s="157"/>
      <c r="F5351" s="157"/>
      <c r="G5351" s="157"/>
      <c r="H5351" s="157"/>
      <c r="I5351" s="157"/>
      <c r="J5351" s="157"/>
    </row>
    <row r="5352" spans="1:10" x14ac:dyDescent="0.35">
      <c r="A5352" s="157"/>
      <c r="B5352" s="157"/>
      <c r="F5352" s="157"/>
      <c r="G5352" s="157"/>
      <c r="H5352" s="157"/>
      <c r="I5352" s="157"/>
      <c r="J5352" s="157"/>
    </row>
    <row r="5353" spans="1:10" x14ac:dyDescent="0.35">
      <c r="A5353" s="157"/>
      <c r="B5353" s="157"/>
      <c r="F5353" s="157"/>
      <c r="G5353" s="157"/>
      <c r="H5353" s="157"/>
      <c r="I5353" s="157"/>
      <c r="J5353" s="157"/>
    </row>
    <row r="5354" spans="1:10" x14ac:dyDescent="0.35">
      <c r="A5354" s="157"/>
      <c r="B5354" s="157"/>
      <c r="F5354" s="157"/>
      <c r="G5354" s="157"/>
      <c r="H5354" s="157"/>
      <c r="I5354" s="157"/>
      <c r="J5354" s="157"/>
    </row>
    <row r="5355" spans="1:10" x14ac:dyDescent="0.35">
      <c r="A5355" s="157"/>
      <c r="B5355" s="157"/>
      <c r="F5355" s="157"/>
      <c r="G5355" s="157"/>
      <c r="H5355" s="157"/>
      <c r="I5355" s="157"/>
      <c r="J5355" s="157"/>
    </row>
    <row r="5356" spans="1:10" x14ac:dyDescent="0.35">
      <c r="A5356" s="157"/>
      <c r="B5356" s="157"/>
      <c r="F5356" s="157"/>
      <c r="G5356" s="157"/>
      <c r="H5356" s="157"/>
      <c r="I5356" s="157"/>
      <c r="J5356" s="157"/>
    </row>
    <row r="5357" spans="1:10" x14ac:dyDescent="0.35">
      <c r="A5357" s="157"/>
      <c r="B5357" s="157"/>
      <c r="F5357" s="157"/>
      <c r="G5357" s="157"/>
      <c r="H5357" s="157"/>
      <c r="I5357" s="157"/>
      <c r="J5357" s="157"/>
    </row>
    <row r="5358" spans="1:10" x14ac:dyDescent="0.35">
      <c r="A5358" s="157"/>
      <c r="B5358" s="157"/>
      <c r="F5358" s="157"/>
      <c r="G5358" s="157"/>
      <c r="H5358" s="157"/>
      <c r="I5358" s="157"/>
      <c r="J5358" s="157"/>
    </row>
    <row r="5359" spans="1:10" x14ac:dyDescent="0.35">
      <c r="A5359" s="157"/>
      <c r="B5359" s="157"/>
      <c r="F5359" s="157"/>
      <c r="G5359" s="157"/>
      <c r="H5359" s="157"/>
      <c r="I5359" s="157"/>
      <c r="J5359" s="157"/>
    </row>
    <row r="5360" spans="1:10" x14ac:dyDescent="0.35">
      <c r="A5360" s="157"/>
      <c r="B5360" s="157"/>
      <c r="F5360" s="157"/>
      <c r="G5360" s="157"/>
      <c r="H5360" s="157"/>
      <c r="I5360" s="157"/>
      <c r="J5360" s="157"/>
    </row>
    <row r="5361" spans="1:10" x14ac:dyDescent="0.35">
      <c r="A5361" s="157"/>
      <c r="B5361" s="157"/>
      <c r="F5361" s="157"/>
      <c r="G5361" s="157"/>
      <c r="H5361" s="157"/>
      <c r="I5361" s="157"/>
      <c r="J5361" s="157"/>
    </row>
    <row r="5362" spans="1:10" x14ac:dyDescent="0.35">
      <c r="A5362" s="157"/>
      <c r="B5362" s="157"/>
      <c r="F5362" s="157"/>
      <c r="G5362" s="157"/>
      <c r="H5362" s="157"/>
      <c r="I5362" s="157"/>
      <c r="J5362" s="157"/>
    </row>
    <row r="5363" spans="1:10" x14ac:dyDescent="0.35">
      <c r="A5363" s="157"/>
      <c r="B5363" s="157"/>
      <c r="F5363" s="157"/>
      <c r="G5363" s="157"/>
      <c r="H5363" s="157"/>
      <c r="I5363" s="157"/>
      <c r="J5363" s="157"/>
    </row>
    <row r="5364" spans="1:10" x14ac:dyDescent="0.35">
      <c r="A5364" s="157"/>
      <c r="B5364" s="157"/>
      <c r="F5364" s="157"/>
      <c r="G5364" s="157"/>
      <c r="H5364" s="157"/>
      <c r="I5364" s="157"/>
      <c r="J5364" s="157"/>
    </row>
    <row r="5365" spans="1:10" x14ac:dyDescent="0.35">
      <c r="A5365" s="157"/>
      <c r="B5365" s="157"/>
      <c r="F5365" s="157"/>
      <c r="G5365" s="157"/>
      <c r="H5365" s="157"/>
      <c r="I5365" s="157"/>
      <c r="J5365" s="157"/>
    </row>
    <row r="5366" spans="1:10" x14ac:dyDescent="0.35">
      <c r="A5366" s="157"/>
      <c r="B5366" s="157"/>
      <c r="F5366" s="157"/>
      <c r="G5366" s="157"/>
      <c r="H5366" s="157"/>
      <c r="I5366" s="157"/>
      <c r="J5366" s="157"/>
    </row>
    <row r="5367" spans="1:10" x14ac:dyDescent="0.35">
      <c r="A5367" s="157"/>
      <c r="B5367" s="157"/>
      <c r="F5367" s="157"/>
      <c r="G5367" s="157"/>
      <c r="H5367" s="157"/>
      <c r="I5367" s="157"/>
      <c r="J5367" s="157"/>
    </row>
    <row r="5368" spans="1:10" x14ac:dyDescent="0.35">
      <c r="A5368" s="157"/>
      <c r="B5368" s="157"/>
      <c r="F5368" s="157"/>
      <c r="G5368" s="157"/>
      <c r="H5368" s="157"/>
      <c r="I5368" s="157"/>
      <c r="J5368" s="157"/>
    </row>
    <row r="5369" spans="1:10" x14ac:dyDescent="0.35">
      <c r="A5369" s="157"/>
      <c r="B5369" s="157"/>
      <c r="F5369" s="157"/>
      <c r="G5369" s="157"/>
      <c r="H5369" s="157"/>
      <c r="I5369" s="157"/>
      <c r="J5369" s="157"/>
    </row>
    <row r="5370" spans="1:10" x14ac:dyDescent="0.35">
      <c r="A5370" s="157"/>
      <c r="B5370" s="157"/>
      <c r="F5370" s="157"/>
      <c r="G5370" s="157"/>
      <c r="H5370" s="157"/>
      <c r="I5370" s="157"/>
      <c r="J5370" s="157"/>
    </row>
    <row r="5371" spans="1:10" x14ac:dyDescent="0.35">
      <c r="A5371" s="157"/>
      <c r="B5371" s="157"/>
      <c r="F5371" s="157"/>
      <c r="G5371" s="157"/>
      <c r="H5371" s="157"/>
      <c r="I5371" s="157"/>
      <c r="J5371" s="157"/>
    </row>
    <row r="5372" spans="1:10" x14ac:dyDescent="0.35">
      <c r="A5372" s="157"/>
      <c r="B5372" s="157"/>
      <c r="F5372" s="157"/>
      <c r="G5372" s="157"/>
      <c r="H5372" s="157"/>
      <c r="I5372" s="157"/>
      <c r="J5372" s="157"/>
    </row>
    <row r="5373" spans="1:10" x14ac:dyDescent="0.35">
      <c r="A5373" s="157"/>
      <c r="B5373" s="157"/>
      <c r="F5373" s="157"/>
      <c r="G5373" s="157"/>
      <c r="H5373" s="157"/>
      <c r="I5373" s="157"/>
      <c r="J5373" s="157"/>
    </row>
    <row r="5374" spans="1:10" x14ac:dyDescent="0.35">
      <c r="A5374" s="157"/>
      <c r="B5374" s="157"/>
      <c r="F5374" s="157"/>
      <c r="G5374" s="157"/>
      <c r="H5374" s="157"/>
      <c r="I5374" s="157"/>
      <c r="J5374" s="157"/>
    </row>
    <row r="5375" spans="1:10" x14ac:dyDescent="0.35">
      <c r="A5375" s="157"/>
      <c r="B5375" s="157"/>
      <c r="F5375" s="157"/>
      <c r="G5375" s="157"/>
      <c r="H5375" s="157"/>
      <c r="I5375" s="157"/>
      <c r="J5375" s="157"/>
    </row>
    <row r="5376" spans="1:10" x14ac:dyDescent="0.35">
      <c r="A5376" s="157"/>
      <c r="B5376" s="157"/>
      <c r="F5376" s="157"/>
      <c r="G5376" s="157"/>
      <c r="H5376" s="157"/>
      <c r="I5376" s="157"/>
      <c r="J5376" s="157"/>
    </row>
    <row r="5377" spans="1:10" x14ac:dyDescent="0.35">
      <c r="A5377" s="157"/>
      <c r="B5377" s="157"/>
      <c r="F5377" s="157"/>
      <c r="G5377" s="157"/>
      <c r="H5377" s="157"/>
      <c r="I5377" s="157"/>
      <c r="J5377" s="157"/>
    </row>
    <row r="5378" spans="1:10" x14ac:dyDescent="0.35">
      <c r="A5378" s="157"/>
      <c r="B5378" s="157"/>
      <c r="F5378" s="157"/>
      <c r="G5378" s="157"/>
      <c r="H5378" s="157"/>
      <c r="I5378" s="157"/>
      <c r="J5378" s="157"/>
    </row>
    <row r="5379" spans="1:10" x14ac:dyDescent="0.35">
      <c r="A5379" s="157"/>
      <c r="B5379" s="157"/>
      <c r="F5379" s="157"/>
      <c r="G5379" s="157"/>
      <c r="H5379" s="157"/>
      <c r="I5379" s="157"/>
      <c r="J5379" s="157"/>
    </row>
    <row r="5380" spans="1:10" x14ac:dyDescent="0.35">
      <c r="A5380" s="157"/>
      <c r="B5380" s="157"/>
      <c r="F5380" s="157"/>
      <c r="G5380" s="157"/>
      <c r="H5380" s="157"/>
      <c r="I5380" s="157"/>
      <c r="J5380" s="157"/>
    </row>
    <row r="5381" spans="1:10" x14ac:dyDescent="0.35">
      <c r="A5381" s="157"/>
      <c r="B5381" s="157"/>
      <c r="F5381" s="157"/>
      <c r="G5381" s="157"/>
      <c r="H5381" s="157"/>
      <c r="I5381" s="157"/>
      <c r="J5381" s="157"/>
    </row>
    <row r="5382" spans="1:10" x14ac:dyDescent="0.35">
      <c r="A5382" s="157"/>
      <c r="B5382" s="157"/>
      <c r="F5382" s="157"/>
      <c r="G5382" s="157"/>
      <c r="H5382" s="157"/>
      <c r="I5382" s="157"/>
      <c r="J5382" s="157"/>
    </row>
    <row r="5383" spans="1:10" x14ac:dyDescent="0.35">
      <c r="A5383" s="157"/>
      <c r="B5383" s="157"/>
      <c r="F5383" s="157"/>
      <c r="G5383" s="157"/>
      <c r="H5383" s="157"/>
      <c r="I5383" s="157"/>
      <c r="J5383" s="157"/>
    </row>
    <row r="5384" spans="1:10" x14ac:dyDescent="0.35">
      <c r="A5384" s="157"/>
      <c r="B5384" s="157"/>
      <c r="F5384" s="157"/>
      <c r="G5384" s="157"/>
      <c r="H5384" s="157"/>
      <c r="I5384" s="157"/>
      <c r="J5384" s="157"/>
    </row>
    <row r="5385" spans="1:10" x14ac:dyDescent="0.35">
      <c r="A5385" s="157"/>
      <c r="B5385" s="157"/>
      <c r="F5385" s="157"/>
      <c r="G5385" s="157"/>
      <c r="H5385" s="157"/>
      <c r="I5385" s="157"/>
      <c r="J5385" s="157"/>
    </row>
    <row r="5386" spans="1:10" x14ac:dyDescent="0.35">
      <c r="A5386" s="157"/>
      <c r="B5386" s="157"/>
      <c r="F5386" s="157"/>
      <c r="G5386" s="157"/>
      <c r="H5386" s="157"/>
      <c r="I5386" s="157"/>
      <c r="J5386" s="157"/>
    </row>
    <row r="5387" spans="1:10" x14ac:dyDescent="0.35">
      <c r="A5387" s="157"/>
      <c r="B5387" s="157"/>
      <c r="F5387" s="157"/>
      <c r="G5387" s="157"/>
      <c r="H5387" s="157"/>
      <c r="I5387" s="157"/>
      <c r="J5387" s="157"/>
    </row>
    <row r="5388" spans="1:10" x14ac:dyDescent="0.35">
      <c r="A5388" s="157"/>
      <c r="B5388" s="157"/>
      <c r="F5388" s="157"/>
      <c r="G5388" s="157"/>
      <c r="H5388" s="157"/>
      <c r="I5388" s="157"/>
      <c r="J5388" s="157"/>
    </row>
    <row r="5389" spans="1:10" x14ac:dyDescent="0.35">
      <c r="A5389" s="157"/>
      <c r="B5389" s="157"/>
      <c r="F5389" s="157"/>
      <c r="G5389" s="157"/>
      <c r="H5389" s="157"/>
      <c r="I5389" s="157"/>
      <c r="J5389" s="157"/>
    </row>
    <row r="5390" spans="1:10" x14ac:dyDescent="0.35">
      <c r="A5390" s="157"/>
      <c r="B5390" s="157"/>
      <c r="F5390" s="157"/>
      <c r="G5390" s="157"/>
      <c r="H5390" s="157"/>
      <c r="I5390" s="157"/>
      <c r="J5390" s="157"/>
    </row>
    <row r="5391" spans="1:10" x14ac:dyDescent="0.35">
      <c r="A5391" s="157"/>
      <c r="B5391" s="157"/>
      <c r="F5391" s="157"/>
      <c r="G5391" s="157"/>
      <c r="H5391" s="157"/>
      <c r="I5391" s="157"/>
      <c r="J5391" s="157"/>
    </row>
    <row r="5392" spans="1:10" x14ac:dyDescent="0.35">
      <c r="A5392" s="157"/>
      <c r="B5392" s="157"/>
      <c r="F5392" s="157"/>
      <c r="G5392" s="157"/>
      <c r="H5392" s="157"/>
      <c r="I5392" s="157"/>
      <c r="J5392" s="157"/>
    </row>
    <row r="5393" spans="1:10" x14ac:dyDescent="0.35">
      <c r="A5393" s="157"/>
      <c r="B5393" s="157"/>
      <c r="F5393" s="157"/>
      <c r="G5393" s="157"/>
      <c r="H5393" s="157"/>
      <c r="I5393" s="157"/>
      <c r="J5393" s="157"/>
    </row>
    <row r="5394" spans="1:10" x14ac:dyDescent="0.35">
      <c r="A5394" s="157"/>
      <c r="B5394" s="157"/>
      <c r="F5394" s="157"/>
      <c r="G5394" s="157"/>
      <c r="H5394" s="157"/>
      <c r="I5394" s="157"/>
      <c r="J5394" s="157"/>
    </row>
    <row r="5395" spans="1:10" x14ac:dyDescent="0.35">
      <c r="A5395" s="157"/>
      <c r="B5395" s="157"/>
      <c r="F5395" s="157"/>
      <c r="G5395" s="157"/>
      <c r="H5395" s="157"/>
      <c r="I5395" s="157"/>
      <c r="J5395" s="157"/>
    </row>
    <row r="5396" spans="1:10" x14ac:dyDescent="0.35">
      <c r="A5396" s="157"/>
      <c r="B5396" s="157"/>
      <c r="F5396" s="157"/>
      <c r="G5396" s="157"/>
      <c r="H5396" s="157"/>
      <c r="I5396" s="157"/>
      <c r="J5396" s="157"/>
    </row>
    <row r="5397" spans="1:10" x14ac:dyDescent="0.35">
      <c r="A5397" s="157"/>
      <c r="B5397" s="157"/>
      <c r="F5397" s="157"/>
      <c r="G5397" s="157"/>
      <c r="H5397" s="157"/>
      <c r="I5397" s="157"/>
      <c r="J5397" s="157"/>
    </row>
    <row r="5398" spans="1:10" x14ac:dyDescent="0.35">
      <c r="A5398" s="157"/>
      <c r="B5398" s="157"/>
      <c r="F5398" s="157"/>
      <c r="G5398" s="157"/>
      <c r="H5398" s="157"/>
      <c r="I5398" s="157"/>
      <c r="J5398" s="157"/>
    </row>
    <row r="5399" spans="1:10" x14ac:dyDescent="0.35">
      <c r="A5399" s="157"/>
      <c r="B5399" s="157"/>
      <c r="F5399" s="157"/>
      <c r="G5399" s="157"/>
      <c r="H5399" s="157"/>
      <c r="I5399" s="157"/>
      <c r="J5399" s="157"/>
    </row>
    <row r="5400" spans="1:10" x14ac:dyDescent="0.35">
      <c r="A5400" s="157"/>
      <c r="B5400" s="157"/>
      <c r="F5400" s="157"/>
      <c r="G5400" s="157"/>
      <c r="H5400" s="157"/>
      <c r="I5400" s="157"/>
      <c r="J5400" s="157"/>
    </row>
    <row r="5401" spans="1:10" x14ac:dyDescent="0.35">
      <c r="A5401" s="157"/>
      <c r="B5401" s="157"/>
      <c r="F5401" s="157"/>
      <c r="G5401" s="157"/>
      <c r="H5401" s="157"/>
      <c r="I5401" s="157"/>
      <c r="J5401" s="157"/>
    </row>
    <row r="5402" spans="1:10" x14ac:dyDescent="0.35">
      <c r="A5402" s="157"/>
      <c r="B5402" s="157"/>
      <c r="F5402" s="157"/>
      <c r="G5402" s="157"/>
      <c r="H5402" s="157"/>
      <c r="I5402" s="157"/>
      <c r="J5402" s="157"/>
    </row>
    <row r="5403" spans="1:10" x14ac:dyDescent="0.35">
      <c r="A5403" s="157"/>
      <c r="B5403" s="157"/>
      <c r="F5403" s="157"/>
      <c r="G5403" s="157"/>
      <c r="H5403" s="157"/>
      <c r="I5403" s="157"/>
      <c r="J5403" s="157"/>
    </row>
    <row r="5404" spans="1:10" x14ac:dyDescent="0.35">
      <c r="A5404" s="157"/>
      <c r="B5404" s="157"/>
      <c r="F5404" s="157"/>
      <c r="G5404" s="157"/>
      <c r="H5404" s="157"/>
      <c r="I5404" s="157"/>
      <c r="J5404" s="157"/>
    </row>
    <row r="5405" spans="1:10" x14ac:dyDescent="0.35">
      <c r="A5405" s="157"/>
      <c r="B5405" s="157"/>
      <c r="F5405" s="157"/>
      <c r="G5405" s="157"/>
      <c r="H5405" s="157"/>
      <c r="I5405" s="157"/>
      <c r="J5405" s="157"/>
    </row>
    <row r="5406" spans="1:10" x14ac:dyDescent="0.35">
      <c r="A5406" s="157"/>
      <c r="B5406" s="157"/>
      <c r="F5406" s="157"/>
      <c r="G5406" s="157"/>
      <c r="H5406" s="157"/>
      <c r="I5406" s="157"/>
      <c r="J5406" s="157"/>
    </row>
    <row r="5407" spans="1:10" x14ac:dyDescent="0.35">
      <c r="A5407" s="157"/>
      <c r="B5407" s="157"/>
      <c r="F5407" s="157"/>
      <c r="G5407" s="157"/>
      <c r="H5407" s="157"/>
      <c r="I5407" s="157"/>
      <c r="J5407" s="157"/>
    </row>
    <row r="5408" spans="1:10" x14ac:dyDescent="0.35">
      <c r="A5408" s="157"/>
      <c r="B5408" s="157"/>
      <c r="F5408" s="157"/>
      <c r="G5408" s="157"/>
      <c r="H5408" s="157"/>
      <c r="I5408" s="157"/>
      <c r="J5408" s="157"/>
    </row>
    <row r="5409" spans="1:10" x14ac:dyDescent="0.35">
      <c r="A5409" s="157"/>
      <c r="B5409" s="157"/>
      <c r="F5409" s="157"/>
      <c r="G5409" s="157"/>
      <c r="H5409" s="157"/>
      <c r="I5409" s="157"/>
      <c r="J5409" s="157"/>
    </row>
    <row r="5410" spans="1:10" x14ac:dyDescent="0.35">
      <c r="A5410" s="157"/>
      <c r="B5410" s="157"/>
      <c r="F5410" s="157"/>
      <c r="G5410" s="157"/>
      <c r="H5410" s="157"/>
      <c r="I5410" s="157"/>
      <c r="J5410" s="157"/>
    </row>
    <row r="5411" spans="1:10" x14ac:dyDescent="0.35">
      <c r="A5411" s="157"/>
      <c r="B5411" s="157"/>
      <c r="F5411" s="157"/>
      <c r="G5411" s="157"/>
      <c r="H5411" s="157"/>
      <c r="I5411" s="157"/>
      <c r="J5411" s="157"/>
    </row>
    <row r="5412" spans="1:10" x14ac:dyDescent="0.35">
      <c r="A5412" s="157"/>
      <c r="B5412" s="157"/>
      <c r="F5412" s="157"/>
      <c r="G5412" s="157"/>
      <c r="H5412" s="157"/>
      <c r="I5412" s="157"/>
      <c r="J5412" s="157"/>
    </row>
    <row r="5413" spans="1:10" x14ac:dyDescent="0.35">
      <c r="A5413" s="157"/>
      <c r="B5413" s="157"/>
      <c r="F5413" s="157"/>
      <c r="G5413" s="157"/>
      <c r="H5413" s="157"/>
      <c r="I5413" s="157"/>
      <c r="J5413" s="157"/>
    </row>
    <row r="5414" spans="1:10" x14ac:dyDescent="0.35">
      <c r="A5414" s="157"/>
      <c r="B5414" s="157"/>
      <c r="F5414" s="157"/>
      <c r="G5414" s="157"/>
      <c r="H5414" s="157"/>
      <c r="I5414" s="157"/>
      <c r="J5414" s="157"/>
    </row>
    <row r="5415" spans="1:10" x14ac:dyDescent="0.35">
      <c r="A5415" s="157"/>
      <c r="B5415" s="157"/>
      <c r="F5415" s="157"/>
      <c r="G5415" s="157"/>
      <c r="H5415" s="157"/>
      <c r="I5415" s="157"/>
      <c r="J5415" s="157"/>
    </row>
    <row r="5416" spans="1:10" x14ac:dyDescent="0.35">
      <c r="A5416" s="157"/>
      <c r="B5416" s="157"/>
      <c r="F5416" s="157"/>
      <c r="G5416" s="157"/>
      <c r="H5416" s="157"/>
      <c r="I5416" s="157"/>
      <c r="J5416" s="157"/>
    </row>
    <row r="5417" spans="1:10" x14ac:dyDescent="0.35">
      <c r="A5417" s="157"/>
      <c r="B5417" s="157"/>
      <c r="F5417" s="157"/>
      <c r="G5417" s="157"/>
      <c r="H5417" s="157"/>
      <c r="I5417" s="157"/>
      <c r="J5417" s="157"/>
    </row>
    <row r="5418" spans="1:10" x14ac:dyDescent="0.35">
      <c r="A5418" s="157"/>
      <c r="B5418" s="157"/>
      <c r="F5418" s="157"/>
      <c r="G5418" s="157"/>
      <c r="H5418" s="157"/>
      <c r="I5418" s="157"/>
      <c r="J5418" s="157"/>
    </row>
    <row r="5419" spans="1:10" x14ac:dyDescent="0.35">
      <c r="A5419" s="157"/>
      <c r="B5419" s="157"/>
      <c r="F5419" s="157"/>
      <c r="G5419" s="157"/>
      <c r="H5419" s="157"/>
      <c r="I5419" s="157"/>
      <c r="J5419" s="157"/>
    </row>
    <row r="5420" spans="1:10" x14ac:dyDescent="0.35">
      <c r="A5420" s="157"/>
      <c r="B5420" s="157"/>
      <c r="F5420" s="157"/>
      <c r="G5420" s="157"/>
      <c r="H5420" s="157"/>
      <c r="I5420" s="157"/>
      <c r="J5420" s="157"/>
    </row>
    <row r="5421" spans="1:10" x14ac:dyDescent="0.35">
      <c r="A5421" s="157"/>
      <c r="B5421" s="157"/>
      <c r="F5421" s="157"/>
      <c r="G5421" s="157"/>
      <c r="H5421" s="157"/>
      <c r="I5421" s="157"/>
      <c r="J5421" s="157"/>
    </row>
    <row r="5422" spans="1:10" x14ac:dyDescent="0.35">
      <c r="A5422" s="157"/>
      <c r="B5422" s="157"/>
      <c r="F5422" s="157"/>
      <c r="G5422" s="157"/>
      <c r="H5422" s="157"/>
      <c r="I5422" s="157"/>
      <c r="J5422" s="157"/>
    </row>
    <row r="5423" spans="1:10" x14ac:dyDescent="0.35">
      <c r="A5423" s="157"/>
      <c r="B5423" s="157"/>
      <c r="F5423" s="157"/>
      <c r="G5423" s="157"/>
      <c r="H5423" s="157"/>
      <c r="I5423" s="157"/>
      <c r="J5423" s="157"/>
    </row>
    <row r="5424" spans="1:10" x14ac:dyDescent="0.35">
      <c r="A5424" s="157"/>
      <c r="B5424" s="157"/>
      <c r="F5424" s="157"/>
      <c r="G5424" s="157"/>
      <c r="H5424" s="157"/>
      <c r="I5424" s="157"/>
      <c r="J5424" s="157"/>
    </row>
    <row r="5425" spans="1:10" x14ac:dyDescent="0.35">
      <c r="A5425" s="157"/>
      <c r="B5425" s="157"/>
      <c r="F5425" s="157"/>
      <c r="G5425" s="157"/>
      <c r="H5425" s="157"/>
      <c r="I5425" s="157"/>
      <c r="J5425" s="157"/>
    </row>
    <row r="5426" spans="1:10" x14ac:dyDescent="0.35">
      <c r="A5426" s="157"/>
      <c r="B5426" s="157"/>
      <c r="F5426" s="157"/>
      <c r="G5426" s="157"/>
      <c r="H5426" s="157"/>
      <c r="I5426" s="157"/>
      <c r="J5426" s="157"/>
    </row>
    <row r="5427" spans="1:10" x14ac:dyDescent="0.35">
      <c r="A5427" s="157"/>
      <c r="B5427" s="157"/>
      <c r="F5427" s="157"/>
      <c r="G5427" s="157"/>
      <c r="H5427" s="157"/>
      <c r="I5427" s="157"/>
      <c r="J5427" s="157"/>
    </row>
    <row r="5428" spans="1:10" x14ac:dyDescent="0.35">
      <c r="A5428" s="157"/>
      <c r="B5428" s="157"/>
      <c r="F5428" s="157"/>
      <c r="G5428" s="157"/>
      <c r="H5428" s="157"/>
      <c r="I5428" s="157"/>
      <c r="J5428" s="157"/>
    </row>
    <row r="5429" spans="1:10" x14ac:dyDescent="0.35">
      <c r="A5429" s="157"/>
      <c r="B5429" s="157"/>
      <c r="F5429" s="157"/>
      <c r="G5429" s="157"/>
      <c r="H5429" s="157"/>
      <c r="I5429" s="157"/>
      <c r="J5429" s="157"/>
    </row>
    <row r="5430" spans="1:10" x14ac:dyDescent="0.35">
      <c r="A5430" s="157"/>
      <c r="B5430" s="157"/>
      <c r="F5430" s="157"/>
      <c r="G5430" s="157"/>
      <c r="H5430" s="157"/>
      <c r="I5430" s="157"/>
      <c r="J5430" s="157"/>
    </row>
    <row r="5431" spans="1:10" x14ac:dyDescent="0.35">
      <c r="A5431" s="157"/>
      <c r="B5431" s="157"/>
      <c r="F5431" s="157"/>
      <c r="G5431" s="157"/>
      <c r="H5431" s="157"/>
      <c r="I5431" s="157"/>
      <c r="J5431" s="157"/>
    </row>
    <row r="5432" spans="1:10" x14ac:dyDescent="0.35">
      <c r="A5432" s="157"/>
      <c r="B5432" s="157"/>
      <c r="F5432" s="157"/>
      <c r="G5432" s="157"/>
      <c r="H5432" s="157"/>
      <c r="I5432" s="157"/>
      <c r="J5432" s="157"/>
    </row>
    <row r="5433" spans="1:10" x14ac:dyDescent="0.35">
      <c r="A5433" s="157"/>
      <c r="B5433" s="157"/>
      <c r="F5433" s="157"/>
      <c r="G5433" s="157"/>
      <c r="H5433" s="157"/>
      <c r="I5433" s="157"/>
      <c r="J5433" s="157"/>
    </row>
    <row r="5434" spans="1:10" x14ac:dyDescent="0.35">
      <c r="A5434" s="157"/>
      <c r="B5434" s="157"/>
      <c r="F5434" s="157"/>
      <c r="G5434" s="157"/>
      <c r="H5434" s="157"/>
      <c r="I5434" s="157"/>
      <c r="J5434" s="157"/>
    </row>
    <row r="5435" spans="1:10" x14ac:dyDescent="0.35">
      <c r="A5435" s="157"/>
      <c r="B5435" s="157"/>
      <c r="F5435" s="157"/>
      <c r="G5435" s="157"/>
      <c r="H5435" s="157"/>
      <c r="I5435" s="157"/>
      <c r="J5435" s="157"/>
    </row>
    <row r="5436" spans="1:10" x14ac:dyDescent="0.35">
      <c r="A5436" s="157"/>
      <c r="B5436" s="157"/>
      <c r="F5436" s="157"/>
      <c r="G5436" s="157"/>
      <c r="H5436" s="157"/>
      <c r="I5436" s="157"/>
      <c r="J5436" s="157"/>
    </row>
    <row r="5437" spans="1:10" x14ac:dyDescent="0.35">
      <c r="A5437" s="157"/>
      <c r="B5437" s="157"/>
      <c r="F5437" s="157"/>
      <c r="G5437" s="157"/>
      <c r="H5437" s="157"/>
      <c r="I5437" s="157"/>
      <c r="J5437" s="157"/>
    </row>
    <row r="5438" spans="1:10" x14ac:dyDescent="0.35">
      <c r="A5438" s="157"/>
      <c r="B5438" s="157"/>
      <c r="F5438" s="157"/>
      <c r="G5438" s="157"/>
      <c r="H5438" s="157"/>
      <c r="I5438" s="157"/>
      <c r="J5438" s="157"/>
    </row>
    <row r="5439" spans="1:10" x14ac:dyDescent="0.35">
      <c r="A5439" s="157"/>
      <c r="B5439" s="157"/>
      <c r="F5439" s="157"/>
      <c r="G5439" s="157"/>
      <c r="H5439" s="157"/>
      <c r="I5439" s="157"/>
      <c r="J5439" s="157"/>
    </row>
    <row r="5440" spans="1:10" x14ac:dyDescent="0.35">
      <c r="A5440" s="157"/>
      <c r="B5440" s="157"/>
      <c r="F5440" s="157"/>
      <c r="G5440" s="157"/>
      <c r="H5440" s="157"/>
      <c r="I5440" s="157"/>
      <c r="J5440" s="157"/>
    </row>
    <row r="5441" spans="1:10" x14ac:dyDescent="0.35">
      <c r="A5441" s="157"/>
      <c r="B5441" s="157"/>
      <c r="F5441" s="157"/>
      <c r="G5441" s="157"/>
      <c r="H5441" s="157"/>
      <c r="I5441" s="157"/>
      <c r="J5441" s="157"/>
    </row>
    <row r="5442" spans="1:10" x14ac:dyDescent="0.35">
      <c r="A5442" s="157"/>
      <c r="B5442" s="157"/>
      <c r="F5442" s="157"/>
      <c r="G5442" s="157"/>
      <c r="H5442" s="157"/>
      <c r="I5442" s="157"/>
      <c r="J5442" s="157"/>
    </row>
    <row r="5443" spans="1:10" x14ac:dyDescent="0.35">
      <c r="A5443" s="157"/>
      <c r="B5443" s="157"/>
      <c r="F5443" s="157"/>
      <c r="G5443" s="157"/>
      <c r="H5443" s="157"/>
      <c r="I5443" s="157"/>
      <c r="J5443" s="157"/>
    </row>
    <row r="5444" spans="1:10" x14ac:dyDescent="0.35">
      <c r="A5444" s="157"/>
      <c r="B5444" s="157"/>
      <c r="F5444" s="157"/>
      <c r="G5444" s="157"/>
      <c r="H5444" s="157"/>
      <c r="I5444" s="157"/>
      <c r="J5444" s="157"/>
    </row>
    <row r="5445" spans="1:10" x14ac:dyDescent="0.35">
      <c r="A5445" s="157"/>
      <c r="B5445" s="157"/>
      <c r="F5445" s="157"/>
      <c r="G5445" s="157"/>
      <c r="H5445" s="157"/>
      <c r="I5445" s="157"/>
      <c r="J5445" s="157"/>
    </row>
    <row r="5446" spans="1:10" x14ac:dyDescent="0.35">
      <c r="A5446" s="157"/>
      <c r="B5446" s="157"/>
      <c r="F5446" s="157"/>
      <c r="G5446" s="157"/>
      <c r="H5446" s="157"/>
      <c r="I5446" s="157"/>
      <c r="J5446" s="157"/>
    </row>
    <row r="5447" spans="1:10" x14ac:dyDescent="0.35">
      <c r="A5447" s="157"/>
      <c r="B5447" s="157"/>
      <c r="F5447" s="157"/>
      <c r="G5447" s="157"/>
      <c r="H5447" s="157"/>
      <c r="I5447" s="157"/>
      <c r="J5447" s="157"/>
    </row>
    <row r="5448" spans="1:10" x14ac:dyDescent="0.35">
      <c r="A5448" s="157"/>
      <c r="B5448" s="157"/>
      <c r="F5448" s="157"/>
      <c r="G5448" s="157"/>
      <c r="H5448" s="157"/>
      <c r="I5448" s="157"/>
      <c r="J5448" s="157"/>
    </row>
    <row r="5449" spans="1:10" x14ac:dyDescent="0.35">
      <c r="A5449" s="157"/>
      <c r="B5449" s="157"/>
      <c r="F5449" s="157"/>
      <c r="G5449" s="157"/>
      <c r="H5449" s="157"/>
      <c r="I5449" s="157"/>
      <c r="J5449" s="157"/>
    </row>
    <row r="5450" spans="1:10" x14ac:dyDescent="0.35">
      <c r="A5450" s="157"/>
      <c r="B5450" s="157"/>
      <c r="F5450" s="157"/>
      <c r="G5450" s="157"/>
      <c r="H5450" s="157"/>
      <c r="I5450" s="157"/>
      <c r="J5450" s="157"/>
    </row>
    <row r="5451" spans="1:10" x14ac:dyDescent="0.35">
      <c r="A5451" s="157"/>
      <c r="B5451" s="157"/>
      <c r="F5451" s="157"/>
      <c r="G5451" s="157"/>
      <c r="H5451" s="157"/>
      <c r="I5451" s="157"/>
      <c r="J5451" s="157"/>
    </row>
    <row r="5452" spans="1:10" x14ac:dyDescent="0.35">
      <c r="A5452" s="157"/>
      <c r="B5452" s="157"/>
      <c r="F5452" s="157"/>
      <c r="G5452" s="157"/>
      <c r="H5452" s="157"/>
      <c r="I5452" s="157"/>
      <c r="J5452" s="157"/>
    </row>
    <row r="5453" spans="1:10" x14ac:dyDescent="0.35">
      <c r="A5453" s="157"/>
      <c r="B5453" s="157"/>
      <c r="F5453" s="157"/>
      <c r="G5453" s="157"/>
      <c r="H5453" s="157"/>
      <c r="I5453" s="157"/>
      <c r="J5453" s="157"/>
    </row>
    <row r="5454" spans="1:10" x14ac:dyDescent="0.35">
      <c r="A5454" s="157"/>
      <c r="B5454" s="157"/>
      <c r="F5454" s="157"/>
      <c r="G5454" s="157"/>
      <c r="H5454" s="157"/>
      <c r="I5454" s="157"/>
      <c r="J5454" s="157"/>
    </row>
    <row r="5455" spans="1:10" x14ac:dyDescent="0.35">
      <c r="A5455" s="157"/>
      <c r="B5455" s="157"/>
      <c r="F5455" s="157"/>
      <c r="G5455" s="157"/>
      <c r="H5455" s="157"/>
      <c r="I5455" s="157"/>
      <c r="J5455" s="157"/>
    </row>
    <row r="5456" spans="1:10" x14ac:dyDescent="0.35">
      <c r="A5456" s="157"/>
      <c r="B5456" s="157"/>
      <c r="F5456" s="157"/>
      <c r="G5456" s="157"/>
      <c r="H5456" s="157"/>
      <c r="I5456" s="157"/>
      <c r="J5456" s="157"/>
    </row>
    <row r="5457" spans="1:10" x14ac:dyDescent="0.35">
      <c r="A5457" s="157"/>
      <c r="B5457" s="157"/>
      <c r="F5457" s="157"/>
      <c r="G5457" s="157"/>
      <c r="H5457" s="157"/>
      <c r="I5457" s="157"/>
      <c r="J5457" s="157"/>
    </row>
    <row r="5458" spans="1:10" x14ac:dyDescent="0.35">
      <c r="A5458" s="157"/>
      <c r="B5458" s="157"/>
      <c r="F5458" s="157"/>
      <c r="G5458" s="157"/>
      <c r="H5458" s="157"/>
      <c r="I5458" s="157"/>
      <c r="J5458" s="157"/>
    </row>
    <row r="5459" spans="1:10" x14ac:dyDescent="0.35">
      <c r="A5459" s="157"/>
      <c r="B5459" s="157"/>
      <c r="F5459" s="157"/>
      <c r="G5459" s="157"/>
      <c r="H5459" s="157"/>
      <c r="I5459" s="157"/>
      <c r="J5459" s="157"/>
    </row>
    <row r="5460" spans="1:10" x14ac:dyDescent="0.35">
      <c r="A5460" s="157"/>
      <c r="B5460" s="157"/>
      <c r="F5460" s="157"/>
      <c r="G5460" s="157"/>
      <c r="H5460" s="157"/>
      <c r="I5460" s="157"/>
      <c r="J5460" s="157"/>
    </row>
    <row r="5461" spans="1:10" x14ac:dyDescent="0.35">
      <c r="A5461" s="157"/>
      <c r="B5461" s="157"/>
      <c r="F5461" s="157"/>
      <c r="G5461" s="157"/>
      <c r="H5461" s="157"/>
      <c r="I5461" s="157"/>
      <c r="J5461" s="157"/>
    </row>
    <row r="5462" spans="1:10" x14ac:dyDescent="0.35">
      <c r="A5462" s="157"/>
      <c r="B5462" s="157"/>
      <c r="F5462" s="157"/>
      <c r="G5462" s="157"/>
      <c r="H5462" s="157"/>
      <c r="I5462" s="157"/>
      <c r="J5462" s="157"/>
    </row>
    <row r="5463" spans="1:10" x14ac:dyDescent="0.35">
      <c r="A5463" s="157"/>
      <c r="B5463" s="157"/>
      <c r="F5463" s="157"/>
      <c r="G5463" s="157"/>
      <c r="H5463" s="157"/>
      <c r="I5463" s="157"/>
      <c r="J5463" s="157"/>
    </row>
    <row r="5464" spans="1:10" x14ac:dyDescent="0.35">
      <c r="A5464" s="157"/>
      <c r="B5464" s="157"/>
      <c r="F5464" s="157"/>
      <c r="G5464" s="157"/>
      <c r="H5464" s="157"/>
      <c r="I5464" s="157"/>
      <c r="J5464" s="157"/>
    </row>
    <row r="5465" spans="1:10" x14ac:dyDescent="0.35">
      <c r="A5465" s="157"/>
      <c r="B5465" s="157"/>
      <c r="F5465" s="157"/>
      <c r="G5465" s="157"/>
      <c r="H5465" s="157"/>
      <c r="I5465" s="157"/>
      <c r="J5465" s="157"/>
    </row>
    <row r="5466" spans="1:10" x14ac:dyDescent="0.35">
      <c r="A5466" s="157"/>
      <c r="B5466" s="157"/>
      <c r="F5466" s="157"/>
      <c r="G5466" s="157"/>
      <c r="H5466" s="157"/>
      <c r="I5466" s="157"/>
      <c r="J5466" s="157"/>
    </row>
    <row r="5467" spans="1:10" x14ac:dyDescent="0.35">
      <c r="A5467" s="157"/>
      <c r="B5467" s="157"/>
      <c r="F5467" s="157"/>
      <c r="G5467" s="157"/>
      <c r="H5467" s="157"/>
      <c r="I5467" s="157"/>
      <c r="J5467" s="157"/>
    </row>
    <row r="5468" spans="1:10" x14ac:dyDescent="0.35">
      <c r="A5468" s="157"/>
      <c r="B5468" s="157"/>
      <c r="F5468" s="157"/>
      <c r="G5468" s="157"/>
      <c r="H5468" s="157"/>
      <c r="I5468" s="157"/>
      <c r="J5468" s="157"/>
    </row>
    <row r="5469" spans="1:10" x14ac:dyDescent="0.35">
      <c r="A5469" s="157"/>
      <c r="B5469" s="157"/>
      <c r="F5469" s="157"/>
      <c r="G5469" s="157"/>
      <c r="H5469" s="157"/>
      <c r="I5469" s="157"/>
      <c r="J5469" s="157"/>
    </row>
    <row r="5470" spans="1:10" x14ac:dyDescent="0.35">
      <c r="A5470" s="157"/>
      <c r="B5470" s="157"/>
      <c r="F5470" s="157"/>
      <c r="G5470" s="157"/>
      <c r="H5470" s="157"/>
      <c r="I5470" s="157"/>
      <c r="J5470" s="157"/>
    </row>
    <row r="5471" spans="1:10" x14ac:dyDescent="0.35">
      <c r="A5471" s="157"/>
      <c r="B5471" s="157"/>
      <c r="F5471" s="157"/>
      <c r="G5471" s="157"/>
      <c r="H5471" s="157"/>
      <c r="I5471" s="157"/>
      <c r="J5471" s="157"/>
    </row>
  </sheetData>
  <mergeCells count="2">
    <mergeCell ref="A1:F1"/>
    <mergeCell ref="A2:F4"/>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52"/>
  <sheetViews>
    <sheetView topLeftCell="A4" zoomScale="99" zoomScaleNormal="99" workbookViewId="0">
      <selection activeCell="D17" sqref="D17"/>
    </sheetView>
  </sheetViews>
  <sheetFormatPr defaultRowHeight="14.5" x14ac:dyDescent="0.35"/>
  <cols>
    <col min="1" max="1" width="43.26953125" bestFit="1" customWidth="1"/>
    <col min="2" max="2" width="26.08984375" bestFit="1" customWidth="1"/>
    <col min="3" max="3" width="24.36328125" bestFit="1" customWidth="1"/>
    <col min="4" max="4" width="27.54296875" bestFit="1" customWidth="1"/>
    <col min="5" max="5" width="29.6328125" bestFit="1" customWidth="1"/>
    <col min="6" max="6" width="24.54296875" customWidth="1"/>
    <col min="7" max="7" width="25.6328125" bestFit="1" customWidth="1"/>
    <col min="8" max="8" width="13.36328125" bestFit="1" customWidth="1"/>
    <col min="9" max="9" width="16.36328125" bestFit="1" customWidth="1"/>
    <col min="10" max="10" width="19.6328125" bestFit="1" customWidth="1"/>
    <col min="11" max="11" width="23.7265625" bestFit="1" customWidth="1"/>
    <col min="12" max="12" width="9.453125" bestFit="1" customWidth="1"/>
    <col min="13" max="13" width="22.54296875" bestFit="1" customWidth="1"/>
    <col min="14" max="14" width="15.90625" bestFit="1" customWidth="1"/>
    <col min="15" max="15" width="19.453125" bestFit="1" customWidth="1"/>
    <col min="16" max="16" width="28.90625" bestFit="1" customWidth="1"/>
    <col min="17" max="17" width="32.36328125" bestFit="1" customWidth="1"/>
    <col min="19" max="19" width="12.7265625" bestFit="1" customWidth="1"/>
  </cols>
  <sheetData>
    <row r="1" spans="1:22" ht="23" x14ac:dyDescent="0.35">
      <c r="A1" s="250" t="s">
        <v>2332</v>
      </c>
      <c r="B1" s="250"/>
      <c r="C1" s="250"/>
      <c r="D1" s="250"/>
      <c r="E1" s="250"/>
      <c r="F1" s="39"/>
      <c r="G1" s="39"/>
    </row>
    <row r="2" spans="1:22" ht="14.5" customHeight="1" x14ac:dyDescent="0.35">
      <c r="A2" s="251" t="s">
        <v>2312</v>
      </c>
      <c r="B2" s="251"/>
      <c r="C2" s="251"/>
      <c r="D2" s="251"/>
      <c r="E2" s="251"/>
      <c r="F2" s="40"/>
      <c r="G2" s="40"/>
    </row>
    <row r="3" spans="1:22" x14ac:dyDescent="0.35">
      <c r="A3" s="251"/>
      <c r="B3" s="251"/>
      <c r="C3" s="251"/>
      <c r="D3" s="251"/>
      <c r="E3" s="251"/>
      <c r="F3" s="40"/>
      <c r="G3" s="40"/>
      <c r="V3" s="157"/>
    </row>
    <row r="4" spans="1:22" x14ac:dyDescent="0.35">
      <c r="A4" s="251"/>
      <c r="B4" s="251"/>
      <c r="C4" s="251"/>
      <c r="D4" s="251"/>
      <c r="E4" s="251"/>
      <c r="F4" s="40"/>
      <c r="G4" s="40"/>
      <c r="V4" s="157"/>
    </row>
    <row r="5" spans="1:22" x14ac:dyDescent="0.35">
      <c r="A5" s="42" t="s">
        <v>1968</v>
      </c>
      <c r="B5" s="41" t="s">
        <v>1044</v>
      </c>
      <c r="C5" s="41" t="s">
        <v>15</v>
      </c>
      <c r="D5" s="41" t="s">
        <v>180</v>
      </c>
      <c r="E5" s="41" t="s">
        <v>899</v>
      </c>
      <c r="F5" s="41" t="s">
        <v>522</v>
      </c>
      <c r="G5" s="41" t="s">
        <v>1347</v>
      </c>
      <c r="H5" s="41" t="s">
        <v>1081</v>
      </c>
      <c r="I5" s="41" t="s">
        <v>1352</v>
      </c>
      <c r="J5" s="41" t="s">
        <v>1391</v>
      </c>
      <c r="K5" s="41" t="s">
        <v>82</v>
      </c>
      <c r="L5" s="41" t="s">
        <v>1032</v>
      </c>
      <c r="M5" s="41" t="s">
        <v>1942</v>
      </c>
      <c r="N5" s="41" t="s">
        <v>1951</v>
      </c>
      <c r="O5" s="41" t="s">
        <v>63</v>
      </c>
      <c r="P5" s="41" t="s">
        <v>588</v>
      </c>
      <c r="Q5" s="41" t="s">
        <v>198</v>
      </c>
      <c r="S5" s="41" t="s">
        <v>2330</v>
      </c>
      <c r="V5" s="157"/>
    </row>
    <row r="6" spans="1:22" x14ac:dyDescent="0.35">
      <c r="A6" s="41" t="s">
        <v>1090</v>
      </c>
      <c r="B6" s="170">
        <f>SUMIFS('Buildings Raw'!$D$7:$D$5471,'Buildings Raw'!$B$7:$B$5471,$A6,'Buildings Raw'!$I$7:$I$5471,B$5)</f>
        <v>36926.530000000013</v>
      </c>
      <c r="C6" s="170">
        <f>SUMIFS('Buildings Raw'!$D$7:$D$5471,'Buildings Raw'!$B$7:$B$5471,$A6,'Buildings Raw'!$I$7:$I$5471,C$5)</f>
        <v>22756.34</v>
      </c>
      <c r="D6" s="170">
        <f>SUMIFS('Buildings Raw'!$D$7:$D$5471,'Buildings Raw'!$B$7:$B$5471,$A6,'Buildings Raw'!$I$7:$I$5471,D$5)</f>
        <v>165.12999999999997</v>
      </c>
      <c r="E6" s="170">
        <f>SUMIFS('Buildings Raw'!$D$7:$D$5471,'Buildings Raw'!$B$7:$B$5471,$A6,'Buildings Raw'!$I$7:$I$5471,E$5)</f>
        <v>0</v>
      </c>
      <c r="F6" s="170">
        <f>SUMIFS('Buildings Raw'!$D$7:$D$5471,'Buildings Raw'!$B$7:$B$5471,$A6,'Buildings Raw'!$I$7:$I$5471,F$5)</f>
        <v>0</v>
      </c>
      <c r="G6" s="170">
        <f>SUMIFS('Buildings Raw'!$D$7:$D$5471,'Buildings Raw'!$B$7:$B$5471,$A6,'Buildings Raw'!$I$7:$I$5471,G$5)</f>
        <v>0</v>
      </c>
      <c r="H6" s="170">
        <f>SUMIFS('Buildings Raw'!$D$7:$D$5471,'Buildings Raw'!$B$7:$B$5471,$A6,'Buildings Raw'!$I$7:$I$5471,H$5)</f>
        <v>0</v>
      </c>
      <c r="I6" s="170">
        <f>SUMIFS('Buildings Raw'!$D$7:$D$5471,'Buildings Raw'!$B$7:$B$5471,$A6,'Buildings Raw'!$I$7:$I$5471,I$5)</f>
        <v>0</v>
      </c>
      <c r="J6" s="170">
        <f>SUMIFS('Buildings Raw'!$D$7:$D$5471,'Buildings Raw'!$B$7:$B$5471,$A6,'Buildings Raw'!$I$7:$I$5471,J$5)</f>
        <v>0</v>
      </c>
      <c r="K6" s="170">
        <f>SUMIFS('Buildings Raw'!$D$7:$D$5471,'Buildings Raw'!$B$7:$B$5471,$A6,'Buildings Raw'!$I$7:$I$5471,K$5)</f>
        <v>0</v>
      </c>
      <c r="L6" s="170">
        <f>SUMIFS('Buildings Raw'!$D$7:$D$5471,'Buildings Raw'!$B$7:$B$5471,$A6,'Buildings Raw'!$I$7:$I$5471,L$5)</f>
        <v>0</v>
      </c>
      <c r="M6" s="170">
        <f>SUMIFS('Buildings Raw'!$D$7:$D$5471,'Buildings Raw'!$B$7:$B$5471,$A6,'Buildings Raw'!$I$7:$I$5471,M$5)</f>
        <v>0</v>
      </c>
      <c r="N6" s="170">
        <f>SUMIFS('Buildings Raw'!$D$7:$D$5471,'Buildings Raw'!$B$7:$B$5471,$A6,'Buildings Raw'!$I$7:$I$5471,N$5)</f>
        <v>0</v>
      </c>
      <c r="O6" s="170">
        <f>SUMIFS('Buildings Raw'!$D$7:$D$5471,'Buildings Raw'!$B$7:$B$5471,$A6,'Buildings Raw'!$I$7:$I$5471,O$5)</f>
        <v>0</v>
      </c>
      <c r="P6" s="170">
        <f>SUMIFS('Buildings Raw'!$D$7:$D$5471,'Buildings Raw'!$B$7:$B$5471,$A6,'Buildings Raw'!$I$7:$I$5471,P$5)</f>
        <v>0</v>
      </c>
      <c r="Q6" s="170">
        <f>SUMIFS('Buildings Raw'!$D$7:$D$5471,'Buildings Raw'!$B$7:$B$5471,$A6,'Buildings Raw'!$I$7:$I$5471,Q$5)</f>
        <v>0</v>
      </c>
      <c r="R6" s="231"/>
      <c r="S6" s="170">
        <f>SUM(B6:Q6)</f>
        <v>59848.000000000007</v>
      </c>
      <c r="V6" s="157"/>
    </row>
    <row r="7" spans="1:22" x14ac:dyDescent="0.35">
      <c r="A7" s="41" t="s">
        <v>1137</v>
      </c>
      <c r="B7" s="170">
        <f>SUMIFS('Buildings Raw'!$D$7:$D$5471,'Buildings Raw'!$B$7:$B$5471,$A7,'Buildings Raw'!$I$7:$I$5471,B$5)</f>
        <v>2980.2899999999995</v>
      </c>
      <c r="C7" s="170">
        <f>SUMIFS('Buildings Raw'!$D$7:$D$5471,'Buildings Raw'!$B$7:$B$5471,$A7,'Buildings Raw'!$I$7:$I$5471,C$5)</f>
        <v>2016.31</v>
      </c>
      <c r="D7" s="170">
        <f>SUMIFS('Buildings Raw'!$D$7:$D$5471,'Buildings Raw'!$B$7:$B$5471,$A7,'Buildings Raw'!$I$7:$I$5471,D$5)</f>
        <v>0</v>
      </c>
      <c r="E7" s="170">
        <f>SUMIFS('Buildings Raw'!$D$7:$D$5471,'Buildings Raw'!$B$7:$B$5471,$A7,'Buildings Raw'!$I$7:$I$5471,E$5)</f>
        <v>0</v>
      </c>
      <c r="F7" s="170">
        <f>SUMIFS('Buildings Raw'!$D$7:$D$5471,'Buildings Raw'!$B$7:$B$5471,$A7,'Buildings Raw'!$I$7:$I$5471,F$5)</f>
        <v>0</v>
      </c>
      <c r="G7" s="170">
        <f>SUMIFS('Buildings Raw'!$D$7:$D$5471,'Buildings Raw'!$B$7:$B$5471,$A7,'Buildings Raw'!$I$7:$I$5471,G$5)</f>
        <v>0</v>
      </c>
      <c r="H7" s="170">
        <f>SUMIFS('Buildings Raw'!$D$7:$D$5471,'Buildings Raw'!$B$7:$B$5471,$A7,'Buildings Raw'!$I$7:$I$5471,H$5)</f>
        <v>0</v>
      </c>
      <c r="I7" s="170">
        <f>SUMIFS('Buildings Raw'!$D$7:$D$5471,'Buildings Raw'!$B$7:$B$5471,$A7,'Buildings Raw'!$I$7:$I$5471,I$5)</f>
        <v>0</v>
      </c>
      <c r="J7" s="170">
        <f>SUMIFS('Buildings Raw'!$D$7:$D$5471,'Buildings Raw'!$B$7:$B$5471,$A7,'Buildings Raw'!$I$7:$I$5471,J$5)</f>
        <v>0</v>
      </c>
      <c r="K7" s="170">
        <f>SUMIFS('Buildings Raw'!$D$7:$D$5471,'Buildings Raw'!$B$7:$B$5471,$A7,'Buildings Raw'!$I$7:$I$5471,K$5)</f>
        <v>0</v>
      </c>
      <c r="L7" s="170">
        <f>SUMIFS('Buildings Raw'!$D$7:$D$5471,'Buildings Raw'!$B$7:$B$5471,$A7,'Buildings Raw'!$I$7:$I$5471,L$5)</f>
        <v>0</v>
      </c>
      <c r="M7" s="170">
        <f>SUMIFS('Buildings Raw'!$D$7:$D$5471,'Buildings Raw'!$B$7:$B$5471,$A7,'Buildings Raw'!$I$7:$I$5471,M$5)</f>
        <v>0</v>
      </c>
      <c r="N7" s="170">
        <f>SUMIFS('Buildings Raw'!$D$7:$D$5471,'Buildings Raw'!$B$7:$B$5471,$A7,'Buildings Raw'!$I$7:$I$5471,N$5)</f>
        <v>0</v>
      </c>
      <c r="O7" s="170">
        <f>SUMIFS('Buildings Raw'!$D$7:$D$5471,'Buildings Raw'!$B$7:$B$5471,$A7,'Buildings Raw'!$I$7:$I$5471,O$5)</f>
        <v>0</v>
      </c>
      <c r="P7" s="170">
        <f>SUMIFS('Buildings Raw'!$D$7:$D$5471,'Buildings Raw'!$B$7:$B$5471,$A7,'Buildings Raw'!$I$7:$I$5471,P$5)</f>
        <v>0</v>
      </c>
      <c r="Q7" s="170">
        <f>SUMIFS('Buildings Raw'!$D$7:$D$5471,'Buildings Raw'!$B$7:$B$5471,$A7,'Buildings Raw'!$I$7:$I$5471,Q$5)</f>
        <v>0</v>
      </c>
      <c r="R7" s="231"/>
      <c r="S7" s="170">
        <f t="shared" ref="S7:S26" si="0">SUM(B7:Q7)</f>
        <v>4996.5999999999995</v>
      </c>
      <c r="V7" s="157"/>
    </row>
    <row r="8" spans="1:22" x14ac:dyDescent="0.35">
      <c r="A8" s="41" t="s">
        <v>1146</v>
      </c>
      <c r="B8" s="170">
        <f>SUMIFS('Buildings Raw'!$D$7:$D$5471,'Buildings Raw'!$B$7:$B$5471,$A8,'Buildings Raw'!$I$7:$I$5471,B$5)</f>
        <v>28425.480000000007</v>
      </c>
      <c r="C8" s="170">
        <f>SUMIFS('Buildings Raw'!$D$7:$D$5471,'Buildings Raw'!$B$7:$B$5471,$A8,'Buildings Raw'!$I$7:$I$5471,C$5)</f>
        <v>72743.119999999981</v>
      </c>
      <c r="D8" s="170">
        <f>SUMIFS('Buildings Raw'!$D$7:$D$5471,'Buildings Raw'!$B$7:$B$5471,$A8,'Buildings Raw'!$I$7:$I$5471,D$5)</f>
        <v>341.51</v>
      </c>
      <c r="E8" s="170">
        <f>SUMIFS('Buildings Raw'!$D$7:$D$5471,'Buildings Raw'!$B$7:$B$5471,$A8,'Buildings Raw'!$I$7:$I$5471,E$5)</f>
        <v>4555.9299999999994</v>
      </c>
      <c r="F8" s="170">
        <f>SUMIFS('Buildings Raw'!$D$7:$D$5471,'Buildings Raw'!$B$7:$B$5471,$A8,'Buildings Raw'!$I$7:$I$5471,F$5)</f>
        <v>2240.6699999999992</v>
      </c>
      <c r="G8" s="170">
        <f>SUMIFS('Buildings Raw'!$D$7:$D$5471,'Buildings Raw'!$B$7:$B$5471,$A8,'Buildings Raw'!$I$7:$I$5471,G$5)</f>
        <v>0</v>
      </c>
      <c r="H8" s="170">
        <f>SUMIFS('Buildings Raw'!$D$7:$D$5471,'Buildings Raw'!$B$7:$B$5471,$A8,'Buildings Raw'!$I$7:$I$5471,H$5)</f>
        <v>0</v>
      </c>
      <c r="I8" s="170">
        <f>SUMIFS('Buildings Raw'!$D$7:$D$5471,'Buildings Raw'!$B$7:$B$5471,$A8,'Buildings Raw'!$I$7:$I$5471,I$5)</f>
        <v>0</v>
      </c>
      <c r="J8" s="170">
        <f>SUMIFS('Buildings Raw'!$D$7:$D$5471,'Buildings Raw'!$B$7:$B$5471,$A8,'Buildings Raw'!$I$7:$I$5471,J$5)</f>
        <v>0</v>
      </c>
      <c r="K8" s="170">
        <f>SUMIFS('Buildings Raw'!$D$7:$D$5471,'Buildings Raw'!$B$7:$B$5471,$A8,'Buildings Raw'!$I$7:$I$5471,K$5)</f>
        <v>0</v>
      </c>
      <c r="L8" s="170">
        <f>SUMIFS('Buildings Raw'!$D$7:$D$5471,'Buildings Raw'!$B$7:$B$5471,$A8,'Buildings Raw'!$I$7:$I$5471,L$5)</f>
        <v>0</v>
      </c>
      <c r="M8" s="170">
        <f>SUMIFS('Buildings Raw'!$D$7:$D$5471,'Buildings Raw'!$B$7:$B$5471,$A8,'Buildings Raw'!$I$7:$I$5471,M$5)</f>
        <v>0</v>
      </c>
      <c r="N8" s="170">
        <f>SUMIFS('Buildings Raw'!$D$7:$D$5471,'Buildings Raw'!$B$7:$B$5471,$A8,'Buildings Raw'!$I$7:$I$5471,N$5)</f>
        <v>0</v>
      </c>
      <c r="O8" s="170">
        <f>SUMIFS('Buildings Raw'!$D$7:$D$5471,'Buildings Raw'!$B$7:$B$5471,$A8,'Buildings Raw'!$I$7:$I$5471,O$5)</f>
        <v>0</v>
      </c>
      <c r="P8" s="170">
        <f>SUMIFS('Buildings Raw'!$D$7:$D$5471,'Buildings Raw'!$B$7:$B$5471,$A8,'Buildings Raw'!$I$7:$I$5471,P$5)</f>
        <v>0</v>
      </c>
      <c r="Q8" s="170">
        <f>SUMIFS('Buildings Raw'!$D$7:$D$5471,'Buildings Raw'!$B$7:$B$5471,$A8,'Buildings Raw'!$I$7:$I$5471,Q$5)</f>
        <v>0</v>
      </c>
      <c r="R8" s="231"/>
      <c r="S8" s="170">
        <f t="shared" si="0"/>
        <v>108306.70999999998</v>
      </c>
      <c r="V8" s="157"/>
    </row>
    <row r="9" spans="1:22" x14ac:dyDescent="0.35">
      <c r="A9" s="41" t="s">
        <v>1251</v>
      </c>
      <c r="B9" s="170">
        <f>SUMIFS('Buildings Raw'!$D$7:$D$5471,'Buildings Raw'!$B$7:$B$5471,$A9,'Buildings Raw'!$I$7:$I$5471,B$5)</f>
        <v>106107.07999999987</v>
      </c>
      <c r="C9" s="170">
        <f>SUMIFS('Buildings Raw'!$D$7:$D$5471,'Buildings Raw'!$B$7:$B$5471,$A9,'Buildings Raw'!$I$7:$I$5471,C$5)</f>
        <v>63038.869999999981</v>
      </c>
      <c r="D9" s="170">
        <f>SUMIFS('Buildings Raw'!$D$7:$D$5471,'Buildings Raw'!$B$7:$B$5471,$A9,'Buildings Raw'!$I$7:$I$5471,D$5)</f>
        <v>168.33</v>
      </c>
      <c r="E9" s="170">
        <f>SUMIFS('Buildings Raw'!$D$7:$D$5471,'Buildings Raw'!$B$7:$B$5471,$A9,'Buildings Raw'!$I$7:$I$5471,E$5)</f>
        <v>0</v>
      </c>
      <c r="F9" s="170">
        <f>SUMIFS('Buildings Raw'!$D$7:$D$5471,'Buildings Raw'!$B$7:$B$5471,$A9,'Buildings Raw'!$I$7:$I$5471,F$5)</f>
        <v>0</v>
      </c>
      <c r="G9" s="170">
        <f>SUMIFS('Buildings Raw'!$D$7:$D$5471,'Buildings Raw'!$B$7:$B$5471,$A9,'Buildings Raw'!$I$7:$I$5471,G$5)</f>
        <v>0</v>
      </c>
      <c r="H9" s="170">
        <f>SUMIFS('Buildings Raw'!$D$7:$D$5471,'Buildings Raw'!$B$7:$B$5471,$A9,'Buildings Raw'!$I$7:$I$5471,H$5)</f>
        <v>0</v>
      </c>
      <c r="I9" s="170">
        <f>SUMIFS('Buildings Raw'!$D$7:$D$5471,'Buildings Raw'!$B$7:$B$5471,$A9,'Buildings Raw'!$I$7:$I$5471,I$5)</f>
        <v>0</v>
      </c>
      <c r="J9" s="170">
        <f>SUMIFS('Buildings Raw'!$D$7:$D$5471,'Buildings Raw'!$B$7:$B$5471,$A9,'Buildings Raw'!$I$7:$I$5471,J$5)</f>
        <v>0</v>
      </c>
      <c r="K9" s="170">
        <f>SUMIFS('Buildings Raw'!$D$7:$D$5471,'Buildings Raw'!$B$7:$B$5471,$A9,'Buildings Raw'!$I$7:$I$5471,K$5)</f>
        <v>0</v>
      </c>
      <c r="L9" s="170">
        <f>SUMIFS('Buildings Raw'!$D$7:$D$5471,'Buildings Raw'!$B$7:$B$5471,$A9,'Buildings Raw'!$I$7:$I$5471,L$5)</f>
        <v>0</v>
      </c>
      <c r="M9" s="170">
        <f>SUMIFS('Buildings Raw'!$D$7:$D$5471,'Buildings Raw'!$B$7:$B$5471,$A9,'Buildings Raw'!$I$7:$I$5471,M$5)</f>
        <v>0</v>
      </c>
      <c r="N9" s="170">
        <f>SUMIFS('Buildings Raw'!$D$7:$D$5471,'Buildings Raw'!$B$7:$B$5471,$A9,'Buildings Raw'!$I$7:$I$5471,N$5)</f>
        <v>0</v>
      </c>
      <c r="O9" s="170">
        <f>SUMIFS('Buildings Raw'!$D$7:$D$5471,'Buildings Raw'!$B$7:$B$5471,$A9,'Buildings Raw'!$I$7:$I$5471,O$5)</f>
        <v>0</v>
      </c>
      <c r="P9" s="170">
        <f>SUMIFS('Buildings Raw'!$D$7:$D$5471,'Buildings Raw'!$B$7:$B$5471,$A9,'Buildings Raw'!$I$7:$I$5471,P$5)</f>
        <v>0</v>
      </c>
      <c r="Q9" s="170">
        <f>SUMIFS('Buildings Raw'!$D$7:$D$5471,'Buildings Raw'!$B$7:$B$5471,$A9,'Buildings Raw'!$I$7:$I$5471,Q$5)</f>
        <v>0</v>
      </c>
      <c r="R9" s="231"/>
      <c r="S9" s="170">
        <f t="shared" si="0"/>
        <v>169314.27999999982</v>
      </c>
      <c r="V9" s="157"/>
    </row>
    <row r="10" spans="1:22" x14ac:dyDescent="0.35">
      <c r="A10" s="41" t="s">
        <v>1344</v>
      </c>
      <c r="B10" s="170">
        <f>SUMIFS('Buildings Raw'!$D$7:$D$5471,'Buildings Raw'!$B$7:$B$5471,$A10,'Buildings Raw'!$I$7:$I$5471,B$5)</f>
        <v>14246.600000000004</v>
      </c>
      <c r="C10" s="170">
        <f>SUMIFS('Buildings Raw'!$D$7:$D$5471,'Buildings Raw'!$B$7:$B$5471,$A10,'Buildings Raw'!$I$7:$I$5471,C$5)</f>
        <v>15152.529999999995</v>
      </c>
      <c r="D10" s="170">
        <f>SUMIFS('Buildings Raw'!$D$7:$D$5471,'Buildings Raw'!$B$7:$B$5471,$A10,'Buildings Raw'!$I$7:$I$5471,D$5)</f>
        <v>118.08</v>
      </c>
      <c r="E10" s="170">
        <f>SUMIFS('Buildings Raw'!$D$7:$D$5471,'Buildings Raw'!$B$7:$B$5471,$A10,'Buildings Raw'!$I$7:$I$5471,E$5)</f>
        <v>0</v>
      </c>
      <c r="F10" s="170">
        <f>SUMIFS('Buildings Raw'!$D$7:$D$5471,'Buildings Raw'!$B$7:$B$5471,$A10,'Buildings Raw'!$I$7:$I$5471,F$5)</f>
        <v>0</v>
      </c>
      <c r="G10" s="170">
        <f>SUMIFS('Buildings Raw'!$D$7:$D$5471,'Buildings Raw'!$B$7:$B$5471,$A10,'Buildings Raw'!$I$7:$I$5471,G$5)</f>
        <v>1463.86</v>
      </c>
      <c r="H10" s="170">
        <f>SUMIFS('Buildings Raw'!$D$7:$D$5471,'Buildings Raw'!$B$7:$B$5471,$A10,'Buildings Raw'!$I$7:$I$5471,H$5)</f>
        <v>4970.0399999999981</v>
      </c>
      <c r="I10" s="170">
        <f>SUMIFS('Buildings Raw'!$D$7:$D$5471,'Buildings Raw'!$B$7:$B$5471,$A10,'Buildings Raw'!$I$7:$I$5471,I$5)</f>
        <v>4253.7900000000009</v>
      </c>
      <c r="J10" s="170">
        <f>SUMIFS('Buildings Raw'!$D$7:$D$5471,'Buildings Raw'!$B$7:$B$5471,$A10,'Buildings Raw'!$I$7:$I$5471,J$5)</f>
        <v>424.33000000000004</v>
      </c>
      <c r="K10" s="170">
        <f>SUMIFS('Buildings Raw'!$D$7:$D$5471,'Buildings Raw'!$B$7:$B$5471,$A10,'Buildings Raw'!$I$7:$I$5471,K$5)</f>
        <v>0</v>
      </c>
      <c r="L10" s="170">
        <f>SUMIFS('Buildings Raw'!$D$7:$D$5471,'Buildings Raw'!$B$7:$B$5471,$A10,'Buildings Raw'!$I$7:$I$5471,L$5)</f>
        <v>0</v>
      </c>
      <c r="M10" s="170">
        <f>SUMIFS('Buildings Raw'!$D$7:$D$5471,'Buildings Raw'!$B$7:$B$5471,$A10,'Buildings Raw'!$I$7:$I$5471,M$5)</f>
        <v>0</v>
      </c>
      <c r="N10" s="170">
        <f>SUMIFS('Buildings Raw'!$D$7:$D$5471,'Buildings Raw'!$B$7:$B$5471,$A10,'Buildings Raw'!$I$7:$I$5471,N$5)</f>
        <v>0</v>
      </c>
      <c r="O10" s="170">
        <f>SUMIFS('Buildings Raw'!$D$7:$D$5471,'Buildings Raw'!$B$7:$B$5471,$A10,'Buildings Raw'!$I$7:$I$5471,O$5)</f>
        <v>0</v>
      </c>
      <c r="P10" s="170">
        <f>SUMIFS('Buildings Raw'!$D$7:$D$5471,'Buildings Raw'!$B$7:$B$5471,$A10,'Buildings Raw'!$I$7:$I$5471,P$5)</f>
        <v>0</v>
      </c>
      <c r="Q10" s="170">
        <f>SUMIFS('Buildings Raw'!$D$7:$D$5471,'Buildings Raw'!$B$7:$B$5471,$A10,'Buildings Raw'!$I$7:$I$5471,Q$5)</f>
        <v>0</v>
      </c>
      <c r="R10" s="231"/>
      <c r="S10" s="170">
        <f t="shared" si="0"/>
        <v>40629.230000000003</v>
      </c>
      <c r="V10" s="157"/>
    </row>
    <row r="11" spans="1:22" x14ac:dyDescent="0.35">
      <c r="A11" s="41" t="s">
        <v>1392</v>
      </c>
      <c r="B11" s="170">
        <f>SUMIFS('Buildings Raw'!$D$7:$D$5471,'Buildings Raw'!$B$7:$B$5471,$A11,'Buildings Raw'!$I$7:$I$5471,B$5)</f>
        <v>5693.869999999999</v>
      </c>
      <c r="C11" s="170">
        <f>SUMIFS('Buildings Raw'!$D$7:$D$5471,'Buildings Raw'!$B$7:$B$5471,$A11,'Buildings Raw'!$I$7:$I$5471,C$5)</f>
        <v>970.17</v>
      </c>
      <c r="D11" s="170">
        <f>SUMIFS('Buildings Raw'!$D$7:$D$5471,'Buildings Raw'!$B$7:$B$5471,$A11,'Buildings Raw'!$I$7:$I$5471,D$5)</f>
        <v>0</v>
      </c>
      <c r="E11" s="170">
        <f>SUMIFS('Buildings Raw'!$D$7:$D$5471,'Buildings Raw'!$B$7:$B$5471,$A11,'Buildings Raw'!$I$7:$I$5471,E$5)</f>
        <v>0</v>
      </c>
      <c r="F11" s="170">
        <f>SUMIFS('Buildings Raw'!$D$7:$D$5471,'Buildings Raw'!$B$7:$B$5471,$A11,'Buildings Raw'!$I$7:$I$5471,F$5)</f>
        <v>0</v>
      </c>
      <c r="G11" s="170">
        <f>SUMIFS('Buildings Raw'!$D$7:$D$5471,'Buildings Raw'!$B$7:$B$5471,$A11,'Buildings Raw'!$I$7:$I$5471,G$5)</f>
        <v>0</v>
      </c>
      <c r="H11" s="170">
        <f>SUMIFS('Buildings Raw'!$D$7:$D$5471,'Buildings Raw'!$B$7:$B$5471,$A11,'Buildings Raw'!$I$7:$I$5471,H$5)</f>
        <v>0</v>
      </c>
      <c r="I11" s="170">
        <f>SUMIFS('Buildings Raw'!$D$7:$D$5471,'Buildings Raw'!$B$7:$B$5471,$A11,'Buildings Raw'!$I$7:$I$5471,I$5)</f>
        <v>0</v>
      </c>
      <c r="J11" s="170">
        <f>SUMIFS('Buildings Raw'!$D$7:$D$5471,'Buildings Raw'!$B$7:$B$5471,$A11,'Buildings Raw'!$I$7:$I$5471,J$5)</f>
        <v>0</v>
      </c>
      <c r="K11" s="170">
        <f>SUMIFS('Buildings Raw'!$D$7:$D$5471,'Buildings Raw'!$B$7:$B$5471,$A11,'Buildings Raw'!$I$7:$I$5471,K$5)</f>
        <v>0</v>
      </c>
      <c r="L11" s="170">
        <f>SUMIFS('Buildings Raw'!$D$7:$D$5471,'Buildings Raw'!$B$7:$B$5471,$A11,'Buildings Raw'!$I$7:$I$5471,L$5)</f>
        <v>0</v>
      </c>
      <c r="M11" s="170">
        <f>SUMIFS('Buildings Raw'!$D$7:$D$5471,'Buildings Raw'!$B$7:$B$5471,$A11,'Buildings Raw'!$I$7:$I$5471,M$5)</f>
        <v>0</v>
      </c>
      <c r="N11" s="170">
        <f>SUMIFS('Buildings Raw'!$D$7:$D$5471,'Buildings Raw'!$B$7:$B$5471,$A11,'Buildings Raw'!$I$7:$I$5471,N$5)</f>
        <v>0</v>
      </c>
      <c r="O11" s="170">
        <f>SUMIFS('Buildings Raw'!$D$7:$D$5471,'Buildings Raw'!$B$7:$B$5471,$A11,'Buildings Raw'!$I$7:$I$5471,O$5)</f>
        <v>0</v>
      </c>
      <c r="P11" s="170">
        <f>SUMIFS('Buildings Raw'!$D$7:$D$5471,'Buildings Raw'!$B$7:$B$5471,$A11,'Buildings Raw'!$I$7:$I$5471,P$5)</f>
        <v>0</v>
      </c>
      <c r="Q11" s="170">
        <f>SUMIFS('Buildings Raw'!$D$7:$D$5471,'Buildings Raw'!$B$7:$B$5471,$A11,'Buildings Raw'!$I$7:$I$5471,Q$5)</f>
        <v>0</v>
      </c>
      <c r="R11" s="231"/>
      <c r="S11" s="170">
        <f t="shared" si="0"/>
        <v>6664.0399999999991</v>
      </c>
      <c r="V11" s="157"/>
    </row>
    <row r="12" spans="1:22" x14ac:dyDescent="0.35">
      <c r="A12" s="41" t="s">
        <v>1397</v>
      </c>
      <c r="B12" s="170">
        <f>SUMIFS('Buildings Raw'!$D$7:$D$5471,'Buildings Raw'!$B$7:$B$5471,$A12,'Buildings Raw'!$I$7:$I$5471,B$5)</f>
        <v>37687.76999999999</v>
      </c>
      <c r="C12" s="170">
        <f>SUMIFS('Buildings Raw'!$D$7:$D$5471,'Buildings Raw'!$B$7:$B$5471,$A12,'Buildings Raw'!$I$7:$I$5471,C$5)</f>
        <v>23438.160000000003</v>
      </c>
      <c r="D12" s="170">
        <f>SUMIFS('Buildings Raw'!$D$7:$D$5471,'Buildings Raw'!$B$7:$B$5471,$A12,'Buildings Raw'!$I$7:$I$5471,D$5)</f>
        <v>188.13</v>
      </c>
      <c r="E12" s="170">
        <f>SUMIFS('Buildings Raw'!$D$7:$D$5471,'Buildings Raw'!$B$7:$B$5471,$A12,'Buildings Raw'!$I$7:$I$5471,E$5)</f>
        <v>0</v>
      </c>
      <c r="F12" s="170">
        <f>SUMIFS('Buildings Raw'!$D$7:$D$5471,'Buildings Raw'!$B$7:$B$5471,$A12,'Buildings Raw'!$I$7:$I$5471,F$5)</f>
        <v>0</v>
      </c>
      <c r="G12" s="170">
        <f>SUMIFS('Buildings Raw'!$D$7:$D$5471,'Buildings Raw'!$B$7:$B$5471,$A12,'Buildings Raw'!$I$7:$I$5471,G$5)</f>
        <v>0</v>
      </c>
      <c r="H12" s="170">
        <f>SUMIFS('Buildings Raw'!$D$7:$D$5471,'Buildings Raw'!$B$7:$B$5471,$A12,'Buildings Raw'!$I$7:$I$5471,H$5)</f>
        <v>0</v>
      </c>
      <c r="I12" s="170">
        <f>SUMIFS('Buildings Raw'!$D$7:$D$5471,'Buildings Raw'!$B$7:$B$5471,$A12,'Buildings Raw'!$I$7:$I$5471,I$5)</f>
        <v>0</v>
      </c>
      <c r="J12" s="170">
        <f>SUMIFS('Buildings Raw'!$D$7:$D$5471,'Buildings Raw'!$B$7:$B$5471,$A12,'Buildings Raw'!$I$7:$I$5471,J$5)</f>
        <v>0</v>
      </c>
      <c r="K12" s="170">
        <f>SUMIFS('Buildings Raw'!$D$7:$D$5471,'Buildings Raw'!$B$7:$B$5471,$A12,'Buildings Raw'!$I$7:$I$5471,K$5)</f>
        <v>0</v>
      </c>
      <c r="L12" s="170">
        <f>SUMIFS('Buildings Raw'!$D$7:$D$5471,'Buildings Raw'!$B$7:$B$5471,$A12,'Buildings Raw'!$I$7:$I$5471,L$5)</f>
        <v>0</v>
      </c>
      <c r="M12" s="170">
        <f>SUMIFS('Buildings Raw'!$D$7:$D$5471,'Buildings Raw'!$B$7:$B$5471,$A12,'Buildings Raw'!$I$7:$I$5471,M$5)</f>
        <v>0</v>
      </c>
      <c r="N12" s="170">
        <f>SUMIFS('Buildings Raw'!$D$7:$D$5471,'Buildings Raw'!$B$7:$B$5471,$A12,'Buildings Raw'!$I$7:$I$5471,N$5)</f>
        <v>0</v>
      </c>
      <c r="O12" s="170">
        <f>SUMIFS('Buildings Raw'!$D$7:$D$5471,'Buildings Raw'!$B$7:$B$5471,$A12,'Buildings Raw'!$I$7:$I$5471,O$5)</f>
        <v>0</v>
      </c>
      <c r="P12" s="170">
        <f>SUMIFS('Buildings Raw'!$D$7:$D$5471,'Buildings Raw'!$B$7:$B$5471,$A12,'Buildings Raw'!$I$7:$I$5471,P$5)</f>
        <v>0</v>
      </c>
      <c r="Q12" s="170">
        <f>SUMIFS('Buildings Raw'!$D$7:$D$5471,'Buildings Raw'!$B$7:$B$5471,$A12,'Buildings Raw'!$I$7:$I$5471,Q$5)</f>
        <v>0</v>
      </c>
      <c r="R12" s="231"/>
      <c r="S12" s="170">
        <f t="shared" si="0"/>
        <v>61314.05999999999</v>
      </c>
      <c r="V12" s="157"/>
    </row>
    <row r="13" spans="1:22" x14ac:dyDescent="0.35">
      <c r="A13" s="41" t="s">
        <v>1525</v>
      </c>
      <c r="B13" s="170">
        <f>SUMIFS('Buildings Raw'!$D$7:$D$5471,'Buildings Raw'!$B$7:$B$5471,$A13,'Buildings Raw'!$I$7:$I$5471,B$5)</f>
        <v>68691.260000000009</v>
      </c>
      <c r="C13" s="170">
        <f>SUMIFS('Buildings Raw'!$D$7:$D$5471,'Buildings Raw'!$B$7:$B$5471,$A13,'Buildings Raw'!$I$7:$I$5471,C$5)</f>
        <v>51539.929999999993</v>
      </c>
      <c r="D13" s="170">
        <f>SUMIFS('Buildings Raw'!$D$7:$D$5471,'Buildings Raw'!$B$7:$B$5471,$A13,'Buildings Raw'!$I$7:$I$5471,D$5)</f>
        <v>278</v>
      </c>
      <c r="E13" s="170">
        <f>SUMIFS('Buildings Raw'!$D$7:$D$5471,'Buildings Raw'!$B$7:$B$5471,$A13,'Buildings Raw'!$I$7:$I$5471,E$5)</f>
        <v>0</v>
      </c>
      <c r="F13" s="170">
        <f>SUMIFS('Buildings Raw'!$D$7:$D$5471,'Buildings Raw'!$B$7:$B$5471,$A13,'Buildings Raw'!$I$7:$I$5471,F$5)</f>
        <v>0</v>
      </c>
      <c r="G13" s="170">
        <f>SUMIFS('Buildings Raw'!$D$7:$D$5471,'Buildings Raw'!$B$7:$B$5471,$A13,'Buildings Raw'!$I$7:$I$5471,G$5)</f>
        <v>0</v>
      </c>
      <c r="H13" s="170">
        <f>SUMIFS('Buildings Raw'!$D$7:$D$5471,'Buildings Raw'!$B$7:$B$5471,$A13,'Buildings Raw'!$I$7:$I$5471,H$5)</f>
        <v>0</v>
      </c>
      <c r="I13" s="170">
        <f>SUMIFS('Buildings Raw'!$D$7:$D$5471,'Buildings Raw'!$B$7:$B$5471,$A13,'Buildings Raw'!$I$7:$I$5471,I$5)</f>
        <v>0</v>
      </c>
      <c r="J13" s="170">
        <f>SUMIFS('Buildings Raw'!$D$7:$D$5471,'Buildings Raw'!$B$7:$B$5471,$A13,'Buildings Raw'!$I$7:$I$5471,J$5)</f>
        <v>0</v>
      </c>
      <c r="K13" s="170">
        <f>SUMIFS('Buildings Raw'!$D$7:$D$5471,'Buildings Raw'!$B$7:$B$5471,$A13,'Buildings Raw'!$I$7:$I$5471,K$5)</f>
        <v>0</v>
      </c>
      <c r="L13" s="170">
        <f>SUMIFS('Buildings Raw'!$D$7:$D$5471,'Buildings Raw'!$B$7:$B$5471,$A13,'Buildings Raw'!$I$7:$I$5471,L$5)</f>
        <v>0</v>
      </c>
      <c r="M13" s="170">
        <f>SUMIFS('Buildings Raw'!$D$7:$D$5471,'Buildings Raw'!$B$7:$B$5471,$A13,'Buildings Raw'!$I$7:$I$5471,M$5)</f>
        <v>0</v>
      </c>
      <c r="N13" s="170">
        <f>SUMIFS('Buildings Raw'!$D$7:$D$5471,'Buildings Raw'!$B$7:$B$5471,$A13,'Buildings Raw'!$I$7:$I$5471,N$5)</f>
        <v>0</v>
      </c>
      <c r="O13" s="170">
        <f>SUMIFS('Buildings Raw'!$D$7:$D$5471,'Buildings Raw'!$B$7:$B$5471,$A13,'Buildings Raw'!$I$7:$I$5471,O$5)</f>
        <v>0</v>
      </c>
      <c r="P13" s="170">
        <f>SUMIFS('Buildings Raw'!$D$7:$D$5471,'Buildings Raw'!$B$7:$B$5471,$A13,'Buildings Raw'!$I$7:$I$5471,P$5)</f>
        <v>0</v>
      </c>
      <c r="Q13" s="170">
        <f>SUMIFS('Buildings Raw'!$D$7:$D$5471,'Buildings Raw'!$B$7:$B$5471,$A13,'Buildings Raw'!$I$7:$I$5471,Q$5)</f>
        <v>0</v>
      </c>
      <c r="R13" s="231"/>
      <c r="S13" s="170">
        <f t="shared" si="0"/>
        <v>120509.19</v>
      </c>
      <c r="V13" s="157"/>
    </row>
    <row r="14" spans="1:22" x14ac:dyDescent="0.35">
      <c r="A14" s="41" t="s">
        <v>1653</v>
      </c>
      <c r="B14" s="170">
        <f>SUMIFS('Buildings Raw'!$D$7:$D$5471,'Buildings Raw'!$B$7:$B$5471,$A14,'Buildings Raw'!$I$7:$I$5471,B$5)</f>
        <v>4427.8900000000003</v>
      </c>
      <c r="C14" s="170">
        <f>SUMIFS('Buildings Raw'!$D$7:$D$5471,'Buildings Raw'!$B$7:$B$5471,$A14,'Buildings Raw'!$I$7:$I$5471,C$5)</f>
        <v>15174.899999999998</v>
      </c>
      <c r="D14" s="170">
        <f>SUMIFS('Buildings Raw'!$D$7:$D$5471,'Buildings Raw'!$B$7:$B$5471,$A14,'Buildings Raw'!$I$7:$I$5471,D$5)</f>
        <v>153.33000000000001</v>
      </c>
      <c r="E14" s="170">
        <f>SUMIFS('Buildings Raw'!$D$7:$D$5471,'Buildings Raw'!$B$7:$B$5471,$A14,'Buildings Raw'!$I$7:$I$5471,E$5)</f>
        <v>17283.97</v>
      </c>
      <c r="F14" s="170">
        <f>SUMIFS('Buildings Raw'!$D$7:$D$5471,'Buildings Raw'!$B$7:$B$5471,$A14,'Buildings Raw'!$I$7:$I$5471,F$5)</f>
        <v>0</v>
      </c>
      <c r="G14" s="170">
        <f>SUMIFS('Buildings Raw'!$D$7:$D$5471,'Buildings Raw'!$B$7:$B$5471,$A14,'Buildings Raw'!$I$7:$I$5471,G$5)</f>
        <v>0</v>
      </c>
      <c r="H14" s="170">
        <f>SUMIFS('Buildings Raw'!$D$7:$D$5471,'Buildings Raw'!$B$7:$B$5471,$A14,'Buildings Raw'!$I$7:$I$5471,H$5)</f>
        <v>0</v>
      </c>
      <c r="I14" s="170">
        <f>SUMIFS('Buildings Raw'!$D$7:$D$5471,'Buildings Raw'!$B$7:$B$5471,$A14,'Buildings Raw'!$I$7:$I$5471,I$5)</f>
        <v>0</v>
      </c>
      <c r="J14" s="170">
        <f>SUMIFS('Buildings Raw'!$D$7:$D$5471,'Buildings Raw'!$B$7:$B$5471,$A14,'Buildings Raw'!$I$7:$I$5471,J$5)</f>
        <v>0</v>
      </c>
      <c r="K14" s="170">
        <f>SUMIFS('Buildings Raw'!$D$7:$D$5471,'Buildings Raw'!$B$7:$B$5471,$A14,'Buildings Raw'!$I$7:$I$5471,K$5)</f>
        <v>0</v>
      </c>
      <c r="L14" s="170">
        <f>SUMIFS('Buildings Raw'!$D$7:$D$5471,'Buildings Raw'!$B$7:$B$5471,$A14,'Buildings Raw'!$I$7:$I$5471,L$5)</f>
        <v>0</v>
      </c>
      <c r="M14" s="170">
        <f>SUMIFS('Buildings Raw'!$D$7:$D$5471,'Buildings Raw'!$B$7:$B$5471,$A14,'Buildings Raw'!$I$7:$I$5471,M$5)</f>
        <v>0</v>
      </c>
      <c r="N14" s="170">
        <f>SUMIFS('Buildings Raw'!$D$7:$D$5471,'Buildings Raw'!$B$7:$B$5471,$A14,'Buildings Raw'!$I$7:$I$5471,N$5)</f>
        <v>0</v>
      </c>
      <c r="O14" s="170">
        <f>SUMIFS('Buildings Raw'!$D$7:$D$5471,'Buildings Raw'!$B$7:$B$5471,$A14,'Buildings Raw'!$I$7:$I$5471,O$5)</f>
        <v>0</v>
      </c>
      <c r="P14" s="170">
        <f>SUMIFS('Buildings Raw'!$D$7:$D$5471,'Buildings Raw'!$B$7:$B$5471,$A14,'Buildings Raw'!$I$7:$I$5471,P$5)</f>
        <v>0</v>
      </c>
      <c r="Q14" s="170">
        <f>SUMIFS('Buildings Raw'!$D$7:$D$5471,'Buildings Raw'!$B$7:$B$5471,$A14,'Buildings Raw'!$I$7:$I$5471,Q$5)</f>
        <v>0</v>
      </c>
      <c r="R14" s="231"/>
      <c r="S14" s="170">
        <f t="shared" si="0"/>
        <v>37040.089999999997</v>
      </c>
      <c r="V14" s="157"/>
    </row>
    <row r="15" spans="1:22" x14ac:dyDescent="0.35">
      <c r="A15" s="41" t="s">
        <v>1685</v>
      </c>
      <c r="B15" s="170">
        <f>SUMIFS('Buildings Raw'!$D$7:$D$5471,'Buildings Raw'!$B$7:$B$5471,$A15,'Buildings Raw'!$I$7:$I$5471,B$5)</f>
        <v>54402.160000000033</v>
      </c>
      <c r="C15" s="170">
        <f>SUMIFS('Buildings Raw'!$D$7:$D$5471,'Buildings Raw'!$B$7:$B$5471,$A15,'Buildings Raw'!$I$7:$I$5471,C$5)</f>
        <v>28095.769999999997</v>
      </c>
      <c r="D15" s="170">
        <f>SUMIFS('Buildings Raw'!$D$7:$D$5471,'Buildings Raw'!$B$7:$B$5471,$A15,'Buildings Raw'!$I$7:$I$5471,D$5)</f>
        <v>261.39999999999998</v>
      </c>
      <c r="E15" s="170">
        <f>SUMIFS('Buildings Raw'!$D$7:$D$5471,'Buildings Raw'!$B$7:$B$5471,$A15,'Buildings Raw'!$I$7:$I$5471,E$5)</f>
        <v>0</v>
      </c>
      <c r="F15" s="170">
        <f>SUMIFS('Buildings Raw'!$D$7:$D$5471,'Buildings Raw'!$B$7:$B$5471,$A15,'Buildings Raw'!$I$7:$I$5471,F$5)</f>
        <v>0</v>
      </c>
      <c r="G15" s="170">
        <f>SUMIFS('Buildings Raw'!$D$7:$D$5471,'Buildings Raw'!$B$7:$B$5471,$A15,'Buildings Raw'!$I$7:$I$5471,G$5)</f>
        <v>0</v>
      </c>
      <c r="H15" s="170">
        <f>SUMIFS('Buildings Raw'!$D$7:$D$5471,'Buildings Raw'!$B$7:$B$5471,$A15,'Buildings Raw'!$I$7:$I$5471,H$5)</f>
        <v>0</v>
      </c>
      <c r="I15" s="170">
        <f>SUMIFS('Buildings Raw'!$D$7:$D$5471,'Buildings Raw'!$B$7:$B$5471,$A15,'Buildings Raw'!$I$7:$I$5471,I$5)</f>
        <v>0</v>
      </c>
      <c r="J15" s="170">
        <f>SUMIFS('Buildings Raw'!$D$7:$D$5471,'Buildings Raw'!$B$7:$B$5471,$A15,'Buildings Raw'!$I$7:$I$5471,J$5)</f>
        <v>0</v>
      </c>
      <c r="K15" s="170">
        <f>SUMIFS('Buildings Raw'!$D$7:$D$5471,'Buildings Raw'!$B$7:$B$5471,$A15,'Buildings Raw'!$I$7:$I$5471,K$5)</f>
        <v>0</v>
      </c>
      <c r="L15" s="170">
        <f>SUMIFS('Buildings Raw'!$D$7:$D$5471,'Buildings Raw'!$B$7:$B$5471,$A15,'Buildings Raw'!$I$7:$I$5471,L$5)</f>
        <v>0</v>
      </c>
      <c r="M15" s="170">
        <f>SUMIFS('Buildings Raw'!$D$7:$D$5471,'Buildings Raw'!$B$7:$B$5471,$A15,'Buildings Raw'!$I$7:$I$5471,M$5)</f>
        <v>0</v>
      </c>
      <c r="N15" s="170">
        <f>SUMIFS('Buildings Raw'!$D$7:$D$5471,'Buildings Raw'!$B$7:$B$5471,$A15,'Buildings Raw'!$I$7:$I$5471,N$5)</f>
        <v>0</v>
      </c>
      <c r="O15" s="170">
        <f>SUMIFS('Buildings Raw'!$D$7:$D$5471,'Buildings Raw'!$B$7:$B$5471,$A15,'Buildings Raw'!$I$7:$I$5471,O$5)</f>
        <v>0</v>
      </c>
      <c r="P15" s="170">
        <f>SUMIFS('Buildings Raw'!$D$7:$D$5471,'Buildings Raw'!$B$7:$B$5471,$A15,'Buildings Raw'!$I$7:$I$5471,P$5)</f>
        <v>0</v>
      </c>
      <c r="Q15" s="170">
        <f>SUMIFS('Buildings Raw'!$D$7:$D$5471,'Buildings Raw'!$B$7:$B$5471,$A15,'Buildings Raw'!$I$7:$I$5471,Q$5)</f>
        <v>0</v>
      </c>
      <c r="R15" s="231"/>
      <c r="S15" s="170">
        <f t="shared" si="0"/>
        <v>82759.330000000016</v>
      </c>
      <c r="V15" s="157"/>
    </row>
    <row r="16" spans="1:22" x14ac:dyDescent="0.35">
      <c r="A16" s="41" t="s">
        <v>1717</v>
      </c>
      <c r="B16" s="170">
        <f>SUMIFS('Buildings Raw'!$D$7:$D$5471,'Buildings Raw'!$B$7:$B$5471,$A16,'Buildings Raw'!$I$7:$I$5471,B$5)</f>
        <v>48342.030000000035</v>
      </c>
      <c r="C16" s="170">
        <f>SUMIFS('Buildings Raw'!$D$7:$D$5471,'Buildings Raw'!$B$7:$B$5471,$A16,'Buildings Raw'!$I$7:$I$5471,C$5)</f>
        <v>23888.950000000008</v>
      </c>
      <c r="D16" s="170">
        <f>SUMIFS('Buildings Raw'!$D$7:$D$5471,'Buildings Raw'!$B$7:$B$5471,$A16,'Buildings Raw'!$I$7:$I$5471,D$5)</f>
        <v>187.69</v>
      </c>
      <c r="E16" s="170">
        <f>SUMIFS('Buildings Raw'!$D$7:$D$5471,'Buildings Raw'!$B$7:$B$5471,$A16,'Buildings Raw'!$I$7:$I$5471,E$5)</f>
        <v>0</v>
      </c>
      <c r="F16" s="170">
        <f>SUMIFS('Buildings Raw'!$D$7:$D$5471,'Buildings Raw'!$B$7:$B$5471,$A16,'Buildings Raw'!$I$7:$I$5471,F$5)</f>
        <v>103.67</v>
      </c>
      <c r="G16" s="170">
        <f>SUMIFS('Buildings Raw'!$D$7:$D$5471,'Buildings Raw'!$B$7:$B$5471,$A16,'Buildings Raw'!$I$7:$I$5471,G$5)</f>
        <v>0</v>
      </c>
      <c r="H16" s="170">
        <f>SUMIFS('Buildings Raw'!$D$7:$D$5471,'Buildings Raw'!$B$7:$B$5471,$A16,'Buildings Raw'!$I$7:$I$5471,H$5)</f>
        <v>0</v>
      </c>
      <c r="I16" s="170">
        <f>SUMIFS('Buildings Raw'!$D$7:$D$5471,'Buildings Raw'!$B$7:$B$5471,$A16,'Buildings Raw'!$I$7:$I$5471,I$5)</f>
        <v>0</v>
      </c>
      <c r="J16" s="170">
        <f>SUMIFS('Buildings Raw'!$D$7:$D$5471,'Buildings Raw'!$B$7:$B$5471,$A16,'Buildings Raw'!$I$7:$I$5471,J$5)</f>
        <v>0</v>
      </c>
      <c r="K16" s="170">
        <f>SUMIFS('Buildings Raw'!$D$7:$D$5471,'Buildings Raw'!$B$7:$B$5471,$A16,'Buildings Raw'!$I$7:$I$5471,K$5)</f>
        <v>2376.7000000000003</v>
      </c>
      <c r="L16" s="170">
        <f>SUMIFS('Buildings Raw'!$D$7:$D$5471,'Buildings Raw'!$B$7:$B$5471,$A16,'Buildings Raw'!$I$7:$I$5471,L$5)</f>
        <v>0</v>
      </c>
      <c r="M16" s="170">
        <f>SUMIFS('Buildings Raw'!$D$7:$D$5471,'Buildings Raw'!$B$7:$B$5471,$A16,'Buildings Raw'!$I$7:$I$5471,M$5)</f>
        <v>0</v>
      </c>
      <c r="N16" s="170">
        <f>SUMIFS('Buildings Raw'!$D$7:$D$5471,'Buildings Raw'!$B$7:$B$5471,$A16,'Buildings Raw'!$I$7:$I$5471,N$5)</f>
        <v>0</v>
      </c>
      <c r="O16" s="170">
        <f>SUMIFS('Buildings Raw'!$D$7:$D$5471,'Buildings Raw'!$B$7:$B$5471,$A16,'Buildings Raw'!$I$7:$I$5471,O$5)</f>
        <v>0</v>
      </c>
      <c r="P16" s="170">
        <f>SUMIFS('Buildings Raw'!$D$7:$D$5471,'Buildings Raw'!$B$7:$B$5471,$A16,'Buildings Raw'!$I$7:$I$5471,P$5)</f>
        <v>0</v>
      </c>
      <c r="Q16" s="170">
        <f>SUMIFS('Buildings Raw'!$D$7:$D$5471,'Buildings Raw'!$B$7:$B$5471,$A16,'Buildings Raw'!$I$7:$I$5471,Q$5)</f>
        <v>0</v>
      </c>
      <c r="R16" s="231"/>
      <c r="S16" s="170">
        <f t="shared" si="0"/>
        <v>74899.040000000037</v>
      </c>
      <c r="V16" s="157"/>
    </row>
    <row r="17" spans="1:22" x14ac:dyDescent="0.35">
      <c r="A17" s="41" t="s">
        <v>1795</v>
      </c>
      <c r="B17" s="170">
        <f>SUMIFS('Buildings Raw'!$D$7:$D$5471,'Buildings Raw'!$B$7:$B$5471,$A17,'Buildings Raw'!$I$7:$I$5471,B$5)</f>
        <v>46454.05999999999</v>
      </c>
      <c r="C17" s="170">
        <f>SUMIFS('Buildings Raw'!$D$7:$D$5471,'Buildings Raw'!$B$7:$B$5471,$A17,'Buildings Raw'!$I$7:$I$5471,C$5)</f>
        <v>28745.03</v>
      </c>
      <c r="D17" s="170">
        <f>SUMIFS('Buildings Raw'!$D$7:$D$5471,'Buildings Raw'!$B$7:$B$5471,$A17,'Buildings Raw'!$I$7:$I$5471,D$5)</f>
        <v>195.09</v>
      </c>
      <c r="E17" s="170">
        <f>SUMIFS('Buildings Raw'!$D$7:$D$5471,'Buildings Raw'!$B$7:$B$5471,$A17,'Buildings Raw'!$I$7:$I$5471,E$5)</f>
        <v>0</v>
      </c>
      <c r="F17" s="170">
        <f>SUMIFS('Buildings Raw'!$D$7:$D$5471,'Buildings Raw'!$B$7:$B$5471,$A17,'Buildings Raw'!$I$7:$I$5471,F$5)</f>
        <v>0</v>
      </c>
      <c r="G17" s="170">
        <f>SUMIFS('Buildings Raw'!$D$7:$D$5471,'Buildings Raw'!$B$7:$B$5471,$A17,'Buildings Raw'!$I$7:$I$5471,G$5)</f>
        <v>0</v>
      </c>
      <c r="H17" s="170">
        <f>SUMIFS('Buildings Raw'!$D$7:$D$5471,'Buildings Raw'!$B$7:$B$5471,$A17,'Buildings Raw'!$I$7:$I$5471,H$5)</f>
        <v>0</v>
      </c>
      <c r="I17" s="170">
        <f>SUMIFS('Buildings Raw'!$D$7:$D$5471,'Buildings Raw'!$B$7:$B$5471,$A17,'Buildings Raw'!$I$7:$I$5471,I$5)</f>
        <v>0</v>
      </c>
      <c r="J17" s="170">
        <f>SUMIFS('Buildings Raw'!$D$7:$D$5471,'Buildings Raw'!$B$7:$B$5471,$A17,'Buildings Raw'!$I$7:$I$5471,J$5)</f>
        <v>0</v>
      </c>
      <c r="K17" s="170">
        <f>SUMIFS('Buildings Raw'!$D$7:$D$5471,'Buildings Raw'!$B$7:$B$5471,$A17,'Buildings Raw'!$I$7:$I$5471,K$5)</f>
        <v>5643.19</v>
      </c>
      <c r="L17" s="170">
        <f>SUMIFS('Buildings Raw'!$D$7:$D$5471,'Buildings Raw'!$B$7:$B$5471,$A17,'Buildings Raw'!$I$7:$I$5471,L$5)</f>
        <v>0</v>
      </c>
      <c r="M17" s="170">
        <f>SUMIFS('Buildings Raw'!$D$7:$D$5471,'Buildings Raw'!$B$7:$B$5471,$A17,'Buildings Raw'!$I$7:$I$5471,M$5)</f>
        <v>0</v>
      </c>
      <c r="N17" s="170">
        <f>SUMIFS('Buildings Raw'!$D$7:$D$5471,'Buildings Raw'!$B$7:$B$5471,$A17,'Buildings Raw'!$I$7:$I$5471,N$5)</f>
        <v>0</v>
      </c>
      <c r="O17" s="170">
        <f>SUMIFS('Buildings Raw'!$D$7:$D$5471,'Buildings Raw'!$B$7:$B$5471,$A17,'Buildings Raw'!$I$7:$I$5471,O$5)</f>
        <v>0</v>
      </c>
      <c r="P17" s="170">
        <f>SUMIFS('Buildings Raw'!$D$7:$D$5471,'Buildings Raw'!$B$7:$B$5471,$A17,'Buildings Raw'!$I$7:$I$5471,P$5)</f>
        <v>0</v>
      </c>
      <c r="Q17" s="170">
        <f>SUMIFS('Buildings Raw'!$D$7:$D$5471,'Buildings Raw'!$B$7:$B$5471,$A17,'Buildings Raw'!$I$7:$I$5471,Q$5)</f>
        <v>0</v>
      </c>
      <c r="R17" s="231"/>
      <c r="S17" s="170">
        <f t="shared" si="0"/>
        <v>81037.37</v>
      </c>
      <c r="V17" s="157"/>
    </row>
    <row r="18" spans="1:22" x14ac:dyDescent="0.35">
      <c r="A18" s="41" t="s">
        <v>1833</v>
      </c>
      <c r="B18" s="170">
        <f>SUMIFS('Buildings Raw'!$D$7:$D$5471,'Buildings Raw'!$B$7:$B$5471,$A18,'Buildings Raw'!$I$7:$I$5471,B$5)</f>
        <v>31005.930000000015</v>
      </c>
      <c r="C18" s="170">
        <f>SUMIFS('Buildings Raw'!$D$7:$D$5471,'Buildings Raw'!$B$7:$B$5471,$A18,'Buildings Raw'!$I$7:$I$5471,C$5)</f>
        <v>13671.300000000001</v>
      </c>
      <c r="D18" s="170">
        <f>SUMIFS('Buildings Raw'!$D$7:$D$5471,'Buildings Raw'!$B$7:$B$5471,$A18,'Buildings Raw'!$I$7:$I$5471,D$5)</f>
        <v>98.57</v>
      </c>
      <c r="E18" s="170">
        <f>SUMIFS('Buildings Raw'!$D$7:$D$5471,'Buildings Raw'!$B$7:$B$5471,$A18,'Buildings Raw'!$I$7:$I$5471,E$5)</f>
        <v>0</v>
      </c>
      <c r="F18" s="170">
        <f>SUMIFS('Buildings Raw'!$D$7:$D$5471,'Buildings Raw'!$B$7:$B$5471,$A18,'Buildings Raw'!$I$7:$I$5471,F$5)</f>
        <v>0</v>
      </c>
      <c r="G18" s="170">
        <f>SUMIFS('Buildings Raw'!$D$7:$D$5471,'Buildings Raw'!$B$7:$B$5471,$A18,'Buildings Raw'!$I$7:$I$5471,G$5)</f>
        <v>0</v>
      </c>
      <c r="H18" s="170">
        <f>SUMIFS('Buildings Raw'!$D$7:$D$5471,'Buildings Raw'!$B$7:$B$5471,$A18,'Buildings Raw'!$I$7:$I$5471,H$5)</f>
        <v>0</v>
      </c>
      <c r="I18" s="170">
        <f>SUMIFS('Buildings Raw'!$D$7:$D$5471,'Buildings Raw'!$B$7:$B$5471,$A18,'Buildings Raw'!$I$7:$I$5471,I$5)</f>
        <v>0</v>
      </c>
      <c r="J18" s="170">
        <f>SUMIFS('Buildings Raw'!$D$7:$D$5471,'Buildings Raw'!$B$7:$B$5471,$A18,'Buildings Raw'!$I$7:$I$5471,J$5)</f>
        <v>0</v>
      </c>
      <c r="K18" s="170">
        <f>SUMIFS('Buildings Raw'!$D$7:$D$5471,'Buildings Raw'!$B$7:$B$5471,$A18,'Buildings Raw'!$I$7:$I$5471,K$5)</f>
        <v>2717.42</v>
      </c>
      <c r="L18" s="170">
        <f>SUMIFS('Buildings Raw'!$D$7:$D$5471,'Buildings Raw'!$B$7:$B$5471,$A18,'Buildings Raw'!$I$7:$I$5471,L$5)</f>
        <v>0</v>
      </c>
      <c r="M18" s="170">
        <f>SUMIFS('Buildings Raw'!$D$7:$D$5471,'Buildings Raw'!$B$7:$B$5471,$A18,'Buildings Raw'!$I$7:$I$5471,M$5)</f>
        <v>0</v>
      </c>
      <c r="N18" s="170">
        <f>SUMIFS('Buildings Raw'!$D$7:$D$5471,'Buildings Raw'!$B$7:$B$5471,$A18,'Buildings Raw'!$I$7:$I$5471,N$5)</f>
        <v>0</v>
      </c>
      <c r="O18" s="170">
        <f>SUMIFS('Buildings Raw'!$D$7:$D$5471,'Buildings Raw'!$B$7:$B$5471,$A18,'Buildings Raw'!$I$7:$I$5471,O$5)</f>
        <v>0</v>
      </c>
      <c r="P18" s="170">
        <f>SUMIFS('Buildings Raw'!$D$7:$D$5471,'Buildings Raw'!$B$7:$B$5471,$A18,'Buildings Raw'!$I$7:$I$5471,P$5)</f>
        <v>0</v>
      </c>
      <c r="Q18" s="170">
        <f>SUMIFS('Buildings Raw'!$D$7:$D$5471,'Buildings Raw'!$B$7:$B$5471,$A18,'Buildings Raw'!$I$7:$I$5471,Q$5)</f>
        <v>0</v>
      </c>
      <c r="R18" s="231"/>
      <c r="S18" s="170">
        <f t="shared" si="0"/>
        <v>47493.220000000016</v>
      </c>
    </row>
    <row r="19" spans="1:22" x14ac:dyDescent="0.35">
      <c r="A19" s="41" t="s">
        <v>1855</v>
      </c>
      <c r="B19" s="170">
        <f>SUMIFS('Buildings Raw'!$D$7:$D$5471,'Buildings Raw'!$B$7:$B$5471,$A19,'Buildings Raw'!$I$7:$I$5471,B$5)</f>
        <v>64223.00000000008</v>
      </c>
      <c r="C19" s="170">
        <f>SUMIFS('Buildings Raw'!$D$7:$D$5471,'Buildings Raw'!$B$7:$B$5471,$A19,'Buildings Raw'!$I$7:$I$5471,C$5)</f>
        <v>52267.610000000008</v>
      </c>
      <c r="D19" s="170">
        <f>SUMIFS('Buildings Raw'!$D$7:$D$5471,'Buildings Raw'!$B$7:$B$5471,$A19,'Buildings Raw'!$I$7:$I$5471,D$5)</f>
        <v>162.25</v>
      </c>
      <c r="E19" s="170">
        <f>SUMIFS('Buildings Raw'!$D$7:$D$5471,'Buildings Raw'!$B$7:$B$5471,$A19,'Buildings Raw'!$I$7:$I$5471,E$5)</f>
        <v>0</v>
      </c>
      <c r="F19" s="170">
        <f>SUMIFS('Buildings Raw'!$D$7:$D$5471,'Buildings Raw'!$B$7:$B$5471,$A19,'Buildings Raw'!$I$7:$I$5471,F$5)</f>
        <v>17370.969999999998</v>
      </c>
      <c r="G19" s="170">
        <f>SUMIFS('Buildings Raw'!$D$7:$D$5471,'Buildings Raw'!$B$7:$B$5471,$A19,'Buildings Raw'!$I$7:$I$5471,G$5)</f>
        <v>0</v>
      </c>
      <c r="H19" s="170">
        <f>SUMIFS('Buildings Raw'!$D$7:$D$5471,'Buildings Raw'!$B$7:$B$5471,$A19,'Buildings Raw'!$I$7:$I$5471,H$5)</f>
        <v>0</v>
      </c>
      <c r="I19" s="170">
        <f>SUMIFS('Buildings Raw'!$D$7:$D$5471,'Buildings Raw'!$B$7:$B$5471,$A19,'Buildings Raw'!$I$7:$I$5471,I$5)</f>
        <v>0</v>
      </c>
      <c r="J19" s="170">
        <f>SUMIFS('Buildings Raw'!$D$7:$D$5471,'Buildings Raw'!$B$7:$B$5471,$A19,'Buildings Raw'!$I$7:$I$5471,J$5)</f>
        <v>0</v>
      </c>
      <c r="K19" s="170">
        <f>SUMIFS('Buildings Raw'!$D$7:$D$5471,'Buildings Raw'!$B$7:$B$5471,$A19,'Buildings Raw'!$I$7:$I$5471,K$5)</f>
        <v>0</v>
      </c>
      <c r="L19" s="170">
        <f>SUMIFS('Buildings Raw'!$D$7:$D$5471,'Buildings Raw'!$B$7:$B$5471,$A19,'Buildings Raw'!$I$7:$I$5471,L$5)</f>
        <v>0</v>
      </c>
      <c r="M19" s="170">
        <f>SUMIFS('Buildings Raw'!$D$7:$D$5471,'Buildings Raw'!$B$7:$B$5471,$A19,'Buildings Raw'!$I$7:$I$5471,M$5)</f>
        <v>0</v>
      </c>
      <c r="N19" s="170">
        <f>SUMIFS('Buildings Raw'!$D$7:$D$5471,'Buildings Raw'!$B$7:$B$5471,$A19,'Buildings Raw'!$I$7:$I$5471,N$5)</f>
        <v>0</v>
      </c>
      <c r="O19" s="170">
        <f>SUMIFS('Buildings Raw'!$D$7:$D$5471,'Buildings Raw'!$B$7:$B$5471,$A19,'Buildings Raw'!$I$7:$I$5471,O$5)</f>
        <v>0</v>
      </c>
      <c r="P19" s="170">
        <f>SUMIFS('Buildings Raw'!$D$7:$D$5471,'Buildings Raw'!$B$7:$B$5471,$A19,'Buildings Raw'!$I$7:$I$5471,P$5)</f>
        <v>0</v>
      </c>
      <c r="Q19" s="170">
        <f>SUMIFS('Buildings Raw'!$D$7:$D$5471,'Buildings Raw'!$B$7:$B$5471,$A19,'Buildings Raw'!$I$7:$I$5471,Q$5)</f>
        <v>0</v>
      </c>
      <c r="R19" s="231"/>
      <c r="S19" s="170">
        <f t="shared" si="0"/>
        <v>134023.83000000007</v>
      </c>
    </row>
    <row r="20" spans="1:22" x14ac:dyDescent="0.35">
      <c r="A20" s="41" t="s">
        <v>1936</v>
      </c>
      <c r="B20" s="170">
        <f>SUMIFS('Buildings Raw'!$D$7:$D$5471,'Buildings Raw'!$B$7:$B$5471,$A20,'Buildings Raw'!$I$7:$I$5471,B$5)</f>
        <v>1830.6200000000001</v>
      </c>
      <c r="C20" s="170">
        <f>SUMIFS('Buildings Raw'!$D$7:$D$5471,'Buildings Raw'!$B$7:$B$5471,$A20,'Buildings Raw'!$I$7:$I$5471,C$5)</f>
        <v>71.040000000000006</v>
      </c>
      <c r="D20" s="170">
        <f>SUMIFS('Buildings Raw'!$D$7:$D$5471,'Buildings Raw'!$B$7:$B$5471,$A20,'Buildings Raw'!$I$7:$I$5471,D$5)</f>
        <v>0</v>
      </c>
      <c r="E20" s="170">
        <f>SUMIFS('Buildings Raw'!$D$7:$D$5471,'Buildings Raw'!$B$7:$B$5471,$A20,'Buildings Raw'!$I$7:$I$5471,E$5)</f>
        <v>0</v>
      </c>
      <c r="F20" s="170">
        <f>SUMIFS('Buildings Raw'!$D$7:$D$5471,'Buildings Raw'!$B$7:$B$5471,$A20,'Buildings Raw'!$I$7:$I$5471,F$5)</f>
        <v>0</v>
      </c>
      <c r="G20" s="170">
        <f>SUMIFS('Buildings Raw'!$D$7:$D$5471,'Buildings Raw'!$B$7:$B$5471,$A20,'Buildings Raw'!$I$7:$I$5471,G$5)</f>
        <v>0</v>
      </c>
      <c r="H20" s="170">
        <f>SUMIFS('Buildings Raw'!$D$7:$D$5471,'Buildings Raw'!$B$7:$B$5471,$A20,'Buildings Raw'!$I$7:$I$5471,H$5)</f>
        <v>0</v>
      </c>
      <c r="I20" s="170">
        <f>SUMIFS('Buildings Raw'!$D$7:$D$5471,'Buildings Raw'!$B$7:$B$5471,$A20,'Buildings Raw'!$I$7:$I$5471,I$5)</f>
        <v>0</v>
      </c>
      <c r="J20" s="170">
        <f>SUMIFS('Buildings Raw'!$D$7:$D$5471,'Buildings Raw'!$B$7:$B$5471,$A20,'Buildings Raw'!$I$7:$I$5471,J$5)</f>
        <v>0</v>
      </c>
      <c r="K20" s="170">
        <f>SUMIFS('Buildings Raw'!$D$7:$D$5471,'Buildings Raw'!$B$7:$B$5471,$A20,'Buildings Raw'!$I$7:$I$5471,K$5)</f>
        <v>0</v>
      </c>
      <c r="L20" s="170">
        <f>SUMIFS('Buildings Raw'!$D$7:$D$5471,'Buildings Raw'!$B$7:$B$5471,$A20,'Buildings Raw'!$I$7:$I$5471,L$5)</f>
        <v>5649.93</v>
      </c>
      <c r="M20" s="170">
        <f>SUMIFS('Buildings Raw'!$D$7:$D$5471,'Buildings Raw'!$B$7:$B$5471,$A20,'Buildings Raw'!$I$7:$I$5471,M$5)</f>
        <v>149.82</v>
      </c>
      <c r="N20" s="170">
        <f>SUMIFS('Buildings Raw'!$D$7:$D$5471,'Buildings Raw'!$B$7:$B$5471,$A20,'Buildings Raw'!$I$7:$I$5471,N$5)</f>
        <v>0</v>
      </c>
      <c r="O20" s="170">
        <f>SUMIFS('Buildings Raw'!$D$7:$D$5471,'Buildings Raw'!$B$7:$B$5471,$A20,'Buildings Raw'!$I$7:$I$5471,O$5)</f>
        <v>0</v>
      </c>
      <c r="P20" s="170">
        <f>SUMIFS('Buildings Raw'!$D$7:$D$5471,'Buildings Raw'!$B$7:$B$5471,$A20,'Buildings Raw'!$I$7:$I$5471,P$5)</f>
        <v>0</v>
      </c>
      <c r="Q20" s="170">
        <f>SUMIFS('Buildings Raw'!$D$7:$D$5471,'Buildings Raw'!$B$7:$B$5471,$A20,'Buildings Raw'!$I$7:$I$5471,Q$5)</f>
        <v>0</v>
      </c>
      <c r="R20" s="231"/>
      <c r="S20" s="170">
        <f t="shared" si="0"/>
        <v>7701.41</v>
      </c>
    </row>
    <row r="21" spans="1:22" x14ac:dyDescent="0.35">
      <c r="A21" s="41" t="s">
        <v>1943</v>
      </c>
      <c r="B21" s="170">
        <f>SUMIFS('Buildings Raw'!$D$7:$D$5471,'Buildings Raw'!$B$7:$B$5471,$A21,'Buildings Raw'!$I$7:$I$5471,B$5)</f>
        <v>2416.17</v>
      </c>
      <c r="C21" s="170">
        <f>SUMIFS('Buildings Raw'!$D$7:$D$5471,'Buildings Raw'!$B$7:$B$5471,$A21,'Buildings Raw'!$I$7:$I$5471,C$5)</f>
        <v>2094</v>
      </c>
      <c r="D21" s="170">
        <f>SUMIFS('Buildings Raw'!$D$7:$D$5471,'Buildings Raw'!$B$7:$B$5471,$A21,'Buildings Raw'!$I$7:$I$5471,D$5)</f>
        <v>0</v>
      </c>
      <c r="E21" s="170">
        <f>SUMIFS('Buildings Raw'!$D$7:$D$5471,'Buildings Raw'!$B$7:$B$5471,$A21,'Buildings Raw'!$I$7:$I$5471,E$5)</f>
        <v>0</v>
      </c>
      <c r="F21" s="170">
        <f>SUMIFS('Buildings Raw'!$D$7:$D$5471,'Buildings Raw'!$B$7:$B$5471,$A21,'Buildings Raw'!$I$7:$I$5471,F$5)</f>
        <v>0</v>
      </c>
      <c r="G21" s="170">
        <f>SUMIFS('Buildings Raw'!$D$7:$D$5471,'Buildings Raw'!$B$7:$B$5471,$A21,'Buildings Raw'!$I$7:$I$5471,G$5)</f>
        <v>0</v>
      </c>
      <c r="H21" s="170">
        <f>SUMIFS('Buildings Raw'!$D$7:$D$5471,'Buildings Raw'!$B$7:$B$5471,$A21,'Buildings Raw'!$I$7:$I$5471,H$5)</f>
        <v>0</v>
      </c>
      <c r="I21" s="170">
        <f>SUMIFS('Buildings Raw'!$D$7:$D$5471,'Buildings Raw'!$B$7:$B$5471,$A21,'Buildings Raw'!$I$7:$I$5471,I$5)</f>
        <v>0</v>
      </c>
      <c r="J21" s="170">
        <f>SUMIFS('Buildings Raw'!$D$7:$D$5471,'Buildings Raw'!$B$7:$B$5471,$A21,'Buildings Raw'!$I$7:$I$5471,J$5)</f>
        <v>0</v>
      </c>
      <c r="K21" s="170">
        <f>SUMIFS('Buildings Raw'!$D$7:$D$5471,'Buildings Raw'!$B$7:$B$5471,$A21,'Buildings Raw'!$I$7:$I$5471,K$5)</f>
        <v>0</v>
      </c>
      <c r="L21" s="170">
        <f>SUMIFS('Buildings Raw'!$D$7:$D$5471,'Buildings Raw'!$B$7:$B$5471,$A21,'Buildings Raw'!$I$7:$I$5471,L$5)</f>
        <v>0</v>
      </c>
      <c r="M21" s="170">
        <f>SUMIFS('Buildings Raw'!$D$7:$D$5471,'Buildings Raw'!$B$7:$B$5471,$A21,'Buildings Raw'!$I$7:$I$5471,M$5)</f>
        <v>0</v>
      </c>
      <c r="N21" s="170">
        <f>SUMIFS('Buildings Raw'!$D$7:$D$5471,'Buildings Raw'!$B$7:$B$5471,$A21,'Buildings Raw'!$I$7:$I$5471,N$5)</f>
        <v>0</v>
      </c>
      <c r="O21" s="170">
        <f>SUMIFS('Buildings Raw'!$D$7:$D$5471,'Buildings Raw'!$B$7:$B$5471,$A21,'Buildings Raw'!$I$7:$I$5471,O$5)</f>
        <v>0</v>
      </c>
      <c r="P21" s="170">
        <f>SUMIFS('Buildings Raw'!$D$7:$D$5471,'Buildings Raw'!$B$7:$B$5471,$A21,'Buildings Raw'!$I$7:$I$5471,P$5)</f>
        <v>0</v>
      </c>
      <c r="Q21" s="170">
        <f>SUMIFS('Buildings Raw'!$D$7:$D$5471,'Buildings Raw'!$B$7:$B$5471,$A21,'Buildings Raw'!$I$7:$I$5471,Q$5)</f>
        <v>0</v>
      </c>
      <c r="R21" s="231"/>
      <c r="S21" s="170">
        <f t="shared" si="0"/>
        <v>4510.17</v>
      </c>
    </row>
    <row r="22" spans="1:22" x14ac:dyDescent="0.35">
      <c r="A22" s="41" t="s">
        <v>1944</v>
      </c>
      <c r="B22" s="170">
        <f>SUMIFS('Buildings Raw'!$D$7:$D$5471,'Buildings Raw'!$B$7:$B$5471,$A22,'Buildings Raw'!$I$7:$I$5471,B$5)</f>
        <v>311.54000000000002</v>
      </c>
      <c r="C22" s="170">
        <f>SUMIFS('Buildings Raw'!$D$7:$D$5471,'Buildings Raw'!$B$7:$B$5471,$A22,'Buildings Raw'!$I$7:$I$5471,C$5)</f>
        <v>25007.700000000008</v>
      </c>
      <c r="D22" s="170">
        <f>SUMIFS('Buildings Raw'!$D$7:$D$5471,'Buildings Raw'!$B$7:$B$5471,$A22,'Buildings Raw'!$I$7:$I$5471,D$5)</f>
        <v>0</v>
      </c>
      <c r="E22" s="170">
        <f>SUMIFS('Buildings Raw'!$D$7:$D$5471,'Buildings Raw'!$B$7:$B$5471,$A22,'Buildings Raw'!$I$7:$I$5471,E$5)</f>
        <v>0</v>
      </c>
      <c r="F22" s="170">
        <f>SUMIFS('Buildings Raw'!$D$7:$D$5471,'Buildings Raw'!$B$7:$B$5471,$A22,'Buildings Raw'!$I$7:$I$5471,F$5)</f>
        <v>1599.4499999999998</v>
      </c>
      <c r="G22" s="170">
        <f>SUMIFS('Buildings Raw'!$D$7:$D$5471,'Buildings Raw'!$B$7:$B$5471,$A22,'Buildings Raw'!$I$7:$I$5471,G$5)</f>
        <v>0</v>
      </c>
      <c r="H22" s="170">
        <f>SUMIFS('Buildings Raw'!$D$7:$D$5471,'Buildings Raw'!$B$7:$B$5471,$A22,'Buildings Raw'!$I$7:$I$5471,H$5)</f>
        <v>0</v>
      </c>
      <c r="I22" s="170">
        <f>SUMIFS('Buildings Raw'!$D$7:$D$5471,'Buildings Raw'!$B$7:$B$5471,$A22,'Buildings Raw'!$I$7:$I$5471,I$5)</f>
        <v>0</v>
      </c>
      <c r="J22" s="170">
        <f>SUMIFS('Buildings Raw'!$D$7:$D$5471,'Buildings Raw'!$B$7:$B$5471,$A22,'Buildings Raw'!$I$7:$I$5471,J$5)</f>
        <v>0</v>
      </c>
      <c r="K22" s="170">
        <f>SUMIFS('Buildings Raw'!$D$7:$D$5471,'Buildings Raw'!$B$7:$B$5471,$A22,'Buildings Raw'!$I$7:$I$5471,K$5)</f>
        <v>0</v>
      </c>
      <c r="L22" s="170">
        <f>SUMIFS('Buildings Raw'!$D$7:$D$5471,'Buildings Raw'!$B$7:$B$5471,$A22,'Buildings Raw'!$I$7:$I$5471,L$5)</f>
        <v>0</v>
      </c>
      <c r="M22" s="170">
        <f>SUMIFS('Buildings Raw'!$D$7:$D$5471,'Buildings Raw'!$B$7:$B$5471,$A22,'Buildings Raw'!$I$7:$I$5471,M$5)</f>
        <v>0</v>
      </c>
      <c r="N22" s="170">
        <f>SUMIFS('Buildings Raw'!$D$7:$D$5471,'Buildings Raw'!$B$7:$B$5471,$A22,'Buildings Raw'!$I$7:$I$5471,N$5)</f>
        <v>85.42</v>
      </c>
      <c r="O22" s="170">
        <f>SUMIFS('Buildings Raw'!$D$7:$D$5471,'Buildings Raw'!$B$7:$B$5471,$A22,'Buildings Raw'!$I$7:$I$5471,O$5)</f>
        <v>0</v>
      </c>
      <c r="P22" s="170">
        <f>SUMIFS('Buildings Raw'!$D$7:$D$5471,'Buildings Raw'!$B$7:$B$5471,$A22,'Buildings Raw'!$I$7:$I$5471,P$5)</f>
        <v>0</v>
      </c>
      <c r="Q22" s="170">
        <f>SUMIFS('Buildings Raw'!$D$7:$D$5471,'Buildings Raw'!$B$7:$B$5471,$A22,'Buildings Raw'!$I$7:$I$5471,Q$5)</f>
        <v>0</v>
      </c>
      <c r="R22" s="231"/>
      <c r="S22" s="170">
        <f t="shared" si="0"/>
        <v>27004.110000000008</v>
      </c>
    </row>
    <row r="23" spans="1:22" x14ac:dyDescent="0.35">
      <c r="A23" s="41" t="s">
        <v>1034</v>
      </c>
      <c r="B23" s="170">
        <f>SUMIFS('Buildings Raw'!$D$7:$D$5471,'Buildings Raw'!$B$7:$B$5471,$A23,'Buildings Raw'!$I$7:$I$5471,B$5)</f>
        <v>1928.1299999999999</v>
      </c>
      <c r="C23" s="170">
        <f>SUMIFS('Buildings Raw'!$D$7:$D$5471,'Buildings Raw'!$B$7:$B$5471,$A23,'Buildings Raw'!$I$7:$I$5471,C$5)</f>
        <v>22359.51</v>
      </c>
      <c r="D23" s="170">
        <f>SUMIFS('Buildings Raw'!$D$7:$D$5471,'Buildings Raw'!$B$7:$B$5471,$A23,'Buildings Raw'!$I$7:$I$5471,D$5)</f>
        <v>91.68</v>
      </c>
      <c r="E23" s="170">
        <f>SUMIFS('Buildings Raw'!$D$7:$D$5471,'Buildings Raw'!$B$7:$B$5471,$A23,'Buildings Raw'!$I$7:$I$5471,E$5)</f>
        <v>0</v>
      </c>
      <c r="F23" s="170">
        <f>SUMIFS('Buildings Raw'!$D$7:$D$5471,'Buildings Raw'!$B$7:$B$5471,$A23,'Buildings Raw'!$I$7:$I$5471,F$5)</f>
        <v>0</v>
      </c>
      <c r="G23" s="170">
        <f>SUMIFS('Buildings Raw'!$D$7:$D$5471,'Buildings Raw'!$B$7:$B$5471,$A23,'Buildings Raw'!$I$7:$I$5471,G$5)</f>
        <v>0</v>
      </c>
      <c r="H23" s="170">
        <f>SUMIFS('Buildings Raw'!$D$7:$D$5471,'Buildings Raw'!$B$7:$B$5471,$A23,'Buildings Raw'!$I$7:$I$5471,H$5)</f>
        <v>0</v>
      </c>
      <c r="I23" s="170">
        <f>SUMIFS('Buildings Raw'!$D$7:$D$5471,'Buildings Raw'!$B$7:$B$5471,$A23,'Buildings Raw'!$I$7:$I$5471,I$5)</f>
        <v>0</v>
      </c>
      <c r="J23" s="170">
        <f>SUMIFS('Buildings Raw'!$D$7:$D$5471,'Buildings Raw'!$B$7:$B$5471,$A23,'Buildings Raw'!$I$7:$I$5471,J$5)</f>
        <v>0</v>
      </c>
      <c r="K23" s="170">
        <f>SUMIFS('Buildings Raw'!$D$7:$D$5471,'Buildings Raw'!$B$7:$B$5471,$A23,'Buildings Raw'!$I$7:$I$5471,K$5)</f>
        <v>14255.310000000003</v>
      </c>
      <c r="L23" s="170">
        <f>SUMIFS('Buildings Raw'!$D$7:$D$5471,'Buildings Raw'!$B$7:$B$5471,$A23,'Buildings Raw'!$I$7:$I$5471,L$5)</f>
        <v>0</v>
      </c>
      <c r="M23" s="170">
        <f>SUMIFS('Buildings Raw'!$D$7:$D$5471,'Buildings Raw'!$B$7:$B$5471,$A23,'Buildings Raw'!$I$7:$I$5471,M$5)</f>
        <v>0</v>
      </c>
      <c r="N23" s="170">
        <f>SUMIFS('Buildings Raw'!$D$7:$D$5471,'Buildings Raw'!$B$7:$B$5471,$A23,'Buildings Raw'!$I$7:$I$5471,N$5)</f>
        <v>0</v>
      </c>
      <c r="O23" s="170">
        <f>SUMIFS('Buildings Raw'!$D$7:$D$5471,'Buildings Raw'!$B$7:$B$5471,$A23,'Buildings Raw'!$I$7:$I$5471,O$5)</f>
        <v>3071.8099999999995</v>
      </c>
      <c r="P23" s="170">
        <f>SUMIFS('Buildings Raw'!$D$7:$D$5471,'Buildings Raw'!$B$7:$B$5471,$A23,'Buildings Raw'!$I$7:$I$5471,P$5)</f>
        <v>9564.5300000000007</v>
      </c>
      <c r="Q23" s="170">
        <f>SUMIFS('Buildings Raw'!$D$7:$D$5471,'Buildings Raw'!$B$7:$B$5471,$A23,'Buildings Raw'!$I$7:$I$5471,Q$5)</f>
        <v>1242.22</v>
      </c>
      <c r="R23" s="231"/>
      <c r="S23" s="170">
        <f t="shared" si="0"/>
        <v>52513.19</v>
      </c>
    </row>
    <row r="24" spans="1:22" s="157" customFormat="1" x14ac:dyDescent="0.35">
      <c r="A24" s="41" t="s">
        <v>2623</v>
      </c>
      <c r="B24" s="60">
        <f>SUMIFS('Buildings Raw'!$D$7:$D$5471,'Buildings Raw'!$B$7:$B$5471,$A24,'Buildings Raw'!$I$7:$I$5471,B$5) + 28850</f>
        <v>28850</v>
      </c>
      <c r="C24" s="170">
        <f>SUMIFS('Buildings Raw'!$D$7:$D$5471,'Buildings Raw'!$B$7:$B$5471,$A24,'Buildings Raw'!$I$7:$I$5471,C$5)</f>
        <v>66338.439999999988</v>
      </c>
      <c r="D24" s="170">
        <f>SUMIFS('Buildings Raw'!$D$7:$D$5471,'Buildings Raw'!$B$7:$B$5471,$A24,'Buildings Raw'!$I$7:$I$5471,D$5)</f>
        <v>237.70000000000002</v>
      </c>
      <c r="E24" s="170">
        <f>SUMIFS('Buildings Raw'!$D$7:$D$5471,'Buildings Raw'!$B$7:$B$5471,$A24,'Buildings Raw'!$I$7:$I$5471,E$5)</f>
        <v>0</v>
      </c>
      <c r="F24" s="170">
        <f>SUMIFS('Buildings Raw'!$D$7:$D$5471,'Buildings Raw'!$B$7:$B$5471,$A24,'Buildings Raw'!$I$7:$I$5471,F$5)</f>
        <v>654.75</v>
      </c>
      <c r="G24" s="170">
        <f>SUMIFS('Buildings Raw'!$D$7:$D$5471,'Buildings Raw'!$B$7:$B$5471,$A24,'Buildings Raw'!$I$7:$I$5471,G$5)</f>
        <v>0</v>
      </c>
      <c r="H24" s="170">
        <f>SUMIFS('Buildings Raw'!$D$7:$D$5471,'Buildings Raw'!$B$7:$B$5471,$A24,'Buildings Raw'!$I$7:$I$5471,H$5)</f>
        <v>0</v>
      </c>
      <c r="I24" s="170">
        <f>SUMIFS('Buildings Raw'!$D$7:$D$5471,'Buildings Raw'!$B$7:$B$5471,$A24,'Buildings Raw'!$I$7:$I$5471,I$5)</f>
        <v>0</v>
      </c>
      <c r="J24" s="170">
        <f>SUMIFS('Buildings Raw'!$D$7:$D$5471,'Buildings Raw'!$B$7:$B$5471,$A24,'Buildings Raw'!$I$7:$I$5471,J$5)</f>
        <v>0</v>
      </c>
      <c r="K24" s="60">
        <f>SUMIFS('Buildings Raw'!$D$7:$D$5471,'Buildings Raw'!$B$7:$B$5471,$A24,'Buildings Raw'!$I$7:$I$5471,K$5) - 28850</f>
        <v>44031.969999999928</v>
      </c>
      <c r="L24" s="170">
        <f>SUMIFS('Buildings Raw'!$D$7:$D$5471,'Buildings Raw'!$B$7:$B$5471,$A24,'Buildings Raw'!$I$7:$I$5471,L$5)</f>
        <v>0</v>
      </c>
      <c r="M24" s="170">
        <f>SUMIFS('Buildings Raw'!$D$7:$D$5471,'Buildings Raw'!$B$7:$B$5471,$A24,'Buildings Raw'!$I$7:$I$5471,M$5)</f>
        <v>0</v>
      </c>
      <c r="N24" s="170">
        <f>SUMIFS('Buildings Raw'!$D$7:$D$5471,'Buildings Raw'!$B$7:$B$5471,$A24,'Buildings Raw'!$I$7:$I$5471,N$5)</f>
        <v>0</v>
      </c>
      <c r="O24" s="170">
        <f>SUMIFS('Buildings Raw'!$D$7:$D$5471,'Buildings Raw'!$B$7:$B$5471,$A24,'Buildings Raw'!$I$7:$I$5471,O$5)</f>
        <v>0</v>
      </c>
      <c r="P24" s="170">
        <f>SUMIFS('Buildings Raw'!$D$7:$D$5471,'Buildings Raw'!$B$7:$B$5471,$A24,'Buildings Raw'!$I$7:$I$5471,P$5)</f>
        <v>0</v>
      </c>
      <c r="Q24" s="170">
        <f>SUMIFS('Buildings Raw'!$D$7:$D$5471,'Buildings Raw'!$B$7:$B$5471,$A24,'Buildings Raw'!$I$7:$I$5471,Q$5)</f>
        <v>0</v>
      </c>
      <c r="R24" s="231"/>
      <c r="S24" s="170">
        <f t="shared" si="0"/>
        <v>140112.85999999993</v>
      </c>
      <c r="V24"/>
    </row>
    <row r="25" spans="1:22" s="157" customFormat="1" x14ac:dyDescent="0.35">
      <c r="A25" s="41" t="s">
        <v>2740</v>
      </c>
      <c r="B25" s="60">
        <f>SUMIFS('Buildings Raw'!$D$7:$D$5471,'Buildings Raw'!$B$7:$B$5471,$A25,'Buildings Raw'!$I$7:$I$5471,B$5) + 17665</f>
        <v>17665</v>
      </c>
      <c r="C25" s="170">
        <f>SUMIFS('Buildings Raw'!$D$7:$D$5471,'Buildings Raw'!$B$7:$B$5471,$A25,'Buildings Raw'!$I$7:$I$5471,C$5)</f>
        <v>121851.10999999994</v>
      </c>
      <c r="D25" s="170">
        <f>SUMIFS('Buildings Raw'!$D$7:$D$5471,'Buildings Raw'!$B$7:$B$5471,$A25,'Buildings Raw'!$I$7:$I$5471,D$5)</f>
        <v>1029.8699999999999</v>
      </c>
      <c r="E25" s="170">
        <f>SUMIFS('Buildings Raw'!$D$7:$D$5471,'Buildings Raw'!$B$7:$B$5471,$A25,'Buildings Raw'!$I$7:$I$5471,E$5)</f>
        <v>0</v>
      </c>
      <c r="F25" s="170">
        <f>SUMIFS('Buildings Raw'!$D$7:$D$5471,'Buildings Raw'!$B$7:$B$5471,$A25,'Buildings Raw'!$I$7:$I$5471,F$5)</f>
        <v>0</v>
      </c>
      <c r="G25" s="170">
        <f>SUMIFS('Buildings Raw'!$D$7:$D$5471,'Buildings Raw'!$B$7:$B$5471,$A25,'Buildings Raw'!$I$7:$I$5471,G$5)</f>
        <v>0</v>
      </c>
      <c r="H25" s="170">
        <f>SUMIFS('Buildings Raw'!$D$7:$D$5471,'Buildings Raw'!$B$7:$B$5471,$A25,'Buildings Raw'!$I$7:$I$5471,H$5)</f>
        <v>0</v>
      </c>
      <c r="I25" s="170">
        <f>SUMIFS('Buildings Raw'!$D$7:$D$5471,'Buildings Raw'!$B$7:$B$5471,$A25,'Buildings Raw'!$I$7:$I$5471,I$5)</f>
        <v>0</v>
      </c>
      <c r="J25" s="170">
        <f>SUMIFS('Buildings Raw'!$D$7:$D$5471,'Buildings Raw'!$B$7:$B$5471,$A25,'Buildings Raw'!$I$7:$I$5471,J$5)</f>
        <v>0</v>
      </c>
      <c r="K25" s="60">
        <f>SUMIFS('Buildings Raw'!$D$7:$D$5471,'Buildings Raw'!$B$7:$B$5471,$A25,'Buildings Raw'!$I$7:$I$5471,K$5) - 17665</f>
        <v>130029.31999999983</v>
      </c>
      <c r="L25" s="170">
        <f>SUMIFS('Buildings Raw'!$D$7:$D$5471,'Buildings Raw'!$B$7:$B$5471,$A25,'Buildings Raw'!$I$7:$I$5471,L$5)</f>
        <v>0</v>
      </c>
      <c r="M25" s="170">
        <f>SUMIFS('Buildings Raw'!$D$7:$D$5471,'Buildings Raw'!$B$7:$B$5471,$A25,'Buildings Raw'!$I$7:$I$5471,M$5)</f>
        <v>0</v>
      </c>
      <c r="N25" s="170">
        <f>SUMIFS('Buildings Raw'!$D$7:$D$5471,'Buildings Raw'!$B$7:$B$5471,$A25,'Buildings Raw'!$I$7:$I$5471,N$5)</f>
        <v>0</v>
      </c>
      <c r="O25" s="170">
        <f>SUMIFS('Buildings Raw'!$D$7:$D$5471,'Buildings Raw'!$B$7:$B$5471,$A25,'Buildings Raw'!$I$7:$I$5471,O$5)</f>
        <v>0</v>
      </c>
      <c r="P25" s="170">
        <f>SUMIFS('Buildings Raw'!$D$7:$D$5471,'Buildings Raw'!$B$7:$B$5471,$A25,'Buildings Raw'!$I$7:$I$5471,P$5)</f>
        <v>0</v>
      </c>
      <c r="Q25" s="170">
        <f>SUMIFS('Buildings Raw'!$D$7:$D$5471,'Buildings Raw'!$B$7:$B$5471,$A25,'Buildings Raw'!$I$7:$I$5471,Q$5)</f>
        <v>0</v>
      </c>
      <c r="R25" s="231"/>
      <c r="S25" s="170">
        <f t="shared" si="0"/>
        <v>270575.29999999976</v>
      </c>
      <c r="V25"/>
    </row>
    <row r="26" spans="1:22" s="157" customFormat="1" x14ac:dyDescent="0.35">
      <c r="A26" s="41" t="s">
        <v>1617</v>
      </c>
      <c r="B26" s="60">
        <f>SUMIFS('Buildings Raw'!$D$7:$D$5471,'Buildings Raw'!$B$7:$B$5471,$A26,'Buildings Raw'!$I$7:$I$5471,B$5) + 8730</f>
        <v>16263.740000000003</v>
      </c>
      <c r="C26" s="170">
        <f>SUMIFS('Buildings Raw'!$D$7:$D$5471,'Buildings Raw'!$B$7:$B$5471,$A26,'Buildings Raw'!$I$7:$I$5471,C$5)</f>
        <v>33705.680000000015</v>
      </c>
      <c r="D26" s="170">
        <f>SUMIFS('Buildings Raw'!$D$7:$D$5471,'Buildings Raw'!$B$7:$B$5471,$A26,'Buildings Raw'!$I$7:$I$5471,D$5)</f>
        <v>323.13</v>
      </c>
      <c r="E26" s="170">
        <f>SUMIFS('Buildings Raw'!$D$7:$D$5471,'Buildings Raw'!$B$7:$B$5471,$A26,'Buildings Raw'!$I$7:$I$5471,E$5)</f>
        <v>0</v>
      </c>
      <c r="F26" s="170">
        <f>SUMIFS('Buildings Raw'!$D$7:$D$5471,'Buildings Raw'!$B$7:$B$5471,$A26,'Buildings Raw'!$I$7:$I$5471,F$5)</f>
        <v>329.97999999999996</v>
      </c>
      <c r="G26" s="170">
        <f>SUMIFS('Buildings Raw'!$D$7:$D$5471,'Buildings Raw'!$B$7:$B$5471,$A26,'Buildings Raw'!$I$7:$I$5471,G$5)</f>
        <v>0</v>
      </c>
      <c r="H26" s="170">
        <f>SUMIFS('Buildings Raw'!$D$7:$D$5471,'Buildings Raw'!$B$7:$B$5471,$A26,'Buildings Raw'!$I$7:$I$5471,H$5)</f>
        <v>0</v>
      </c>
      <c r="I26" s="170">
        <f>SUMIFS('Buildings Raw'!$D$7:$D$5471,'Buildings Raw'!$B$7:$B$5471,$A26,'Buildings Raw'!$I$7:$I$5471,I$5)</f>
        <v>0</v>
      </c>
      <c r="J26" s="170">
        <f>SUMIFS('Buildings Raw'!$D$7:$D$5471,'Buildings Raw'!$B$7:$B$5471,$A26,'Buildings Raw'!$I$7:$I$5471,J$5)</f>
        <v>0</v>
      </c>
      <c r="K26" s="60">
        <f>SUMIFS('Buildings Raw'!$D$7:$D$5471,'Buildings Raw'!$B$7:$B$5471,$A26,'Buildings Raw'!$I$7:$I$5471,K$5) - 8730</f>
        <v>13761.210000000003</v>
      </c>
      <c r="L26" s="170">
        <f>SUMIFS('Buildings Raw'!$D$7:$D$5471,'Buildings Raw'!$B$7:$B$5471,$A26,'Buildings Raw'!$I$7:$I$5471,L$5)</f>
        <v>0</v>
      </c>
      <c r="M26" s="170">
        <f>SUMIFS('Buildings Raw'!$D$7:$D$5471,'Buildings Raw'!$B$7:$B$5471,$A26,'Buildings Raw'!$I$7:$I$5471,M$5)</f>
        <v>0</v>
      </c>
      <c r="N26" s="170">
        <f>SUMIFS('Buildings Raw'!$D$7:$D$5471,'Buildings Raw'!$B$7:$B$5471,$A26,'Buildings Raw'!$I$7:$I$5471,N$5)</f>
        <v>0</v>
      </c>
      <c r="O26" s="170">
        <f>SUMIFS('Buildings Raw'!$D$7:$D$5471,'Buildings Raw'!$B$7:$B$5471,$A26,'Buildings Raw'!$I$7:$I$5471,O$5)</f>
        <v>0</v>
      </c>
      <c r="P26" s="170">
        <f>SUMIFS('Buildings Raw'!$D$7:$D$5471,'Buildings Raw'!$B$7:$B$5471,$A26,'Buildings Raw'!$I$7:$I$5471,P$5)</f>
        <v>0</v>
      </c>
      <c r="Q26" s="170">
        <f>SUMIFS('Buildings Raw'!$D$7:$D$5471,'Buildings Raw'!$B$7:$B$5471,$A26,'Buildings Raw'!$I$7:$I$5471,Q$5)</f>
        <v>0</v>
      </c>
      <c r="R26" s="231"/>
      <c r="S26" s="170">
        <f t="shared" si="0"/>
        <v>64383.74000000002</v>
      </c>
      <c r="V26"/>
    </row>
    <row r="27" spans="1:22" x14ac:dyDescent="0.35">
      <c r="A27" s="2"/>
      <c r="B27" s="232"/>
      <c r="C27" s="232"/>
      <c r="D27" s="232"/>
      <c r="E27" s="232"/>
      <c r="F27" s="232"/>
      <c r="G27" s="232"/>
      <c r="H27" s="232"/>
      <c r="I27" s="232"/>
      <c r="J27" s="232"/>
      <c r="K27" s="232"/>
      <c r="L27" s="232"/>
      <c r="M27" s="232"/>
      <c r="N27" s="232"/>
      <c r="O27" s="232"/>
      <c r="P27" s="232"/>
      <c r="Q27" s="232"/>
      <c r="R27" s="231"/>
      <c r="S27" s="232"/>
    </row>
    <row r="28" spans="1:22" x14ac:dyDescent="0.35">
      <c r="A28" s="41" t="s">
        <v>2330</v>
      </c>
      <c r="B28" s="170">
        <f t="shared" ref="B28:Q28" si="1">SUM(B6:B26)</f>
        <v>618879.15000000014</v>
      </c>
      <c r="C28" s="170">
        <f t="shared" si="1"/>
        <v>684926.47</v>
      </c>
      <c r="D28" s="170">
        <f t="shared" si="1"/>
        <v>3999.89</v>
      </c>
      <c r="E28" s="170">
        <f t="shared" si="1"/>
        <v>21839.9</v>
      </c>
      <c r="F28" s="170">
        <f t="shared" si="1"/>
        <v>22299.489999999998</v>
      </c>
      <c r="G28" s="170">
        <f t="shared" si="1"/>
        <v>1463.86</v>
      </c>
      <c r="H28" s="170">
        <f t="shared" si="1"/>
        <v>4970.0399999999981</v>
      </c>
      <c r="I28" s="170">
        <f t="shared" si="1"/>
        <v>4253.7900000000009</v>
      </c>
      <c r="J28" s="170">
        <f t="shared" si="1"/>
        <v>424.33000000000004</v>
      </c>
      <c r="K28" s="170">
        <f t="shared" si="1"/>
        <v>212815.11999999976</v>
      </c>
      <c r="L28" s="170">
        <f t="shared" si="1"/>
        <v>5649.93</v>
      </c>
      <c r="M28" s="170">
        <f t="shared" si="1"/>
        <v>149.82</v>
      </c>
      <c r="N28" s="170">
        <f t="shared" si="1"/>
        <v>85.42</v>
      </c>
      <c r="O28" s="170">
        <f t="shared" si="1"/>
        <v>3071.8099999999995</v>
      </c>
      <c r="P28" s="170">
        <f t="shared" si="1"/>
        <v>9564.5300000000007</v>
      </c>
      <c r="Q28" s="170">
        <f t="shared" si="1"/>
        <v>1242.22</v>
      </c>
      <c r="R28" s="231"/>
      <c r="S28" s="170">
        <f>SUM(S6:S26)</f>
        <v>1595635.7699999996</v>
      </c>
    </row>
    <row r="30" spans="1:22" x14ac:dyDescent="0.35">
      <c r="A30" s="46" t="s">
        <v>2499</v>
      </c>
    </row>
    <row r="31" spans="1:22" x14ac:dyDescent="0.35">
      <c r="A31" s="42" t="s">
        <v>1</v>
      </c>
      <c r="B31" s="41" t="s">
        <v>1973</v>
      </c>
      <c r="C31" s="41" t="s">
        <v>1972</v>
      </c>
      <c r="D31" s="41" t="s">
        <v>1971</v>
      </c>
      <c r="E31" s="41" t="s">
        <v>1970</v>
      </c>
      <c r="F31" s="41" t="s">
        <v>2498</v>
      </c>
    </row>
    <row r="32" spans="1:22" x14ac:dyDescent="0.35">
      <c r="A32" s="41" t="str">
        <f t="shared" ref="A32:C49" si="2">A6</f>
        <v>McAllister (Hugh N)</v>
      </c>
      <c r="B32" s="60">
        <f t="shared" si="2"/>
        <v>36926.530000000013</v>
      </c>
      <c r="C32" s="60">
        <f t="shared" si="2"/>
        <v>22756.34</v>
      </c>
      <c r="D32" s="60">
        <f t="shared" ref="D32:D49" si="3">S6</f>
        <v>59848.000000000007</v>
      </c>
      <c r="E32" s="170">
        <f xml:space="preserve"> B32 / (1 - C32 / D32)</f>
        <v>59581.560044495192</v>
      </c>
      <c r="F32" s="225">
        <f xml:space="preserve"> B32 / (D32 - C32)</f>
        <v>0.99554805581632122</v>
      </c>
    </row>
    <row r="33" spans="1:9" x14ac:dyDescent="0.35">
      <c r="A33" s="41" t="str">
        <f t="shared" si="2"/>
        <v>Spruce Cottage</v>
      </c>
      <c r="B33" s="60">
        <f t="shared" si="2"/>
        <v>2980.2899999999995</v>
      </c>
      <c r="C33" s="60">
        <f t="shared" si="2"/>
        <v>2016.31</v>
      </c>
      <c r="D33" s="60">
        <f t="shared" si="3"/>
        <v>4996.5999999999995</v>
      </c>
      <c r="E33" s="170">
        <f t="shared" ref="E33:E52" si="4" xml:space="preserve"> B33 / (1 - C33 / D33)</f>
        <v>4996.6000000000004</v>
      </c>
      <c r="F33" s="225">
        <f t="shared" ref="F33:F52" si="5" xml:space="preserve"> B33 / (D33 - C33)</f>
        <v>1</v>
      </c>
    </row>
    <row r="34" spans="1:9" x14ac:dyDescent="0.35">
      <c r="A34" s="41" t="str">
        <f t="shared" si="2"/>
        <v>Joab L Thomas Building</v>
      </c>
      <c r="B34" s="60">
        <f t="shared" si="2"/>
        <v>28425.480000000007</v>
      </c>
      <c r="C34" s="60">
        <f t="shared" si="2"/>
        <v>72743.119999999981</v>
      </c>
      <c r="D34" s="60">
        <f t="shared" si="3"/>
        <v>108306.70999999998</v>
      </c>
      <c r="E34" s="170">
        <f t="shared" si="4"/>
        <v>86568.03823716336</v>
      </c>
      <c r="F34" s="225">
        <f t="shared" si="5"/>
        <v>0.79928601133912547</v>
      </c>
    </row>
    <row r="35" spans="1:9" x14ac:dyDescent="0.35">
      <c r="A35" s="41" t="str">
        <f t="shared" si="2"/>
        <v>Chemistry Building</v>
      </c>
      <c r="B35" s="60">
        <f t="shared" si="2"/>
        <v>106107.07999999987</v>
      </c>
      <c r="C35" s="60">
        <f t="shared" si="2"/>
        <v>63038.869999999981</v>
      </c>
      <c r="D35" s="60">
        <f t="shared" si="3"/>
        <v>169314.27999999982</v>
      </c>
      <c r="E35" s="170">
        <f t="shared" si="4"/>
        <v>169046.10250953052</v>
      </c>
      <c r="F35" s="225">
        <f t="shared" si="5"/>
        <v>0.99841609644225349</v>
      </c>
    </row>
    <row r="36" spans="1:9" x14ac:dyDescent="0.35">
      <c r="A36" s="41" t="str">
        <f t="shared" si="2"/>
        <v>Ritenour Building (Dr Joseph P)</v>
      </c>
      <c r="B36" s="60">
        <f t="shared" si="2"/>
        <v>14246.600000000004</v>
      </c>
      <c r="C36" s="60">
        <f t="shared" si="2"/>
        <v>15152.529999999995</v>
      </c>
      <c r="D36" s="60">
        <f t="shared" si="3"/>
        <v>40629.230000000003</v>
      </c>
      <c r="E36" s="170">
        <f t="shared" si="4"/>
        <v>22719.912238162713</v>
      </c>
      <c r="F36" s="225">
        <f t="shared" si="5"/>
        <v>0.55920115242554957</v>
      </c>
    </row>
    <row r="37" spans="1:9" x14ac:dyDescent="0.35">
      <c r="A37" s="41" t="str">
        <f t="shared" si="2"/>
        <v>Botany Greenhouse</v>
      </c>
      <c r="B37" s="60">
        <f t="shared" si="2"/>
        <v>5693.869999999999</v>
      </c>
      <c r="C37" s="60">
        <f t="shared" si="2"/>
        <v>970.17</v>
      </c>
      <c r="D37" s="60">
        <f t="shared" si="3"/>
        <v>6664.0399999999991</v>
      </c>
      <c r="E37" s="170">
        <f t="shared" si="4"/>
        <v>6664.0399999999991</v>
      </c>
      <c r="F37" s="225">
        <f t="shared" si="5"/>
        <v>1</v>
      </c>
    </row>
    <row r="38" spans="1:9" x14ac:dyDescent="0.35">
      <c r="A38" s="41" t="str">
        <f t="shared" si="2"/>
        <v>Frear North Building (Dr William)</v>
      </c>
      <c r="B38" s="60">
        <f t="shared" si="2"/>
        <v>37687.76999999999</v>
      </c>
      <c r="C38" s="60">
        <f t="shared" si="2"/>
        <v>23438.160000000003</v>
      </c>
      <c r="D38" s="60">
        <f t="shared" si="3"/>
        <v>61314.05999999999</v>
      </c>
      <c r="E38" s="170">
        <f t="shared" si="4"/>
        <v>61009.512408845731</v>
      </c>
      <c r="F38" s="225">
        <f t="shared" si="5"/>
        <v>0.99503298931510542</v>
      </c>
    </row>
    <row r="39" spans="1:9" x14ac:dyDescent="0.35">
      <c r="A39" s="41" t="str">
        <f t="shared" si="2"/>
        <v>Osmond Laboratory (I Thornton)</v>
      </c>
      <c r="B39" s="60">
        <f t="shared" si="2"/>
        <v>68691.260000000009</v>
      </c>
      <c r="C39" s="60">
        <f t="shared" si="2"/>
        <v>51539.929999999993</v>
      </c>
      <c r="D39" s="60">
        <f t="shared" si="3"/>
        <v>120509.19</v>
      </c>
      <c r="E39" s="170">
        <f t="shared" si="4"/>
        <v>120023.44381655539</v>
      </c>
      <c r="F39" s="225">
        <f t="shared" si="5"/>
        <v>0.99596921875049838</v>
      </c>
    </row>
    <row r="40" spans="1:9" x14ac:dyDescent="0.35">
      <c r="A40" s="41" t="str">
        <f t="shared" si="2"/>
        <v>Pond Laboratories (George Gilbert)</v>
      </c>
      <c r="B40" s="60">
        <f t="shared" si="2"/>
        <v>4427.8900000000003</v>
      </c>
      <c r="C40" s="60">
        <f t="shared" si="2"/>
        <v>15174.899999999998</v>
      </c>
      <c r="D40" s="60">
        <f t="shared" si="3"/>
        <v>37040.089999999997</v>
      </c>
      <c r="E40" s="170">
        <f t="shared" si="4"/>
        <v>7500.9384373106295</v>
      </c>
      <c r="F40" s="225">
        <f t="shared" si="5"/>
        <v>0.20250864501977803</v>
      </c>
    </row>
    <row r="41" spans="1:9" x14ac:dyDescent="0.35">
      <c r="A41" s="41" t="str">
        <f t="shared" si="2"/>
        <v>Whitmore Laboratory (Frank C)</v>
      </c>
      <c r="B41" s="60">
        <f t="shared" si="2"/>
        <v>54402.160000000033</v>
      </c>
      <c r="C41" s="60">
        <f t="shared" si="2"/>
        <v>28095.769999999997</v>
      </c>
      <c r="D41" s="60">
        <f t="shared" si="3"/>
        <v>82759.330000000016</v>
      </c>
      <c r="E41" s="170">
        <f t="shared" si="4"/>
        <v>82363.576615807717</v>
      </c>
      <c r="F41" s="225">
        <f t="shared" si="5"/>
        <v>0.99521802092655531</v>
      </c>
    </row>
    <row r="42" spans="1:9" x14ac:dyDescent="0.35">
      <c r="A42" s="41" t="str">
        <f t="shared" si="2"/>
        <v>Mueller Laboratory (Erwin W)</v>
      </c>
      <c r="B42" s="60">
        <f t="shared" si="2"/>
        <v>48342.030000000035</v>
      </c>
      <c r="C42" s="60">
        <f t="shared" si="2"/>
        <v>23888.950000000008</v>
      </c>
      <c r="D42" s="60">
        <f t="shared" si="3"/>
        <v>74899.040000000037</v>
      </c>
      <c r="E42" s="170">
        <f t="shared" si="4"/>
        <v>70981.47912797649</v>
      </c>
      <c r="F42" s="225">
        <f t="shared" si="5"/>
        <v>0.94769544613624501</v>
      </c>
    </row>
    <row r="43" spans="1:9" x14ac:dyDescent="0.35">
      <c r="A43" s="41" t="str">
        <f t="shared" si="2"/>
        <v>South Frear Building (William) (Life Science II)</v>
      </c>
      <c r="B43" s="60">
        <f t="shared" si="2"/>
        <v>46454.05999999999</v>
      </c>
      <c r="C43" s="60">
        <f t="shared" si="2"/>
        <v>28745.03</v>
      </c>
      <c r="D43" s="60">
        <f t="shared" si="3"/>
        <v>81037.37</v>
      </c>
      <c r="E43" s="170">
        <f t="shared" si="4"/>
        <v>71989.795220909975</v>
      </c>
      <c r="F43" s="225">
        <f t="shared" si="5"/>
        <v>0.88835305515109853</v>
      </c>
    </row>
    <row r="44" spans="1:9" x14ac:dyDescent="0.35">
      <c r="A44" s="41" t="str">
        <f t="shared" si="2"/>
        <v>Althouse Laboratory (Paul M)</v>
      </c>
      <c r="B44" s="60">
        <f t="shared" si="2"/>
        <v>31005.930000000015</v>
      </c>
      <c r="C44" s="60">
        <f t="shared" si="2"/>
        <v>13671.300000000001</v>
      </c>
      <c r="D44" s="60">
        <f t="shared" si="3"/>
        <v>47493.220000000016</v>
      </c>
      <c r="E44" s="170">
        <f t="shared" si="4"/>
        <v>43538.966882855864</v>
      </c>
      <c r="F44" s="225">
        <f t="shared" si="5"/>
        <v>0.91674068178270196</v>
      </c>
      <c r="I44" s="157"/>
    </row>
    <row r="45" spans="1:9" x14ac:dyDescent="0.35">
      <c r="A45" s="41" t="str">
        <f t="shared" si="2"/>
        <v>Davey Laboratory (Wheeler P)</v>
      </c>
      <c r="B45" s="60">
        <f t="shared" si="2"/>
        <v>64223.00000000008</v>
      </c>
      <c r="C45" s="60">
        <f t="shared" si="2"/>
        <v>52267.610000000008</v>
      </c>
      <c r="D45" s="60">
        <f t="shared" si="3"/>
        <v>134023.83000000007</v>
      </c>
      <c r="E45" s="170">
        <f t="shared" si="4"/>
        <v>105281.43833080845</v>
      </c>
      <c r="F45" s="225">
        <f t="shared" si="5"/>
        <v>0.78554267797606148</v>
      </c>
      <c r="I45" s="157"/>
    </row>
    <row r="46" spans="1:9" x14ac:dyDescent="0.35">
      <c r="A46" s="41" t="str">
        <f t="shared" si="2"/>
        <v>Chemical Storage I (Farm No 13)</v>
      </c>
      <c r="B46" s="60">
        <f t="shared" si="2"/>
        <v>1830.6200000000001</v>
      </c>
      <c r="C46" s="60">
        <f t="shared" si="2"/>
        <v>71.040000000000006</v>
      </c>
      <c r="D46" s="60">
        <f t="shared" si="3"/>
        <v>7701.41</v>
      </c>
      <c r="E46" s="170">
        <f t="shared" si="4"/>
        <v>1847.6633733619733</v>
      </c>
      <c r="F46" s="225">
        <f t="shared" si="5"/>
        <v>0.23991235025300217</v>
      </c>
    </row>
    <row r="47" spans="1:9" x14ac:dyDescent="0.35">
      <c r="A47" s="41" t="str">
        <f t="shared" si="2"/>
        <v>Pine Cottage</v>
      </c>
      <c r="B47" s="60">
        <f t="shared" si="2"/>
        <v>2416.17</v>
      </c>
      <c r="C47" s="60">
        <f t="shared" si="2"/>
        <v>2094</v>
      </c>
      <c r="D47" s="60">
        <f t="shared" si="3"/>
        <v>4510.17</v>
      </c>
      <c r="E47" s="170">
        <f t="shared" si="4"/>
        <v>4510.17</v>
      </c>
      <c r="F47" s="225">
        <f t="shared" si="5"/>
        <v>1</v>
      </c>
    </row>
    <row r="48" spans="1:9" x14ac:dyDescent="0.35">
      <c r="A48" s="41" t="str">
        <f t="shared" si="2"/>
        <v>Forum Building</v>
      </c>
      <c r="B48" s="60">
        <f t="shared" si="2"/>
        <v>311.54000000000002</v>
      </c>
      <c r="C48" s="60">
        <f t="shared" si="2"/>
        <v>25007.700000000008</v>
      </c>
      <c r="D48" s="60">
        <f t="shared" si="3"/>
        <v>27004.110000000008</v>
      </c>
      <c r="E48" s="170">
        <f t="shared" si="4"/>
        <v>4213.9943345304828</v>
      </c>
      <c r="F48" s="225">
        <f t="shared" si="5"/>
        <v>0.15605010994735552</v>
      </c>
    </row>
    <row r="49" spans="1:6" x14ac:dyDescent="0.35">
      <c r="A49" s="41" t="str">
        <f t="shared" si="2"/>
        <v>Guion S. Bluford Building (230 Building)</v>
      </c>
      <c r="B49" s="60">
        <f t="shared" si="2"/>
        <v>1928.1299999999999</v>
      </c>
      <c r="C49" s="60">
        <f t="shared" si="2"/>
        <v>22359.51</v>
      </c>
      <c r="D49" s="60">
        <f t="shared" si="3"/>
        <v>52513.19</v>
      </c>
      <c r="E49" s="170">
        <f t="shared" si="4"/>
        <v>3357.8739654562887</v>
      </c>
      <c r="F49" s="225">
        <f t="shared" si="5"/>
        <v>6.3943439076092859E-2</v>
      </c>
    </row>
    <row r="50" spans="1:6" x14ac:dyDescent="0.35">
      <c r="A50" s="41" t="s">
        <v>2623</v>
      </c>
      <c r="B50" s="60">
        <f t="shared" ref="B50:C52" si="6">B24</f>
        <v>28850</v>
      </c>
      <c r="C50" s="60">
        <f t="shared" si="6"/>
        <v>66338.439999999988</v>
      </c>
      <c r="D50" s="60">
        <f t="shared" ref="D50:D52" si="7">S24</f>
        <v>140112.85999999993</v>
      </c>
      <c r="E50" s="170">
        <f t="shared" si="4"/>
        <v>54792.108308001625</v>
      </c>
      <c r="F50" s="225">
        <f t="shared" si="5"/>
        <v>0.39105695442946248</v>
      </c>
    </row>
    <row r="51" spans="1:6" x14ac:dyDescent="0.35">
      <c r="A51" s="41" t="s">
        <v>2740</v>
      </c>
      <c r="B51" s="60">
        <f t="shared" si="6"/>
        <v>17665</v>
      </c>
      <c r="C51" s="60">
        <f t="shared" si="6"/>
        <v>121851.10999999994</v>
      </c>
      <c r="D51" s="60">
        <f t="shared" si="7"/>
        <v>270575.29999999976</v>
      </c>
      <c r="E51" s="170">
        <f t="shared" si="4"/>
        <v>32138.098546712557</v>
      </c>
      <c r="F51" s="225">
        <f t="shared" si="5"/>
        <v>0.11877691181239595</v>
      </c>
    </row>
    <row r="52" spans="1:6" x14ac:dyDescent="0.35">
      <c r="A52" s="41" t="s">
        <v>1617</v>
      </c>
      <c r="B52" s="60">
        <f t="shared" si="6"/>
        <v>16263.740000000003</v>
      </c>
      <c r="C52" s="60">
        <f t="shared" si="6"/>
        <v>33705.680000000015</v>
      </c>
      <c r="D52" s="60">
        <f t="shared" si="7"/>
        <v>64383.74000000002</v>
      </c>
      <c r="E52" s="170">
        <f t="shared" si="4"/>
        <v>34132.549697979615</v>
      </c>
      <c r="F52" s="225">
        <f t="shared" si="5"/>
        <v>0.53014238840396033</v>
      </c>
    </row>
  </sheetData>
  <mergeCells count="2">
    <mergeCell ref="A1:E1"/>
    <mergeCell ref="A2:E4"/>
  </mergeCells>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3"/>
  <sheetViews>
    <sheetView zoomScale="70" zoomScaleNormal="70" workbookViewId="0">
      <selection activeCell="F15" sqref="F15"/>
    </sheetView>
  </sheetViews>
  <sheetFormatPr defaultRowHeight="13" x14ac:dyDescent="0.35"/>
  <cols>
    <col min="1" max="1" width="18.7265625" style="186" customWidth="1"/>
    <col min="2" max="2" width="17" style="186" bestFit="1" customWidth="1"/>
    <col min="3" max="3" width="5" style="186" bestFit="1" customWidth="1"/>
    <col min="4" max="4" width="17" style="186" bestFit="1" customWidth="1"/>
    <col min="5" max="5" width="15.08984375" style="186" bestFit="1" customWidth="1"/>
    <col min="6" max="6" width="27.08984375" style="186" bestFit="1" customWidth="1"/>
    <col min="7" max="7" width="26.08984375" style="186" bestFit="1" customWidth="1"/>
    <col min="8" max="8" width="19" style="186" customWidth="1"/>
    <col min="9" max="9" width="12.54296875" style="186" bestFit="1" customWidth="1"/>
    <col min="10" max="11" width="13.1796875" style="186" customWidth="1"/>
    <col min="12" max="12" width="13.453125" style="186" bestFit="1" customWidth="1"/>
    <col min="13" max="13" width="4.54296875" style="186" customWidth="1"/>
    <col min="14" max="14" width="17.81640625" style="186" customWidth="1"/>
    <col min="15" max="15" width="13.90625" style="186" customWidth="1"/>
    <col min="16" max="16" width="9.90625" style="186" customWidth="1"/>
    <col min="17" max="17" width="23.81640625" style="186" customWidth="1"/>
    <col min="18" max="18" width="19.453125" style="186" customWidth="1"/>
    <col min="19" max="19" width="29.36328125" style="186" customWidth="1"/>
    <col min="20" max="16384" width="8.7265625" style="186"/>
  </cols>
  <sheetData>
    <row r="1" spans="1:24" ht="23.5" x14ac:dyDescent="0.35">
      <c r="A1" s="260" t="s">
        <v>2006</v>
      </c>
      <c r="B1" s="260"/>
      <c r="C1" s="260"/>
      <c r="D1" s="260"/>
      <c r="E1" s="260"/>
      <c r="F1" s="260"/>
      <c r="G1" s="260"/>
      <c r="H1" s="260"/>
      <c r="I1" s="260"/>
    </row>
    <row r="2" spans="1:24" ht="23" customHeight="1" x14ac:dyDescent="0.35">
      <c r="A2" s="270" t="s">
        <v>2513</v>
      </c>
      <c r="B2" s="270"/>
      <c r="C2" s="270"/>
      <c r="D2" s="270"/>
      <c r="E2" s="270"/>
      <c r="F2" s="270"/>
      <c r="G2" s="270"/>
      <c r="H2" s="270"/>
      <c r="I2" s="270"/>
      <c r="J2" s="187"/>
      <c r="K2" s="187"/>
      <c r="L2" s="187"/>
      <c r="M2" s="187"/>
      <c r="N2" s="187"/>
      <c r="O2" s="187"/>
      <c r="P2" s="187"/>
      <c r="Q2" s="187"/>
      <c r="R2" s="187"/>
      <c r="S2" s="187"/>
      <c r="T2" s="187"/>
      <c r="U2" s="187"/>
      <c r="V2" s="187"/>
      <c r="W2" s="187"/>
      <c r="X2" s="187"/>
    </row>
    <row r="3" spans="1:24" ht="23" customHeight="1" x14ac:dyDescent="0.35">
      <c r="A3" s="270"/>
      <c r="B3" s="270"/>
      <c r="C3" s="270"/>
      <c r="D3" s="270"/>
      <c r="E3" s="270"/>
      <c r="F3" s="270"/>
      <c r="G3" s="270"/>
      <c r="H3" s="270"/>
      <c r="I3" s="270"/>
      <c r="J3" s="187"/>
      <c r="K3" s="187"/>
      <c r="L3" s="187"/>
      <c r="M3" s="187"/>
      <c r="N3" s="187"/>
      <c r="O3" s="187"/>
      <c r="P3" s="187"/>
      <c r="Q3" s="187"/>
      <c r="R3" s="187"/>
      <c r="S3" s="187"/>
      <c r="T3" s="187"/>
      <c r="U3" s="187"/>
      <c r="V3" s="187"/>
      <c r="W3" s="187"/>
      <c r="X3" s="187"/>
    </row>
    <row r="4" spans="1:24" ht="23" customHeight="1" x14ac:dyDescent="0.35">
      <c r="A4" s="270"/>
      <c r="B4" s="270"/>
      <c r="C4" s="270"/>
      <c r="D4" s="270"/>
      <c r="E4" s="270"/>
      <c r="F4" s="270"/>
      <c r="G4" s="270"/>
      <c r="H4" s="270"/>
      <c r="I4" s="270"/>
      <c r="J4" s="187"/>
      <c r="K4" s="187"/>
      <c r="L4" s="187"/>
      <c r="M4" s="187"/>
      <c r="N4" s="187"/>
      <c r="O4" s="187"/>
      <c r="P4" s="187"/>
      <c r="Q4" s="187"/>
      <c r="R4" s="187"/>
      <c r="S4" s="187"/>
      <c r="T4" s="187"/>
      <c r="U4" s="187"/>
      <c r="V4" s="187"/>
      <c r="W4" s="187"/>
      <c r="X4" s="187"/>
    </row>
    <row r="5" spans="1:24" ht="14.5" customHeight="1" x14ac:dyDescent="0.35">
      <c r="A5" s="187"/>
      <c r="B5" s="187"/>
      <c r="C5" s="187"/>
      <c r="D5" s="187"/>
      <c r="E5" s="187"/>
      <c r="F5" s="187"/>
      <c r="G5" s="187"/>
      <c r="H5" s="187"/>
      <c r="I5" s="187"/>
      <c r="J5" s="187"/>
      <c r="K5" s="187"/>
      <c r="L5" s="187"/>
      <c r="M5" s="187"/>
      <c r="N5" s="187"/>
      <c r="O5" s="187"/>
      <c r="P5" s="187"/>
      <c r="Q5" s="187"/>
      <c r="R5" s="188"/>
      <c r="S5" s="187"/>
      <c r="T5" s="187"/>
      <c r="U5" s="187"/>
      <c r="V5" s="187"/>
      <c r="W5" s="187"/>
      <c r="X5" s="187"/>
    </row>
    <row r="6" spans="1:24" ht="14.5" x14ac:dyDescent="0.35">
      <c r="A6" s="246" t="s">
        <v>1999</v>
      </c>
      <c r="B6" s="267" t="s">
        <v>1959</v>
      </c>
      <c r="C6" s="169" t="s">
        <v>1992</v>
      </c>
      <c r="D6" s="169" t="s">
        <v>1994</v>
      </c>
      <c r="E6" s="189" t="s">
        <v>1974</v>
      </c>
      <c r="F6" s="190" t="s">
        <v>2007</v>
      </c>
      <c r="G6" s="169" t="s">
        <v>2011</v>
      </c>
      <c r="H6" s="169" t="s">
        <v>2012</v>
      </c>
      <c r="I6" s="187"/>
      <c r="J6" s="187"/>
      <c r="K6" s="246" t="s">
        <v>2510</v>
      </c>
      <c r="L6" s="246"/>
      <c r="M6" s="246"/>
      <c r="N6" s="246"/>
      <c r="O6" s="246"/>
      <c r="P6" s="187"/>
      <c r="Q6" s="246" t="s">
        <v>2000</v>
      </c>
      <c r="R6" s="246"/>
      <c r="S6" s="187"/>
      <c r="T6" s="187"/>
      <c r="U6" s="187"/>
      <c r="V6" s="187"/>
      <c r="W6" s="187"/>
      <c r="X6" s="187"/>
    </row>
    <row r="7" spans="1:24" ht="16.5" x14ac:dyDescent="0.35">
      <c r="A7" s="246"/>
      <c r="B7" s="267"/>
      <c r="C7" s="191" t="s">
        <v>2520</v>
      </c>
      <c r="D7" s="207">
        <v>5.4436140000000001E-2</v>
      </c>
      <c r="E7" s="193" t="s">
        <v>2521</v>
      </c>
      <c r="F7" s="194">
        <f xml:space="preserve"> D7 / $K$9 * $K$12 * $K$13 * R8</f>
        <v>0.10016249760000001</v>
      </c>
      <c r="G7" s="262">
        <f xml:space="preserve"> SUM(F7:F9)</f>
        <v>0.10016249770345365</v>
      </c>
      <c r="H7" s="261" t="s">
        <v>2522</v>
      </c>
      <c r="I7" s="187"/>
      <c r="J7" s="187"/>
      <c r="K7" s="166" t="s">
        <v>2517</v>
      </c>
      <c r="L7" s="166" t="s">
        <v>2008</v>
      </c>
      <c r="M7" s="214" t="s">
        <v>2518</v>
      </c>
      <c r="N7" s="166" t="s">
        <v>2010</v>
      </c>
      <c r="O7" s="166" t="s">
        <v>2009</v>
      </c>
      <c r="P7" s="187"/>
      <c r="Q7" s="169" t="s">
        <v>1992</v>
      </c>
      <c r="R7" s="195" t="s">
        <v>1993</v>
      </c>
      <c r="S7" s="187"/>
      <c r="T7" s="187"/>
      <c r="U7" s="187"/>
      <c r="V7" s="187"/>
      <c r="W7" s="187"/>
      <c r="X7" s="187"/>
    </row>
    <row r="8" spans="1:24" ht="16.5" x14ac:dyDescent="0.35">
      <c r="A8" s="246"/>
      <c r="B8" s="267"/>
      <c r="C8" s="191" t="s">
        <v>2523</v>
      </c>
      <c r="D8" s="208">
        <v>9.9999999999999995E-7</v>
      </c>
      <c r="E8" s="196" t="s">
        <v>2524</v>
      </c>
      <c r="F8" s="194">
        <f xml:space="preserve"> D8 / $K$8 / $N$10 * $K$11 * $K$12 * $K$13 * R9</f>
        <v>4.7196000000000007E-11</v>
      </c>
      <c r="G8" s="262"/>
      <c r="H8" s="261"/>
      <c r="I8" s="187"/>
      <c r="J8" s="187"/>
      <c r="K8" s="197">
        <v>1000000</v>
      </c>
      <c r="L8" s="168" t="s">
        <v>2538</v>
      </c>
      <c r="M8" s="198" t="s">
        <v>2518</v>
      </c>
      <c r="N8" s="197">
        <v>1</v>
      </c>
      <c r="O8" s="199" t="s">
        <v>2515</v>
      </c>
      <c r="P8" s="187"/>
      <c r="Q8" s="191" t="s">
        <v>2520</v>
      </c>
      <c r="R8" s="125">
        <v>1</v>
      </c>
      <c r="S8" s="187"/>
      <c r="T8" s="187"/>
      <c r="U8" s="187"/>
      <c r="V8" s="187"/>
      <c r="W8" s="187"/>
      <c r="X8" s="187"/>
    </row>
    <row r="9" spans="1:24" ht="16.5" x14ac:dyDescent="0.35">
      <c r="A9" s="246"/>
      <c r="B9" s="267"/>
      <c r="C9" s="191" t="s">
        <v>2525</v>
      </c>
      <c r="D9" s="208">
        <v>1.0000000000000001E-7</v>
      </c>
      <c r="E9" s="196" t="s">
        <v>2526</v>
      </c>
      <c r="F9" s="194">
        <f xml:space="preserve"> D9 / $K$8 / $N$10 * $K$11 * $K$12 * $K$13 * R10</f>
        <v>5.6257632000000004E-11</v>
      </c>
      <c r="G9" s="262"/>
      <c r="H9" s="261"/>
      <c r="I9" s="187"/>
      <c r="J9" s="187"/>
      <c r="K9" s="197">
        <v>1000</v>
      </c>
      <c r="L9" s="168" t="s">
        <v>2514</v>
      </c>
      <c r="M9" s="198" t="s">
        <v>2518</v>
      </c>
      <c r="N9" s="197">
        <v>1</v>
      </c>
      <c r="O9" s="199" t="s">
        <v>2515</v>
      </c>
      <c r="P9" s="187"/>
      <c r="Q9" s="191" t="s">
        <v>2523</v>
      </c>
      <c r="R9" s="125">
        <v>25</v>
      </c>
      <c r="S9" s="187"/>
      <c r="T9" s="187"/>
      <c r="U9" s="187"/>
      <c r="V9" s="187"/>
      <c r="W9" s="187"/>
      <c r="X9" s="187"/>
    </row>
    <row r="10" spans="1:24" ht="16.5" x14ac:dyDescent="0.35">
      <c r="A10" s="187"/>
      <c r="B10" s="200"/>
      <c r="C10" s="271" t="s">
        <v>2463</v>
      </c>
      <c r="D10" s="272"/>
      <c r="E10" s="272"/>
      <c r="F10" s="272"/>
      <c r="G10" s="272"/>
      <c r="H10" s="273"/>
      <c r="I10" s="187"/>
      <c r="J10" s="187"/>
      <c r="K10" s="197">
        <v>1</v>
      </c>
      <c r="L10" s="168" t="s">
        <v>1979</v>
      </c>
      <c r="M10" s="198" t="s">
        <v>2518</v>
      </c>
      <c r="N10" s="197">
        <v>1000000</v>
      </c>
      <c r="O10" s="199" t="s">
        <v>2540</v>
      </c>
      <c r="P10" s="187"/>
      <c r="Q10" s="191" t="s">
        <v>2525</v>
      </c>
      <c r="R10" s="125">
        <v>298</v>
      </c>
      <c r="S10" s="187"/>
      <c r="T10" s="187"/>
      <c r="U10" s="187"/>
      <c r="V10" s="187"/>
      <c r="W10" s="187"/>
      <c r="X10" s="187"/>
    </row>
    <row r="11" spans="1:24" ht="14.5" x14ac:dyDescent="0.35">
      <c r="A11" s="187"/>
      <c r="B11" s="187"/>
      <c r="C11" s="254" t="s">
        <v>2539</v>
      </c>
      <c r="D11" s="255"/>
      <c r="E11" s="255"/>
      <c r="F11" s="255"/>
      <c r="G11" s="255"/>
      <c r="H11" s="256"/>
      <c r="I11" s="187"/>
      <c r="J11" s="187"/>
      <c r="K11" s="197">
        <v>1026</v>
      </c>
      <c r="L11" s="168" t="s">
        <v>2540</v>
      </c>
      <c r="M11" s="198" t="s">
        <v>2518</v>
      </c>
      <c r="N11" s="197">
        <v>1</v>
      </c>
      <c r="O11" s="199" t="s">
        <v>2516</v>
      </c>
      <c r="P11" s="187"/>
      <c r="S11" s="187"/>
      <c r="T11" s="187"/>
      <c r="U11" s="187"/>
      <c r="V11" s="187"/>
      <c r="W11" s="187"/>
      <c r="X11" s="187"/>
    </row>
    <row r="12" spans="1:24" ht="14.5" x14ac:dyDescent="0.35">
      <c r="J12" s="187"/>
      <c r="K12" s="197">
        <v>1000</v>
      </c>
      <c r="L12" s="168" t="s">
        <v>2516</v>
      </c>
      <c r="M12" s="198" t="s">
        <v>2518</v>
      </c>
      <c r="N12" s="197">
        <v>1</v>
      </c>
      <c r="O12" s="199" t="s">
        <v>2519</v>
      </c>
      <c r="P12" s="187"/>
      <c r="Q12" s="187"/>
      <c r="R12" s="187"/>
      <c r="S12" s="187"/>
      <c r="T12" s="187"/>
      <c r="U12" s="187"/>
      <c r="V12" s="187"/>
      <c r="W12" s="187"/>
      <c r="X12" s="187"/>
    </row>
    <row r="13" spans="1:24" ht="14.5" x14ac:dyDescent="0.35">
      <c r="J13" s="187"/>
      <c r="K13" s="185">
        <v>1.84</v>
      </c>
      <c r="L13" s="168" t="s">
        <v>2519</v>
      </c>
      <c r="M13" s="198" t="s">
        <v>2518</v>
      </c>
      <c r="N13" s="185">
        <v>1</v>
      </c>
      <c r="O13" s="199" t="s">
        <v>1975</v>
      </c>
      <c r="P13" s="187"/>
      <c r="Q13" s="187"/>
      <c r="R13" s="187"/>
      <c r="S13" s="187"/>
      <c r="T13" s="187"/>
      <c r="U13" s="187"/>
      <c r="V13" s="187"/>
      <c r="W13" s="187"/>
      <c r="X13" s="187"/>
    </row>
    <row r="14" spans="1:24" ht="14.5" x14ac:dyDescent="0.35">
      <c r="J14" s="187"/>
      <c r="K14" s="187"/>
      <c r="L14" s="187"/>
      <c r="M14" s="187"/>
      <c r="N14" s="187"/>
      <c r="O14" s="187"/>
      <c r="P14" s="187"/>
      <c r="Q14" s="187"/>
      <c r="R14" s="187"/>
      <c r="S14" s="187"/>
      <c r="T14" s="187"/>
      <c r="U14" s="187"/>
      <c r="V14" s="187"/>
      <c r="W14" s="187"/>
      <c r="X14" s="187"/>
    </row>
    <row r="15" spans="1:24" ht="14.5" x14ac:dyDescent="0.35">
      <c r="A15" s="246" t="s">
        <v>1998</v>
      </c>
      <c r="B15" s="267" t="s">
        <v>2003</v>
      </c>
      <c r="C15" s="169" t="s">
        <v>1992</v>
      </c>
      <c r="D15" s="169" t="s">
        <v>1994</v>
      </c>
      <c r="E15" s="189" t="s">
        <v>1974</v>
      </c>
      <c r="F15" s="190" t="s">
        <v>2007</v>
      </c>
      <c r="G15" s="169" t="s">
        <v>2011</v>
      </c>
      <c r="H15" s="169" t="s">
        <v>2012</v>
      </c>
      <c r="I15" s="187"/>
      <c r="J15" s="187"/>
      <c r="K15" s="246" t="s">
        <v>2511</v>
      </c>
      <c r="L15" s="246"/>
      <c r="M15" s="246"/>
      <c r="N15" s="246"/>
      <c r="O15" s="246"/>
      <c r="P15" s="187"/>
      <c r="S15" s="187"/>
      <c r="T15" s="187"/>
      <c r="U15" s="187"/>
      <c r="V15" s="187"/>
      <c r="W15" s="187"/>
      <c r="X15" s="187"/>
    </row>
    <row r="16" spans="1:24" ht="16.5" x14ac:dyDescent="0.35">
      <c r="A16" s="246"/>
      <c r="B16" s="267"/>
      <c r="C16" s="191" t="s">
        <v>2520</v>
      </c>
      <c r="D16" s="201">
        <v>1067.7</v>
      </c>
      <c r="E16" s="193" t="s">
        <v>2527</v>
      </c>
      <c r="F16" s="194">
        <f xml:space="preserve"> D16 / $N$17 / $K$18 * R8</f>
        <v>4.8430114940443259E-4</v>
      </c>
      <c r="G16" s="262">
        <f xml:space="preserve"> SUM(F16:F18)</f>
        <v>4.8731618147345129E-4</v>
      </c>
      <c r="H16" s="261" t="s">
        <v>2528</v>
      </c>
      <c r="I16" s="187"/>
      <c r="J16" s="187"/>
      <c r="K16" s="166" t="s">
        <v>2517</v>
      </c>
      <c r="L16" s="166" t="s">
        <v>2008</v>
      </c>
      <c r="M16" s="214" t="s">
        <v>2518</v>
      </c>
      <c r="N16" s="166" t="s">
        <v>2010</v>
      </c>
      <c r="O16" s="166" t="s">
        <v>2009</v>
      </c>
      <c r="P16" s="187"/>
      <c r="S16" s="187"/>
      <c r="T16" s="187"/>
      <c r="U16" s="187"/>
      <c r="V16" s="187"/>
      <c r="W16" s="187"/>
      <c r="X16" s="187"/>
    </row>
    <row r="17" spans="1:24" ht="16.5" x14ac:dyDescent="0.35">
      <c r="A17" s="246"/>
      <c r="B17" s="267"/>
      <c r="C17" s="191" t="s">
        <v>2523</v>
      </c>
      <c r="D17" s="12">
        <v>9.9000000000000005E-2</v>
      </c>
      <c r="E17" s="196" t="s">
        <v>2529</v>
      </c>
      <c r="F17" s="194">
        <f xml:space="preserve"> D17 / $N$17 / $K$18 * R9</f>
        <v>1.1226424508532083E-6</v>
      </c>
      <c r="G17" s="262"/>
      <c r="H17" s="261"/>
      <c r="I17" s="187"/>
      <c r="J17" s="187"/>
      <c r="K17" s="197">
        <v>1</v>
      </c>
      <c r="L17" s="168" t="s">
        <v>2541</v>
      </c>
      <c r="M17" s="198" t="s">
        <v>2518</v>
      </c>
      <c r="N17" s="197">
        <v>1000</v>
      </c>
      <c r="O17" s="199" t="s">
        <v>1976</v>
      </c>
      <c r="P17" s="187"/>
      <c r="S17" s="187"/>
      <c r="T17" s="187"/>
      <c r="U17" s="187"/>
      <c r="V17" s="187"/>
      <c r="W17" s="187"/>
      <c r="X17" s="187"/>
    </row>
    <row r="18" spans="1:24" ht="16.5" x14ac:dyDescent="0.35">
      <c r="A18" s="246"/>
      <c r="B18" s="267"/>
      <c r="C18" s="191" t="s">
        <v>2525</v>
      </c>
      <c r="D18" s="12">
        <v>1.4E-2</v>
      </c>
      <c r="E18" s="196" t="s">
        <v>2530</v>
      </c>
      <c r="F18" s="194">
        <f xml:space="preserve"> D18 / $N$17 / $K$18 * R10</f>
        <v>1.892389618165489E-6</v>
      </c>
      <c r="G18" s="262"/>
      <c r="H18" s="261"/>
      <c r="I18" s="187"/>
      <c r="J18" s="187"/>
      <c r="K18" s="197">
        <v>2204.62</v>
      </c>
      <c r="L18" s="168" t="s">
        <v>2542</v>
      </c>
      <c r="M18" s="198" t="s">
        <v>2518</v>
      </c>
      <c r="N18" s="197">
        <v>1</v>
      </c>
      <c r="O18" s="199" t="s">
        <v>2515</v>
      </c>
      <c r="P18" s="187"/>
      <c r="S18" s="187"/>
      <c r="T18" s="187"/>
      <c r="U18" s="187"/>
      <c r="V18" s="187"/>
      <c r="W18" s="187"/>
      <c r="X18" s="187"/>
    </row>
    <row r="19" spans="1:24" ht="14.5" x14ac:dyDescent="0.35">
      <c r="A19" s="187"/>
      <c r="B19" s="200"/>
      <c r="C19" s="274" t="s">
        <v>2004</v>
      </c>
      <c r="D19" s="274"/>
      <c r="E19" s="274"/>
      <c r="F19" s="274"/>
      <c r="G19" s="274"/>
      <c r="H19" s="274"/>
      <c r="I19" s="187"/>
      <c r="J19" s="187"/>
      <c r="K19" s="187"/>
      <c r="L19" s="187"/>
      <c r="M19" s="187"/>
      <c r="N19" s="187"/>
      <c r="O19" s="187"/>
      <c r="P19" s="187"/>
      <c r="S19" s="187"/>
      <c r="T19" s="187"/>
      <c r="U19" s="187"/>
      <c r="V19" s="187"/>
      <c r="W19" s="187"/>
      <c r="X19" s="187"/>
    </row>
    <row r="20" spans="1:24" ht="14.5" x14ac:dyDescent="0.35">
      <c r="A20" s="187"/>
      <c r="B20" s="187"/>
      <c r="C20" s="187"/>
      <c r="D20" s="187"/>
      <c r="E20" s="187"/>
      <c r="F20" s="187"/>
      <c r="G20" s="187"/>
      <c r="H20" s="187"/>
      <c r="I20" s="187"/>
      <c r="J20" s="187"/>
      <c r="K20" s="187"/>
      <c r="L20" s="187"/>
      <c r="M20" s="187"/>
      <c r="N20" s="187"/>
      <c r="O20" s="187"/>
      <c r="P20" s="187"/>
      <c r="Q20" s="187"/>
      <c r="R20" s="187"/>
      <c r="S20" s="187"/>
      <c r="T20" s="187"/>
      <c r="U20" s="187"/>
      <c r="V20" s="187"/>
      <c r="W20" s="187"/>
      <c r="X20" s="187"/>
    </row>
    <row r="21" spans="1:24" ht="14.5" x14ac:dyDescent="0.35">
      <c r="A21" s="246" t="s">
        <v>2018</v>
      </c>
      <c r="B21" s="268" t="s">
        <v>2021</v>
      </c>
      <c r="C21" s="169" t="s">
        <v>1992</v>
      </c>
      <c r="D21" s="169" t="s">
        <v>1994</v>
      </c>
      <c r="E21" s="189" t="s">
        <v>1974</v>
      </c>
      <c r="F21" s="190" t="s">
        <v>2007</v>
      </c>
      <c r="G21" s="169" t="s">
        <v>2011</v>
      </c>
      <c r="H21" s="169" t="s">
        <v>2012</v>
      </c>
      <c r="I21" s="187"/>
      <c r="J21" s="187"/>
      <c r="K21" s="246" t="s">
        <v>2512</v>
      </c>
      <c r="L21" s="246"/>
      <c r="M21" s="246"/>
      <c r="N21" s="246"/>
      <c r="O21" s="246"/>
      <c r="P21" s="187"/>
      <c r="Q21" s="187"/>
      <c r="R21" s="187"/>
      <c r="S21" s="187"/>
      <c r="T21" s="187"/>
      <c r="U21" s="187"/>
      <c r="V21" s="187"/>
      <c r="W21" s="187"/>
      <c r="X21" s="187"/>
    </row>
    <row r="22" spans="1:24" ht="16.5" x14ac:dyDescent="0.35">
      <c r="A22" s="246"/>
      <c r="B22" s="268"/>
      <c r="C22" s="191" t="s">
        <v>2520</v>
      </c>
      <c r="D22" s="201">
        <v>1067.7</v>
      </c>
      <c r="E22" s="193" t="s">
        <v>2527</v>
      </c>
      <c r="F22" s="194">
        <f xml:space="preserve"> D22 / $N$23 / $K$24 * $K$25 * R8</f>
        <v>2.4215057470221629E-4</v>
      </c>
      <c r="G22" s="262">
        <f xml:space="preserve"> SUM(F22:F24)</f>
        <v>2.4365809073672565E-4</v>
      </c>
      <c r="H22" s="261" t="s">
        <v>2531</v>
      </c>
      <c r="I22" s="187"/>
      <c r="J22" s="187"/>
      <c r="K22" s="166" t="s">
        <v>2517</v>
      </c>
      <c r="L22" s="166" t="s">
        <v>2008</v>
      </c>
      <c r="M22" s="214" t="s">
        <v>2518</v>
      </c>
      <c r="N22" s="166" t="s">
        <v>2010</v>
      </c>
      <c r="O22" s="166" t="s">
        <v>2009</v>
      </c>
      <c r="P22" s="187"/>
      <c r="Q22" s="187"/>
      <c r="R22" s="187"/>
      <c r="S22" s="187"/>
      <c r="T22" s="187"/>
      <c r="U22" s="187"/>
      <c r="V22" s="187"/>
      <c r="W22" s="187"/>
      <c r="X22" s="187"/>
    </row>
    <row r="23" spans="1:24" ht="16.5" x14ac:dyDescent="0.35">
      <c r="A23" s="246"/>
      <c r="B23" s="268"/>
      <c r="C23" s="191" t="s">
        <v>2523</v>
      </c>
      <c r="D23" s="12">
        <v>9.9000000000000005E-2</v>
      </c>
      <c r="E23" s="196" t="s">
        <v>2529</v>
      </c>
      <c r="F23" s="194">
        <f xml:space="preserve"> D23 / $N$23 / $K$24 * $K$25 * R9</f>
        <v>5.6132122542660417E-7</v>
      </c>
      <c r="G23" s="262"/>
      <c r="H23" s="261"/>
      <c r="I23" s="187"/>
      <c r="J23" s="187"/>
      <c r="K23" s="197">
        <v>1</v>
      </c>
      <c r="L23" s="168" t="s">
        <v>2541</v>
      </c>
      <c r="M23" s="198" t="s">
        <v>2518</v>
      </c>
      <c r="N23" s="197">
        <v>1000</v>
      </c>
      <c r="O23" s="199" t="s">
        <v>1976</v>
      </c>
      <c r="P23" s="187"/>
      <c r="Q23" s="187"/>
      <c r="R23" s="187"/>
      <c r="S23" s="187"/>
      <c r="T23" s="187"/>
      <c r="U23" s="187"/>
      <c r="V23" s="187"/>
      <c r="W23" s="187"/>
      <c r="X23" s="187"/>
    </row>
    <row r="24" spans="1:24" ht="16.5" x14ac:dyDescent="0.35">
      <c r="A24" s="246"/>
      <c r="B24" s="268"/>
      <c r="C24" s="191" t="s">
        <v>2525</v>
      </c>
      <c r="D24" s="12">
        <v>1.4E-2</v>
      </c>
      <c r="E24" s="196" t="s">
        <v>2530</v>
      </c>
      <c r="F24" s="194">
        <f xml:space="preserve"> D24 / $N$23 / $K$24 * $K$25 * R10</f>
        <v>9.4619480908274448E-7</v>
      </c>
      <c r="G24" s="262"/>
      <c r="H24" s="261"/>
      <c r="I24" s="187"/>
      <c r="J24" s="187"/>
      <c r="K24" s="197">
        <v>2204.62</v>
      </c>
      <c r="L24" s="168" t="s">
        <v>2542</v>
      </c>
      <c r="M24" s="198" t="s">
        <v>2518</v>
      </c>
      <c r="N24" s="197">
        <v>1</v>
      </c>
      <c r="O24" s="199" t="s">
        <v>2515</v>
      </c>
      <c r="P24" s="187"/>
      <c r="Q24" s="187"/>
      <c r="R24" s="187"/>
      <c r="S24" s="187"/>
      <c r="T24" s="187"/>
      <c r="U24" s="187"/>
      <c r="V24" s="187"/>
      <c r="W24" s="187"/>
      <c r="X24" s="187"/>
    </row>
    <row r="25" spans="1:24" ht="14.5" x14ac:dyDescent="0.35">
      <c r="A25" s="187"/>
      <c r="B25" s="187"/>
      <c r="C25" s="274" t="s">
        <v>2004</v>
      </c>
      <c r="D25" s="274"/>
      <c r="E25" s="274"/>
      <c r="F25" s="274"/>
      <c r="G25" s="274"/>
      <c r="H25" s="274"/>
      <c r="I25" s="187"/>
      <c r="J25" s="187"/>
      <c r="K25" s="185">
        <v>0.5</v>
      </c>
      <c r="L25" s="168" t="s">
        <v>1976</v>
      </c>
      <c r="M25" s="198" t="s">
        <v>2518</v>
      </c>
      <c r="N25" s="185">
        <v>1</v>
      </c>
      <c r="O25" s="199" t="s">
        <v>2543</v>
      </c>
      <c r="P25" s="187"/>
      <c r="Q25" s="187"/>
      <c r="R25" s="187"/>
      <c r="S25" s="187"/>
      <c r="T25" s="187"/>
      <c r="U25" s="187"/>
      <c r="V25" s="187"/>
      <c r="W25" s="187"/>
      <c r="X25" s="187"/>
    </row>
    <row r="26" spans="1:24" ht="14.5" x14ac:dyDescent="0.35">
      <c r="A26" s="187"/>
      <c r="B26" s="187"/>
      <c r="C26" s="187"/>
      <c r="D26" s="187"/>
      <c r="E26" s="187"/>
      <c r="F26" s="187"/>
      <c r="G26" s="187"/>
      <c r="H26" s="187"/>
      <c r="I26" s="187"/>
      <c r="J26" s="187"/>
      <c r="K26" s="187"/>
      <c r="L26" s="187"/>
      <c r="M26" s="187"/>
      <c r="N26" s="187"/>
      <c r="O26" s="187"/>
      <c r="P26" s="187"/>
      <c r="Q26" s="187"/>
      <c r="R26" s="187"/>
      <c r="S26" s="187"/>
      <c r="T26" s="187"/>
      <c r="U26" s="187"/>
      <c r="V26" s="187"/>
      <c r="W26" s="187"/>
      <c r="X26" s="187"/>
    </row>
    <row r="27" spans="1:24" ht="14.5" x14ac:dyDescent="0.35">
      <c r="A27" s="187"/>
      <c r="B27" s="187"/>
      <c r="C27" s="187"/>
      <c r="D27" s="187"/>
      <c r="E27" s="187"/>
      <c r="F27" s="187"/>
      <c r="G27" s="187"/>
      <c r="H27" s="187"/>
      <c r="I27" s="187"/>
      <c r="J27" s="187"/>
      <c r="K27" s="187"/>
      <c r="L27" s="187"/>
      <c r="M27" s="187"/>
      <c r="N27" s="187"/>
      <c r="O27" s="187"/>
      <c r="P27" s="187"/>
      <c r="Q27" s="187"/>
      <c r="R27" s="187"/>
      <c r="S27" s="187"/>
      <c r="T27" s="187"/>
      <c r="U27" s="187"/>
      <c r="V27" s="187"/>
      <c r="W27" s="187"/>
      <c r="X27" s="187"/>
    </row>
    <row r="28" spans="1:24" ht="29" x14ac:dyDescent="0.35">
      <c r="A28" s="246" t="s">
        <v>2019</v>
      </c>
      <c r="B28" s="269" t="s">
        <v>1959</v>
      </c>
      <c r="C28" s="169" t="s">
        <v>1992</v>
      </c>
      <c r="D28" s="169" t="s">
        <v>1994</v>
      </c>
      <c r="E28" s="189" t="s">
        <v>1974</v>
      </c>
      <c r="F28" s="190" t="s">
        <v>2007</v>
      </c>
      <c r="G28" s="169" t="s">
        <v>2011</v>
      </c>
      <c r="H28" s="203" t="s">
        <v>2015</v>
      </c>
      <c r="I28" s="169" t="s">
        <v>2012</v>
      </c>
      <c r="J28" s="187"/>
      <c r="K28" s="246" t="s">
        <v>2544</v>
      </c>
      <c r="L28" s="246"/>
      <c r="M28" s="246"/>
      <c r="N28" s="246"/>
      <c r="O28" s="246"/>
      <c r="P28" s="187"/>
      <c r="Q28" s="187"/>
      <c r="R28" s="187"/>
      <c r="S28" s="187"/>
      <c r="T28" s="204"/>
      <c r="U28" s="187"/>
      <c r="V28" s="187"/>
      <c r="W28" s="187"/>
      <c r="X28" s="187"/>
    </row>
    <row r="29" spans="1:24" ht="16.5" x14ac:dyDescent="0.35">
      <c r="A29" s="246"/>
      <c r="B29" s="269"/>
      <c r="C29" s="191" t="s">
        <v>2520</v>
      </c>
      <c r="D29" s="192">
        <v>5.4436140000000001E-2</v>
      </c>
      <c r="E29" s="193" t="s">
        <v>2521</v>
      </c>
      <c r="F29" s="194">
        <f xml:space="preserve"> D29 / $K$31 * $K$32 * $K$33 * R8</f>
        <v>3.1649171796000001E-4</v>
      </c>
      <c r="G29" s="262">
        <f xml:space="preserve"> SUM(F29:F31)</f>
        <v>3.1649204485098721E-4</v>
      </c>
      <c r="H29" s="263">
        <f xml:space="preserve"> SUM(G29:G43)</f>
        <v>3.1324733311816413E-3</v>
      </c>
      <c r="I29" s="257" t="s">
        <v>2532</v>
      </c>
      <c r="J29" s="187"/>
      <c r="K29" s="166" t="s">
        <v>2517</v>
      </c>
      <c r="L29" s="166" t="s">
        <v>2008</v>
      </c>
      <c r="M29" s="214" t="s">
        <v>2518</v>
      </c>
      <c r="N29" s="166" t="s">
        <v>2010</v>
      </c>
      <c r="O29" s="166" t="s">
        <v>2009</v>
      </c>
      <c r="P29" s="187"/>
      <c r="Q29" s="187"/>
      <c r="R29" s="187"/>
      <c r="S29" s="187"/>
      <c r="T29" s="204"/>
      <c r="U29" s="187"/>
      <c r="V29" s="187"/>
      <c r="W29" s="187"/>
      <c r="X29" s="187"/>
    </row>
    <row r="30" spans="1:24" ht="16.5" x14ac:dyDescent="0.35">
      <c r="A30" s="246"/>
      <c r="B30" s="269"/>
      <c r="C30" s="191" t="s">
        <v>2523</v>
      </c>
      <c r="D30" s="151">
        <v>9.9999999999999995E-7</v>
      </c>
      <c r="E30" s="196" t="s">
        <v>2533</v>
      </c>
      <c r="F30" s="194">
        <f xml:space="preserve"> D30 / $K$31 / $N$35 * $K$34 * $K$32 * $K$33 * R9</f>
        <v>1.491291E-10</v>
      </c>
      <c r="G30" s="262"/>
      <c r="H30" s="264"/>
      <c r="I30" s="258"/>
      <c r="J30" s="187"/>
      <c r="K30" s="246" t="s">
        <v>1959</v>
      </c>
      <c r="L30" s="246"/>
      <c r="M30" s="246"/>
      <c r="N30" s="246"/>
      <c r="O30" s="246"/>
      <c r="P30" s="187"/>
      <c r="Q30" s="187"/>
      <c r="R30" s="187"/>
      <c r="S30" s="187"/>
      <c r="T30" s="204"/>
      <c r="U30" s="187"/>
      <c r="V30" s="187"/>
      <c r="W30" s="187"/>
      <c r="X30" s="187"/>
    </row>
    <row r="31" spans="1:24" ht="16.5" x14ac:dyDescent="0.35">
      <c r="A31" s="246"/>
      <c r="B31" s="269"/>
      <c r="C31" s="191" t="s">
        <v>2525</v>
      </c>
      <c r="D31" s="151">
        <v>1.0000000000000001E-7</v>
      </c>
      <c r="E31" s="196" t="s">
        <v>2534</v>
      </c>
      <c r="F31" s="194">
        <f xml:space="preserve"> D31 / $K$31 / $N$35 * $K$34 * $K$32 * $K$33 * R10</f>
        <v>1.7776188719999999E-10</v>
      </c>
      <c r="G31" s="262"/>
      <c r="H31" s="264"/>
      <c r="I31" s="258"/>
      <c r="J31" s="187"/>
      <c r="K31" s="197">
        <v>1000</v>
      </c>
      <c r="L31" s="168" t="s">
        <v>2514</v>
      </c>
      <c r="M31" s="198" t="s">
        <v>2518</v>
      </c>
      <c r="N31" s="197">
        <v>1</v>
      </c>
      <c r="O31" s="199" t="s">
        <v>2515</v>
      </c>
      <c r="P31" s="187"/>
      <c r="Q31" s="187"/>
      <c r="R31" s="187"/>
      <c r="S31" s="187"/>
      <c r="T31" s="204"/>
      <c r="U31" s="187"/>
      <c r="V31" s="187"/>
      <c r="W31" s="187"/>
      <c r="X31" s="187"/>
    </row>
    <row r="32" spans="1:24" ht="14.5" x14ac:dyDescent="0.35">
      <c r="A32" s="246"/>
      <c r="B32" s="269" t="s">
        <v>2021</v>
      </c>
      <c r="C32" s="169" t="s">
        <v>1992</v>
      </c>
      <c r="D32" s="169" t="s">
        <v>1994</v>
      </c>
      <c r="E32" s="189" t="s">
        <v>1974</v>
      </c>
      <c r="F32" s="190" t="s">
        <v>2007</v>
      </c>
      <c r="G32" s="169" t="s">
        <v>2011</v>
      </c>
      <c r="H32" s="264"/>
      <c r="I32" s="258"/>
      <c r="J32" s="187"/>
      <c r="K32" s="197">
        <v>1000</v>
      </c>
      <c r="L32" s="168" t="s">
        <v>2516</v>
      </c>
      <c r="M32" s="198" t="s">
        <v>2518</v>
      </c>
      <c r="N32" s="197">
        <v>1</v>
      </c>
      <c r="O32" s="199" t="s">
        <v>2519</v>
      </c>
      <c r="P32" s="187"/>
      <c r="Q32" s="187"/>
      <c r="R32" s="187"/>
      <c r="S32" s="187"/>
      <c r="T32" s="187"/>
      <c r="U32" s="187"/>
      <c r="V32" s="187"/>
      <c r="W32" s="187"/>
      <c r="X32" s="187"/>
    </row>
    <row r="33" spans="1:24" ht="16.5" x14ac:dyDescent="0.35">
      <c r="A33" s="246"/>
      <c r="B33" s="269"/>
      <c r="C33" s="191" t="s">
        <v>2520</v>
      </c>
      <c r="D33" s="201">
        <v>1067.7</v>
      </c>
      <c r="E33" s="193" t="s">
        <v>2527</v>
      </c>
      <c r="F33" s="194">
        <f xml:space="preserve"> D33 / $K$38 / $N$37 * $K$39 * R8</f>
        <v>2.7592866147740963E-3</v>
      </c>
      <c r="G33" s="262">
        <f xml:space="preserve"> SUM(F33:F35)</f>
        <v>2.7764646405569974E-3</v>
      </c>
      <c r="H33" s="264"/>
      <c r="I33" s="258"/>
      <c r="J33" s="187"/>
      <c r="K33" s="209">
        <v>5.8139999999999997E-3</v>
      </c>
      <c r="L33" s="168" t="s">
        <v>2519</v>
      </c>
      <c r="M33" s="198" t="s">
        <v>2518</v>
      </c>
      <c r="N33" s="185">
        <v>1</v>
      </c>
      <c r="O33" s="199" t="s">
        <v>1978</v>
      </c>
      <c r="Q33" s="187"/>
      <c r="R33" s="187"/>
      <c r="S33" s="187"/>
      <c r="T33" s="187"/>
      <c r="U33" s="187"/>
      <c r="V33" s="187"/>
      <c r="W33" s="187"/>
      <c r="X33" s="187"/>
    </row>
    <row r="34" spans="1:24" ht="16.5" x14ac:dyDescent="0.35">
      <c r="A34" s="246"/>
      <c r="B34" s="269"/>
      <c r="C34" s="191" t="s">
        <v>2523</v>
      </c>
      <c r="D34" s="12">
        <v>9.9000000000000005E-2</v>
      </c>
      <c r="E34" s="196" t="s">
        <v>2529</v>
      </c>
      <c r="F34" s="194">
        <f xml:space="preserve"> D34 / $K$38 / $N$37 * $K$39 * R9</f>
        <v>6.3962108940394198E-6</v>
      </c>
      <c r="G34" s="262"/>
      <c r="H34" s="264"/>
      <c r="I34" s="258"/>
      <c r="J34" s="187"/>
      <c r="K34" s="197">
        <v>1026</v>
      </c>
      <c r="L34" s="168" t="s">
        <v>2540</v>
      </c>
      <c r="M34" s="198" t="s">
        <v>2518</v>
      </c>
      <c r="N34" s="197">
        <v>1</v>
      </c>
      <c r="O34" s="199" t="s">
        <v>2516</v>
      </c>
      <c r="Q34" s="187"/>
      <c r="R34" s="187"/>
      <c r="S34" s="187"/>
      <c r="T34" s="187"/>
      <c r="U34" s="187"/>
      <c r="V34" s="187"/>
      <c r="W34" s="187"/>
      <c r="X34" s="187"/>
    </row>
    <row r="35" spans="1:24" ht="16.5" x14ac:dyDescent="0.35">
      <c r="A35" s="246"/>
      <c r="B35" s="269"/>
      <c r="C35" s="191" t="s">
        <v>2525</v>
      </c>
      <c r="D35" s="12">
        <v>1.4E-2</v>
      </c>
      <c r="E35" s="196" t="s">
        <v>2530</v>
      </c>
      <c r="F35" s="194">
        <f xml:space="preserve"> D35 / $K$38 / $N$37 * $K$39 * R10</f>
        <v>1.07818148888616E-5</v>
      </c>
      <c r="G35" s="262"/>
      <c r="H35" s="264"/>
      <c r="I35" s="258"/>
      <c r="J35" s="187"/>
      <c r="K35" s="197">
        <v>1</v>
      </c>
      <c r="L35" s="168" t="s">
        <v>1979</v>
      </c>
      <c r="M35" s="198" t="s">
        <v>2518</v>
      </c>
      <c r="N35" s="197">
        <v>1000000</v>
      </c>
      <c r="O35" s="199" t="s">
        <v>2540</v>
      </c>
      <c r="Q35" s="187"/>
      <c r="R35" s="187"/>
      <c r="S35" s="187"/>
      <c r="T35" s="187"/>
      <c r="U35" s="187"/>
      <c r="V35" s="187"/>
      <c r="W35" s="187"/>
      <c r="X35" s="187"/>
    </row>
    <row r="36" spans="1:24" ht="14.5" x14ac:dyDescent="0.35">
      <c r="A36" s="246"/>
      <c r="B36" s="269" t="s">
        <v>2013</v>
      </c>
      <c r="C36" s="169" t="s">
        <v>1992</v>
      </c>
      <c r="D36" s="169" t="s">
        <v>1994</v>
      </c>
      <c r="E36" s="189" t="s">
        <v>1974</v>
      </c>
      <c r="F36" s="190" t="s">
        <v>2007</v>
      </c>
      <c r="G36" s="169" t="s">
        <v>2011</v>
      </c>
      <c r="H36" s="264"/>
      <c r="I36" s="258"/>
      <c r="J36" s="187"/>
      <c r="K36" s="246" t="s">
        <v>2016</v>
      </c>
      <c r="L36" s="246"/>
      <c r="M36" s="246"/>
      <c r="N36" s="246"/>
      <c r="O36" s="246"/>
      <c r="Q36" s="187"/>
      <c r="R36" s="187"/>
      <c r="S36" s="187"/>
      <c r="T36" s="187"/>
      <c r="U36" s="187"/>
      <c r="V36" s="187"/>
      <c r="W36" s="187"/>
      <c r="X36" s="187"/>
    </row>
    <row r="37" spans="1:24" ht="16.5" x14ac:dyDescent="0.35">
      <c r="A37" s="246"/>
      <c r="B37" s="269"/>
      <c r="C37" s="191" t="s">
        <v>2520</v>
      </c>
      <c r="D37" s="201">
        <v>10.210000000000001</v>
      </c>
      <c r="E37" s="193" t="s">
        <v>2535</v>
      </c>
      <c r="F37" s="194">
        <f xml:space="preserve"> D37 / $K$41 * $K$43 * R8</f>
        <v>3.9013953212396623E-5</v>
      </c>
      <c r="G37" s="262">
        <f xml:space="preserve"> SUM(F37:F39)</f>
        <v>3.9147786738634848E-5</v>
      </c>
      <c r="H37" s="264"/>
      <c r="I37" s="258"/>
      <c r="J37" s="187"/>
      <c r="K37" s="197">
        <v>1</v>
      </c>
      <c r="L37" s="168" t="s">
        <v>2541</v>
      </c>
      <c r="M37" s="198" t="s">
        <v>2518</v>
      </c>
      <c r="N37" s="197">
        <v>1000</v>
      </c>
      <c r="O37" s="199" t="s">
        <v>1976</v>
      </c>
      <c r="Q37" s="187"/>
      <c r="R37" s="187"/>
      <c r="S37" s="187"/>
      <c r="T37" s="187"/>
      <c r="U37" s="187"/>
      <c r="V37" s="187"/>
      <c r="W37" s="187"/>
      <c r="X37" s="187"/>
    </row>
    <row r="38" spans="1:24" ht="16.5" x14ac:dyDescent="0.35">
      <c r="A38" s="246"/>
      <c r="B38" s="269"/>
      <c r="C38" s="191" t="s">
        <v>2523</v>
      </c>
      <c r="D38" s="12">
        <v>3.0000000000000001E-3</v>
      </c>
      <c r="E38" s="196" t="s">
        <v>2533</v>
      </c>
      <c r="F38" s="194">
        <f xml:space="preserve"> D38 * $K$42 / $K$41 * $K$43 * R9</f>
        <v>3.9548914372997561E-8</v>
      </c>
      <c r="G38" s="262"/>
      <c r="H38" s="264"/>
      <c r="I38" s="258"/>
      <c r="J38" s="187"/>
      <c r="K38" s="197">
        <v>2204.62</v>
      </c>
      <c r="L38" s="168" t="s">
        <v>2542</v>
      </c>
      <c r="M38" s="198" t="s">
        <v>2518</v>
      </c>
      <c r="N38" s="197">
        <v>1</v>
      </c>
      <c r="O38" s="199" t="s">
        <v>2515</v>
      </c>
      <c r="Q38" s="187"/>
      <c r="R38" s="187"/>
      <c r="S38" s="187"/>
      <c r="T38" s="187"/>
      <c r="U38" s="187"/>
      <c r="V38" s="187"/>
      <c r="W38" s="187"/>
      <c r="X38" s="187"/>
    </row>
    <row r="39" spans="1:24" ht="16.5" x14ac:dyDescent="0.35">
      <c r="A39" s="246"/>
      <c r="B39" s="269"/>
      <c r="C39" s="191" t="s">
        <v>2525</v>
      </c>
      <c r="D39" s="12">
        <v>5.9999999999999995E-4</v>
      </c>
      <c r="E39" s="196" t="s">
        <v>2534</v>
      </c>
      <c r="F39" s="194">
        <f xml:space="preserve"> D39 * $K$42 / $K$41 * $K$43 * R10</f>
        <v>9.4284611865226161E-8</v>
      </c>
      <c r="G39" s="262"/>
      <c r="H39" s="264"/>
      <c r="I39" s="258"/>
      <c r="J39" s="187"/>
      <c r="K39" s="210">
        <v>5.6974603883705797</v>
      </c>
      <c r="L39" s="168" t="s">
        <v>1976</v>
      </c>
      <c r="M39" s="198" t="s">
        <v>2518</v>
      </c>
      <c r="N39" s="185">
        <v>1</v>
      </c>
      <c r="O39" s="199" t="s">
        <v>1978</v>
      </c>
      <c r="Q39" s="187"/>
      <c r="R39" s="187"/>
      <c r="S39" s="187"/>
      <c r="T39" s="187"/>
      <c r="U39" s="187"/>
      <c r="V39" s="187"/>
      <c r="W39" s="187"/>
      <c r="X39" s="187"/>
    </row>
    <row r="40" spans="1:24" ht="14.5" x14ac:dyDescent="0.35">
      <c r="A40" s="246"/>
      <c r="B40" s="269" t="s">
        <v>2014</v>
      </c>
      <c r="C40" s="169" t="s">
        <v>1992</v>
      </c>
      <c r="D40" s="169" t="s">
        <v>1994</v>
      </c>
      <c r="E40" s="189" t="s">
        <v>1974</v>
      </c>
      <c r="F40" s="190" t="s">
        <v>2007</v>
      </c>
      <c r="G40" s="169" t="s">
        <v>2011</v>
      </c>
      <c r="H40" s="264"/>
      <c r="I40" s="258"/>
      <c r="J40" s="187"/>
      <c r="K40" s="246" t="s">
        <v>2017</v>
      </c>
      <c r="L40" s="246"/>
      <c r="M40" s="246"/>
      <c r="N40" s="246"/>
      <c r="O40" s="246"/>
      <c r="Q40" s="187"/>
      <c r="R40" s="187"/>
      <c r="S40" s="187"/>
      <c r="T40" s="187"/>
      <c r="U40" s="187"/>
      <c r="V40" s="187"/>
      <c r="W40" s="187"/>
      <c r="X40" s="187"/>
    </row>
    <row r="41" spans="1:24" ht="16.5" x14ac:dyDescent="0.35">
      <c r="A41" s="246"/>
      <c r="B41" s="269"/>
      <c r="C41" s="191" t="s">
        <v>2520</v>
      </c>
      <c r="D41" s="201">
        <v>5.7</v>
      </c>
      <c r="E41" s="193" t="s">
        <v>2535</v>
      </c>
      <c r="F41" s="205">
        <f xml:space="preserve"> D41 / $K$45 * $K$47 * R8</f>
        <v>3.673631573801127E-7</v>
      </c>
      <c r="G41" s="262">
        <f xml:space="preserve"> SUM(F41:F43)</f>
        <v>3.6885903502159058E-7</v>
      </c>
      <c r="H41" s="264"/>
      <c r="I41" s="258"/>
      <c r="J41" s="187"/>
      <c r="K41" s="197">
        <v>1000</v>
      </c>
      <c r="L41" s="168" t="s">
        <v>2514</v>
      </c>
      <c r="M41" s="198" t="s">
        <v>2518</v>
      </c>
      <c r="N41" s="197">
        <v>1</v>
      </c>
      <c r="O41" s="199" t="s">
        <v>2515</v>
      </c>
      <c r="Q41" s="187"/>
      <c r="R41" s="187"/>
      <c r="S41" s="187"/>
      <c r="T41" s="187"/>
      <c r="U41" s="187"/>
      <c r="V41" s="187"/>
      <c r="W41" s="187"/>
      <c r="X41" s="187"/>
    </row>
    <row r="42" spans="1:24" ht="16.5" x14ac:dyDescent="0.35">
      <c r="A42" s="246"/>
      <c r="B42" s="269"/>
      <c r="C42" s="191" t="s">
        <v>2523</v>
      </c>
      <c r="D42" s="12">
        <v>3.0000000000000001E-3</v>
      </c>
      <c r="E42" s="196" t="s">
        <v>2533</v>
      </c>
      <c r="F42" s="205">
        <f xml:space="preserve"> D42 * $K$46 / $K$45 * $K$47 * R9</f>
        <v>4.4204422029488564E-10</v>
      </c>
      <c r="G42" s="262"/>
      <c r="H42" s="264"/>
      <c r="I42" s="258"/>
      <c r="J42" s="187"/>
      <c r="K42" s="202">
        <v>0.13800000000000001</v>
      </c>
      <c r="L42" s="168" t="s">
        <v>1979</v>
      </c>
      <c r="M42" s="198" t="s">
        <v>2518</v>
      </c>
      <c r="N42" s="197">
        <v>1</v>
      </c>
      <c r="O42" s="199" t="s">
        <v>2545</v>
      </c>
      <c r="Q42" s="187"/>
      <c r="R42" s="187"/>
      <c r="S42" s="187"/>
      <c r="T42" s="187"/>
      <c r="U42" s="187"/>
      <c r="V42" s="187"/>
      <c r="W42" s="187"/>
      <c r="X42" s="187"/>
    </row>
    <row r="43" spans="1:24" ht="16.5" x14ac:dyDescent="0.35">
      <c r="A43" s="246"/>
      <c r="B43" s="269"/>
      <c r="C43" s="191" t="s">
        <v>2525</v>
      </c>
      <c r="D43" s="12">
        <v>5.9999999999999995E-4</v>
      </c>
      <c r="E43" s="196" t="s">
        <v>2534</v>
      </c>
      <c r="F43" s="205">
        <f xml:space="preserve"> D43 * $K$46 / $K$45 * $K$47 * R10</f>
        <v>1.0538334211830072E-9</v>
      </c>
      <c r="G43" s="262"/>
      <c r="H43" s="265"/>
      <c r="I43" s="259"/>
      <c r="J43" s="187"/>
      <c r="K43" s="209">
        <v>3.8211511471495222E-3</v>
      </c>
      <c r="L43" s="168" t="s">
        <v>2545</v>
      </c>
      <c r="M43" s="198" t="s">
        <v>2518</v>
      </c>
      <c r="N43" s="185">
        <v>1</v>
      </c>
      <c r="O43" s="199" t="s">
        <v>1978</v>
      </c>
      <c r="P43" s="187"/>
      <c r="Q43" s="187"/>
      <c r="R43" s="187"/>
      <c r="S43" s="187"/>
      <c r="T43" s="187"/>
      <c r="U43" s="187"/>
      <c r="V43" s="187"/>
      <c r="W43" s="187"/>
      <c r="X43" s="187"/>
    </row>
    <row r="44" spans="1:24" ht="14.5" x14ac:dyDescent="0.35">
      <c r="A44" s="187"/>
      <c r="B44" s="187"/>
      <c r="C44" s="187"/>
      <c r="D44" s="187"/>
      <c r="E44" s="187"/>
      <c r="F44" s="187"/>
      <c r="G44" s="187"/>
      <c r="H44" s="187"/>
      <c r="I44" s="187"/>
      <c r="J44" s="187"/>
      <c r="K44" s="246" t="s">
        <v>2014</v>
      </c>
      <c r="L44" s="246"/>
      <c r="M44" s="246"/>
      <c r="N44" s="246"/>
      <c r="O44" s="246"/>
      <c r="Q44" s="187"/>
      <c r="R44" s="187"/>
      <c r="S44" s="187"/>
      <c r="T44" s="187"/>
      <c r="U44" s="187"/>
      <c r="V44" s="187"/>
      <c r="W44" s="187"/>
      <c r="X44" s="187"/>
    </row>
    <row r="45" spans="1:24" ht="14.5" x14ac:dyDescent="0.35">
      <c r="A45" s="187"/>
      <c r="B45" s="187"/>
      <c r="C45" s="187"/>
      <c r="D45" s="187"/>
      <c r="E45" s="187"/>
      <c r="F45" s="187"/>
      <c r="G45" s="187"/>
      <c r="H45" s="187"/>
      <c r="I45" s="187"/>
      <c r="J45" s="187"/>
      <c r="K45" s="197">
        <v>1000</v>
      </c>
      <c r="L45" s="168" t="s">
        <v>2514</v>
      </c>
      <c r="M45" s="198" t="s">
        <v>2518</v>
      </c>
      <c r="N45" s="197">
        <v>1</v>
      </c>
      <c r="O45" s="199" t="s">
        <v>2515</v>
      </c>
      <c r="P45" s="187"/>
      <c r="Q45" s="187"/>
      <c r="R45" s="187"/>
      <c r="S45" s="187"/>
      <c r="T45" s="187"/>
      <c r="U45" s="187"/>
      <c r="V45" s="187"/>
      <c r="W45" s="187"/>
      <c r="X45" s="187"/>
    </row>
    <row r="46" spans="1:24" ht="14.5" x14ac:dyDescent="0.35">
      <c r="K46" s="202">
        <v>9.1450000000000004E-2</v>
      </c>
      <c r="L46" s="168" t="s">
        <v>1979</v>
      </c>
      <c r="M46" s="198" t="s">
        <v>2518</v>
      </c>
      <c r="N46" s="197">
        <v>1</v>
      </c>
      <c r="O46" s="199" t="s">
        <v>2546</v>
      </c>
      <c r="P46" s="187"/>
      <c r="Q46" s="187"/>
      <c r="R46" s="187"/>
      <c r="S46" s="187"/>
      <c r="T46" s="187"/>
      <c r="U46" s="187"/>
      <c r="V46" s="187"/>
      <c r="W46" s="187"/>
      <c r="X46" s="187"/>
    </row>
    <row r="47" spans="1:24" ht="14.5" customHeight="1" x14ac:dyDescent="0.35">
      <c r="K47" s="209">
        <v>6.4449676733353104E-5</v>
      </c>
      <c r="L47" s="168" t="s">
        <v>2546</v>
      </c>
      <c r="M47" s="198" t="s">
        <v>2518</v>
      </c>
      <c r="N47" s="185">
        <v>1</v>
      </c>
      <c r="O47" s="199" t="s">
        <v>1978</v>
      </c>
      <c r="P47" s="187"/>
      <c r="Q47" s="187"/>
      <c r="R47" s="187"/>
      <c r="S47" s="187"/>
      <c r="T47" s="187"/>
      <c r="U47" s="187"/>
      <c r="V47" s="187"/>
      <c r="W47" s="187"/>
      <c r="X47" s="187"/>
    </row>
    <row r="48" spans="1:24" ht="14.5" x14ac:dyDescent="0.35">
      <c r="P48" s="187"/>
      <c r="Q48" s="187"/>
      <c r="R48" s="187"/>
      <c r="S48" s="187"/>
      <c r="T48" s="187"/>
      <c r="U48" s="187"/>
      <c r="V48" s="187"/>
      <c r="W48" s="187"/>
      <c r="X48" s="187"/>
    </row>
    <row r="49" spans="1:24" ht="29" x14ac:dyDescent="0.35">
      <c r="A49" s="275" t="s">
        <v>2020</v>
      </c>
      <c r="B49" s="269" t="s">
        <v>2021</v>
      </c>
      <c r="C49" s="169" t="s">
        <v>1992</v>
      </c>
      <c r="D49" s="169" t="s">
        <v>1994</v>
      </c>
      <c r="E49" s="189" t="s">
        <v>1974</v>
      </c>
      <c r="F49" s="190" t="s">
        <v>2007</v>
      </c>
      <c r="G49" s="169" t="s">
        <v>2011</v>
      </c>
      <c r="H49" s="203" t="s">
        <v>2015</v>
      </c>
      <c r="I49" s="169" t="s">
        <v>2012</v>
      </c>
      <c r="K49" s="246" t="s">
        <v>2547</v>
      </c>
      <c r="L49" s="246"/>
      <c r="M49" s="246"/>
      <c r="N49" s="246"/>
      <c r="O49" s="246"/>
      <c r="P49" s="187"/>
      <c r="Q49" s="187"/>
      <c r="R49" s="187"/>
      <c r="S49" s="187"/>
      <c r="T49" s="187"/>
      <c r="U49" s="187"/>
      <c r="V49" s="187"/>
      <c r="W49" s="187"/>
      <c r="X49" s="187"/>
    </row>
    <row r="50" spans="1:24" ht="16.5" x14ac:dyDescent="0.35">
      <c r="A50" s="275"/>
      <c r="B50" s="269"/>
      <c r="C50" s="191" t="s">
        <v>2520</v>
      </c>
      <c r="D50" s="201">
        <v>1067.7</v>
      </c>
      <c r="E50" s="193" t="s">
        <v>2527</v>
      </c>
      <c r="F50" s="194">
        <f xml:space="preserve"> D50 / $K$53 / $N$52 * $K$54 * R8</f>
        <v>2.9808735745842823E-3</v>
      </c>
      <c r="G50" s="262">
        <f xml:space="preserve"> SUM(F50:F52)</f>
        <v>2.9994310969690924E-3</v>
      </c>
      <c r="H50" s="263">
        <f xml:space="preserve"> SUM(G50:G56)</f>
        <v>3.010180087470663E-3</v>
      </c>
      <c r="I50" s="257" t="s">
        <v>2532</v>
      </c>
      <c r="K50" s="166" t="s">
        <v>2517</v>
      </c>
      <c r="L50" s="166" t="s">
        <v>2008</v>
      </c>
      <c r="M50" s="214" t="s">
        <v>2518</v>
      </c>
      <c r="N50" s="166" t="s">
        <v>2010</v>
      </c>
      <c r="O50" s="166" t="s">
        <v>2009</v>
      </c>
      <c r="P50" s="187"/>
      <c r="Q50" s="187"/>
      <c r="R50" s="187"/>
      <c r="S50" s="187"/>
      <c r="T50" s="187"/>
      <c r="U50" s="187"/>
      <c r="V50" s="187"/>
      <c r="W50" s="187"/>
      <c r="X50" s="187"/>
    </row>
    <row r="51" spans="1:24" ht="16.5" x14ac:dyDescent="0.35">
      <c r="A51" s="275"/>
      <c r="B51" s="269"/>
      <c r="C51" s="191" t="s">
        <v>2523</v>
      </c>
      <c r="D51" s="12">
        <v>9.9000000000000005E-2</v>
      </c>
      <c r="E51" s="196" t="s">
        <v>2529</v>
      </c>
      <c r="F51" s="194">
        <f xml:space="preserve"> D51 / $K$53 / $N$52 * $K$54 * R9</f>
        <v>6.909864285001498E-6</v>
      </c>
      <c r="G51" s="262"/>
      <c r="H51" s="264"/>
      <c r="I51" s="258"/>
      <c r="K51" s="246" t="s">
        <v>2016</v>
      </c>
      <c r="L51" s="246"/>
      <c r="M51" s="246"/>
      <c r="N51" s="246"/>
      <c r="O51" s="246"/>
      <c r="P51" s="187"/>
      <c r="Q51" s="187"/>
      <c r="R51" s="187"/>
      <c r="S51" s="187"/>
      <c r="T51" s="187"/>
      <c r="U51" s="187"/>
      <c r="V51" s="187"/>
      <c r="W51" s="187"/>
      <c r="X51" s="187"/>
    </row>
    <row r="52" spans="1:24" ht="16.5" x14ac:dyDescent="0.35">
      <c r="A52" s="275"/>
      <c r="B52" s="269"/>
      <c r="C52" s="191" t="s">
        <v>2525</v>
      </c>
      <c r="D52" s="12">
        <v>1.4E-2</v>
      </c>
      <c r="E52" s="196" t="s">
        <v>2530</v>
      </c>
      <c r="F52" s="194">
        <f xml:space="preserve"> D52 / $K$53 / $N$52 * $K$54 * R10</f>
        <v>1.1647658099808584E-5</v>
      </c>
      <c r="G52" s="262"/>
      <c r="H52" s="264"/>
      <c r="I52" s="258"/>
      <c r="K52" s="197">
        <v>1</v>
      </c>
      <c r="L52" s="168" t="s">
        <v>2541</v>
      </c>
      <c r="M52" s="198" t="s">
        <v>2518</v>
      </c>
      <c r="N52" s="197">
        <v>1000</v>
      </c>
      <c r="O52" s="199" t="s">
        <v>1976</v>
      </c>
      <c r="P52" s="187"/>
      <c r="Q52" s="187"/>
      <c r="R52" s="187"/>
      <c r="S52" s="187"/>
      <c r="T52" s="187"/>
      <c r="U52" s="187"/>
      <c r="V52" s="187"/>
      <c r="W52" s="187"/>
      <c r="X52" s="187"/>
    </row>
    <row r="53" spans="1:24" ht="14.5" x14ac:dyDescent="0.35">
      <c r="A53" s="275"/>
      <c r="B53" s="269" t="s">
        <v>2013</v>
      </c>
      <c r="C53" s="169" t="s">
        <v>1992</v>
      </c>
      <c r="D53" s="169" t="s">
        <v>1994</v>
      </c>
      <c r="E53" s="189" t="s">
        <v>1974</v>
      </c>
      <c r="F53" s="190" t="s">
        <v>2007</v>
      </c>
      <c r="G53" s="169" t="s">
        <v>2011</v>
      </c>
      <c r="H53" s="264"/>
      <c r="I53" s="258"/>
      <c r="K53" s="197">
        <v>2204.62</v>
      </c>
      <c r="L53" s="168" t="s">
        <v>2542</v>
      </c>
      <c r="M53" s="198" t="s">
        <v>2518</v>
      </c>
      <c r="N53" s="197">
        <v>1</v>
      </c>
      <c r="O53" s="199" t="s">
        <v>2515</v>
      </c>
      <c r="P53" s="187"/>
      <c r="Q53" s="187"/>
      <c r="R53" s="187"/>
      <c r="S53" s="187"/>
      <c r="T53" s="187"/>
      <c r="U53" s="187"/>
      <c r="V53" s="187"/>
      <c r="W53" s="187"/>
      <c r="X53" s="187"/>
    </row>
    <row r="54" spans="1:24" ht="16.5" x14ac:dyDescent="0.35">
      <c r="A54" s="275"/>
      <c r="B54" s="269"/>
      <c r="C54" s="191" t="s">
        <v>2520</v>
      </c>
      <c r="D54" s="201">
        <v>10.210000000000001</v>
      </c>
      <c r="E54" s="193" t="s">
        <v>2535</v>
      </c>
      <c r="F54" s="194">
        <f xml:space="preserve"> D54 / $K$56 * $K$58 * R8</f>
        <v>1.0712243205690584E-5</v>
      </c>
      <c r="G54" s="262">
        <f xml:space="preserve"> SUM(F54:F56)</f>
        <v>1.0748990501570445E-5</v>
      </c>
      <c r="H54" s="264"/>
      <c r="I54" s="258"/>
      <c r="K54" s="185">
        <v>6.1550000000000002</v>
      </c>
      <c r="L54" s="168" t="s">
        <v>1976</v>
      </c>
      <c r="M54" s="198"/>
      <c r="N54" s="185">
        <v>1</v>
      </c>
      <c r="O54" s="199" t="s">
        <v>1978</v>
      </c>
      <c r="P54" s="187"/>
      <c r="Q54" s="187"/>
      <c r="R54" s="187"/>
      <c r="S54" s="187"/>
      <c r="T54" s="187"/>
      <c r="U54" s="187"/>
      <c r="V54" s="187"/>
      <c r="W54" s="187"/>
      <c r="X54" s="187"/>
    </row>
    <row r="55" spans="1:24" ht="16.5" x14ac:dyDescent="0.35">
      <c r="A55" s="275"/>
      <c r="B55" s="269"/>
      <c r="C55" s="191" t="s">
        <v>2523</v>
      </c>
      <c r="D55" s="12">
        <v>3.0000000000000001E-3</v>
      </c>
      <c r="E55" s="196" t="s">
        <v>2533</v>
      </c>
      <c r="F55" s="194">
        <f xml:space="preserve"> D55 * $K$57 / $K$56 * $K$58 * R9</f>
        <v>1.0859129988138839E-8</v>
      </c>
      <c r="G55" s="262"/>
      <c r="H55" s="264"/>
      <c r="I55" s="258"/>
      <c r="K55" s="247" t="s">
        <v>2013</v>
      </c>
      <c r="L55" s="248"/>
      <c r="M55" s="248"/>
      <c r="N55" s="248"/>
      <c r="O55" s="249"/>
      <c r="P55" s="187"/>
      <c r="Q55" s="187"/>
      <c r="R55" s="187"/>
      <c r="S55" s="187"/>
      <c r="T55" s="187"/>
      <c r="U55" s="187"/>
      <c r="V55" s="187"/>
      <c r="W55" s="187"/>
      <c r="X55" s="187"/>
    </row>
    <row r="56" spans="1:24" ht="16.5" x14ac:dyDescent="0.35">
      <c r="A56" s="275"/>
      <c r="B56" s="269"/>
      <c r="C56" s="191" t="s">
        <v>2525</v>
      </c>
      <c r="D56" s="12">
        <v>5.9999999999999995E-4</v>
      </c>
      <c r="E56" s="196" t="s">
        <v>2534</v>
      </c>
      <c r="F56" s="194">
        <f xml:space="preserve"> D56 * $K$57 / $K$56 * $K$58 * R10</f>
        <v>2.5888165891722984E-8</v>
      </c>
      <c r="G56" s="262"/>
      <c r="H56" s="265"/>
      <c r="I56" s="259"/>
      <c r="K56" s="197">
        <v>1000</v>
      </c>
      <c r="L56" s="168" t="s">
        <v>2514</v>
      </c>
      <c r="M56" s="198" t="s">
        <v>2518</v>
      </c>
      <c r="N56" s="197">
        <v>1</v>
      </c>
      <c r="O56" s="199" t="s">
        <v>2515</v>
      </c>
      <c r="P56" s="187"/>
      <c r="Q56" s="187"/>
      <c r="R56" s="187"/>
      <c r="S56" s="187"/>
      <c r="T56" s="187"/>
      <c r="U56" s="187"/>
      <c r="V56" s="187"/>
      <c r="W56" s="187"/>
      <c r="X56" s="187"/>
    </row>
    <row r="57" spans="1:24" ht="14.5" x14ac:dyDescent="0.35">
      <c r="K57" s="202">
        <v>0.13800000000000001</v>
      </c>
      <c r="L57" s="168" t="s">
        <v>1979</v>
      </c>
      <c r="M57" s="198" t="s">
        <v>2518</v>
      </c>
      <c r="N57" s="197">
        <v>1</v>
      </c>
      <c r="O57" s="199" t="s">
        <v>2545</v>
      </c>
      <c r="P57" s="187"/>
      <c r="Q57" s="187"/>
      <c r="R57" s="187"/>
      <c r="S57" s="187"/>
      <c r="T57" s="187"/>
      <c r="U57" s="187"/>
      <c r="V57" s="187"/>
      <c r="W57" s="187"/>
      <c r="X57" s="187"/>
    </row>
    <row r="58" spans="1:24" ht="14.5" x14ac:dyDescent="0.35">
      <c r="K58" s="209">
        <v>1.0491913032018201E-3</v>
      </c>
      <c r="L58" s="168" t="s">
        <v>2545</v>
      </c>
      <c r="M58" s="198" t="s">
        <v>2518</v>
      </c>
      <c r="N58" s="185">
        <v>1</v>
      </c>
      <c r="O58" s="199" t="s">
        <v>1978</v>
      </c>
      <c r="P58" s="187"/>
      <c r="Q58" s="187"/>
      <c r="R58" s="187"/>
      <c r="S58" s="187"/>
      <c r="T58" s="187"/>
      <c r="U58" s="187"/>
      <c r="V58" s="187"/>
      <c r="W58" s="187"/>
      <c r="X58" s="187"/>
    </row>
    <row r="59" spans="1:24" ht="14.5" x14ac:dyDescent="0.35">
      <c r="P59" s="187"/>
      <c r="Q59" s="187"/>
      <c r="R59" s="187"/>
      <c r="S59" s="187"/>
      <c r="T59" s="187"/>
      <c r="U59" s="187"/>
      <c r="V59" s="187"/>
      <c r="W59" s="187"/>
      <c r="X59" s="187"/>
    </row>
    <row r="60" spans="1:24" ht="14.5" x14ac:dyDescent="0.35">
      <c r="A60" s="246" t="s">
        <v>1991</v>
      </c>
      <c r="B60" s="266" t="s">
        <v>1959</v>
      </c>
      <c r="C60" s="169" t="s">
        <v>1992</v>
      </c>
      <c r="D60" s="169" t="s">
        <v>1994</v>
      </c>
      <c r="E60" s="189" t="s">
        <v>1974</v>
      </c>
      <c r="F60" s="169" t="s">
        <v>2007</v>
      </c>
      <c r="G60" s="169" t="s">
        <v>2011</v>
      </c>
      <c r="H60" s="169" t="s">
        <v>2012</v>
      </c>
      <c r="K60" s="246" t="s">
        <v>2548</v>
      </c>
      <c r="L60" s="246"/>
      <c r="M60" s="246"/>
      <c r="N60" s="246"/>
      <c r="O60" s="246"/>
      <c r="P60" s="187"/>
      <c r="Q60" s="187"/>
      <c r="R60" s="187"/>
      <c r="S60" s="187"/>
      <c r="T60" s="187"/>
      <c r="U60" s="187"/>
      <c r="V60" s="187"/>
      <c r="W60" s="187"/>
      <c r="X60" s="187"/>
    </row>
    <row r="61" spans="1:24" ht="16.5" x14ac:dyDescent="0.35">
      <c r="A61" s="246"/>
      <c r="B61" s="266"/>
      <c r="C61" s="191" t="s">
        <v>2520</v>
      </c>
      <c r="D61" s="207">
        <v>5.4436140000000001E-2</v>
      </c>
      <c r="E61" s="193" t="s">
        <v>2521</v>
      </c>
      <c r="F61" s="206">
        <f xml:space="preserve"> D61 / $K$62 / $N$63 * $K$64 * R8</f>
        <v>5.3056666666666669E-2</v>
      </c>
      <c r="G61" s="263">
        <f xml:space="preserve"> SUM(F61:F63)</f>
        <v>5.3056666721466673E-2</v>
      </c>
      <c r="H61" s="261" t="s">
        <v>2536</v>
      </c>
      <c r="K61" s="166" t="s">
        <v>2517</v>
      </c>
      <c r="L61" s="166" t="s">
        <v>2008</v>
      </c>
      <c r="M61" s="214" t="s">
        <v>2518</v>
      </c>
      <c r="N61" s="166" t="s">
        <v>2010</v>
      </c>
      <c r="O61" s="166" t="s">
        <v>2009</v>
      </c>
      <c r="P61" s="187"/>
      <c r="Q61" s="187"/>
      <c r="R61" s="187"/>
      <c r="S61" s="187"/>
      <c r="T61" s="187"/>
      <c r="U61" s="187"/>
      <c r="V61" s="187"/>
      <c r="W61" s="187"/>
      <c r="X61" s="187"/>
    </row>
    <row r="62" spans="1:24" ht="16.5" x14ac:dyDescent="0.35">
      <c r="A62" s="246"/>
      <c r="B62" s="266"/>
      <c r="C62" s="191" t="s">
        <v>2523</v>
      </c>
      <c r="D62" s="208">
        <v>9.9999999999999995E-7</v>
      </c>
      <c r="E62" s="196" t="s">
        <v>2524</v>
      </c>
      <c r="F62" s="206">
        <f xml:space="preserve"> D62 / $K$65 * R9</f>
        <v>2.5000000000000001E-11</v>
      </c>
      <c r="G62" s="264"/>
      <c r="H62" s="261"/>
      <c r="K62" s="197">
        <v>1000</v>
      </c>
      <c r="L62" s="168" t="s">
        <v>2514</v>
      </c>
      <c r="M62" s="198" t="s">
        <v>2518</v>
      </c>
      <c r="N62" s="197">
        <v>1</v>
      </c>
      <c r="O62" s="199" t="s">
        <v>2515</v>
      </c>
      <c r="P62" s="187"/>
      <c r="Q62" s="187"/>
      <c r="R62" s="187"/>
      <c r="S62" s="187"/>
      <c r="T62" s="187"/>
      <c r="U62" s="187"/>
      <c r="V62" s="187"/>
      <c r="W62" s="187"/>
      <c r="X62" s="187"/>
    </row>
    <row r="63" spans="1:24" ht="16.5" x14ac:dyDescent="0.35">
      <c r="A63" s="246"/>
      <c r="B63" s="266"/>
      <c r="C63" s="191" t="s">
        <v>2525</v>
      </c>
      <c r="D63" s="208">
        <v>1.0000000000000001E-7</v>
      </c>
      <c r="E63" s="196" t="s">
        <v>2526</v>
      </c>
      <c r="F63" s="206">
        <f xml:space="preserve"> D63 / $K$65 * R10</f>
        <v>2.9800000000000003E-11</v>
      </c>
      <c r="G63" s="265"/>
      <c r="H63" s="261"/>
      <c r="K63" s="197">
        <v>1</v>
      </c>
      <c r="L63" s="199" t="s">
        <v>2516</v>
      </c>
      <c r="M63" s="198" t="s">
        <v>2518</v>
      </c>
      <c r="N63" s="197">
        <v>1026</v>
      </c>
      <c r="O63" s="168" t="s">
        <v>2540</v>
      </c>
      <c r="P63" s="187"/>
      <c r="Q63" s="187"/>
      <c r="R63" s="187"/>
      <c r="S63" s="187"/>
      <c r="T63" s="187"/>
      <c r="U63" s="187"/>
      <c r="V63" s="187"/>
      <c r="W63" s="187"/>
      <c r="X63" s="187"/>
    </row>
    <row r="64" spans="1:24" ht="14.5" x14ac:dyDescent="0.35">
      <c r="A64" s="187"/>
      <c r="B64" s="187"/>
      <c r="C64" s="254" t="s">
        <v>2539</v>
      </c>
      <c r="D64" s="255"/>
      <c r="E64" s="255"/>
      <c r="F64" s="255"/>
      <c r="G64" s="255"/>
      <c r="H64" s="256"/>
      <c r="I64" s="187"/>
      <c r="J64" s="187"/>
      <c r="K64" s="197">
        <v>1000000</v>
      </c>
      <c r="L64" s="199" t="s">
        <v>2540</v>
      </c>
      <c r="M64" s="198" t="s">
        <v>2518</v>
      </c>
      <c r="N64" s="197">
        <v>1</v>
      </c>
      <c r="O64" s="168" t="s">
        <v>1979</v>
      </c>
      <c r="P64" s="187"/>
      <c r="Q64" s="187"/>
      <c r="R64" s="187"/>
      <c r="S64" s="187"/>
      <c r="T64" s="187"/>
      <c r="U64" s="187"/>
      <c r="V64" s="187"/>
      <c r="W64" s="187"/>
      <c r="X64" s="187"/>
    </row>
    <row r="65" spans="1:24" ht="14.5" x14ac:dyDescent="0.35">
      <c r="A65" s="187"/>
      <c r="B65" s="187"/>
      <c r="C65" s="187"/>
      <c r="D65" s="187"/>
      <c r="E65" s="187"/>
      <c r="F65" s="187"/>
      <c r="G65" s="187"/>
      <c r="H65" s="187"/>
      <c r="I65" s="187"/>
      <c r="J65" s="187"/>
      <c r="K65" s="197">
        <v>1000000</v>
      </c>
      <c r="L65" s="168" t="s">
        <v>2538</v>
      </c>
      <c r="M65" s="198" t="s">
        <v>2518</v>
      </c>
      <c r="N65" s="197">
        <v>1</v>
      </c>
      <c r="O65" s="199" t="s">
        <v>2515</v>
      </c>
      <c r="P65" s="187"/>
      <c r="Q65" s="187"/>
      <c r="R65" s="187"/>
      <c r="S65" s="187"/>
      <c r="T65" s="187"/>
      <c r="U65" s="187"/>
      <c r="V65" s="187"/>
      <c r="W65" s="187"/>
      <c r="X65" s="187"/>
    </row>
    <row r="66" spans="1:24" ht="14.5" x14ac:dyDescent="0.35">
      <c r="A66" s="187"/>
      <c r="B66" s="187"/>
      <c r="C66" s="187"/>
      <c r="D66" s="187"/>
      <c r="E66" s="187"/>
      <c r="F66" s="187"/>
      <c r="G66" s="187"/>
      <c r="H66" s="187"/>
      <c r="I66" s="187"/>
      <c r="J66" s="187"/>
      <c r="P66" s="187"/>
      <c r="Q66" s="187"/>
      <c r="R66" s="187"/>
      <c r="S66" s="187"/>
      <c r="T66" s="187"/>
      <c r="U66" s="187"/>
      <c r="V66" s="187"/>
      <c r="W66" s="187"/>
      <c r="X66" s="187"/>
    </row>
    <row r="67" spans="1:24" ht="14.5" x14ac:dyDescent="0.35">
      <c r="A67" s="187"/>
      <c r="B67" s="187"/>
      <c r="C67" s="187"/>
      <c r="D67" s="187"/>
      <c r="E67" s="187"/>
      <c r="F67" s="187"/>
      <c r="G67" s="187"/>
      <c r="H67" s="187"/>
      <c r="I67" s="187"/>
      <c r="J67" s="187"/>
      <c r="K67" s="187"/>
      <c r="L67" s="187"/>
      <c r="M67" s="187"/>
      <c r="N67" s="187"/>
      <c r="O67" s="187"/>
      <c r="P67" s="187"/>
      <c r="Q67" s="187"/>
      <c r="R67" s="187"/>
      <c r="S67" s="187"/>
      <c r="T67" s="187"/>
      <c r="U67" s="187"/>
      <c r="V67" s="187"/>
      <c r="W67" s="187"/>
      <c r="X67" s="187"/>
    </row>
    <row r="68" spans="1:24" ht="14.5" x14ac:dyDescent="0.35">
      <c r="A68" s="187"/>
      <c r="B68" s="187"/>
      <c r="C68" s="187"/>
      <c r="D68" s="187"/>
      <c r="E68" s="187"/>
      <c r="F68" s="187"/>
      <c r="G68" s="187"/>
      <c r="H68" s="187"/>
      <c r="I68" s="187"/>
      <c r="J68" s="187"/>
      <c r="P68" s="187"/>
      <c r="Q68" s="187"/>
      <c r="R68" s="187"/>
      <c r="S68" s="187"/>
      <c r="T68" s="187"/>
      <c r="U68" s="187"/>
      <c r="V68" s="187"/>
      <c r="W68" s="187"/>
      <c r="X68" s="187"/>
    </row>
    <row r="69" spans="1:24" ht="14.5" x14ac:dyDescent="0.35">
      <c r="A69" s="187"/>
      <c r="B69" s="187"/>
      <c r="C69" s="187"/>
      <c r="D69" s="187"/>
      <c r="E69" s="187"/>
      <c r="F69" s="187"/>
      <c r="G69" s="187"/>
      <c r="H69" s="187"/>
      <c r="I69" s="187"/>
      <c r="J69" s="187"/>
      <c r="K69" s="187"/>
      <c r="L69" s="187"/>
      <c r="M69" s="187"/>
      <c r="N69" s="187"/>
      <c r="O69" s="187"/>
      <c r="P69" s="187"/>
      <c r="Q69" s="187"/>
      <c r="R69" s="187"/>
      <c r="S69" s="187"/>
      <c r="T69" s="187"/>
      <c r="U69" s="187"/>
      <c r="V69" s="187"/>
      <c r="W69" s="187"/>
      <c r="X69" s="187"/>
    </row>
    <row r="70" spans="1:24" ht="14.5" x14ac:dyDescent="0.35">
      <c r="A70" s="187"/>
      <c r="B70" s="187"/>
      <c r="C70" s="187"/>
      <c r="D70" s="187"/>
      <c r="E70" s="187"/>
      <c r="F70" s="187"/>
      <c r="G70" s="187"/>
      <c r="H70" s="187"/>
      <c r="I70" s="187"/>
      <c r="J70" s="187"/>
      <c r="K70" s="187"/>
      <c r="L70" s="187"/>
      <c r="M70" s="187"/>
      <c r="O70" s="187"/>
      <c r="P70" s="187"/>
      <c r="Q70" s="187"/>
      <c r="R70" s="187"/>
      <c r="S70" s="187"/>
      <c r="T70" s="187"/>
      <c r="U70" s="187"/>
      <c r="V70" s="187"/>
      <c r="W70" s="187"/>
      <c r="X70" s="187"/>
    </row>
    <row r="71" spans="1:24" ht="14.5" x14ac:dyDescent="0.35">
      <c r="A71" s="187"/>
      <c r="B71" s="187"/>
      <c r="C71" s="187"/>
      <c r="D71" s="187"/>
      <c r="E71" s="187"/>
      <c r="F71" s="187"/>
      <c r="G71" s="187"/>
      <c r="H71" s="187"/>
      <c r="I71" s="187"/>
      <c r="J71" s="187"/>
      <c r="K71" s="187"/>
      <c r="L71" s="187"/>
      <c r="M71" s="187"/>
      <c r="N71" s="187"/>
      <c r="O71" s="187"/>
      <c r="P71" s="187"/>
      <c r="Q71" s="187"/>
      <c r="R71" s="187"/>
      <c r="S71" s="187"/>
      <c r="T71" s="187"/>
      <c r="U71" s="187"/>
      <c r="V71" s="187"/>
      <c r="W71" s="187"/>
      <c r="X71" s="187"/>
    </row>
    <row r="72" spans="1:24" ht="14.5" x14ac:dyDescent="0.35">
      <c r="A72" s="187"/>
      <c r="B72" s="187"/>
      <c r="C72" s="187"/>
      <c r="D72" s="187"/>
      <c r="E72" s="187"/>
      <c r="F72" s="187"/>
      <c r="G72" s="187"/>
      <c r="H72" s="187"/>
      <c r="I72" s="187"/>
      <c r="J72" s="187"/>
      <c r="K72" s="187"/>
      <c r="N72" s="187"/>
      <c r="O72" s="187"/>
      <c r="P72" s="187"/>
      <c r="Q72" s="187"/>
      <c r="R72" s="187"/>
      <c r="S72" s="187"/>
      <c r="T72" s="187"/>
      <c r="U72" s="187"/>
      <c r="V72" s="187"/>
      <c r="W72" s="187"/>
      <c r="X72" s="187"/>
    </row>
    <row r="73" spans="1:24" ht="14.5" x14ac:dyDescent="0.35">
      <c r="A73" s="187"/>
      <c r="B73" s="187"/>
      <c r="C73" s="187"/>
      <c r="D73" s="187"/>
      <c r="E73" s="187"/>
      <c r="F73" s="187"/>
      <c r="G73" s="187"/>
      <c r="H73" s="187"/>
      <c r="I73" s="187"/>
      <c r="J73" s="187"/>
      <c r="K73" s="187"/>
      <c r="L73" s="187"/>
      <c r="M73" s="187"/>
      <c r="N73" s="187"/>
      <c r="O73" s="187"/>
      <c r="P73" s="187"/>
      <c r="Q73" s="187"/>
      <c r="R73" s="187"/>
      <c r="S73" s="187"/>
      <c r="T73" s="187"/>
      <c r="U73" s="187"/>
      <c r="V73" s="187"/>
      <c r="W73" s="187"/>
      <c r="X73" s="187"/>
    </row>
    <row r="74" spans="1:24" ht="14.5" x14ac:dyDescent="0.35">
      <c r="A74" s="187"/>
      <c r="B74" s="187"/>
      <c r="C74" s="187"/>
      <c r="D74" s="187"/>
      <c r="E74" s="187"/>
      <c r="F74" s="187"/>
      <c r="G74" s="187"/>
      <c r="H74" s="187"/>
      <c r="I74" s="187"/>
      <c r="J74" s="187"/>
      <c r="K74" s="187"/>
      <c r="L74" s="187"/>
      <c r="M74" s="187"/>
      <c r="N74" s="187"/>
      <c r="O74" s="187"/>
      <c r="P74" s="187"/>
      <c r="Q74" s="187"/>
      <c r="R74" s="187"/>
      <c r="S74" s="187"/>
      <c r="T74" s="187"/>
      <c r="U74" s="187"/>
      <c r="V74" s="187"/>
      <c r="W74" s="187"/>
      <c r="X74" s="187"/>
    </row>
    <row r="75" spans="1:24" ht="14.5" x14ac:dyDescent="0.35">
      <c r="A75" s="187"/>
      <c r="B75" s="187"/>
      <c r="C75" s="187"/>
      <c r="D75" s="187"/>
      <c r="E75" s="187"/>
      <c r="F75" s="187"/>
      <c r="G75" s="187"/>
      <c r="H75" s="187"/>
      <c r="I75" s="187"/>
      <c r="J75" s="187"/>
      <c r="K75" s="187"/>
      <c r="L75" s="187"/>
      <c r="M75" s="187"/>
      <c r="N75" s="187"/>
      <c r="O75" s="187"/>
      <c r="P75" s="187"/>
      <c r="Q75" s="187"/>
      <c r="R75" s="187"/>
      <c r="S75" s="187"/>
      <c r="T75" s="187"/>
      <c r="U75" s="187"/>
      <c r="V75" s="187"/>
      <c r="W75" s="187"/>
      <c r="X75" s="187"/>
    </row>
    <row r="76" spans="1:24" ht="14.5" x14ac:dyDescent="0.35">
      <c r="J76" s="187"/>
      <c r="K76" s="187"/>
      <c r="L76" s="187"/>
      <c r="M76" s="187"/>
      <c r="N76" s="187"/>
      <c r="O76" s="187"/>
      <c r="P76" s="187"/>
      <c r="Q76" s="187"/>
      <c r="R76" s="187"/>
      <c r="S76" s="187"/>
      <c r="T76" s="187"/>
      <c r="U76" s="187"/>
      <c r="V76" s="187"/>
      <c r="W76" s="187"/>
      <c r="X76" s="187"/>
    </row>
    <row r="77" spans="1:24" ht="14.5" x14ac:dyDescent="0.35">
      <c r="J77" s="187"/>
      <c r="K77" s="187"/>
      <c r="L77" s="187"/>
      <c r="M77" s="187"/>
      <c r="N77" s="187"/>
      <c r="O77" s="187"/>
      <c r="P77" s="187"/>
      <c r="Q77" s="187"/>
      <c r="R77" s="187"/>
      <c r="S77" s="187"/>
      <c r="T77" s="187"/>
      <c r="U77" s="187"/>
      <c r="V77" s="187"/>
      <c r="W77" s="187"/>
      <c r="X77" s="187"/>
    </row>
    <row r="78" spans="1:24" ht="14.5" x14ac:dyDescent="0.35">
      <c r="J78" s="187"/>
      <c r="K78" s="187"/>
      <c r="L78" s="187"/>
      <c r="M78" s="187"/>
      <c r="N78" s="187"/>
      <c r="O78" s="187"/>
      <c r="P78" s="187"/>
      <c r="Q78" s="187"/>
      <c r="R78" s="187"/>
      <c r="S78" s="187"/>
      <c r="T78" s="187"/>
      <c r="U78" s="187"/>
      <c r="V78" s="187"/>
      <c r="W78" s="187"/>
      <c r="X78" s="187"/>
    </row>
    <row r="79" spans="1:24" ht="14.5" x14ac:dyDescent="0.35">
      <c r="J79" s="187"/>
      <c r="K79" s="187"/>
      <c r="L79" s="187"/>
      <c r="M79" s="187"/>
      <c r="N79" s="187"/>
      <c r="O79" s="187"/>
      <c r="P79" s="187"/>
      <c r="Q79" s="187"/>
      <c r="R79" s="187"/>
      <c r="S79" s="187"/>
      <c r="T79" s="187"/>
      <c r="U79" s="187"/>
      <c r="V79" s="187"/>
      <c r="W79" s="187"/>
      <c r="X79" s="187"/>
    </row>
    <row r="80" spans="1:24" ht="14.5" x14ac:dyDescent="0.35">
      <c r="J80" s="187"/>
      <c r="K80" s="187"/>
      <c r="L80" s="187"/>
      <c r="M80" s="187"/>
      <c r="N80" s="187"/>
      <c r="O80" s="187"/>
      <c r="P80" s="187"/>
      <c r="Q80" s="187"/>
      <c r="R80" s="187"/>
      <c r="S80" s="187"/>
      <c r="T80" s="187"/>
      <c r="U80" s="187"/>
      <c r="V80" s="187"/>
      <c r="W80" s="187"/>
      <c r="X80" s="187"/>
    </row>
    <row r="81" spans="1:24" ht="14.5" x14ac:dyDescent="0.35">
      <c r="J81" s="187"/>
      <c r="K81" s="187"/>
      <c r="L81" s="187"/>
      <c r="M81" s="187"/>
      <c r="N81" s="187"/>
      <c r="O81" s="187"/>
      <c r="P81" s="187"/>
      <c r="Q81" s="187"/>
      <c r="R81" s="187"/>
      <c r="S81" s="187"/>
      <c r="T81" s="187"/>
      <c r="U81" s="187"/>
      <c r="V81" s="187"/>
      <c r="W81" s="187"/>
      <c r="X81" s="187"/>
    </row>
    <row r="82" spans="1:24" ht="14.5" x14ac:dyDescent="0.35">
      <c r="J82" s="187"/>
      <c r="K82" s="187"/>
      <c r="L82" s="187"/>
      <c r="M82" s="187"/>
      <c r="N82" s="187"/>
      <c r="O82" s="187"/>
      <c r="P82" s="187"/>
      <c r="Q82" s="187"/>
      <c r="R82" s="187"/>
      <c r="S82" s="187"/>
      <c r="T82" s="187"/>
      <c r="U82" s="187"/>
      <c r="V82" s="187"/>
      <c r="W82" s="187"/>
      <c r="X82" s="187"/>
    </row>
    <row r="83" spans="1:24" ht="14.5" x14ac:dyDescent="0.35">
      <c r="J83" s="187"/>
      <c r="K83" s="187"/>
      <c r="L83" s="187"/>
      <c r="M83" s="187"/>
      <c r="N83" s="187"/>
      <c r="O83" s="187"/>
      <c r="P83" s="187"/>
      <c r="Q83" s="187"/>
      <c r="R83" s="187"/>
      <c r="S83" s="187"/>
      <c r="T83" s="187"/>
      <c r="U83" s="187"/>
      <c r="V83" s="187"/>
      <c r="W83" s="187"/>
      <c r="X83" s="187"/>
    </row>
    <row r="84" spans="1:24" ht="14.5" x14ac:dyDescent="0.35">
      <c r="A84" s="187"/>
      <c r="B84" s="187"/>
      <c r="C84" s="187"/>
      <c r="D84" s="187"/>
      <c r="E84" s="187"/>
      <c r="F84" s="187"/>
      <c r="G84" s="187"/>
      <c r="H84" s="187"/>
      <c r="I84" s="187"/>
      <c r="J84" s="187"/>
      <c r="K84" s="187"/>
      <c r="L84" s="187"/>
      <c r="M84" s="187"/>
      <c r="N84" s="187"/>
      <c r="O84" s="187"/>
      <c r="P84" s="187"/>
      <c r="Q84" s="187"/>
      <c r="R84" s="187"/>
      <c r="S84" s="187"/>
      <c r="T84" s="187"/>
      <c r="U84" s="187"/>
      <c r="V84" s="187"/>
      <c r="W84" s="187"/>
      <c r="X84" s="187"/>
    </row>
    <row r="85" spans="1:24" ht="14.5" x14ac:dyDescent="0.35">
      <c r="A85" s="187"/>
      <c r="B85" s="187"/>
      <c r="C85" s="187"/>
      <c r="D85" s="187"/>
      <c r="E85" s="187"/>
      <c r="F85" s="187"/>
      <c r="G85" s="187"/>
      <c r="H85" s="187"/>
      <c r="I85" s="187"/>
      <c r="J85" s="187"/>
      <c r="K85" s="187"/>
      <c r="L85" s="187"/>
      <c r="M85" s="187"/>
      <c r="N85" s="187"/>
      <c r="O85" s="187"/>
      <c r="P85" s="187"/>
      <c r="Q85" s="187"/>
      <c r="R85" s="187"/>
      <c r="S85" s="187"/>
      <c r="T85" s="187"/>
      <c r="U85" s="187"/>
      <c r="V85" s="187"/>
      <c r="W85" s="187"/>
      <c r="X85" s="187"/>
    </row>
    <row r="86" spans="1:24" ht="14.5" x14ac:dyDescent="0.35">
      <c r="I86" s="187"/>
      <c r="J86" s="187"/>
    </row>
    <row r="87" spans="1:24" ht="14.5" x14ac:dyDescent="0.35">
      <c r="I87" s="187"/>
      <c r="J87" s="187"/>
    </row>
    <row r="88" spans="1:24" ht="14.5" x14ac:dyDescent="0.35">
      <c r="I88" s="187"/>
      <c r="J88" s="187"/>
    </row>
    <row r="89" spans="1:24" ht="14.5" x14ac:dyDescent="0.35">
      <c r="I89" s="187"/>
      <c r="J89" s="187"/>
    </row>
    <row r="90" spans="1:24" ht="14.5" x14ac:dyDescent="0.35">
      <c r="A90" s="187"/>
      <c r="B90" s="187"/>
      <c r="C90" s="187"/>
      <c r="D90" s="187"/>
      <c r="E90" s="187"/>
      <c r="F90" s="187"/>
      <c r="G90" s="187"/>
      <c r="H90" s="187"/>
      <c r="I90" s="187"/>
      <c r="J90" s="187"/>
    </row>
    <row r="91" spans="1:24" ht="14.5" x14ac:dyDescent="0.35">
      <c r="A91" s="187"/>
      <c r="B91" s="187"/>
      <c r="C91" s="187"/>
      <c r="D91" s="187"/>
      <c r="E91" s="187"/>
      <c r="F91" s="187"/>
      <c r="G91" s="187"/>
      <c r="H91" s="187"/>
      <c r="I91" s="187"/>
      <c r="J91" s="187"/>
    </row>
    <row r="92" spans="1:24" ht="14.5" x14ac:dyDescent="0.35">
      <c r="A92" s="187"/>
      <c r="B92" s="187"/>
      <c r="C92" s="187"/>
      <c r="D92" s="187"/>
      <c r="E92" s="187"/>
      <c r="F92" s="187"/>
      <c r="G92" s="187"/>
      <c r="H92" s="187"/>
      <c r="I92" s="187"/>
      <c r="J92" s="187"/>
    </row>
    <row r="93" spans="1:24" ht="14.5" x14ac:dyDescent="0.35">
      <c r="A93" s="187"/>
      <c r="B93" s="187"/>
      <c r="C93" s="187"/>
      <c r="D93" s="187"/>
      <c r="E93" s="187"/>
      <c r="F93" s="187"/>
      <c r="G93" s="187"/>
      <c r="H93" s="187"/>
      <c r="I93" s="187"/>
      <c r="J93" s="187"/>
    </row>
  </sheetData>
  <mergeCells count="54">
    <mergeCell ref="A60:A63"/>
    <mergeCell ref="H29:H43"/>
    <mergeCell ref="B49:B52"/>
    <mergeCell ref="B53:B56"/>
    <mergeCell ref="A49:A56"/>
    <mergeCell ref="G50:G52"/>
    <mergeCell ref="G54:G56"/>
    <mergeCell ref="G29:G31"/>
    <mergeCell ref="G33:G35"/>
    <mergeCell ref="G37:G39"/>
    <mergeCell ref="G41:G43"/>
    <mergeCell ref="B28:B31"/>
    <mergeCell ref="B36:B39"/>
    <mergeCell ref="B40:B43"/>
    <mergeCell ref="A28:A43"/>
    <mergeCell ref="H50:H56"/>
    <mergeCell ref="A2:I4"/>
    <mergeCell ref="H16:H18"/>
    <mergeCell ref="C10:H10"/>
    <mergeCell ref="I29:I43"/>
    <mergeCell ref="C19:H19"/>
    <mergeCell ref="C25:H25"/>
    <mergeCell ref="H22:H24"/>
    <mergeCell ref="C11:H11"/>
    <mergeCell ref="A1:I1"/>
    <mergeCell ref="H7:H9"/>
    <mergeCell ref="Q6:R6"/>
    <mergeCell ref="H61:H63"/>
    <mergeCell ref="G16:G18"/>
    <mergeCell ref="G61:G63"/>
    <mergeCell ref="A6:A9"/>
    <mergeCell ref="B60:B63"/>
    <mergeCell ref="A15:A18"/>
    <mergeCell ref="B15:B18"/>
    <mergeCell ref="B6:B9"/>
    <mergeCell ref="G7:G9"/>
    <mergeCell ref="A21:A24"/>
    <mergeCell ref="B21:B24"/>
    <mergeCell ref="G22:G24"/>
    <mergeCell ref="B32:B35"/>
    <mergeCell ref="K55:O55"/>
    <mergeCell ref="K60:O60"/>
    <mergeCell ref="C64:H64"/>
    <mergeCell ref="K6:O6"/>
    <mergeCell ref="K15:O15"/>
    <mergeCell ref="K21:O21"/>
    <mergeCell ref="K28:O28"/>
    <mergeCell ref="K30:O30"/>
    <mergeCell ref="K36:O36"/>
    <mergeCell ref="K40:O40"/>
    <mergeCell ref="K44:O44"/>
    <mergeCell ref="K49:O49"/>
    <mergeCell ref="K51:O51"/>
    <mergeCell ref="I50:I56"/>
  </mergeCells>
  <hyperlinks>
    <hyperlink ref="C19" r:id="rId1"/>
    <hyperlink ref="C25" r:id="rId2"/>
    <hyperlink ref="C10" r:id="rId3"/>
  </hyperlinks>
  <pageMargins left="0.7" right="0.7" top="0.75" bottom="0.75" header="0.3" footer="0.3"/>
  <pageSetup orientation="portrait" horizontalDpi="1200" verticalDpi="1200" r:id="rId4"/>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61"/>
  <sheetViews>
    <sheetView tabSelected="1" topLeftCell="G47" zoomScale="103" zoomScaleNormal="55" workbookViewId="0">
      <selection activeCell="S50" sqref="S50"/>
    </sheetView>
  </sheetViews>
  <sheetFormatPr defaultRowHeight="14.5" x14ac:dyDescent="0.35"/>
  <cols>
    <col min="1" max="1" width="42.26953125" bestFit="1" customWidth="1"/>
    <col min="2" max="2" width="23.90625" bestFit="1" customWidth="1"/>
    <col min="3" max="3" width="19.1796875" bestFit="1" customWidth="1"/>
    <col min="4" max="4" width="9" bestFit="1" customWidth="1"/>
    <col min="5" max="5" width="12.1796875" bestFit="1" customWidth="1"/>
    <col min="6" max="6" width="19.1796875" bestFit="1" customWidth="1"/>
    <col min="7" max="7" width="12.1796875" bestFit="1" customWidth="1"/>
    <col min="8" max="8" width="10.6328125" bestFit="1" customWidth="1"/>
    <col min="9" max="9" width="10.54296875" bestFit="1" customWidth="1"/>
    <col min="10" max="10" width="11.26953125" bestFit="1" customWidth="1"/>
    <col min="11" max="11" width="16.7265625" bestFit="1" customWidth="1"/>
    <col min="12" max="12" width="12.1796875" bestFit="1" customWidth="1"/>
    <col min="13" max="13" width="10.36328125" bestFit="1" customWidth="1"/>
    <col min="14" max="14" width="15.1796875" bestFit="1" customWidth="1"/>
    <col min="15" max="15" width="10.6328125" bestFit="1" customWidth="1"/>
    <col min="16" max="16" width="8.36328125" bestFit="1" customWidth="1"/>
    <col min="17" max="17" width="12.1796875" bestFit="1" customWidth="1"/>
    <col min="18" max="19" width="8.36328125" bestFit="1" customWidth="1"/>
    <col min="20" max="20" width="10.6328125" bestFit="1" customWidth="1"/>
    <col min="21" max="21" width="8.36328125" bestFit="1" customWidth="1"/>
    <col min="22" max="22" width="17.36328125" bestFit="1" customWidth="1"/>
    <col min="23" max="23" width="20.26953125" bestFit="1" customWidth="1"/>
    <col min="24" max="24" width="10.36328125" bestFit="1" customWidth="1"/>
  </cols>
  <sheetData>
    <row r="1" spans="1:22" ht="23" x14ac:dyDescent="0.35">
      <c r="A1" s="250" t="s">
        <v>2315</v>
      </c>
      <c r="B1" s="250"/>
      <c r="C1" s="250"/>
      <c r="D1" s="250"/>
      <c r="E1" s="250"/>
      <c r="F1" s="250"/>
      <c r="G1" s="250"/>
      <c r="H1" s="250"/>
      <c r="I1" s="250"/>
    </row>
    <row r="2" spans="1:22" ht="14.5" customHeight="1" x14ac:dyDescent="0.35">
      <c r="A2" s="251" t="s">
        <v>2313</v>
      </c>
      <c r="B2" s="251"/>
      <c r="C2" s="251"/>
      <c r="D2" s="251"/>
      <c r="E2" s="251"/>
      <c r="F2" s="251"/>
      <c r="G2" s="251"/>
      <c r="H2" s="251"/>
      <c r="I2" s="251"/>
    </row>
    <row r="3" spans="1:22" x14ac:dyDescent="0.35">
      <c r="A3" s="251"/>
      <c r="B3" s="251"/>
      <c r="C3" s="251"/>
      <c r="D3" s="251"/>
      <c r="E3" s="251"/>
      <c r="F3" s="251"/>
      <c r="G3" s="251"/>
      <c r="H3" s="251"/>
      <c r="I3" s="251"/>
    </row>
    <row r="4" spans="1:22" x14ac:dyDescent="0.35">
      <c r="A4" s="276"/>
      <c r="B4" s="276"/>
      <c r="C4" s="276"/>
      <c r="D4" s="276"/>
      <c r="E4" s="276"/>
      <c r="F4" s="276"/>
      <c r="G4" s="276"/>
      <c r="H4" s="276"/>
      <c r="I4" s="276"/>
    </row>
    <row r="5" spans="1:22" ht="14.5" customHeight="1" x14ac:dyDescent="0.35">
      <c r="A5" s="277" t="s">
        <v>1</v>
      </c>
      <c r="B5" s="275" t="s">
        <v>1960</v>
      </c>
      <c r="C5" s="284" t="s">
        <v>1981</v>
      </c>
      <c r="D5" s="285"/>
      <c r="E5" s="285"/>
      <c r="F5" s="285"/>
      <c r="G5" s="285"/>
      <c r="H5" s="286"/>
      <c r="I5" s="282" t="s">
        <v>1982</v>
      </c>
      <c r="J5" s="278"/>
      <c r="K5" s="278"/>
      <c r="L5" s="278"/>
      <c r="M5" s="278"/>
      <c r="N5" s="283"/>
      <c r="O5" s="281" t="s">
        <v>2505</v>
      </c>
      <c r="P5" s="278"/>
      <c r="Q5" s="278"/>
      <c r="R5" s="278"/>
      <c r="S5" s="278"/>
      <c r="T5" s="278"/>
      <c r="U5" s="278"/>
      <c r="V5" s="278"/>
    </row>
    <row r="6" spans="1:22" ht="14.5" customHeight="1" x14ac:dyDescent="0.35">
      <c r="A6" s="277"/>
      <c r="B6" s="275"/>
      <c r="C6" s="22" t="s">
        <v>1955</v>
      </c>
      <c r="D6" s="22" t="s">
        <v>1957</v>
      </c>
      <c r="E6" s="22" t="s">
        <v>1956</v>
      </c>
      <c r="F6" s="22" t="s">
        <v>1954</v>
      </c>
      <c r="G6" s="22" t="s">
        <v>1958</v>
      </c>
      <c r="H6" s="175" t="s">
        <v>1959</v>
      </c>
      <c r="I6" s="172" t="s">
        <v>1962</v>
      </c>
      <c r="J6" s="22" t="s">
        <v>1963</v>
      </c>
      <c r="K6" s="22" t="s">
        <v>1964</v>
      </c>
      <c r="L6" s="22" t="s">
        <v>1967</v>
      </c>
      <c r="M6" s="22" t="s">
        <v>1965</v>
      </c>
      <c r="N6" s="175" t="s">
        <v>1966</v>
      </c>
      <c r="O6" s="211" t="s">
        <v>1955</v>
      </c>
      <c r="P6" s="212" t="s">
        <v>1957</v>
      </c>
      <c r="Q6" s="212" t="s">
        <v>1956</v>
      </c>
      <c r="R6" s="212" t="s">
        <v>1954</v>
      </c>
      <c r="S6" s="212" t="s">
        <v>1958</v>
      </c>
      <c r="T6" s="212" t="s">
        <v>1959</v>
      </c>
      <c r="U6" s="212" t="s">
        <v>1961</v>
      </c>
      <c r="V6" s="179" t="s">
        <v>2566</v>
      </c>
    </row>
    <row r="7" spans="1:22" ht="16.5" x14ac:dyDescent="0.45">
      <c r="A7" s="277"/>
      <c r="B7" s="275"/>
      <c r="C7" s="24" t="s">
        <v>1975</v>
      </c>
      <c r="D7" s="24" t="s">
        <v>1976</v>
      </c>
      <c r="E7" s="24" t="s">
        <v>1977</v>
      </c>
      <c r="F7" s="24" t="s">
        <v>1978</v>
      </c>
      <c r="G7" s="24" t="s">
        <v>1978</v>
      </c>
      <c r="H7" s="176" t="s">
        <v>1979</v>
      </c>
      <c r="I7" s="173" t="s">
        <v>1975</v>
      </c>
      <c r="J7" s="24" t="s">
        <v>1976</v>
      </c>
      <c r="K7" s="24" t="s">
        <v>1977</v>
      </c>
      <c r="L7" s="24" t="s">
        <v>1978</v>
      </c>
      <c r="M7" s="24" t="s">
        <v>1978</v>
      </c>
      <c r="N7" s="176" t="s">
        <v>1979</v>
      </c>
      <c r="O7" s="279" t="s">
        <v>2450</v>
      </c>
      <c r="P7" s="280"/>
      <c r="Q7" s="280"/>
      <c r="R7" s="280"/>
      <c r="S7" s="280"/>
      <c r="T7" s="280"/>
      <c r="U7" s="280"/>
      <c r="V7" s="183" t="s">
        <v>2567</v>
      </c>
    </row>
    <row r="8" spans="1:22" x14ac:dyDescent="0.35">
      <c r="A8" s="41" t="str">
        <f>'Building vs Unit'!A32</f>
        <v>McAllister (Hugh N)</v>
      </c>
      <c r="B8" s="23">
        <f>'Building vs Unit'!F32</f>
        <v>0.99554805581632122</v>
      </c>
      <c r="C8" s="26">
        <v>3150</v>
      </c>
      <c r="D8" s="26">
        <v>490290</v>
      </c>
      <c r="E8" s="26">
        <v>119492</v>
      </c>
      <c r="F8" s="26">
        <v>290</v>
      </c>
      <c r="G8" s="26">
        <v>290</v>
      </c>
      <c r="H8" s="178">
        <v>0</v>
      </c>
      <c r="I8" s="174">
        <f t="shared" ref="I8:I25" si="0">$B8 * C8</f>
        <v>3135.9763758214117</v>
      </c>
      <c r="J8" s="27">
        <f t="shared" ref="J8:J25" si="1">$B8 * D8</f>
        <v>488107.25628618413</v>
      </c>
      <c r="K8" s="27">
        <f t="shared" ref="K8:K25" si="2">$B8 * E8</f>
        <v>118960.02828560385</v>
      </c>
      <c r="L8" s="27">
        <f t="shared" ref="L8:L25" si="3">$B8 * F8</f>
        <v>288.70893618673313</v>
      </c>
      <c r="M8" s="27">
        <f t="shared" ref="M8:M25" si="4">$B8 * G8</f>
        <v>288.70893618673313</v>
      </c>
      <c r="N8" s="177">
        <f t="shared" ref="N8:N25" si="5">$B8 * H8</f>
        <v>0</v>
      </c>
      <c r="O8" s="174">
        <f>I8*'Utility Emissions Factors'!$G$7</f>
        <v>314.10722654129705</v>
      </c>
      <c r="P8" s="27">
        <f>J8 * 'Utility Emissions Factors'!$G$16</f>
        <v>237.86256428286651</v>
      </c>
      <c r="Q8" s="27">
        <f>K8*'Utility Emissions Factors'!$G$22</f>
        <v>28.985573366057114</v>
      </c>
      <c r="R8" s="27">
        <f>L8* 'Utility Emissions Factors'!$H$29</f>
        <v>0.90437304307876387</v>
      </c>
      <c r="S8" s="27">
        <f>M8* 'Utility Emissions Factors'!$H$50</f>
        <v>0.86906589078414243</v>
      </c>
      <c r="T8" s="27">
        <f>N8*'Utility Emissions Factors'!$G$61</f>
        <v>0</v>
      </c>
      <c r="U8" s="27">
        <f>SUM(O8:T8)</f>
        <v>582.72880312408347</v>
      </c>
      <c r="V8" s="27">
        <f>U8/'Building vs Unit'!E32</f>
        <v>9.7803549066003762E-3</v>
      </c>
    </row>
    <row r="9" spans="1:22" x14ac:dyDescent="0.35">
      <c r="A9" s="41" t="str">
        <f>'Building vs Unit'!A33</f>
        <v>Spruce Cottage</v>
      </c>
      <c r="B9" s="23">
        <f>'Building vs Unit'!F33</f>
        <v>1</v>
      </c>
      <c r="C9" s="26">
        <v>11</v>
      </c>
      <c r="D9" s="26">
        <v>24494</v>
      </c>
      <c r="E9" s="26">
        <v>0</v>
      </c>
      <c r="F9" s="26">
        <v>2</v>
      </c>
      <c r="G9" s="26">
        <v>2</v>
      </c>
      <c r="H9" s="178">
        <v>0</v>
      </c>
      <c r="I9" s="174">
        <f t="shared" si="0"/>
        <v>11</v>
      </c>
      <c r="J9" s="27">
        <f t="shared" si="1"/>
        <v>24494</v>
      </c>
      <c r="K9" s="27">
        <f t="shared" si="2"/>
        <v>0</v>
      </c>
      <c r="L9" s="27">
        <f t="shared" si="3"/>
        <v>2</v>
      </c>
      <c r="M9" s="27">
        <f t="shared" si="4"/>
        <v>2</v>
      </c>
      <c r="N9" s="177">
        <f t="shared" si="5"/>
        <v>0</v>
      </c>
      <c r="O9" s="174">
        <f>I9*'Utility Emissions Factors'!$G$7</f>
        <v>1.1017874747379901</v>
      </c>
      <c r="P9" s="27">
        <f>J9 * 'Utility Emissions Factors'!$G$16</f>
        <v>11.936322549010717</v>
      </c>
      <c r="Q9" s="27">
        <f>K9*'Utility Emissions Factors'!$G$22</f>
        <v>0</v>
      </c>
      <c r="R9" s="27">
        <f>L9* 'Utility Emissions Factors'!$H$29</f>
        <v>6.2649466623632827E-3</v>
      </c>
      <c r="S9" s="27">
        <f>M9* 'Utility Emissions Factors'!$H$50</f>
        <v>6.020360174941326E-3</v>
      </c>
      <c r="T9" s="27">
        <f>N9*'Utility Emissions Factors'!$G$61</f>
        <v>0</v>
      </c>
      <c r="U9" s="27">
        <f t="shared" ref="U9:U25" si="6">SUM(O9:T9)</f>
        <v>13.050395330586012</v>
      </c>
      <c r="V9" s="27">
        <f>U9/'Building vs Unit'!E33</f>
        <v>2.6118551276039727E-3</v>
      </c>
    </row>
    <row r="10" spans="1:22" x14ac:dyDescent="0.35">
      <c r="A10" s="41" t="str">
        <f>'Building vs Unit'!A34</f>
        <v>Joab L Thomas Building</v>
      </c>
      <c r="B10" s="23">
        <f>'Building vs Unit'!F34</f>
        <v>0.79928601133912547</v>
      </c>
      <c r="C10" s="26">
        <v>5958</v>
      </c>
      <c r="D10" s="26">
        <v>983854</v>
      </c>
      <c r="E10" s="26">
        <v>252303</v>
      </c>
      <c r="F10" s="26">
        <v>1885</v>
      </c>
      <c r="G10" s="26">
        <v>1885</v>
      </c>
      <c r="H10" s="178">
        <v>0</v>
      </c>
      <c r="I10" s="174">
        <f t="shared" si="0"/>
        <v>4762.1460555585099</v>
      </c>
      <c r="J10" s="27">
        <f t="shared" si="1"/>
        <v>786380.73940004397</v>
      </c>
      <c r="K10" s="27">
        <f t="shared" si="2"/>
        <v>201662.25851889537</v>
      </c>
      <c r="L10" s="27">
        <f t="shared" si="3"/>
        <v>1506.6541313742516</v>
      </c>
      <c r="M10" s="27">
        <f t="shared" si="4"/>
        <v>1506.6541313742516</v>
      </c>
      <c r="N10" s="177">
        <f t="shared" si="5"/>
        <v>0</v>
      </c>
      <c r="O10" s="174">
        <f>I10*'Utility Emissions Factors'!$G$7</f>
        <v>476.9884433533901</v>
      </c>
      <c r="P10" s="27">
        <f>J10 * 'Utility Emissions Factors'!$G$16</f>
        <v>383.21605910869863</v>
      </c>
      <c r="Q10" s="27">
        <f>K10*'Utility Emissions Factors'!$G$22</f>
        <v>49.136640884370031</v>
      </c>
      <c r="R10" s="27">
        <f>L10* 'Utility Emissions Factors'!$H$29</f>
        <v>4.7195538858444843</v>
      </c>
      <c r="S10" s="27">
        <f>M10* 'Utility Emissions Factors'!$H$50</f>
        <v>4.5353002649681802</v>
      </c>
      <c r="T10" s="27">
        <f>N10*'Utility Emissions Factors'!$G$61</f>
        <v>0</v>
      </c>
      <c r="U10" s="27">
        <f t="shared" si="6"/>
        <v>918.59599749727147</v>
      </c>
      <c r="V10" s="27">
        <f>U10/'Building vs Unit'!E34</f>
        <v>1.0611260416698704E-2</v>
      </c>
    </row>
    <row r="11" spans="1:22" x14ac:dyDescent="0.35">
      <c r="A11" s="41" t="str">
        <f>'Building vs Unit'!A35</f>
        <v>Chemistry Building</v>
      </c>
      <c r="B11" s="23">
        <f>'Building vs Unit'!F35</f>
        <v>0.99841609644225349</v>
      </c>
      <c r="C11" s="26">
        <v>27461</v>
      </c>
      <c r="D11" s="26">
        <v>5512278</v>
      </c>
      <c r="E11" s="26">
        <v>1988036</v>
      </c>
      <c r="F11" s="26">
        <v>18894</v>
      </c>
      <c r="G11" s="26">
        <v>18894</v>
      </c>
      <c r="H11" s="178">
        <v>9</v>
      </c>
      <c r="I11" s="174">
        <f t="shared" si="0"/>
        <v>27417.504424400722</v>
      </c>
      <c r="J11" s="27">
        <f t="shared" si="1"/>
        <v>5503547.083264512</v>
      </c>
      <c r="K11" s="27">
        <f t="shared" si="2"/>
        <v>1984887.142706672</v>
      </c>
      <c r="L11" s="27">
        <f t="shared" si="3"/>
        <v>18864.073726179937</v>
      </c>
      <c r="M11" s="27">
        <f t="shared" si="4"/>
        <v>18864.073726179937</v>
      </c>
      <c r="N11" s="177">
        <f t="shared" si="5"/>
        <v>8.9857448679802818</v>
      </c>
      <c r="O11" s="174">
        <f>I11*'Utility Emissions Factors'!$G$7</f>
        <v>2746.2057239434675</v>
      </c>
      <c r="P11" s="27">
        <f>J11 * 'Utility Emissions Factors'!$G$16</f>
        <v>2681.9675491758126</v>
      </c>
      <c r="Q11" s="27">
        <f>K11*'Utility Emissions Factors'!$G$22</f>
        <v>483.6338115197824</v>
      </c>
      <c r="R11" s="27">
        <f>L11* 'Utility Emissions Factors'!$H$29</f>
        <v>59.091207864702945</v>
      </c>
      <c r="S11" s="27">
        <f>M11* 'Utility Emissions Factors'!$H$50</f>
        <v>56.784259099125357</v>
      </c>
      <c r="T11" s="27">
        <f>N11*'Utility Emissions Factors'!$G$61</f>
        <v>0.47675367070455937</v>
      </c>
      <c r="U11" s="27">
        <f t="shared" si="6"/>
        <v>6028.1593052735961</v>
      </c>
      <c r="V11" s="27">
        <f>U11/'Building vs Unit'!E35</f>
        <v>3.5659853825578375E-2</v>
      </c>
    </row>
    <row r="12" spans="1:22" x14ac:dyDescent="0.35">
      <c r="A12" s="41" t="str">
        <f>'Building vs Unit'!A36</f>
        <v>Ritenour Building (Dr Joseph P)</v>
      </c>
      <c r="B12" s="23">
        <f>'Building vs Unit'!F36</f>
        <v>0.55920115242554957</v>
      </c>
      <c r="C12" s="26">
        <v>2788</v>
      </c>
      <c r="D12" s="26">
        <v>343010</v>
      </c>
      <c r="E12" s="26">
        <v>93997</v>
      </c>
      <c r="F12" s="26">
        <v>1037</v>
      </c>
      <c r="G12" s="26">
        <v>1037</v>
      </c>
      <c r="H12" s="178">
        <v>0</v>
      </c>
      <c r="I12" s="174">
        <f t="shared" si="0"/>
        <v>1559.0528129624322</v>
      </c>
      <c r="J12" s="27">
        <f t="shared" si="1"/>
        <v>191811.58729348777</v>
      </c>
      <c r="K12" s="27">
        <f t="shared" si="2"/>
        <v>52563.230724544381</v>
      </c>
      <c r="L12" s="27">
        <f t="shared" si="3"/>
        <v>579.89159506529495</v>
      </c>
      <c r="M12" s="27">
        <f t="shared" si="4"/>
        <v>579.89159506529495</v>
      </c>
      <c r="N12" s="177">
        <f t="shared" si="5"/>
        <v>0</v>
      </c>
      <c r="O12" s="174">
        <f>I12*'Utility Emissions Factors'!$G$7</f>
        <v>156.15862379791255</v>
      </c>
      <c r="P12" s="27">
        <f>J12 * 'Utility Emissions Factors'!$G$16</f>
        <v>93.472890282224029</v>
      </c>
      <c r="Q12" s="27">
        <f>K12*'Utility Emissions Factors'!$G$22</f>
        <v>12.80745644129648</v>
      </c>
      <c r="R12" s="27">
        <f>L12* 'Utility Emissions Factors'!$H$29</f>
        <v>1.8164949565184199</v>
      </c>
      <c r="S12" s="27">
        <f>M12* 'Utility Emissions Factors'!$H$50</f>
        <v>1.7455781323571518</v>
      </c>
      <c r="T12" s="27">
        <f>N12*'Utility Emissions Factors'!$G$61</f>
        <v>0</v>
      </c>
      <c r="U12" s="27">
        <f t="shared" si="6"/>
        <v>266.00104361030861</v>
      </c>
      <c r="V12" s="27">
        <f>U12/'Building vs Unit'!E36</f>
        <v>1.1707837636956439E-2</v>
      </c>
    </row>
    <row r="13" spans="1:22" x14ac:dyDescent="0.35">
      <c r="A13" s="41" t="str">
        <f>'Building vs Unit'!A37</f>
        <v>Botany Greenhouse</v>
      </c>
      <c r="B13" s="23">
        <f>'Building vs Unit'!F37</f>
        <v>1</v>
      </c>
      <c r="C13" s="26">
        <v>715</v>
      </c>
      <c r="D13" s="26">
        <v>46027</v>
      </c>
      <c r="E13" s="26">
        <v>0</v>
      </c>
      <c r="F13" s="26">
        <v>860</v>
      </c>
      <c r="G13" s="26">
        <v>914</v>
      </c>
      <c r="H13" s="178">
        <v>0</v>
      </c>
      <c r="I13" s="174">
        <f t="shared" si="0"/>
        <v>715</v>
      </c>
      <c r="J13" s="27">
        <f t="shared" si="1"/>
        <v>46027</v>
      </c>
      <c r="K13" s="27">
        <f t="shared" si="2"/>
        <v>0</v>
      </c>
      <c r="L13" s="27">
        <f t="shared" si="3"/>
        <v>860</v>
      </c>
      <c r="M13" s="27">
        <f t="shared" si="4"/>
        <v>914</v>
      </c>
      <c r="N13" s="177">
        <f t="shared" si="5"/>
        <v>0</v>
      </c>
      <c r="O13" s="174">
        <f>I13*'Utility Emissions Factors'!$G$7</f>
        <v>71.616185857969356</v>
      </c>
      <c r="P13" s="27">
        <f>J13 * 'Utility Emissions Factors'!$G$16</f>
        <v>22.429701884678543</v>
      </c>
      <c r="Q13" s="27">
        <f>K13*'Utility Emissions Factors'!$G$22</f>
        <v>0</v>
      </c>
      <c r="R13" s="27">
        <f>L13* 'Utility Emissions Factors'!$H$29</f>
        <v>2.6939270648162115</v>
      </c>
      <c r="S13" s="27">
        <f>M13* 'Utility Emissions Factors'!$H$50</f>
        <v>2.751304599948186</v>
      </c>
      <c r="T13" s="27">
        <f>N13*'Utility Emissions Factors'!$G$61</f>
        <v>0</v>
      </c>
      <c r="U13" s="27">
        <f t="shared" si="6"/>
        <v>99.491119407412285</v>
      </c>
      <c r="V13" s="27">
        <f>U13/'Building vs Unit'!E37</f>
        <v>1.492955015387247E-2</v>
      </c>
    </row>
    <row r="14" spans="1:22" x14ac:dyDescent="0.35">
      <c r="A14" s="41" t="str">
        <f>'Building vs Unit'!A38</f>
        <v>Frear North Building (Dr William)</v>
      </c>
      <c r="B14" s="23">
        <f>'Building vs Unit'!F38</f>
        <v>0.99503298931510542</v>
      </c>
      <c r="C14" s="26">
        <v>5686</v>
      </c>
      <c r="D14" s="26">
        <v>2596840</v>
      </c>
      <c r="E14" s="26">
        <v>672225</v>
      </c>
      <c r="F14" s="26">
        <v>3166</v>
      </c>
      <c r="G14" s="26">
        <v>3166</v>
      </c>
      <c r="H14" s="178">
        <v>0</v>
      </c>
      <c r="I14" s="174">
        <f t="shared" si="0"/>
        <v>5657.7575772456894</v>
      </c>
      <c r="J14" s="27">
        <f t="shared" si="1"/>
        <v>2583941.4679730386</v>
      </c>
      <c r="K14" s="27">
        <f t="shared" si="2"/>
        <v>668886.05124234676</v>
      </c>
      <c r="L14" s="27">
        <f t="shared" si="3"/>
        <v>3150.2744441716236</v>
      </c>
      <c r="M14" s="27">
        <f t="shared" si="4"/>
        <v>3150.2744441716236</v>
      </c>
      <c r="N14" s="177">
        <f t="shared" si="5"/>
        <v>0</v>
      </c>
      <c r="O14" s="174">
        <f>I14*'Utility Emissions Factors'!$G$7</f>
        <v>566.6951303375688</v>
      </c>
      <c r="P14" s="27">
        <f>J14 * 'Utility Emissions Factors'!$G$16</f>
        <v>1259.1964893235254</v>
      </c>
      <c r="Q14" s="27">
        <f>K14*'Utility Emissions Factors'!$G$22</f>
        <v>162.97949816613786</v>
      </c>
      <c r="R14" s="27">
        <f>L14* 'Utility Emissions Factors'!$H$29</f>
        <v>9.868150682270679</v>
      </c>
      <c r="S14" s="27">
        <f>M14* 'Utility Emissions Factors'!$H$50</f>
        <v>9.4828934019131328</v>
      </c>
      <c r="T14" s="27">
        <f>N14*'Utility Emissions Factors'!$G$61</f>
        <v>0</v>
      </c>
      <c r="U14" s="27">
        <f t="shared" si="6"/>
        <v>2008.2221619114157</v>
      </c>
      <c r="V14" s="27">
        <f>U14/'Building vs Unit'!E38</f>
        <v>3.2916541742763455E-2</v>
      </c>
    </row>
    <row r="15" spans="1:22" x14ac:dyDescent="0.35">
      <c r="A15" s="41" t="str">
        <f>'Building vs Unit'!A39</f>
        <v>Osmond Laboratory (I Thornton)</v>
      </c>
      <c r="B15" s="23">
        <f>'Building vs Unit'!F39</f>
        <v>0.99596921875049838</v>
      </c>
      <c r="C15" s="26">
        <v>5104</v>
      </c>
      <c r="D15" s="26">
        <v>1401525</v>
      </c>
      <c r="E15" s="26">
        <v>237934</v>
      </c>
      <c r="F15" s="26">
        <v>450</v>
      </c>
      <c r="G15" s="26">
        <v>450</v>
      </c>
      <c r="H15" s="178">
        <v>0</v>
      </c>
      <c r="I15" s="174">
        <f t="shared" si="0"/>
        <v>5083.4268925025435</v>
      </c>
      <c r="J15" s="27">
        <f t="shared" si="1"/>
        <v>1395875.7593092923</v>
      </c>
      <c r="K15" s="27">
        <f t="shared" si="2"/>
        <v>236974.94009418107</v>
      </c>
      <c r="L15" s="27">
        <f t="shared" si="3"/>
        <v>448.18614843772428</v>
      </c>
      <c r="M15" s="27">
        <f t="shared" si="4"/>
        <v>448.18614843772428</v>
      </c>
      <c r="N15" s="177">
        <f t="shared" si="5"/>
        <v>0</v>
      </c>
      <c r="O15" s="174">
        <f>I15*'Utility Emissions Factors'!$G$7</f>
        <v>509.16873444596052</v>
      </c>
      <c r="P15" s="27">
        <f>J15 * 'Utility Emissions Factors'!$G$16</f>
        <v>680.23284483795874</v>
      </c>
      <c r="Q15" s="27">
        <f>K15*'Utility Emissions Factors'!$G$22</f>
        <v>57.740861455798097</v>
      </c>
      <c r="R15" s="27">
        <f>L15* 'Utility Emissions Factors'!$H$29</f>
        <v>1.4039311573861877</v>
      </c>
      <c r="S15" s="27">
        <f>M15* 'Utility Emissions Factors'!$H$50</f>
        <v>1.3491210195074084</v>
      </c>
      <c r="T15" s="27">
        <f>N15*'Utility Emissions Factors'!$G$61</f>
        <v>0</v>
      </c>
      <c r="U15" s="27">
        <f t="shared" si="6"/>
        <v>1249.8954929166111</v>
      </c>
      <c r="V15" s="27">
        <f>U15/'Building vs Unit'!E39</f>
        <v>1.0413761288394286E-2</v>
      </c>
    </row>
    <row r="16" spans="1:22" x14ac:dyDescent="0.35">
      <c r="A16" s="41" t="str">
        <f>'Building vs Unit'!A40</f>
        <v>Pond Laboratories (George Gilbert)</v>
      </c>
      <c r="B16" s="23">
        <f>'Building vs Unit'!F40</f>
        <v>0.20250864501977803</v>
      </c>
      <c r="C16" s="26">
        <v>3207</v>
      </c>
      <c r="D16" s="26">
        <v>436254</v>
      </c>
      <c r="E16" s="26">
        <v>155958</v>
      </c>
      <c r="F16" s="26">
        <v>255</v>
      </c>
      <c r="G16" s="26">
        <v>255</v>
      </c>
      <c r="H16" s="178">
        <v>0</v>
      </c>
      <c r="I16" s="174">
        <f t="shared" si="0"/>
        <v>649.44522457842811</v>
      </c>
      <c r="J16" s="27">
        <f t="shared" si="1"/>
        <v>88345.206424458243</v>
      </c>
      <c r="K16" s="27">
        <f t="shared" si="2"/>
        <v>31582.843259994541</v>
      </c>
      <c r="L16" s="27">
        <f t="shared" si="3"/>
        <v>51.639704480043399</v>
      </c>
      <c r="M16" s="27">
        <f t="shared" si="4"/>
        <v>51.639704480043399</v>
      </c>
      <c r="N16" s="177">
        <f t="shared" si="5"/>
        <v>0</v>
      </c>
      <c r="O16" s="174">
        <f>I16*'Utility Emissions Factors'!$G$7</f>
        <v>65.050055815355748</v>
      </c>
      <c r="P16" s="27">
        <f>J16 * 'Utility Emissions Factors'!$G$16</f>
        <v>43.05204864625081</v>
      </c>
      <c r="Q16" s="27">
        <f>K16*'Utility Emissions Factors'!$G$22</f>
        <v>7.695415288767534</v>
      </c>
      <c r="R16" s="27">
        <f>L16* 'Utility Emissions Factors'!$H$29</f>
        <v>0.16175999711383707</v>
      </c>
      <c r="S16" s="27">
        <f>M16* 'Utility Emissions Factors'!$H$50</f>
        <v>0.15544481014869624</v>
      </c>
      <c r="T16" s="27">
        <f>N16*'Utility Emissions Factors'!$G$61</f>
        <v>0</v>
      </c>
      <c r="U16" s="27">
        <f t="shared" si="6"/>
        <v>116.11472455763662</v>
      </c>
      <c r="V16" s="27">
        <f>U16/'Building vs Unit'!E40</f>
        <v>1.5480026336447062E-2</v>
      </c>
    </row>
    <row r="17" spans="1:22" x14ac:dyDescent="0.35">
      <c r="A17" s="41" t="str">
        <f>'Building vs Unit'!A41</f>
        <v>Whitmore Laboratory (Frank C)</v>
      </c>
      <c r="B17" s="23">
        <f>'Building vs Unit'!F41</f>
        <v>0.99521802092655531</v>
      </c>
      <c r="C17" s="26">
        <v>8794</v>
      </c>
      <c r="D17" s="26">
        <v>1205335</v>
      </c>
      <c r="E17" s="26">
        <v>320642</v>
      </c>
      <c r="F17" s="26">
        <v>859</v>
      </c>
      <c r="G17" s="26">
        <v>859</v>
      </c>
      <c r="H17" s="178">
        <v>0</v>
      </c>
      <c r="I17" s="174">
        <f t="shared" si="0"/>
        <v>8751.9472760281278</v>
      </c>
      <c r="J17" s="27">
        <f t="shared" si="1"/>
        <v>1199571.1132535096</v>
      </c>
      <c r="K17" s="27">
        <f t="shared" si="2"/>
        <v>319108.69666593254</v>
      </c>
      <c r="L17" s="27">
        <f t="shared" si="3"/>
        <v>854.89227997591104</v>
      </c>
      <c r="M17" s="27">
        <f t="shared" si="4"/>
        <v>854.89227997591104</v>
      </c>
      <c r="N17" s="177">
        <f t="shared" si="5"/>
        <v>0</v>
      </c>
      <c r="O17" s="174">
        <f>I17*'Utility Emissions Factors'!$G$7</f>
        <v>876.61689893591472</v>
      </c>
      <c r="P17" s="27">
        <f>J17 * 'Utility Emissions Factors'!$G$16</f>
        <v>584.57041431655728</v>
      </c>
      <c r="Q17" s="27">
        <f>K17*'Utility Emissions Factors'!$G$22</f>
        <v>77.753415767106048</v>
      </c>
      <c r="R17" s="27">
        <f>L17* 'Utility Emissions Factors'!$H$29</f>
        <v>2.6779272680576103</v>
      </c>
      <c r="S17" s="27">
        <f>M17* 'Utility Emissions Factors'!$H$50</f>
        <v>2.5733797181158824</v>
      </c>
      <c r="T17" s="27">
        <f>N17*'Utility Emissions Factors'!$G$61</f>
        <v>0</v>
      </c>
      <c r="U17" s="27">
        <f t="shared" si="6"/>
        <v>1544.1920360057516</v>
      </c>
      <c r="V17" s="27">
        <f>U17/'Building vs Unit'!E41</f>
        <v>1.8748482028758583E-2</v>
      </c>
    </row>
    <row r="18" spans="1:22" x14ac:dyDescent="0.35">
      <c r="A18" s="41" t="str">
        <f>'Building vs Unit'!A42</f>
        <v>Mueller Laboratory (Erwin W)</v>
      </c>
      <c r="B18" s="23">
        <f>'Building vs Unit'!F42</f>
        <v>0.94769544613624501</v>
      </c>
      <c r="C18" s="26">
        <v>8476</v>
      </c>
      <c r="D18" s="26">
        <v>1717415</v>
      </c>
      <c r="E18" s="26">
        <v>426652</v>
      </c>
      <c r="F18" s="26">
        <v>1929</v>
      </c>
      <c r="G18" s="26">
        <v>1929</v>
      </c>
      <c r="H18" s="178">
        <v>0</v>
      </c>
      <c r="I18" s="174">
        <f t="shared" si="0"/>
        <v>8032.6666014508128</v>
      </c>
      <c r="J18" s="27">
        <f t="shared" si="1"/>
        <v>1627586.3746260793</v>
      </c>
      <c r="K18" s="27">
        <f t="shared" si="2"/>
        <v>404336.15748492122</v>
      </c>
      <c r="L18" s="27">
        <f t="shared" si="3"/>
        <v>1828.1045155968166</v>
      </c>
      <c r="M18" s="27">
        <f t="shared" si="4"/>
        <v>1828.1045155968166</v>
      </c>
      <c r="N18" s="177">
        <f t="shared" si="5"/>
        <v>0</v>
      </c>
      <c r="O18" s="174">
        <f>I18*'Utility Emissions Factors'!$G$7</f>
        <v>804.57195002042579</v>
      </c>
      <c r="P18" s="27">
        <f>J18 * 'Utility Emissions Factors'!$G$16</f>
        <v>793.14917710099917</v>
      </c>
      <c r="Q18" s="27">
        <f>K18*'Utility Emissions Factors'!$G$22</f>
        <v>98.519776148599931</v>
      </c>
      <c r="R18" s="27">
        <f>L18* 'Utility Emissions Factors'!$H$29</f>
        <v>5.7264886417197607</v>
      </c>
      <c r="S18" s="27">
        <f>M18* 'Utility Emissions Factors'!$H$50</f>
        <v>5.5029238106647389</v>
      </c>
      <c r="T18" s="27">
        <f>N18*'Utility Emissions Factors'!$G$61</f>
        <v>0</v>
      </c>
      <c r="U18" s="27">
        <f t="shared" si="6"/>
        <v>1707.4703157224094</v>
      </c>
      <c r="V18" s="27">
        <f>U18/'Building vs Unit'!E42</f>
        <v>2.405515264966394E-2</v>
      </c>
    </row>
    <row r="19" spans="1:22" x14ac:dyDescent="0.35">
      <c r="A19" s="41" t="str">
        <f>'Building vs Unit'!A43</f>
        <v>South Frear Building (William) (Life Science II)</v>
      </c>
      <c r="B19" s="23">
        <f>'Building vs Unit'!F43</f>
        <v>0.88835305515109853</v>
      </c>
      <c r="C19" s="26">
        <v>15618</v>
      </c>
      <c r="D19" s="26">
        <v>2360195</v>
      </c>
      <c r="E19" s="26">
        <v>576418</v>
      </c>
      <c r="F19" s="26">
        <v>4236</v>
      </c>
      <c r="G19" s="26">
        <v>4236</v>
      </c>
      <c r="H19" s="178">
        <v>0</v>
      </c>
      <c r="I19" s="174">
        <f t="shared" si="0"/>
        <v>13874.298015349857</v>
      </c>
      <c r="J19" s="27">
        <f t="shared" si="1"/>
        <v>2096686.4390023469</v>
      </c>
      <c r="K19" s="27">
        <f t="shared" si="2"/>
        <v>512062.69134408591</v>
      </c>
      <c r="L19" s="27">
        <f t="shared" si="3"/>
        <v>3763.0635416200535</v>
      </c>
      <c r="M19" s="27">
        <f t="shared" si="4"/>
        <v>3763.0635416200535</v>
      </c>
      <c r="N19" s="177">
        <f t="shared" si="5"/>
        <v>0</v>
      </c>
      <c r="O19" s="174">
        <f>I19*'Utility Emissions Factors'!$G$7</f>
        <v>1389.6843430995116</v>
      </c>
      <c r="P19" s="27">
        <f>J19 * 'Utility Emissions Factors'!$G$16</f>
        <v>1021.7492292017921</v>
      </c>
      <c r="Q19" s="27">
        <f>K19*'Utility Emissions Factors'!$G$22</f>
        <v>124.76821771040922</v>
      </c>
      <c r="R19" s="27">
        <f>L19* 'Utility Emissions Factors'!$H$29</f>
        <v>11.787696187666754</v>
      </c>
      <c r="S19" s="27">
        <f>M19* 'Utility Emissions Factors'!$H$50</f>
        <v>11.327498940871516</v>
      </c>
      <c r="T19" s="27">
        <f>N19*'Utility Emissions Factors'!$G$61</f>
        <v>0</v>
      </c>
      <c r="U19" s="27">
        <f t="shared" si="6"/>
        <v>2559.3169851402513</v>
      </c>
      <c r="V19" s="27">
        <f>U19/'Building vs Unit'!E43</f>
        <v>3.5551108004775636E-2</v>
      </c>
    </row>
    <row r="20" spans="1:22" x14ac:dyDescent="0.35">
      <c r="A20" s="41" t="str">
        <f>'Building vs Unit'!A44</f>
        <v>Althouse Laboratory (Paul M)</v>
      </c>
      <c r="B20" s="23">
        <f>'Building vs Unit'!F44</f>
        <v>0.91674068178270196</v>
      </c>
      <c r="C20" s="26">
        <v>7257</v>
      </c>
      <c r="D20" s="26">
        <v>1490194</v>
      </c>
      <c r="E20" s="26">
        <v>650739</v>
      </c>
      <c r="F20" s="26">
        <v>2243</v>
      </c>
      <c r="G20" s="26">
        <v>2243</v>
      </c>
      <c r="H20" s="178">
        <v>0</v>
      </c>
      <c r="I20" s="174">
        <f t="shared" si="0"/>
        <v>6652.7871276970682</v>
      </c>
      <c r="J20" s="27">
        <f t="shared" si="1"/>
        <v>1366121.4635484917</v>
      </c>
      <c r="K20" s="27">
        <f t="shared" si="2"/>
        <v>596558.91452259372</v>
      </c>
      <c r="L20" s="27">
        <f t="shared" si="3"/>
        <v>2056.2493492386006</v>
      </c>
      <c r="M20" s="27">
        <f t="shared" si="4"/>
        <v>2056.2493492386006</v>
      </c>
      <c r="N20" s="177">
        <f t="shared" si="5"/>
        <v>0</v>
      </c>
      <c r="O20" s="174">
        <f>I20*'Utility Emissions Factors'!$G$7</f>
        <v>666.35977539952353</v>
      </c>
      <c r="P20" s="27">
        <f>J20 * 'Utility Emissions Factors'!$G$16</f>
        <v>665.7330950453736</v>
      </c>
      <c r="Q20" s="27">
        <f>K20*'Utility Emissions Factors'!$G$22</f>
        <v>145.3564061245487</v>
      </c>
      <c r="R20" s="27">
        <f>L20* 'Utility Emissions Factors'!$H$29</f>
        <v>6.4411462487495212</v>
      </c>
      <c r="S20" s="27">
        <f>M20* 'Utility Emissions Factors'!$H$50</f>
        <v>6.1896808459525445</v>
      </c>
      <c r="T20" s="27">
        <f>N20*'Utility Emissions Factors'!$G$61</f>
        <v>0</v>
      </c>
      <c r="U20" s="27">
        <f t="shared" si="6"/>
        <v>1490.0801036641478</v>
      </c>
      <c r="V20" s="27">
        <f>U20/'Building vs Unit'!E44</f>
        <v>3.4224057444295714E-2</v>
      </c>
    </row>
    <row r="21" spans="1:22" x14ac:dyDescent="0.35">
      <c r="A21" s="41" t="str">
        <f>'Building vs Unit'!A45</f>
        <v>Davey Laboratory (Wheeler P)</v>
      </c>
      <c r="B21" s="23">
        <f>'Building vs Unit'!F45</f>
        <v>0.78554267797606148</v>
      </c>
      <c r="C21" s="26">
        <v>27660</v>
      </c>
      <c r="D21" s="26">
        <v>2420916</v>
      </c>
      <c r="E21" s="26">
        <v>735965</v>
      </c>
      <c r="F21" s="26">
        <v>3179</v>
      </c>
      <c r="G21" s="26">
        <v>3179</v>
      </c>
      <c r="H21" s="178">
        <v>0</v>
      </c>
      <c r="I21" s="174">
        <f t="shared" si="0"/>
        <v>21728.110472817862</v>
      </c>
      <c r="J21" s="27">
        <f t="shared" si="1"/>
        <v>1901732.8377950948</v>
      </c>
      <c r="K21" s="27">
        <f t="shared" si="2"/>
        <v>578131.91699665203</v>
      </c>
      <c r="L21" s="27">
        <f t="shared" si="3"/>
        <v>2497.2401732858993</v>
      </c>
      <c r="M21" s="27">
        <f t="shared" si="4"/>
        <v>2497.2401732858993</v>
      </c>
      <c r="N21" s="177">
        <f t="shared" si="5"/>
        <v>0</v>
      </c>
      <c r="O21" s="174">
        <f>I21*'Utility Emissions Factors'!$G$7</f>
        <v>2176.3418153340062</v>
      </c>
      <c r="P21" s="27">
        <f>J21 * 'Utility Emissions Factors'!$G$16</f>
        <v>926.74518469697591</v>
      </c>
      <c r="Q21" s="27">
        <f>K21*'Utility Emissions Factors'!$G$22</f>
        <v>140.86651908936739</v>
      </c>
      <c r="R21" s="27">
        <f>L21* 'Utility Emissions Factors'!$H$29</f>
        <v>7.8225382443735008</v>
      </c>
      <c r="S21" s="27">
        <f>M21* 'Utility Emissions Factors'!$H$50</f>
        <v>7.5171426432570021</v>
      </c>
      <c r="T21" s="27">
        <f>N21*'Utility Emissions Factors'!$G$61</f>
        <v>0</v>
      </c>
      <c r="U21" s="27">
        <f t="shared" si="6"/>
        <v>3259.2932000079804</v>
      </c>
      <c r="V21" s="27">
        <f>U21/'Building vs Unit'!E45</f>
        <v>3.0957909121329084E-2</v>
      </c>
    </row>
    <row r="22" spans="1:22" x14ac:dyDescent="0.35">
      <c r="A22" s="41" t="str">
        <f>'Building vs Unit'!A46</f>
        <v>Chemical Storage I (Farm No 13)</v>
      </c>
      <c r="B22" s="23">
        <f>'Building vs Unit'!F46</f>
        <v>0.23991235025300217</v>
      </c>
      <c r="C22" s="26">
        <v>0</v>
      </c>
      <c r="D22" s="26">
        <v>22213</v>
      </c>
      <c r="E22" s="26">
        <v>0</v>
      </c>
      <c r="F22" s="26">
        <v>0</v>
      </c>
      <c r="G22" s="26">
        <v>0</v>
      </c>
      <c r="H22" s="178">
        <v>2724</v>
      </c>
      <c r="I22" s="174">
        <f t="shared" si="0"/>
        <v>0</v>
      </c>
      <c r="J22" s="27">
        <f t="shared" si="1"/>
        <v>5329.1730361699374</v>
      </c>
      <c r="K22" s="27">
        <f t="shared" si="2"/>
        <v>0</v>
      </c>
      <c r="L22" s="27">
        <f t="shared" si="3"/>
        <v>0</v>
      </c>
      <c r="M22" s="27">
        <f t="shared" si="4"/>
        <v>0</v>
      </c>
      <c r="N22" s="177">
        <f t="shared" si="5"/>
        <v>653.52124208917792</v>
      </c>
      <c r="O22" s="174">
        <f>I22*'Utility Emissions Factors'!$G$7</f>
        <v>0</v>
      </c>
      <c r="P22" s="27">
        <f>J22 * 'Utility Emissions Factors'!$G$16</f>
        <v>2.5969922543976125</v>
      </c>
      <c r="Q22" s="27">
        <f>K22*'Utility Emissions Factors'!$G$22</f>
        <v>0</v>
      </c>
      <c r="R22" s="27">
        <f>L22* 'Utility Emissions Factors'!$H$29</f>
        <v>0</v>
      </c>
      <c r="S22" s="27">
        <f>M22* 'Utility Emissions Factors'!$H$50</f>
        <v>0</v>
      </c>
      <c r="T22" s="27">
        <f>N22*'Utility Emissions Factors'!$G$61</f>
        <v>34.673658736924452</v>
      </c>
      <c r="U22" s="27">
        <f t="shared" si="6"/>
        <v>37.270650991322064</v>
      </c>
      <c r="V22" s="27">
        <f>U22/'Building vs Unit'!E46</f>
        <v>2.0171775621392059E-2</v>
      </c>
    </row>
    <row r="23" spans="1:22" x14ac:dyDescent="0.35">
      <c r="A23" s="41" t="str">
        <f>'Building vs Unit'!A47</f>
        <v>Pine Cottage</v>
      </c>
      <c r="B23" s="23">
        <f>'Building vs Unit'!F47</f>
        <v>1</v>
      </c>
      <c r="C23" s="26">
        <v>0</v>
      </c>
      <c r="D23" s="26">
        <v>10655</v>
      </c>
      <c r="E23" s="26">
        <v>0</v>
      </c>
      <c r="F23" s="26">
        <v>50</v>
      </c>
      <c r="G23" s="26">
        <v>50</v>
      </c>
      <c r="H23" s="178">
        <v>0</v>
      </c>
      <c r="I23" s="174">
        <f t="shared" si="0"/>
        <v>0</v>
      </c>
      <c r="J23" s="27">
        <f t="shared" si="1"/>
        <v>10655</v>
      </c>
      <c r="K23" s="27">
        <f t="shared" si="2"/>
        <v>0</v>
      </c>
      <c r="L23" s="27">
        <f t="shared" si="3"/>
        <v>50</v>
      </c>
      <c r="M23" s="27">
        <f t="shared" si="4"/>
        <v>50</v>
      </c>
      <c r="N23" s="177">
        <f t="shared" si="5"/>
        <v>0</v>
      </c>
      <c r="O23" s="174">
        <f>I23*'Utility Emissions Factors'!$G$7</f>
        <v>0</v>
      </c>
      <c r="P23" s="27">
        <f>J23 * 'Utility Emissions Factors'!$G$16</f>
        <v>5.1923539135996233</v>
      </c>
      <c r="Q23" s="27">
        <f>K23*'Utility Emissions Factors'!$G$22</f>
        <v>0</v>
      </c>
      <c r="R23" s="27">
        <f>L23* 'Utility Emissions Factors'!$H$29</f>
        <v>0.15662366655908205</v>
      </c>
      <c r="S23" s="27">
        <f>M23* 'Utility Emissions Factors'!$H$50</f>
        <v>0.15050900437353315</v>
      </c>
      <c r="T23" s="27">
        <f>N23*'Utility Emissions Factors'!$G$61</f>
        <v>0</v>
      </c>
      <c r="U23" s="27">
        <f t="shared" si="6"/>
        <v>5.4994865845322387</v>
      </c>
      <c r="V23" s="27">
        <f>U23/'Building vs Unit'!E47</f>
        <v>1.2193523934867728E-3</v>
      </c>
    </row>
    <row r="24" spans="1:22" x14ac:dyDescent="0.35">
      <c r="A24" s="41" t="str">
        <f>'Building vs Unit'!A48</f>
        <v>Forum Building</v>
      </c>
      <c r="B24" s="23">
        <f>'Building vs Unit'!F48</f>
        <v>0.15605010994735552</v>
      </c>
      <c r="C24" s="26">
        <v>631</v>
      </c>
      <c r="D24" s="26">
        <v>201350</v>
      </c>
      <c r="E24" s="26">
        <v>0</v>
      </c>
      <c r="F24" s="26">
        <v>412</v>
      </c>
      <c r="G24" s="26">
        <v>412</v>
      </c>
      <c r="H24" s="178">
        <v>0</v>
      </c>
      <c r="I24" s="174">
        <f t="shared" si="0"/>
        <v>98.467619376781329</v>
      </c>
      <c r="J24" s="27">
        <f t="shared" si="1"/>
        <v>31420.689637900035</v>
      </c>
      <c r="K24" s="27">
        <f t="shared" si="2"/>
        <v>0</v>
      </c>
      <c r="L24" s="27">
        <f t="shared" si="3"/>
        <v>64.292645298310475</v>
      </c>
      <c r="M24" s="27">
        <f t="shared" si="4"/>
        <v>64.292645298310475</v>
      </c>
      <c r="N24" s="177">
        <f t="shared" si="5"/>
        <v>0</v>
      </c>
      <c r="O24" s="174">
        <f>I24*'Utility Emissions Factors'!$G$7</f>
        <v>9.8627626996914071</v>
      </c>
      <c r="P24" s="27">
        <f>J24 * 'Utility Emissions Factors'!$G$16</f>
        <v>15.311810493603884</v>
      </c>
      <c r="Q24" s="27">
        <f>K24*'Utility Emissions Factors'!$G$22</f>
        <v>0</v>
      </c>
      <c r="R24" s="27">
        <f>L24* 'Utility Emissions Factors'!$H$29</f>
        <v>0.20139499678807832</v>
      </c>
      <c r="S24" s="27">
        <f>M24* 'Utility Emissions Factors'!$H$50</f>
        <v>0.19353244064778855</v>
      </c>
      <c r="T24" s="27">
        <f>N24*'Utility Emissions Factors'!$G$61</f>
        <v>0</v>
      </c>
      <c r="U24" s="27">
        <f t="shared" si="6"/>
        <v>25.569500630731159</v>
      </c>
      <c r="V24" s="27">
        <f>U24/'Building vs Unit'!E48</f>
        <v>6.0677586633680362E-3</v>
      </c>
    </row>
    <row r="25" spans="1:22" x14ac:dyDescent="0.35">
      <c r="A25" s="41" t="str">
        <f>'Building vs Unit'!A49</f>
        <v>Guion S. Bluford Building (230 Building)</v>
      </c>
      <c r="B25" s="23">
        <f>'Building vs Unit'!F49</f>
        <v>6.3943439076092859E-2</v>
      </c>
      <c r="C25" s="26">
        <v>0</v>
      </c>
      <c r="D25" s="26">
        <v>4000367</v>
      </c>
      <c r="E25" s="26">
        <v>0</v>
      </c>
      <c r="F25" s="26">
        <v>0</v>
      </c>
      <c r="G25" s="26">
        <v>0</v>
      </c>
      <c r="H25" s="178">
        <v>0</v>
      </c>
      <c r="I25" s="174">
        <f t="shared" si="0"/>
        <v>0</v>
      </c>
      <c r="J25" s="27">
        <f t="shared" si="1"/>
        <v>255797.22354651237</v>
      </c>
      <c r="K25" s="27">
        <f t="shared" si="2"/>
        <v>0</v>
      </c>
      <c r="L25" s="27">
        <f t="shared" si="3"/>
        <v>0</v>
      </c>
      <c r="M25" s="27">
        <f t="shared" si="4"/>
        <v>0</v>
      </c>
      <c r="N25" s="177">
        <f t="shared" si="5"/>
        <v>0</v>
      </c>
      <c r="O25" s="174">
        <f>I25*'Utility Emissions Factors'!$G$7</f>
        <v>0</v>
      </c>
      <c r="P25" s="27">
        <f>J25 * 'Utility Emissions Factors'!$G$16</f>
        <v>124.65412621019721</v>
      </c>
      <c r="Q25" s="27">
        <f>K25*'Utility Emissions Factors'!$G$22</f>
        <v>0</v>
      </c>
      <c r="R25" s="27">
        <f>L25* 'Utility Emissions Factors'!$H$29</f>
        <v>0</v>
      </c>
      <c r="S25" s="27">
        <f>M25* 'Utility Emissions Factors'!$H$50</f>
        <v>0</v>
      </c>
      <c r="T25" s="27">
        <f>N25*'Utility Emissions Factors'!$G$61</f>
        <v>0</v>
      </c>
      <c r="U25" s="27">
        <f t="shared" si="6"/>
        <v>124.65412621019721</v>
      </c>
      <c r="V25" s="27">
        <f>U25/'Building vs Unit'!E49</f>
        <v>3.7122931799275685E-2</v>
      </c>
    </row>
    <row r="26" spans="1:22" x14ac:dyDescent="0.35">
      <c r="A26" s="41" t="str">
        <f>'Building vs Unit'!A50</f>
        <v>Huck Life Sciences Building (J. Lloyd and Dorothy)</v>
      </c>
      <c r="B26" s="23">
        <f>'Building vs Unit'!F50</f>
        <v>0.39105695442946248</v>
      </c>
      <c r="C26" s="26">
        <v>24187</v>
      </c>
      <c r="D26" s="26">
        <v>5159744</v>
      </c>
      <c r="E26" s="26">
        <v>1312253</v>
      </c>
      <c r="F26" s="26">
        <v>5640</v>
      </c>
      <c r="G26" s="26">
        <v>5640</v>
      </c>
      <c r="H26" s="178">
        <v>118</v>
      </c>
      <c r="I26" s="174">
        <f t="shared" ref="I26:I28" si="7">$B26 * C26</f>
        <v>9458.4945567854083</v>
      </c>
      <c r="J26" s="27">
        <f t="shared" ref="J26:J28" si="8">$B26 * D26</f>
        <v>2017753.7742756924</v>
      </c>
      <c r="K26" s="27">
        <f t="shared" ref="K26:K28" si="9">$B26 * E26</f>
        <v>513165.66162092541</v>
      </c>
      <c r="L26" s="27">
        <f t="shared" ref="L26:L28" si="10">$B26 * F26</f>
        <v>2205.5612229821686</v>
      </c>
      <c r="M26" s="27">
        <f t="shared" ref="M26:M28" si="11">$B26 * G26</f>
        <v>2205.5612229821686</v>
      </c>
      <c r="N26" s="177">
        <f t="shared" ref="N26:N28" si="12">$B26 * H26</f>
        <v>46.144720622676573</v>
      </c>
      <c r="O26" s="174">
        <f>I26*'Utility Emissions Factors'!$G$7</f>
        <v>947.38643932214723</v>
      </c>
      <c r="P26" s="27">
        <f>J26 * 'Utility Emissions Factors'!$G$16</f>
        <v>983.28406443367464</v>
      </c>
      <c r="Q26" s="27">
        <f>K26*'Utility Emissions Factors'!$G$22</f>
        <v>125.03696534220329</v>
      </c>
      <c r="R26" s="27">
        <f>L26* 'Utility Emissions Factors'!$H$29</f>
        <v>6.9088617112800081</v>
      </c>
      <c r="S26" s="27">
        <f>M26* 'Utility Emissions Factors'!$H$50</f>
        <v>6.6391364751183666</v>
      </c>
      <c r="T26" s="27">
        <f>N26*'Utility Emissions Factors'!$G$61</f>
        <v>2.4482850630325412</v>
      </c>
      <c r="U26" s="27">
        <f t="shared" ref="U26:U28" si="13">SUM(O26:T26)</f>
        <v>2071.703752347456</v>
      </c>
      <c r="V26" s="27">
        <f>U26/'Building vs Unit'!E50</f>
        <v>3.7810258015658661E-2</v>
      </c>
    </row>
    <row r="27" spans="1:22" x14ac:dyDescent="0.35">
      <c r="A27" s="41" t="str">
        <f>'Building vs Unit'!A51</f>
        <v>Millennium Science Complex</v>
      </c>
      <c r="B27" s="23">
        <f>'Building vs Unit'!F51</f>
        <v>0.11877691181239595</v>
      </c>
      <c r="C27" s="26">
        <v>23516</v>
      </c>
      <c r="D27" s="26">
        <v>13361109</v>
      </c>
      <c r="E27" s="26">
        <v>2924603</v>
      </c>
      <c r="F27" s="26">
        <v>5916</v>
      </c>
      <c r="G27" s="26">
        <v>5916</v>
      </c>
      <c r="H27" s="178">
        <v>11</v>
      </c>
      <c r="I27" s="174">
        <f t="shared" si="7"/>
        <v>2793.1578581803033</v>
      </c>
      <c r="J27" s="27">
        <f t="shared" si="8"/>
        <v>1586991.26540881</v>
      </c>
      <c r="K27" s="27">
        <f t="shared" si="9"/>
        <v>347375.31261726865</v>
      </c>
      <c r="L27" s="27">
        <f t="shared" si="10"/>
        <v>702.68421028213447</v>
      </c>
      <c r="M27" s="27">
        <f t="shared" si="11"/>
        <v>702.68421028213447</v>
      </c>
      <c r="N27" s="177">
        <f t="shared" si="12"/>
        <v>1.3065460299363556</v>
      </c>
      <c r="O27" s="174">
        <f>I27*'Utility Emissions Factors'!$G$7</f>
        <v>279.76966755536813</v>
      </c>
      <c r="P27" s="27">
        <f>J27 * 'Utility Emissions Factors'!$G$16</f>
        <v>773.36652349074177</v>
      </c>
      <c r="Q27" s="27">
        <f>K27*'Utility Emissions Factors'!$G$22</f>
        <v>84.640805441396878</v>
      </c>
      <c r="R27" s="27">
        <f>L27* 'Utility Emissions Factors'!$H$29</f>
        <v>2.2011395489512187</v>
      </c>
      <c r="S27" s="27">
        <f>M27* 'Utility Emissions Factors'!$H$50</f>
        <v>2.1152060175713294</v>
      </c>
      <c r="T27" s="27">
        <f>N27*'Utility Emissions Factors'!$G$61</f>
        <v>6.9320977266588632E-2</v>
      </c>
      <c r="U27" s="27">
        <f t="shared" si="13"/>
        <v>1142.162663031296</v>
      </c>
      <c r="V27" s="27">
        <f>U27/'Building vs Unit'!E51</f>
        <v>3.5539210926594449E-2</v>
      </c>
    </row>
    <row r="28" spans="1:22" x14ac:dyDescent="0.35">
      <c r="A28" s="41" t="str">
        <f>'Building vs Unit'!A52</f>
        <v>Wartik Laboratory (Dr Thomas)</v>
      </c>
      <c r="B28" s="23">
        <f>'Building vs Unit'!F52</f>
        <v>0.53014238840396033</v>
      </c>
      <c r="C28" s="26">
        <v>3751</v>
      </c>
      <c r="D28" s="26">
        <v>1325520</v>
      </c>
      <c r="E28" s="26">
        <v>289600</v>
      </c>
      <c r="F28" s="26">
        <v>5410</v>
      </c>
      <c r="G28" s="26">
        <v>5410</v>
      </c>
      <c r="H28" s="178">
        <v>0</v>
      </c>
      <c r="I28" s="174">
        <f t="shared" si="7"/>
        <v>1988.5640989032552</v>
      </c>
      <c r="J28" s="27">
        <f t="shared" si="8"/>
        <v>702714.33867721749</v>
      </c>
      <c r="K28" s="27">
        <f t="shared" si="9"/>
        <v>153529.2356817869</v>
      </c>
      <c r="L28" s="27">
        <f t="shared" si="10"/>
        <v>2868.0703212654253</v>
      </c>
      <c r="M28" s="27">
        <f t="shared" si="11"/>
        <v>2868.0703212654253</v>
      </c>
      <c r="N28" s="177">
        <f t="shared" si="12"/>
        <v>0</v>
      </c>
      <c r="O28" s="174">
        <f>I28*'Utility Emissions Factors'!$G$7</f>
        <v>199.17954698956765</v>
      </c>
      <c r="P28" s="27">
        <f>J28 * 'Utility Emissions Factors'!$G$16</f>
        <v>342.4440681908232</v>
      </c>
      <c r="Q28" s="27">
        <f>K28*'Utility Emissions Factors'!$G$22</f>
        <v>37.408640438492966</v>
      </c>
      <c r="R28" s="27">
        <f>L28* 'Utility Emissions Factors'!$H$29</f>
        <v>8.9841537933175069</v>
      </c>
      <c r="S28" s="27">
        <f>M28* 'Utility Emissions Factors'!$H$50</f>
        <v>8.63340817053877</v>
      </c>
      <c r="T28" s="27">
        <f>N28*'Utility Emissions Factors'!$G$61</f>
        <v>0</v>
      </c>
      <c r="U28" s="27">
        <f t="shared" si="13"/>
        <v>596.64981758274018</v>
      </c>
      <c r="V28" s="27">
        <f>U28/'Building vs Unit'!E52</f>
        <v>1.74803764401479E-2</v>
      </c>
    </row>
    <row r="31" spans="1:22" x14ac:dyDescent="0.35">
      <c r="I31" s="278" t="s">
        <v>2022</v>
      </c>
      <c r="J31" s="278"/>
      <c r="K31" s="278"/>
      <c r="L31" s="278"/>
      <c r="M31" s="278"/>
      <c r="N31" s="278"/>
      <c r="O31" s="278"/>
      <c r="P31" s="278"/>
    </row>
    <row r="32" spans="1:22" ht="14.5" customHeight="1" x14ac:dyDescent="0.35">
      <c r="I32" s="22" t="s">
        <v>1980</v>
      </c>
      <c r="J32" s="22" t="str">
        <f t="shared" ref="J32:O32" si="14">C6</f>
        <v>Steam</v>
      </c>
      <c r="K32" s="22" t="str">
        <f t="shared" si="14"/>
        <v>Electric</v>
      </c>
      <c r="L32" s="22" t="str">
        <f t="shared" si="14"/>
        <v>Chilled Water</v>
      </c>
      <c r="M32" s="22" t="str">
        <f t="shared" si="14"/>
        <v>Water</v>
      </c>
      <c r="N32" s="22" t="str">
        <f t="shared" si="14"/>
        <v>Sewer</v>
      </c>
      <c r="O32" s="22" t="str">
        <f t="shared" si="14"/>
        <v>Natural Gas</v>
      </c>
      <c r="P32" s="266" t="s">
        <v>1969</v>
      </c>
    </row>
    <row r="33" spans="3:16" x14ac:dyDescent="0.35">
      <c r="I33" s="22" t="s">
        <v>1961</v>
      </c>
      <c r="J33" s="25">
        <f>SUM(I$8:I$28)</f>
        <v>122369.80298965922</v>
      </c>
      <c r="K33" s="25">
        <f t="shared" ref="K33:O33" si="15">SUM(J$8:J$28)</f>
        <v>23910889.792758837</v>
      </c>
      <c r="L33" s="25">
        <f t="shared" si="15"/>
        <v>6719785.0817664042</v>
      </c>
      <c r="M33" s="25">
        <f t="shared" si="15"/>
        <v>42641.586945440926</v>
      </c>
      <c r="N33" s="25">
        <f t="shared" si="15"/>
        <v>42695.586945440926</v>
      </c>
      <c r="O33" s="25">
        <f t="shared" si="15"/>
        <v>709.95825360977119</v>
      </c>
      <c r="P33" s="266"/>
    </row>
    <row r="34" spans="3:16" x14ac:dyDescent="0.35">
      <c r="I34" s="22" t="s">
        <v>1974</v>
      </c>
      <c r="J34" s="24" t="str">
        <f t="shared" ref="J34:O34" si="16">I7</f>
        <v>klb</v>
      </c>
      <c r="K34" s="24" t="str">
        <f t="shared" si="16"/>
        <v>kWh</v>
      </c>
      <c r="L34" s="24" t="str">
        <f t="shared" si="16"/>
        <v>Ton Hr</v>
      </c>
      <c r="M34" s="24" t="str">
        <f t="shared" si="16"/>
        <v>Kgal</v>
      </c>
      <c r="N34" s="24" t="str">
        <f t="shared" si="16"/>
        <v>Kgal</v>
      </c>
      <c r="O34" s="24" t="str">
        <f t="shared" si="16"/>
        <v>MMBtu</v>
      </c>
      <c r="P34" s="266"/>
    </row>
    <row r="35" spans="3:16" ht="27.5" customHeight="1" x14ac:dyDescent="0.35">
      <c r="I35" s="22" t="s">
        <v>2005</v>
      </c>
      <c r="J35" s="25">
        <f xml:space="preserve"> J33 * 'Utility Emissions Factors'!G7</f>
        <v>12256.865110923816</v>
      </c>
      <c r="K35" s="25">
        <f xml:space="preserve"> K33 * 'Utility Emissions Factors'!G16</f>
        <v>11652.163509439759</v>
      </c>
      <c r="L35" s="25">
        <f xml:space="preserve"> L33 * 'Utility Emissions Factors'!G22</f>
        <v>1637.3300031843339</v>
      </c>
      <c r="M35" s="25">
        <f xml:space="preserve"> M33 * 'Utility Emissions Factors'!H29</f>
        <v>133.57363390585692</v>
      </c>
      <c r="N35" s="25">
        <f xml:space="preserve"> N33 * 'Utility Emissions Factors'!H50</f>
        <v>128.52140564603866</v>
      </c>
      <c r="O35" s="25">
        <f xml:space="preserve"> O33 * 'Utility Emissions Factors'!G61</f>
        <v>37.668018447928141</v>
      </c>
      <c r="P35" s="47">
        <f xml:space="preserve"> SUM(J35:O35)</f>
        <v>25846.121681547735</v>
      </c>
    </row>
    <row r="36" spans="3:16" ht="15.5" x14ac:dyDescent="0.35">
      <c r="I36" s="22" t="s">
        <v>1974</v>
      </c>
      <c r="J36" s="245" t="s">
        <v>2023</v>
      </c>
      <c r="K36" s="245"/>
      <c r="L36" s="245"/>
      <c r="M36" s="245"/>
      <c r="N36" s="245"/>
      <c r="O36" s="245"/>
      <c r="P36" s="4" t="s">
        <v>2023</v>
      </c>
    </row>
    <row r="37" spans="3:16" x14ac:dyDescent="0.35">
      <c r="E37" s="157"/>
      <c r="F37" s="157"/>
      <c r="G37" s="157"/>
      <c r="H37" s="157"/>
      <c r="I37" s="157"/>
    </row>
    <row r="38" spans="3:16" x14ac:dyDescent="0.35">
      <c r="E38" s="180"/>
    </row>
    <row r="39" spans="3:16" x14ac:dyDescent="0.35">
      <c r="C39" s="276" t="s">
        <v>2564</v>
      </c>
      <c r="D39" s="276"/>
      <c r="E39" s="157"/>
      <c r="F39" s="276" t="s">
        <v>2568</v>
      </c>
      <c r="G39" s="276"/>
      <c r="H39" s="157"/>
      <c r="I39" s="157"/>
    </row>
    <row r="40" spans="3:16" x14ac:dyDescent="0.35">
      <c r="C40" s="41" t="s">
        <v>2563</v>
      </c>
      <c r="D40" s="41" t="s">
        <v>2005</v>
      </c>
      <c r="F40" s="41" t="s">
        <v>2563</v>
      </c>
      <c r="G40" s="41" t="s">
        <v>2565</v>
      </c>
      <c r="H40" s="157"/>
      <c r="I40" s="157"/>
    </row>
    <row r="41" spans="3:16" x14ac:dyDescent="0.35">
      <c r="C41" s="41" t="s">
        <v>1943</v>
      </c>
      <c r="D41" s="60">
        <v>5.4994865845322387</v>
      </c>
      <c r="F41" s="41" t="s">
        <v>1943</v>
      </c>
      <c r="G41" s="230">
        <v>1.2193523934867728E-3</v>
      </c>
    </row>
    <row r="42" spans="3:16" x14ac:dyDescent="0.35">
      <c r="C42" s="41" t="s">
        <v>1137</v>
      </c>
      <c r="D42" s="60">
        <v>13.050395330586012</v>
      </c>
      <c r="F42" s="41" t="s">
        <v>1137</v>
      </c>
      <c r="G42" s="230">
        <v>2.6118551276039727E-3</v>
      </c>
    </row>
    <row r="43" spans="3:16" x14ac:dyDescent="0.35">
      <c r="C43" s="41" t="s">
        <v>1944</v>
      </c>
      <c r="D43" s="60">
        <v>25.569500630731159</v>
      </c>
      <c r="F43" s="41" t="s">
        <v>1944</v>
      </c>
      <c r="G43" s="230">
        <v>6.0677586633680362E-3</v>
      </c>
    </row>
    <row r="44" spans="3:16" x14ac:dyDescent="0.35">
      <c r="C44" s="41" t="s">
        <v>2549</v>
      </c>
      <c r="D44" s="60">
        <v>37.270650991322064</v>
      </c>
      <c r="F44" s="41" t="s">
        <v>2552</v>
      </c>
      <c r="G44" s="230">
        <v>8.7401882200739568E-3</v>
      </c>
    </row>
    <row r="45" spans="3:16" x14ac:dyDescent="0.35">
      <c r="C45" s="41" t="s">
        <v>1392</v>
      </c>
      <c r="D45" s="60">
        <v>99.491119407412285</v>
      </c>
      <c r="F45" s="41" t="s">
        <v>2562</v>
      </c>
      <c r="G45" s="230">
        <v>9.7803549066003762E-3</v>
      </c>
    </row>
    <row r="46" spans="3:16" x14ac:dyDescent="0.35">
      <c r="C46" s="41" t="s">
        <v>2550</v>
      </c>
      <c r="D46" s="60">
        <v>116.11472455763662</v>
      </c>
      <c r="F46" s="41" t="s">
        <v>2553</v>
      </c>
      <c r="G46" s="230">
        <v>1.0413761288394286E-2</v>
      </c>
    </row>
    <row r="47" spans="3:16" x14ac:dyDescent="0.35">
      <c r="C47" s="41" t="s">
        <v>2560</v>
      </c>
      <c r="D47" s="60">
        <v>124.65412621019721</v>
      </c>
      <c r="F47" s="41" t="s">
        <v>2561</v>
      </c>
      <c r="G47" s="230">
        <v>1.0611260416698704E-2</v>
      </c>
    </row>
    <row r="48" spans="3:16" x14ac:dyDescent="0.35">
      <c r="C48" s="41" t="s">
        <v>2551</v>
      </c>
      <c r="D48" s="60">
        <v>266.00104361030861</v>
      </c>
      <c r="F48" s="41" t="s">
        <v>2551</v>
      </c>
      <c r="G48" s="230">
        <v>1.1707837636956439E-2</v>
      </c>
    </row>
    <row r="49" spans="3:7" x14ac:dyDescent="0.35">
      <c r="C49" s="41" t="s">
        <v>2552</v>
      </c>
      <c r="D49" s="60">
        <v>436.51589674112194</v>
      </c>
      <c r="F49" s="41" t="s">
        <v>1392</v>
      </c>
      <c r="G49" s="230">
        <v>1.492955015387247E-2</v>
      </c>
    </row>
    <row r="50" spans="3:7" x14ac:dyDescent="0.35">
      <c r="C50" s="41" t="s">
        <v>2562</v>
      </c>
      <c r="D50" s="60">
        <v>582.72880312408347</v>
      </c>
      <c r="F50" s="41" t="s">
        <v>2550</v>
      </c>
      <c r="G50" s="230">
        <v>1.5480026336447062E-2</v>
      </c>
    </row>
    <row r="51" spans="3:7" x14ac:dyDescent="0.35">
      <c r="C51" s="41" t="s">
        <v>2561</v>
      </c>
      <c r="D51" s="60">
        <v>918.59599749727147</v>
      </c>
      <c r="F51" s="41" t="s">
        <v>2555</v>
      </c>
      <c r="G51" s="230">
        <v>1.8748482028758583E-2</v>
      </c>
    </row>
    <row r="52" spans="3:7" x14ac:dyDescent="0.35">
      <c r="C52" s="41" t="s">
        <v>3524</v>
      </c>
      <c r="D52" s="60">
        <v>1142.162663031296</v>
      </c>
      <c r="F52" s="41" t="s">
        <v>2549</v>
      </c>
      <c r="G52" s="230">
        <v>2.0171775621392059E-2</v>
      </c>
    </row>
    <row r="53" spans="3:7" x14ac:dyDescent="0.35">
      <c r="C53" s="41" t="s">
        <v>2553</v>
      </c>
      <c r="D53" s="60">
        <v>1249.8954929166111</v>
      </c>
      <c r="F53" s="41" t="s">
        <v>2556</v>
      </c>
      <c r="G53" s="230">
        <v>2.405515264966394E-2</v>
      </c>
    </row>
    <row r="54" spans="3:7" x14ac:dyDescent="0.35">
      <c r="C54" s="41" t="s">
        <v>2554</v>
      </c>
      <c r="D54" s="60">
        <v>1490.0801036641478</v>
      </c>
      <c r="F54" s="41" t="s">
        <v>2559</v>
      </c>
      <c r="G54" s="230">
        <v>3.0957909121329084E-2</v>
      </c>
    </row>
    <row r="55" spans="3:7" x14ac:dyDescent="0.35">
      <c r="C55" s="41" t="s">
        <v>2555</v>
      </c>
      <c r="D55" s="60">
        <v>1544.1920360057516</v>
      </c>
      <c r="F55" s="41" t="s">
        <v>2557</v>
      </c>
      <c r="G55" s="230">
        <v>3.2916541742763455E-2</v>
      </c>
    </row>
    <row r="56" spans="3:7" x14ac:dyDescent="0.35">
      <c r="C56" s="41" t="s">
        <v>2556</v>
      </c>
      <c r="D56" s="60">
        <v>1707.4703157224094</v>
      </c>
      <c r="F56" s="41" t="s">
        <v>2554</v>
      </c>
      <c r="G56" s="230">
        <v>3.4224057444295714E-2</v>
      </c>
    </row>
    <row r="57" spans="3:7" x14ac:dyDescent="0.35">
      <c r="C57" s="41" t="s">
        <v>2557</v>
      </c>
      <c r="D57" s="60">
        <v>2008.2221619114157</v>
      </c>
      <c r="F57" s="41" t="s">
        <v>3524</v>
      </c>
      <c r="G57" s="230">
        <v>3.55392109265944E-2</v>
      </c>
    </row>
    <row r="58" spans="3:7" x14ac:dyDescent="0.35">
      <c r="C58" s="41" t="s">
        <v>3523</v>
      </c>
      <c r="D58" s="60">
        <v>2071.703752347456</v>
      </c>
      <c r="F58" s="41" t="s">
        <v>2558</v>
      </c>
      <c r="G58" s="230">
        <v>3.5551108004775636E-2</v>
      </c>
    </row>
    <row r="59" spans="3:7" x14ac:dyDescent="0.35">
      <c r="C59" s="41" t="s">
        <v>2558</v>
      </c>
      <c r="D59" s="60">
        <v>2559.3169851402513</v>
      </c>
      <c r="F59" s="41" t="s">
        <v>1251</v>
      </c>
      <c r="G59" s="230">
        <v>3.5659853825578375E-2</v>
      </c>
    </row>
    <row r="60" spans="3:7" x14ac:dyDescent="0.35">
      <c r="C60" s="41" t="s">
        <v>2559</v>
      </c>
      <c r="D60" s="60">
        <v>3259.2932000079804</v>
      </c>
      <c r="F60" s="41" t="s">
        <v>2560</v>
      </c>
      <c r="G60" s="230">
        <v>3.7122931799275685E-2</v>
      </c>
    </row>
    <row r="61" spans="3:7" x14ac:dyDescent="0.35">
      <c r="C61" s="41" t="s">
        <v>1251</v>
      </c>
      <c r="D61" s="60">
        <v>6028.1593052735961</v>
      </c>
      <c r="F61" s="41" t="s">
        <v>3523</v>
      </c>
      <c r="G61" s="230">
        <v>3.7810258015658703E-2</v>
      </c>
    </row>
  </sheetData>
  <sortState ref="F42:G60">
    <sortCondition ref="G38:G56"/>
  </sortState>
  <mergeCells count="13">
    <mergeCell ref="F39:G39"/>
    <mergeCell ref="C39:D39"/>
    <mergeCell ref="P32:P34"/>
    <mergeCell ref="J36:O36"/>
    <mergeCell ref="I5:N5"/>
    <mergeCell ref="C5:H5"/>
    <mergeCell ref="A1:I1"/>
    <mergeCell ref="A2:I4"/>
    <mergeCell ref="A5:A7"/>
    <mergeCell ref="B5:B7"/>
    <mergeCell ref="I31:P31"/>
    <mergeCell ref="O7:U7"/>
    <mergeCell ref="O5:V5"/>
  </mergeCells>
  <pageMargins left="0.7" right="0.7" top="0.75" bottom="0.75" header="0.3" footer="0.3"/>
  <pageSetup orientation="portrait" horizontalDpi="1200" verticalDpi="12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631"/>
  <sheetViews>
    <sheetView topLeftCell="E1" zoomScaleNormal="100" workbookViewId="0">
      <selection activeCell="L28" sqref="L28"/>
    </sheetView>
  </sheetViews>
  <sheetFormatPr defaultRowHeight="14.5" x14ac:dyDescent="0.35"/>
  <cols>
    <col min="1" max="1" width="20.36328125" bestFit="1" customWidth="1"/>
    <col min="2" max="2" width="25.1796875" bestFit="1" customWidth="1"/>
    <col min="3" max="3" width="12.54296875" style="108" bestFit="1" customWidth="1"/>
    <col min="4" max="5" width="41.08984375" bestFit="1" customWidth="1"/>
    <col min="6" max="6" width="19.7265625" style="33" bestFit="1" customWidth="1"/>
    <col min="7" max="7" width="9.54296875" bestFit="1" customWidth="1"/>
    <col min="8" max="8" width="21.08984375" bestFit="1" customWidth="1"/>
    <col min="9" max="9" width="12.08984375" style="33" bestFit="1" customWidth="1"/>
    <col min="10" max="10" width="12.08984375" bestFit="1" customWidth="1"/>
    <col min="14" max="14" width="11.90625" bestFit="1" customWidth="1"/>
    <col min="15" max="15" width="14.08984375" bestFit="1" customWidth="1"/>
  </cols>
  <sheetData>
    <row r="1" spans="1:15" ht="23" x14ac:dyDescent="0.35">
      <c r="A1" s="250" t="s">
        <v>2306</v>
      </c>
      <c r="B1" s="250"/>
      <c r="C1" s="250"/>
      <c r="D1" s="250"/>
      <c r="E1" s="250"/>
      <c r="F1" s="34"/>
    </row>
    <row r="2" spans="1:15" ht="14.5" customHeight="1" x14ac:dyDescent="0.35">
      <c r="A2" s="251" t="s">
        <v>2495</v>
      </c>
      <c r="B2" s="251"/>
      <c r="C2" s="251"/>
      <c r="D2" s="251"/>
      <c r="E2" s="251"/>
      <c r="F2" s="34"/>
    </row>
    <row r="3" spans="1:15" x14ac:dyDescent="0.35">
      <c r="A3" s="251"/>
      <c r="B3" s="251"/>
      <c r="C3" s="251"/>
      <c r="D3" s="251"/>
      <c r="E3" s="251"/>
      <c r="F3" s="34"/>
    </row>
    <row r="4" spans="1:15" x14ac:dyDescent="0.35">
      <c r="A4" s="251"/>
      <c r="B4" s="251"/>
      <c r="C4" s="251"/>
      <c r="D4" s="251"/>
      <c r="E4" s="251"/>
      <c r="F4" s="34"/>
    </row>
    <row r="5" spans="1:15" x14ac:dyDescent="0.35">
      <c r="A5" s="34"/>
      <c r="B5" s="34"/>
      <c r="C5" s="104"/>
      <c r="D5" s="34"/>
      <c r="E5" s="34"/>
      <c r="F5" s="35"/>
      <c r="N5" s="287" t="s">
        <v>2410</v>
      </c>
      <c r="O5" s="287"/>
    </row>
    <row r="6" spans="1:15" ht="15" thickBot="1" x14ac:dyDescent="0.4">
      <c r="A6" s="93" t="s">
        <v>2036</v>
      </c>
      <c r="B6" s="93" t="s">
        <v>2037</v>
      </c>
      <c r="C6" s="105" t="s">
        <v>2038</v>
      </c>
      <c r="D6" s="93" t="s">
        <v>2039</v>
      </c>
      <c r="E6" s="93" t="s">
        <v>2040</v>
      </c>
      <c r="F6" s="93" t="s">
        <v>2307</v>
      </c>
      <c r="G6" s="94" t="s">
        <v>2042</v>
      </c>
      <c r="H6" s="93" t="s">
        <v>2041</v>
      </c>
      <c r="I6" s="94" t="s">
        <v>2308</v>
      </c>
      <c r="J6" s="80" t="s">
        <v>2042</v>
      </c>
      <c r="N6" s="65" t="s">
        <v>2411</v>
      </c>
      <c r="O6" s="65" t="s">
        <v>2412</v>
      </c>
    </row>
    <row r="7" spans="1:15" x14ac:dyDescent="0.35">
      <c r="A7" s="87" t="s">
        <v>2043</v>
      </c>
      <c r="B7" s="87" t="s">
        <v>1512</v>
      </c>
      <c r="C7" s="103">
        <v>43789</v>
      </c>
      <c r="D7" s="87" t="s">
        <v>2044</v>
      </c>
      <c r="E7" s="87" t="s">
        <v>2045</v>
      </c>
      <c r="F7" s="88">
        <v>280</v>
      </c>
      <c r="G7" s="87" t="s">
        <v>2046</v>
      </c>
      <c r="H7" s="87" t="s">
        <v>2047</v>
      </c>
      <c r="I7" s="88">
        <v>176.328</v>
      </c>
      <c r="J7" s="235" t="str">
        <f>IF(ISBLANK(F7),"",IF(F7&gt;$O$9,$N$9,IF(F7&gt;$O$8, $N$8,$N$7)))</f>
        <v>Short Haul</v>
      </c>
      <c r="N7" s="61" t="s">
        <v>2046</v>
      </c>
      <c r="O7" s="19">
        <v>0</v>
      </c>
    </row>
    <row r="8" spans="1:15" x14ac:dyDescent="0.35">
      <c r="A8" s="87" t="s">
        <v>2043</v>
      </c>
      <c r="B8" s="87" t="s">
        <v>1512</v>
      </c>
      <c r="C8" s="103">
        <v>43792</v>
      </c>
      <c r="D8" s="87" t="s">
        <v>2044</v>
      </c>
      <c r="E8" s="87" t="s">
        <v>2045</v>
      </c>
      <c r="F8" s="88">
        <v>281</v>
      </c>
      <c r="G8" s="87" t="s">
        <v>2046</v>
      </c>
      <c r="H8" s="87" t="s">
        <v>2047</v>
      </c>
      <c r="I8" s="88">
        <v>177.328</v>
      </c>
      <c r="J8" s="235" t="str">
        <f t="shared" ref="J8:J71" si="0">IF(ISBLANK(F8),"",IF(F8&gt;$O$9,$N$9,IF(F8&gt;$O$8, $N$8,$N$7)))</f>
        <v>Short Haul</v>
      </c>
      <c r="N8" s="61" t="s">
        <v>2318</v>
      </c>
      <c r="O8" s="19">
        <v>300</v>
      </c>
    </row>
    <row r="9" spans="1:15" x14ac:dyDescent="0.35">
      <c r="A9" s="87" t="s">
        <v>2043</v>
      </c>
      <c r="B9" s="87" t="s">
        <v>1512</v>
      </c>
      <c r="C9" s="103">
        <v>43789</v>
      </c>
      <c r="D9" s="87" t="s">
        <v>2044</v>
      </c>
      <c r="E9" s="87" t="s">
        <v>2045</v>
      </c>
      <c r="F9" s="88">
        <v>282</v>
      </c>
      <c r="G9" s="87" t="s">
        <v>2046</v>
      </c>
      <c r="H9" s="87" t="s">
        <v>2047</v>
      </c>
      <c r="I9" s="88">
        <v>178.328</v>
      </c>
      <c r="J9" s="235" t="str">
        <f t="shared" si="0"/>
        <v>Short Haul</v>
      </c>
      <c r="N9" s="61" t="s">
        <v>2056</v>
      </c>
      <c r="O9" s="19">
        <v>2300</v>
      </c>
    </row>
    <row r="10" spans="1:15" ht="15" thickBot="1" x14ac:dyDescent="0.4">
      <c r="A10" s="87" t="s">
        <v>2043</v>
      </c>
      <c r="B10" s="87" t="s">
        <v>1512</v>
      </c>
      <c r="C10" s="103">
        <v>43792</v>
      </c>
      <c r="D10" s="87" t="s">
        <v>2044</v>
      </c>
      <c r="E10" s="87" t="s">
        <v>2045</v>
      </c>
      <c r="F10" s="88">
        <v>283</v>
      </c>
      <c r="G10" s="87" t="s">
        <v>2046</v>
      </c>
      <c r="H10" s="87" t="s">
        <v>2047</v>
      </c>
      <c r="I10" s="88">
        <v>179.328</v>
      </c>
      <c r="J10" s="235" t="str">
        <f t="shared" si="0"/>
        <v>Short Haul</v>
      </c>
    </row>
    <row r="11" spans="1:15" ht="15" thickBot="1" x14ac:dyDescent="0.4">
      <c r="A11" s="89"/>
      <c r="B11" s="89"/>
      <c r="C11" s="290"/>
      <c r="D11" s="290"/>
      <c r="E11" s="290"/>
      <c r="F11" s="290"/>
      <c r="G11" s="290"/>
      <c r="H11" s="290"/>
      <c r="I11" s="95">
        <v>544.78399999999999</v>
      </c>
      <c r="J11" s="235" t="str">
        <f t="shared" si="0"/>
        <v/>
      </c>
    </row>
    <row r="12" spans="1:15" ht="15" thickBot="1" x14ac:dyDescent="0.4">
      <c r="A12" s="96" t="s">
        <v>2043</v>
      </c>
      <c r="B12" s="96" t="s">
        <v>1325</v>
      </c>
      <c r="C12" s="106">
        <v>43472</v>
      </c>
      <c r="D12" s="96" t="s">
        <v>2049</v>
      </c>
      <c r="E12" s="96" t="s">
        <v>2050</v>
      </c>
      <c r="F12" s="97">
        <v>487</v>
      </c>
      <c r="G12" s="98" t="s">
        <v>2046</v>
      </c>
      <c r="H12" s="96" t="s">
        <v>2051</v>
      </c>
      <c r="I12" s="99">
        <v>307.15199999999999</v>
      </c>
      <c r="J12" s="235" t="str">
        <f t="shared" si="0"/>
        <v>Medium Haul</v>
      </c>
    </row>
    <row r="13" spans="1:15" ht="15" thickBot="1" x14ac:dyDescent="0.4">
      <c r="A13" s="96" t="s">
        <v>2043</v>
      </c>
      <c r="B13" s="96" t="s">
        <v>1325</v>
      </c>
      <c r="C13" s="106">
        <v>43474</v>
      </c>
      <c r="D13" s="96" t="s">
        <v>2050</v>
      </c>
      <c r="E13" s="96" t="s">
        <v>2052</v>
      </c>
      <c r="F13" s="97">
        <v>596</v>
      </c>
      <c r="G13" s="98" t="s">
        <v>2046</v>
      </c>
      <c r="H13" s="96" t="s">
        <v>2051</v>
      </c>
      <c r="I13" s="99">
        <v>375.40800000000002</v>
      </c>
      <c r="J13" s="235" t="str">
        <f t="shared" si="0"/>
        <v>Medium Haul</v>
      </c>
    </row>
    <row r="14" spans="1:15" ht="15" thickBot="1" x14ac:dyDescent="0.4">
      <c r="A14" s="96" t="s">
        <v>2043</v>
      </c>
      <c r="B14" s="96" t="s">
        <v>1325</v>
      </c>
      <c r="C14" s="106">
        <v>43474</v>
      </c>
      <c r="D14" s="96" t="s">
        <v>2048</v>
      </c>
      <c r="E14" s="96" t="s">
        <v>2050</v>
      </c>
      <c r="F14" s="97">
        <v>300</v>
      </c>
      <c r="G14" s="98" t="s">
        <v>2046</v>
      </c>
      <c r="H14" s="96" t="s">
        <v>2051</v>
      </c>
      <c r="I14" s="99">
        <v>188.96799999999999</v>
      </c>
      <c r="J14" s="235" t="str">
        <f t="shared" si="0"/>
        <v>Short Haul</v>
      </c>
    </row>
    <row r="15" spans="1:15" ht="15" thickBot="1" x14ac:dyDescent="0.4">
      <c r="A15" s="96" t="s">
        <v>2043</v>
      </c>
      <c r="B15" s="96" t="s">
        <v>1325</v>
      </c>
      <c r="C15" s="106">
        <v>43472</v>
      </c>
      <c r="D15" s="96" t="s">
        <v>2050</v>
      </c>
      <c r="E15" s="96" t="s">
        <v>2048</v>
      </c>
      <c r="F15" s="97">
        <v>300</v>
      </c>
      <c r="G15" s="98" t="s">
        <v>2046</v>
      </c>
      <c r="H15" s="96" t="s">
        <v>2051</v>
      </c>
      <c r="I15" s="99">
        <v>188.96799999999999</v>
      </c>
      <c r="J15" s="235" t="str">
        <f t="shared" si="0"/>
        <v>Short Haul</v>
      </c>
    </row>
    <row r="16" spans="1:15" ht="15" thickBot="1" x14ac:dyDescent="0.4">
      <c r="A16" s="89"/>
      <c r="B16" s="89"/>
      <c r="C16" s="290"/>
      <c r="D16" s="290"/>
      <c r="E16" s="290"/>
      <c r="F16" s="290"/>
      <c r="G16" s="290"/>
      <c r="H16" s="290"/>
      <c r="I16" s="95">
        <v>1060.4960000000001</v>
      </c>
      <c r="J16" s="235" t="str">
        <f t="shared" si="0"/>
        <v/>
      </c>
    </row>
    <row r="17" spans="1:10" ht="15" thickBot="1" x14ac:dyDescent="0.4">
      <c r="A17" s="96" t="s">
        <v>2043</v>
      </c>
      <c r="B17" s="96" t="s">
        <v>1512</v>
      </c>
      <c r="C17" s="106">
        <v>43534</v>
      </c>
      <c r="D17" s="96" t="s">
        <v>2053</v>
      </c>
      <c r="E17" s="96" t="s">
        <v>2054</v>
      </c>
      <c r="F17" s="97">
        <v>1844</v>
      </c>
      <c r="G17" s="98" t="s">
        <v>2046</v>
      </c>
      <c r="H17" s="96" t="s">
        <v>2055</v>
      </c>
      <c r="I17" s="99">
        <v>712.46699999999998</v>
      </c>
      <c r="J17" s="235" t="str">
        <f t="shared" si="0"/>
        <v>Medium Haul</v>
      </c>
    </row>
    <row r="18" spans="1:10" ht="15" thickBot="1" x14ac:dyDescent="0.4">
      <c r="A18" s="96" t="s">
        <v>2043</v>
      </c>
      <c r="B18" s="96" t="s">
        <v>1512</v>
      </c>
      <c r="C18" s="106">
        <v>43534</v>
      </c>
      <c r="D18" s="96" t="s">
        <v>2053</v>
      </c>
      <c r="E18" s="96" t="s">
        <v>2054</v>
      </c>
      <c r="F18" s="97">
        <v>1844</v>
      </c>
      <c r="G18" s="98" t="s">
        <v>2046</v>
      </c>
      <c r="H18" s="96" t="s">
        <v>2047</v>
      </c>
      <c r="I18" s="99">
        <v>712.46699999999998</v>
      </c>
      <c r="J18" s="235" t="str">
        <f t="shared" si="0"/>
        <v>Medium Haul</v>
      </c>
    </row>
    <row r="19" spans="1:10" ht="15" thickBot="1" x14ac:dyDescent="0.4">
      <c r="A19" s="96" t="s">
        <v>2043</v>
      </c>
      <c r="B19" s="96" t="s">
        <v>1512</v>
      </c>
      <c r="C19" s="106">
        <v>43534</v>
      </c>
      <c r="D19" s="96" t="s">
        <v>2054</v>
      </c>
      <c r="E19" s="96" t="s">
        <v>2053</v>
      </c>
      <c r="F19" s="97">
        <v>1844</v>
      </c>
      <c r="G19" s="98" t="s">
        <v>2056</v>
      </c>
      <c r="H19" s="96" t="s">
        <v>2047</v>
      </c>
      <c r="I19" s="99">
        <v>712.46699999999998</v>
      </c>
      <c r="J19" s="235" t="str">
        <f t="shared" si="0"/>
        <v>Medium Haul</v>
      </c>
    </row>
    <row r="20" spans="1:10" ht="15" thickBot="1" x14ac:dyDescent="0.4">
      <c r="A20" s="96" t="s">
        <v>2043</v>
      </c>
      <c r="B20" s="96" t="s">
        <v>1512</v>
      </c>
      <c r="C20" s="106">
        <v>43786</v>
      </c>
      <c r="D20" s="96" t="s">
        <v>2053</v>
      </c>
      <c r="E20" s="96" t="s">
        <v>2048</v>
      </c>
      <c r="F20" s="97">
        <v>527</v>
      </c>
      <c r="G20" s="98" t="s">
        <v>2046</v>
      </c>
      <c r="H20" s="96" t="s">
        <v>2047</v>
      </c>
      <c r="I20" s="99">
        <v>332.43200000000002</v>
      </c>
      <c r="J20" s="235" t="str">
        <f t="shared" si="0"/>
        <v>Medium Haul</v>
      </c>
    </row>
    <row r="21" spans="1:10" ht="15" thickBot="1" x14ac:dyDescent="0.4">
      <c r="A21" s="96" t="s">
        <v>2043</v>
      </c>
      <c r="B21" s="96" t="s">
        <v>1512</v>
      </c>
      <c r="C21" s="106">
        <v>43786</v>
      </c>
      <c r="D21" s="96" t="s">
        <v>2054</v>
      </c>
      <c r="E21" s="96" t="s">
        <v>2053</v>
      </c>
      <c r="F21" s="97">
        <v>1844</v>
      </c>
      <c r="G21" s="98" t="s">
        <v>2056</v>
      </c>
      <c r="H21" s="96" t="s">
        <v>2047</v>
      </c>
      <c r="I21" s="99">
        <v>712.46699999999998</v>
      </c>
      <c r="J21" s="235" t="str">
        <f t="shared" si="0"/>
        <v>Medium Haul</v>
      </c>
    </row>
    <row r="22" spans="1:10" ht="15" thickBot="1" x14ac:dyDescent="0.4">
      <c r="A22" s="96" t="s">
        <v>2043</v>
      </c>
      <c r="B22" s="96" t="s">
        <v>1512</v>
      </c>
      <c r="C22" s="106">
        <v>43536</v>
      </c>
      <c r="D22" s="96" t="s">
        <v>2048</v>
      </c>
      <c r="E22" s="96" t="s">
        <v>2057</v>
      </c>
      <c r="F22" s="97">
        <v>133</v>
      </c>
      <c r="G22" s="98" t="s">
        <v>2046</v>
      </c>
      <c r="H22" s="96" t="s">
        <v>2047</v>
      </c>
      <c r="I22" s="99">
        <v>84.055999999999997</v>
      </c>
      <c r="J22" s="235" t="str">
        <f t="shared" si="0"/>
        <v>Short Haul</v>
      </c>
    </row>
    <row r="23" spans="1:10" ht="15" thickBot="1" x14ac:dyDescent="0.4">
      <c r="A23" s="96" t="s">
        <v>2043</v>
      </c>
      <c r="B23" s="96" t="s">
        <v>1512</v>
      </c>
      <c r="C23" s="106">
        <v>43788</v>
      </c>
      <c r="D23" s="96" t="s">
        <v>2048</v>
      </c>
      <c r="E23" s="96" t="s">
        <v>2057</v>
      </c>
      <c r="F23" s="97">
        <v>133</v>
      </c>
      <c r="G23" s="98" t="s">
        <v>2046</v>
      </c>
      <c r="H23" s="96" t="s">
        <v>2047</v>
      </c>
      <c r="I23" s="99">
        <v>84.055999999999997</v>
      </c>
      <c r="J23" s="235" t="str">
        <f t="shared" si="0"/>
        <v>Short Haul</v>
      </c>
    </row>
    <row r="24" spans="1:10" ht="15" thickBot="1" x14ac:dyDescent="0.4">
      <c r="A24" s="96" t="s">
        <v>2043</v>
      </c>
      <c r="B24" s="96" t="s">
        <v>1512</v>
      </c>
      <c r="C24" s="106">
        <v>43788</v>
      </c>
      <c r="D24" s="96" t="s">
        <v>2057</v>
      </c>
      <c r="E24" s="96" t="s">
        <v>2054</v>
      </c>
      <c r="F24" s="97">
        <v>2416</v>
      </c>
      <c r="G24" s="98" t="s">
        <v>2046</v>
      </c>
      <c r="H24" s="96" t="s">
        <v>2047</v>
      </c>
      <c r="I24" s="99">
        <v>820.08</v>
      </c>
      <c r="J24" s="235" t="str">
        <f t="shared" si="0"/>
        <v>Long Haul</v>
      </c>
    </row>
    <row r="25" spans="1:10" ht="15" thickBot="1" x14ac:dyDescent="0.4">
      <c r="A25" s="89"/>
      <c r="B25" s="89"/>
      <c r="C25" s="290"/>
      <c r="D25" s="290"/>
      <c r="E25" s="290"/>
      <c r="F25" s="290"/>
      <c r="G25" s="290"/>
      <c r="H25" s="290"/>
      <c r="I25" s="95">
        <v>4170.4920000000002</v>
      </c>
      <c r="J25" s="235" t="str">
        <f t="shared" si="0"/>
        <v/>
      </c>
    </row>
    <row r="26" spans="1:10" ht="15" thickBot="1" x14ac:dyDescent="0.4">
      <c r="A26" s="96" t="s">
        <v>2043</v>
      </c>
      <c r="B26" s="96" t="s">
        <v>1512</v>
      </c>
      <c r="C26" s="106">
        <v>43704</v>
      </c>
      <c r="D26" s="96" t="s">
        <v>2057</v>
      </c>
      <c r="E26" s="96" t="s">
        <v>2054</v>
      </c>
      <c r="F26" s="97">
        <v>2416</v>
      </c>
      <c r="G26" s="98" t="s">
        <v>2046</v>
      </c>
      <c r="H26" s="96" t="s">
        <v>2055</v>
      </c>
      <c r="I26" s="99">
        <v>820.08</v>
      </c>
      <c r="J26" s="235" t="str">
        <f t="shared" si="0"/>
        <v>Long Haul</v>
      </c>
    </row>
    <row r="27" spans="1:10" ht="15" thickBot="1" x14ac:dyDescent="0.4">
      <c r="A27" s="96" t="s">
        <v>2043</v>
      </c>
      <c r="B27" s="96" t="s">
        <v>1512</v>
      </c>
      <c r="C27" s="106">
        <v>43702</v>
      </c>
      <c r="D27" s="96" t="s">
        <v>2053</v>
      </c>
      <c r="E27" s="96" t="s">
        <v>2048</v>
      </c>
      <c r="F27" s="97">
        <v>527</v>
      </c>
      <c r="G27" s="98" t="s">
        <v>2046</v>
      </c>
      <c r="H27" s="96" t="s">
        <v>2047</v>
      </c>
      <c r="I27" s="99">
        <v>332.43200000000002</v>
      </c>
      <c r="J27" s="235" t="str">
        <f t="shared" si="0"/>
        <v>Medium Haul</v>
      </c>
    </row>
    <row r="28" spans="1:10" ht="15" thickBot="1" x14ac:dyDescent="0.4">
      <c r="A28" s="96" t="s">
        <v>2043</v>
      </c>
      <c r="B28" s="96" t="s">
        <v>1512</v>
      </c>
      <c r="C28" s="106">
        <v>43702</v>
      </c>
      <c r="D28" s="96" t="s">
        <v>2054</v>
      </c>
      <c r="E28" s="96" t="s">
        <v>2053</v>
      </c>
      <c r="F28" s="97">
        <v>1844</v>
      </c>
      <c r="G28" s="98" t="s">
        <v>2056</v>
      </c>
      <c r="H28" s="96" t="s">
        <v>2047</v>
      </c>
      <c r="I28" s="99">
        <v>712.46699999999998</v>
      </c>
      <c r="J28" s="235" t="str">
        <f t="shared" si="0"/>
        <v>Medium Haul</v>
      </c>
    </row>
    <row r="29" spans="1:10" ht="15" thickBot="1" x14ac:dyDescent="0.4">
      <c r="A29" s="96" t="s">
        <v>2043</v>
      </c>
      <c r="B29" s="96" t="s">
        <v>1512</v>
      </c>
      <c r="C29" s="106">
        <v>43704</v>
      </c>
      <c r="D29" s="96" t="s">
        <v>2048</v>
      </c>
      <c r="E29" s="96" t="s">
        <v>2057</v>
      </c>
      <c r="F29" s="97">
        <v>133</v>
      </c>
      <c r="G29" s="98" t="s">
        <v>2046</v>
      </c>
      <c r="H29" s="96" t="s">
        <v>2047</v>
      </c>
      <c r="I29" s="99">
        <v>84.055999999999997</v>
      </c>
      <c r="J29" s="235" t="str">
        <f t="shared" si="0"/>
        <v>Short Haul</v>
      </c>
    </row>
    <row r="30" spans="1:10" ht="15" thickBot="1" x14ac:dyDescent="0.4">
      <c r="A30" s="89"/>
      <c r="B30" s="89"/>
      <c r="C30" s="290"/>
      <c r="D30" s="290"/>
      <c r="E30" s="290"/>
      <c r="F30" s="290"/>
      <c r="G30" s="290"/>
      <c r="H30" s="290"/>
      <c r="I30" s="95">
        <v>1949.0350000000001</v>
      </c>
      <c r="J30" s="235" t="str">
        <f t="shared" si="0"/>
        <v/>
      </c>
    </row>
    <row r="31" spans="1:10" ht="15" thickBot="1" x14ac:dyDescent="0.4">
      <c r="A31" s="96" t="s">
        <v>2043</v>
      </c>
      <c r="B31" s="96" t="s">
        <v>1325</v>
      </c>
      <c r="C31" s="106">
        <v>43707</v>
      </c>
      <c r="D31" s="96" t="s">
        <v>2058</v>
      </c>
      <c r="E31" s="96" t="s">
        <v>2053</v>
      </c>
      <c r="F31" s="97">
        <v>1721</v>
      </c>
      <c r="G31" s="98" t="s">
        <v>2056</v>
      </c>
      <c r="H31" s="96" t="s">
        <v>2047</v>
      </c>
      <c r="I31" s="99">
        <v>664.86599999999999</v>
      </c>
      <c r="J31" s="235" t="str">
        <f t="shared" si="0"/>
        <v>Medium Haul</v>
      </c>
    </row>
    <row r="32" spans="1:10" ht="15" thickBot="1" x14ac:dyDescent="0.4">
      <c r="A32" s="96" t="s">
        <v>2043</v>
      </c>
      <c r="B32" s="96" t="s">
        <v>1325</v>
      </c>
      <c r="C32" s="106">
        <v>43701</v>
      </c>
      <c r="D32" s="96" t="s">
        <v>2053</v>
      </c>
      <c r="E32" s="96" t="s">
        <v>2058</v>
      </c>
      <c r="F32" s="97">
        <v>1721</v>
      </c>
      <c r="G32" s="98" t="s">
        <v>2046</v>
      </c>
      <c r="H32" s="96" t="s">
        <v>2047</v>
      </c>
      <c r="I32" s="99">
        <v>664.86599999999999</v>
      </c>
      <c r="J32" s="235" t="str">
        <f t="shared" si="0"/>
        <v>Medium Haul</v>
      </c>
    </row>
    <row r="33" spans="1:10" ht="15" thickBot="1" x14ac:dyDescent="0.4">
      <c r="A33" s="96" t="s">
        <v>2043</v>
      </c>
      <c r="B33" s="96" t="s">
        <v>1325</v>
      </c>
      <c r="C33" s="106">
        <v>43701</v>
      </c>
      <c r="D33" s="96" t="s">
        <v>2048</v>
      </c>
      <c r="E33" s="96" t="s">
        <v>2053</v>
      </c>
      <c r="F33" s="97">
        <v>527</v>
      </c>
      <c r="G33" s="98" t="s">
        <v>2046</v>
      </c>
      <c r="H33" s="96" t="s">
        <v>2047</v>
      </c>
      <c r="I33" s="99">
        <v>332.43200000000002</v>
      </c>
      <c r="J33" s="235" t="str">
        <f t="shared" si="0"/>
        <v>Medium Haul</v>
      </c>
    </row>
    <row r="34" spans="1:10" ht="15" thickBot="1" x14ac:dyDescent="0.4">
      <c r="A34" s="96" t="s">
        <v>2043</v>
      </c>
      <c r="B34" s="96" t="s">
        <v>1325</v>
      </c>
      <c r="C34" s="106">
        <v>43707</v>
      </c>
      <c r="D34" s="96" t="s">
        <v>2053</v>
      </c>
      <c r="E34" s="96" t="s">
        <v>2048</v>
      </c>
      <c r="F34" s="97">
        <v>527</v>
      </c>
      <c r="G34" s="98" t="s">
        <v>2046</v>
      </c>
      <c r="H34" s="96" t="s">
        <v>2047</v>
      </c>
      <c r="I34" s="99">
        <v>332.43200000000002</v>
      </c>
      <c r="J34" s="235" t="str">
        <f t="shared" si="0"/>
        <v>Medium Haul</v>
      </c>
    </row>
    <row r="35" spans="1:10" ht="15" thickBot="1" x14ac:dyDescent="0.4">
      <c r="A35" s="89"/>
      <c r="B35" s="89"/>
      <c r="C35" s="290"/>
      <c r="D35" s="290"/>
      <c r="E35" s="290"/>
      <c r="F35" s="290"/>
      <c r="G35" s="290"/>
      <c r="H35" s="290"/>
      <c r="I35" s="95">
        <v>1994.596</v>
      </c>
      <c r="J35" s="235" t="str">
        <f t="shared" si="0"/>
        <v/>
      </c>
    </row>
    <row r="36" spans="1:10" ht="15" thickBot="1" x14ac:dyDescent="0.4">
      <c r="A36" s="96" t="s">
        <v>2043</v>
      </c>
      <c r="B36" s="96" t="s">
        <v>1536</v>
      </c>
      <c r="C36" s="106">
        <v>43612</v>
      </c>
      <c r="D36" s="96" t="s">
        <v>2048</v>
      </c>
      <c r="E36" s="96" t="s">
        <v>2044</v>
      </c>
      <c r="F36" s="97">
        <v>153</v>
      </c>
      <c r="G36" s="98" t="s">
        <v>2046</v>
      </c>
      <c r="H36" s="96" t="s">
        <v>2047</v>
      </c>
      <c r="I36" s="99">
        <v>96.063999999999993</v>
      </c>
      <c r="J36" s="235" t="str">
        <f t="shared" si="0"/>
        <v>Short Haul</v>
      </c>
    </row>
    <row r="37" spans="1:10" ht="15" thickBot="1" x14ac:dyDescent="0.4">
      <c r="A37" s="96" t="s">
        <v>2043</v>
      </c>
      <c r="B37" s="96" t="s">
        <v>1536</v>
      </c>
      <c r="C37" s="106">
        <v>43616</v>
      </c>
      <c r="D37" s="96" t="s">
        <v>2059</v>
      </c>
      <c r="E37" s="96" t="s">
        <v>2044</v>
      </c>
      <c r="F37" s="97">
        <v>335</v>
      </c>
      <c r="G37" s="98" t="s">
        <v>2046</v>
      </c>
      <c r="H37" s="96" t="s">
        <v>2047</v>
      </c>
      <c r="I37" s="99">
        <v>211.72</v>
      </c>
      <c r="J37" s="235" t="str">
        <f t="shared" si="0"/>
        <v>Medium Haul</v>
      </c>
    </row>
    <row r="38" spans="1:10" ht="15" thickBot="1" x14ac:dyDescent="0.4">
      <c r="A38" s="96" t="s">
        <v>2043</v>
      </c>
      <c r="B38" s="96" t="s">
        <v>1536</v>
      </c>
      <c r="C38" s="106">
        <v>43627</v>
      </c>
      <c r="D38" s="96" t="s">
        <v>2048</v>
      </c>
      <c r="E38" s="96" t="s">
        <v>2044</v>
      </c>
      <c r="F38" s="97">
        <v>153</v>
      </c>
      <c r="G38" s="98" t="s">
        <v>2046</v>
      </c>
      <c r="H38" s="96" t="s">
        <v>2047</v>
      </c>
      <c r="I38" s="99">
        <v>96.063999999999993</v>
      </c>
      <c r="J38" s="235" t="str">
        <f t="shared" si="0"/>
        <v>Short Haul</v>
      </c>
    </row>
    <row r="39" spans="1:10" ht="15" thickBot="1" x14ac:dyDescent="0.4">
      <c r="A39" s="96" t="s">
        <v>2043</v>
      </c>
      <c r="B39" s="96" t="s">
        <v>1536</v>
      </c>
      <c r="C39" s="106">
        <v>43604</v>
      </c>
      <c r="D39" s="96" t="s">
        <v>2050</v>
      </c>
      <c r="E39" s="96" t="s">
        <v>2060</v>
      </c>
      <c r="F39" s="97">
        <v>527</v>
      </c>
      <c r="G39" s="98" t="s">
        <v>2046</v>
      </c>
      <c r="H39" s="96" t="s">
        <v>2051</v>
      </c>
      <c r="I39" s="99">
        <v>332.43200000000002</v>
      </c>
      <c r="J39" s="235" t="str">
        <f t="shared" si="0"/>
        <v>Medium Haul</v>
      </c>
    </row>
    <row r="40" spans="1:10" ht="15" thickBot="1" x14ac:dyDescent="0.4">
      <c r="A40" s="96" t="s">
        <v>2043</v>
      </c>
      <c r="B40" s="96" t="s">
        <v>1536</v>
      </c>
      <c r="C40" s="106">
        <v>43604</v>
      </c>
      <c r="D40" s="96" t="s">
        <v>2048</v>
      </c>
      <c r="E40" s="96" t="s">
        <v>2050</v>
      </c>
      <c r="F40" s="97">
        <v>300</v>
      </c>
      <c r="G40" s="98" t="s">
        <v>2046</v>
      </c>
      <c r="H40" s="96" t="s">
        <v>2051</v>
      </c>
      <c r="I40" s="99">
        <v>188.96799999999999</v>
      </c>
      <c r="J40" s="235" t="str">
        <f t="shared" si="0"/>
        <v>Short Haul</v>
      </c>
    </row>
    <row r="41" spans="1:10" ht="15" thickBot="1" x14ac:dyDescent="0.4">
      <c r="A41" s="96" t="s">
        <v>2043</v>
      </c>
      <c r="B41" s="96" t="s">
        <v>1536</v>
      </c>
      <c r="C41" s="106">
        <v>43606</v>
      </c>
      <c r="D41" s="96" t="s">
        <v>2050</v>
      </c>
      <c r="E41" s="96" t="s">
        <v>2048</v>
      </c>
      <c r="F41" s="97">
        <v>300</v>
      </c>
      <c r="G41" s="98" t="s">
        <v>2046</v>
      </c>
      <c r="H41" s="96" t="s">
        <v>2051</v>
      </c>
      <c r="I41" s="99">
        <v>188.96799999999999</v>
      </c>
      <c r="J41" s="235" t="str">
        <f t="shared" si="0"/>
        <v>Short Haul</v>
      </c>
    </row>
    <row r="42" spans="1:10" ht="15" thickBot="1" x14ac:dyDescent="0.4">
      <c r="A42" s="96" t="s">
        <v>2043</v>
      </c>
      <c r="B42" s="96" t="s">
        <v>1536</v>
      </c>
      <c r="C42" s="106">
        <v>43606</v>
      </c>
      <c r="D42" s="96" t="s">
        <v>2060</v>
      </c>
      <c r="E42" s="96" t="s">
        <v>2050</v>
      </c>
      <c r="F42" s="97">
        <v>527</v>
      </c>
      <c r="G42" s="98" t="s">
        <v>2046</v>
      </c>
      <c r="H42" s="96" t="s">
        <v>2051</v>
      </c>
      <c r="I42" s="99">
        <v>332.43200000000002</v>
      </c>
      <c r="J42" s="235" t="str">
        <f t="shared" si="0"/>
        <v>Medium Haul</v>
      </c>
    </row>
    <row r="43" spans="1:10" ht="15" thickBot="1" x14ac:dyDescent="0.4">
      <c r="A43" s="96" t="s">
        <v>2043</v>
      </c>
      <c r="B43" s="96" t="s">
        <v>1536</v>
      </c>
      <c r="C43" s="106">
        <v>43612</v>
      </c>
      <c r="D43" s="96" t="s">
        <v>2044</v>
      </c>
      <c r="E43" s="96" t="s">
        <v>2059</v>
      </c>
      <c r="F43" s="97">
        <v>335</v>
      </c>
      <c r="G43" s="98" t="s">
        <v>2046</v>
      </c>
      <c r="H43" s="96" t="s">
        <v>2047</v>
      </c>
      <c r="I43" s="99">
        <v>211.72</v>
      </c>
      <c r="J43" s="235" t="str">
        <f t="shared" si="0"/>
        <v>Medium Haul</v>
      </c>
    </row>
    <row r="44" spans="1:10" ht="15" thickBot="1" x14ac:dyDescent="0.4">
      <c r="A44" s="96" t="s">
        <v>2043</v>
      </c>
      <c r="B44" s="96" t="s">
        <v>1536</v>
      </c>
      <c r="C44" s="106">
        <v>43616</v>
      </c>
      <c r="D44" s="96" t="s">
        <v>2044</v>
      </c>
      <c r="E44" s="96" t="s">
        <v>2048</v>
      </c>
      <c r="F44" s="97">
        <v>153</v>
      </c>
      <c r="G44" s="98" t="s">
        <v>2046</v>
      </c>
      <c r="H44" s="96" t="s">
        <v>2047</v>
      </c>
      <c r="I44" s="99">
        <v>96.063999999999993</v>
      </c>
      <c r="J44" s="235" t="str">
        <f t="shared" si="0"/>
        <v>Short Haul</v>
      </c>
    </row>
    <row r="45" spans="1:10" ht="15" thickBot="1" x14ac:dyDescent="0.4">
      <c r="A45" s="96" t="s">
        <v>2043</v>
      </c>
      <c r="B45" s="96" t="s">
        <v>1536</v>
      </c>
      <c r="C45" s="106">
        <v>43627</v>
      </c>
      <c r="D45" s="96" t="s">
        <v>2044</v>
      </c>
      <c r="E45" s="96" t="s">
        <v>2045</v>
      </c>
      <c r="F45" s="97">
        <v>280</v>
      </c>
      <c r="G45" s="98" t="s">
        <v>2046</v>
      </c>
      <c r="H45" s="96" t="s">
        <v>2047</v>
      </c>
      <c r="I45" s="99">
        <v>176.328</v>
      </c>
      <c r="J45" s="235" t="str">
        <f t="shared" si="0"/>
        <v>Short Haul</v>
      </c>
    </row>
    <row r="46" spans="1:10" ht="15" thickBot="1" x14ac:dyDescent="0.4">
      <c r="A46" s="96" t="s">
        <v>2043</v>
      </c>
      <c r="B46" s="96" t="s">
        <v>1536</v>
      </c>
      <c r="C46" s="106">
        <v>43628</v>
      </c>
      <c r="D46" s="96" t="s">
        <v>2044</v>
      </c>
      <c r="E46" s="96" t="s">
        <v>2048</v>
      </c>
      <c r="F46" s="97">
        <v>153</v>
      </c>
      <c r="G46" s="98" t="s">
        <v>2046</v>
      </c>
      <c r="H46" s="96" t="s">
        <v>2047</v>
      </c>
      <c r="I46" s="99">
        <v>96.063999999999993</v>
      </c>
      <c r="J46" s="235" t="str">
        <f t="shared" si="0"/>
        <v>Short Haul</v>
      </c>
    </row>
    <row r="47" spans="1:10" ht="15" thickBot="1" x14ac:dyDescent="0.4">
      <c r="A47" s="96" t="s">
        <v>2043</v>
      </c>
      <c r="B47" s="96" t="s">
        <v>1536</v>
      </c>
      <c r="C47" s="106">
        <v>43812</v>
      </c>
      <c r="D47" s="96" t="s">
        <v>2061</v>
      </c>
      <c r="E47" s="96" t="s">
        <v>2044</v>
      </c>
      <c r="F47" s="97">
        <v>3675</v>
      </c>
      <c r="G47" s="98" t="s">
        <v>2046</v>
      </c>
      <c r="H47" s="96" t="s">
        <v>2047</v>
      </c>
      <c r="I47" s="99">
        <v>1247.46</v>
      </c>
      <c r="J47" s="235" t="str">
        <f t="shared" si="0"/>
        <v>Long Haul</v>
      </c>
    </row>
    <row r="48" spans="1:10" ht="15" thickBot="1" x14ac:dyDescent="0.4">
      <c r="A48" s="96" t="s">
        <v>2043</v>
      </c>
      <c r="B48" s="96" t="s">
        <v>1536</v>
      </c>
      <c r="C48" s="106">
        <v>43812</v>
      </c>
      <c r="D48" s="96" t="s">
        <v>2044</v>
      </c>
      <c r="E48" s="96" t="s">
        <v>2062</v>
      </c>
      <c r="F48" s="97">
        <v>83</v>
      </c>
      <c r="G48" s="98" t="s">
        <v>2046</v>
      </c>
      <c r="H48" s="96" t="s">
        <v>2047</v>
      </c>
      <c r="I48" s="99">
        <v>52.456000000000003</v>
      </c>
      <c r="J48" s="235" t="str">
        <f t="shared" si="0"/>
        <v>Short Haul</v>
      </c>
    </row>
    <row r="49" spans="1:10" ht="15" thickBot="1" x14ac:dyDescent="0.4">
      <c r="A49" s="96" t="s">
        <v>2043</v>
      </c>
      <c r="B49" s="96" t="s">
        <v>1536</v>
      </c>
      <c r="C49" s="106">
        <v>43812</v>
      </c>
      <c r="D49" s="96" t="s">
        <v>2044</v>
      </c>
      <c r="E49" s="96" t="s">
        <v>2048</v>
      </c>
      <c r="F49" s="97">
        <v>153</v>
      </c>
      <c r="G49" s="98" t="s">
        <v>2046</v>
      </c>
      <c r="H49" s="96" t="s">
        <v>2047</v>
      </c>
      <c r="I49" s="99">
        <v>96.063999999999993</v>
      </c>
      <c r="J49" s="235" t="str">
        <f t="shared" si="0"/>
        <v>Short Haul</v>
      </c>
    </row>
    <row r="50" spans="1:10" ht="15" thickBot="1" x14ac:dyDescent="0.4">
      <c r="A50" s="96" t="s">
        <v>2043</v>
      </c>
      <c r="B50" s="96" t="s">
        <v>1536</v>
      </c>
      <c r="C50" s="106">
        <v>43628</v>
      </c>
      <c r="D50" s="96" t="s">
        <v>2045</v>
      </c>
      <c r="E50" s="96" t="s">
        <v>2044</v>
      </c>
      <c r="F50" s="97">
        <v>280</v>
      </c>
      <c r="G50" s="98" t="s">
        <v>2046</v>
      </c>
      <c r="H50" s="96" t="s">
        <v>2047</v>
      </c>
      <c r="I50" s="99">
        <v>176.328</v>
      </c>
      <c r="J50" s="235" t="str">
        <f t="shared" si="0"/>
        <v>Short Haul</v>
      </c>
    </row>
    <row r="51" spans="1:10" ht="15" thickBot="1" x14ac:dyDescent="0.4">
      <c r="A51" s="96" t="s">
        <v>2043</v>
      </c>
      <c r="B51" s="96" t="s">
        <v>1536</v>
      </c>
      <c r="C51" s="106">
        <v>43807</v>
      </c>
      <c r="D51" s="96" t="s">
        <v>2044</v>
      </c>
      <c r="E51" s="96" t="s">
        <v>2063</v>
      </c>
      <c r="F51" s="97">
        <v>3539</v>
      </c>
      <c r="G51" s="98" t="s">
        <v>2056</v>
      </c>
      <c r="H51" s="96" t="s">
        <v>2047</v>
      </c>
      <c r="I51" s="99">
        <v>1200.8800000000001</v>
      </c>
      <c r="J51" s="235" t="str">
        <f t="shared" si="0"/>
        <v>Long Haul</v>
      </c>
    </row>
    <row r="52" spans="1:10" ht="15" thickBot="1" x14ac:dyDescent="0.4">
      <c r="A52" s="96" t="s">
        <v>2043</v>
      </c>
      <c r="B52" s="96" t="s">
        <v>1536</v>
      </c>
      <c r="C52" s="106">
        <v>43807</v>
      </c>
      <c r="D52" s="96" t="s">
        <v>2048</v>
      </c>
      <c r="E52" s="96" t="s">
        <v>2044</v>
      </c>
      <c r="F52" s="97">
        <v>153</v>
      </c>
      <c r="G52" s="98" t="s">
        <v>2046</v>
      </c>
      <c r="H52" s="96" t="s">
        <v>2047</v>
      </c>
      <c r="I52" s="99">
        <v>96.063999999999993</v>
      </c>
      <c r="J52" s="235" t="str">
        <f t="shared" si="0"/>
        <v>Short Haul</v>
      </c>
    </row>
    <row r="53" spans="1:10" ht="15" thickBot="1" x14ac:dyDescent="0.4">
      <c r="A53" s="96" t="s">
        <v>2043</v>
      </c>
      <c r="B53" s="96" t="s">
        <v>1536</v>
      </c>
      <c r="C53" s="106">
        <v>43808</v>
      </c>
      <c r="D53" s="96" t="s">
        <v>2063</v>
      </c>
      <c r="E53" s="96" t="s">
        <v>2064</v>
      </c>
      <c r="F53" s="97">
        <v>973</v>
      </c>
      <c r="G53" s="98" t="s">
        <v>2046</v>
      </c>
      <c r="H53" s="96" t="s">
        <v>2047</v>
      </c>
      <c r="I53" s="99">
        <v>375.77699999999999</v>
      </c>
      <c r="J53" s="235" t="str">
        <f t="shared" si="0"/>
        <v>Medium Haul</v>
      </c>
    </row>
    <row r="54" spans="1:10" ht="15" thickBot="1" x14ac:dyDescent="0.4">
      <c r="A54" s="96" t="s">
        <v>2043</v>
      </c>
      <c r="B54" s="96" t="s">
        <v>1536</v>
      </c>
      <c r="C54" s="106">
        <v>43812</v>
      </c>
      <c r="D54" s="96" t="s">
        <v>2064</v>
      </c>
      <c r="E54" s="96" t="s">
        <v>2061</v>
      </c>
      <c r="F54" s="97">
        <v>319</v>
      </c>
      <c r="G54" s="98" t="s">
        <v>2046</v>
      </c>
      <c r="H54" s="96" t="s">
        <v>2047</v>
      </c>
      <c r="I54" s="99">
        <v>200.976</v>
      </c>
      <c r="J54" s="235" t="str">
        <f t="shared" si="0"/>
        <v>Medium Haul</v>
      </c>
    </row>
    <row r="55" spans="1:10" ht="15" thickBot="1" x14ac:dyDescent="0.4">
      <c r="A55" s="89"/>
      <c r="B55" s="89"/>
      <c r="C55" s="290"/>
      <c r="D55" s="290"/>
      <c r="E55" s="290"/>
      <c r="F55" s="290"/>
      <c r="G55" s="290"/>
      <c r="H55" s="290"/>
      <c r="I55" s="95">
        <v>5472.8289999999997</v>
      </c>
      <c r="J55" s="235" t="str">
        <f t="shared" si="0"/>
        <v/>
      </c>
    </row>
    <row r="56" spans="1:10" ht="15" thickBot="1" x14ac:dyDescent="0.4">
      <c r="A56" s="96" t="s">
        <v>2043</v>
      </c>
      <c r="B56" s="96" t="s">
        <v>1393</v>
      </c>
      <c r="C56" s="106">
        <v>43749</v>
      </c>
      <c r="D56" s="96" t="s">
        <v>2048</v>
      </c>
      <c r="E56" s="96" t="s">
        <v>2053</v>
      </c>
      <c r="F56" s="97">
        <v>527</v>
      </c>
      <c r="G56" s="98" t="s">
        <v>2046</v>
      </c>
      <c r="H56" s="96" t="s">
        <v>2047</v>
      </c>
      <c r="I56" s="99">
        <v>332.43200000000002</v>
      </c>
      <c r="J56" s="235" t="str">
        <f t="shared" si="0"/>
        <v>Medium Haul</v>
      </c>
    </row>
    <row r="57" spans="1:10" ht="15" thickBot="1" x14ac:dyDescent="0.4">
      <c r="A57" s="96" t="s">
        <v>2043</v>
      </c>
      <c r="B57" s="96" t="s">
        <v>1393</v>
      </c>
      <c r="C57" s="106">
        <v>43747</v>
      </c>
      <c r="D57" s="96" t="s">
        <v>2065</v>
      </c>
      <c r="E57" s="96" t="s">
        <v>2053</v>
      </c>
      <c r="F57" s="97">
        <v>1117</v>
      </c>
      <c r="G57" s="98" t="s">
        <v>2056</v>
      </c>
      <c r="H57" s="96" t="s">
        <v>2047</v>
      </c>
      <c r="I57" s="99">
        <v>431.505</v>
      </c>
      <c r="J57" s="235" t="str">
        <f t="shared" si="0"/>
        <v>Medium Haul</v>
      </c>
    </row>
    <row r="58" spans="1:10" ht="15" thickBot="1" x14ac:dyDescent="0.4">
      <c r="A58" s="96" t="s">
        <v>2043</v>
      </c>
      <c r="B58" s="96" t="s">
        <v>1393</v>
      </c>
      <c r="C58" s="106">
        <v>43747</v>
      </c>
      <c r="D58" s="96" t="s">
        <v>2053</v>
      </c>
      <c r="E58" s="96" t="s">
        <v>2048</v>
      </c>
      <c r="F58" s="97">
        <v>527</v>
      </c>
      <c r="G58" s="98" t="s">
        <v>2046</v>
      </c>
      <c r="H58" s="96" t="s">
        <v>2047</v>
      </c>
      <c r="I58" s="99">
        <v>332.43200000000002</v>
      </c>
      <c r="J58" s="235" t="str">
        <f t="shared" si="0"/>
        <v>Medium Haul</v>
      </c>
    </row>
    <row r="59" spans="1:10" ht="15" thickBot="1" x14ac:dyDescent="0.4">
      <c r="A59" s="96" t="s">
        <v>2043</v>
      </c>
      <c r="B59" s="96" t="s">
        <v>1393</v>
      </c>
      <c r="C59" s="106">
        <v>43749</v>
      </c>
      <c r="D59" s="96" t="s">
        <v>2053</v>
      </c>
      <c r="E59" s="96" t="s">
        <v>2065</v>
      </c>
      <c r="F59" s="97">
        <v>1117</v>
      </c>
      <c r="G59" s="98" t="s">
        <v>2046</v>
      </c>
      <c r="H59" s="96" t="s">
        <v>2047</v>
      </c>
      <c r="I59" s="99">
        <v>431.505</v>
      </c>
      <c r="J59" s="235" t="str">
        <f t="shared" si="0"/>
        <v>Medium Haul</v>
      </c>
    </row>
    <row r="60" spans="1:10" ht="15" thickBot="1" x14ac:dyDescent="0.4">
      <c r="A60" s="96" t="s">
        <v>2043</v>
      </c>
      <c r="B60" s="96" t="s">
        <v>1393</v>
      </c>
      <c r="C60" s="106">
        <v>43750</v>
      </c>
      <c r="D60" s="96" t="s">
        <v>2053</v>
      </c>
      <c r="E60" s="96" t="s">
        <v>2065</v>
      </c>
      <c r="F60" s="97">
        <v>1117</v>
      </c>
      <c r="G60" s="98" t="s">
        <v>2046</v>
      </c>
      <c r="H60" s="96" t="s">
        <v>2047</v>
      </c>
      <c r="I60" s="99">
        <v>431.505</v>
      </c>
      <c r="J60" s="235" t="str">
        <f t="shared" si="0"/>
        <v>Medium Haul</v>
      </c>
    </row>
    <row r="61" spans="1:10" ht="15" thickBot="1" x14ac:dyDescent="0.4">
      <c r="A61" s="89"/>
      <c r="B61" s="89"/>
      <c r="C61" s="290"/>
      <c r="D61" s="290"/>
      <c r="E61" s="290"/>
      <c r="F61" s="290"/>
      <c r="G61" s="290"/>
      <c r="H61" s="290"/>
      <c r="I61" s="95">
        <v>1959.3789999999999</v>
      </c>
      <c r="J61" s="235" t="str">
        <f t="shared" si="0"/>
        <v/>
      </c>
    </row>
    <row r="62" spans="1:10" ht="15" thickBot="1" x14ac:dyDescent="0.4">
      <c r="A62" s="96" t="s">
        <v>2043</v>
      </c>
      <c r="B62" s="96" t="s">
        <v>1574</v>
      </c>
      <c r="C62" s="106">
        <v>43783</v>
      </c>
      <c r="D62" s="96" t="s">
        <v>2044</v>
      </c>
      <c r="E62" s="96" t="s">
        <v>2066</v>
      </c>
      <c r="F62" s="97">
        <v>812</v>
      </c>
      <c r="G62" s="98" t="s">
        <v>2046</v>
      </c>
      <c r="H62" s="96" t="s">
        <v>2047</v>
      </c>
      <c r="I62" s="99">
        <v>313.47000000000003</v>
      </c>
      <c r="J62" s="235" t="str">
        <f t="shared" si="0"/>
        <v>Medium Haul</v>
      </c>
    </row>
    <row r="63" spans="1:10" ht="15" thickBot="1" x14ac:dyDescent="0.4">
      <c r="A63" s="96" t="s">
        <v>2043</v>
      </c>
      <c r="B63" s="96" t="s">
        <v>1574</v>
      </c>
      <c r="C63" s="106">
        <v>43783</v>
      </c>
      <c r="D63" s="96" t="s">
        <v>2048</v>
      </c>
      <c r="E63" s="96" t="s">
        <v>2044</v>
      </c>
      <c r="F63" s="97">
        <v>153</v>
      </c>
      <c r="G63" s="98" t="s">
        <v>2046</v>
      </c>
      <c r="H63" s="96" t="s">
        <v>2047</v>
      </c>
      <c r="I63" s="99">
        <v>96.063999999999993</v>
      </c>
      <c r="J63" s="235" t="str">
        <f t="shared" si="0"/>
        <v>Short Haul</v>
      </c>
    </row>
    <row r="64" spans="1:10" ht="15" thickBot="1" x14ac:dyDescent="0.4">
      <c r="A64" s="96" t="s">
        <v>2043</v>
      </c>
      <c r="B64" s="96" t="s">
        <v>1574</v>
      </c>
      <c r="C64" s="106">
        <v>43786</v>
      </c>
      <c r="D64" s="96" t="s">
        <v>2044</v>
      </c>
      <c r="E64" s="96" t="s">
        <v>2048</v>
      </c>
      <c r="F64" s="97">
        <v>153</v>
      </c>
      <c r="G64" s="98" t="s">
        <v>2046</v>
      </c>
      <c r="H64" s="96" t="s">
        <v>2047</v>
      </c>
      <c r="I64" s="99">
        <v>96.063999999999993</v>
      </c>
      <c r="J64" s="235" t="str">
        <f t="shared" si="0"/>
        <v>Short Haul</v>
      </c>
    </row>
    <row r="65" spans="1:10" ht="15" thickBot="1" x14ac:dyDescent="0.4">
      <c r="A65" s="96" t="s">
        <v>2043</v>
      </c>
      <c r="B65" s="96" t="s">
        <v>1574</v>
      </c>
      <c r="C65" s="106">
        <v>43786</v>
      </c>
      <c r="D65" s="96" t="s">
        <v>2066</v>
      </c>
      <c r="E65" s="96" t="s">
        <v>2044</v>
      </c>
      <c r="F65" s="97">
        <v>812</v>
      </c>
      <c r="G65" s="98" t="s">
        <v>2046</v>
      </c>
      <c r="H65" s="96" t="s">
        <v>2047</v>
      </c>
      <c r="I65" s="99">
        <v>313.47000000000003</v>
      </c>
      <c r="J65" s="235" t="str">
        <f t="shared" si="0"/>
        <v>Medium Haul</v>
      </c>
    </row>
    <row r="66" spans="1:10" ht="15" thickBot="1" x14ac:dyDescent="0.4">
      <c r="A66" s="89"/>
      <c r="B66" s="89"/>
      <c r="C66" s="290"/>
      <c r="D66" s="290"/>
      <c r="E66" s="290"/>
      <c r="F66" s="290"/>
      <c r="G66" s="290"/>
      <c r="H66" s="290"/>
      <c r="I66" s="95">
        <v>819.06799999999998</v>
      </c>
      <c r="J66" s="235" t="str">
        <f t="shared" si="0"/>
        <v/>
      </c>
    </row>
    <row r="67" spans="1:10" ht="15" thickBot="1" x14ac:dyDescent="0.4">
      <c r="A67" s="96" t="s">
        <v>2043</v>
      </c>
      <c r="B67" s="96" t="s">
        <v>1393</v>
      </c>
      <c r="C67" s="106">
        <v>43760</v>
      </c>
      <c r="D67" s="96" t="s">
        <v>2067</v>
      </c>
      <c r="E67" s="96" t="s">
        <v>2050</v>
      </c>
      <c r="F67" s="97">
        <v>1976</v>
      </c>
      <c r="G67" s="98" t="s">
        <v>2056</v>
      </c>
      <c r="H67" s="96" t="s">
        <v>2051</v>
      </c>
      <c r="I67" s="99">
        <v>763.55100000000004</v>
      </c>
      <c r="J67" s="235" t="str">
        <f t="shared" si="0"/>
        <v>Medium Haul</v>
      </c>
    </row>
    <row r="68" spans="1:10" ht="15" thickBot="1" x14ac:dyDescent="0.4">
      <c r="A68" s="96" t="s">
        <v>2043</v>
      </c>
      <c r="B68" s="96" t="s">
        <v>1393</v>
      </c>
      <c r="C68" s="106">
        <v>43764</v>
      </c>
      <c r="D68" s="96" t="s">
        <v>2050</v>
      </c>
      <c r="E68" s="96" t="s">
        <v>2067</v>
      </c>
      <c r="F68" s="97">
        <v>1976</v>
      </c>
      <c r="G68" s="98" t="s">
        <v>2046</v>
      </c>
      <c r="H68" s="96" t="s">
        <v>2051</v>
      </c>
      <c r="I68" s="99">
        <v>763.55100000000004</v>
      </c>
      <c r="J68" s="235" t="str">
        <f t="shared" si="0"/>
        <v>Medium Haul</v>
      </c>
    </row>
    <row r="69" spans="1:10" ht="15" thickBot="1" x14ac:dyDescent="0.4">
      <c r="A69" s="96" t="s">
        <v>2043</v>
      </c>
      <c r="B69" s="96" t="s">
        <v>1393</v>
      </c>
      <c r="C69" s="106">
        <v>43764</v>
      </c>
      <c r="D69" s="96" t="s">
        <v>2048</v>
      </c>
      <c r="E69" s="96" t="s">
        <v>2050</v>
      </c>
      <c r="F69" s="97">
        <v>300</v>
      </c>
      <c r="G69" s="98" t="s">
        <v>2046</v>
      </c>
      <c r="H69" s="96" t="s">
        <v>2051</v>
      </c>
      <c r="I69" s="99">
        <v>188.96799999999999</v>
      </c>
      <c r="J69" s="235" t="str">
        <f t="shared" si="0"/>
        <v>Short Haul</v>
      </c>
    </row>
    <row r="70" spans="1:10" ht="15" thickBot="1" x14ac:dyDescent="0.4">
      <c r="A70" s="96" t="s">
        <v>2043</v>
      </c>
      <c r="B70" s="96" t="s">
        <v>1393</v>
      </c>
      <c r="C70" s="106">
        <v>43760</v>
      </c>
      <c r="D70" s="96" t="s">
        <v>2050</v>
      </c>
      <c r="E70" s="96" t="s">
        <v>2048</v>
      </c>
      <c r="F70" s="97">
        <v>300</v>
      </c>
      <c r="G70" s="98" t="s">
        <v>2046</v>
      </c>
      <c r="H70" s="96" t="s">
        <v>2051</v>
      </c>
      <c r="I70" s="99">
        <v>188.96799999999999</v>
      </c>
      <c r="J70" s="235" t="str">
        <f t="shared" si="0"/>
        <v>Short Haul</v>
      </c>
    </row>
    <row r="71" spans="1:10" ht="15" thickBot="1" x14ac:dyDescent="0.4">
      <c r="A71" s="89"/>
      <c r="B71" s="89"/>
      <c r="C71" s="290"/>
      <c r="D71" s="290"/>
      <c r="E71" s="290"/>
      <c r="F71" s="290"/>
      <c r="G71" s="290"/>
      <c r="H71" s="290"/>
      <c r="I71" s="95">
        <v>1905.038</v>
      </c>
      <c r="J71" s="235" t="str">
        <f t="shared" si="0"/>
        <v/>
      </c>
    </row>
    <row r="72" spans="1:10" ht="15" thickBot="1" x14ac:dyDescent="0.4">
      <c r="A72" s="96" t="s">
        <v>2043</v>
      </c>
      <c r="B72" s="96" t="s">
        <v>1393</v>
      </c>
      <c r="C72" s="106">
        <v>43579</v>
      </c>
      <c r="D72" s="96" t="s">
        <v>2058</v>
      </c>
      <c r="E72" s="96" t="s">
        <v>2053</v>
      </c>
      <c r="F72" s="97">
        <v>1721</v>
      </c>
      <c r="G72" s="98" t="s">
        <v>2056</v>
      </c>
      <c r="H72" s="96" t="s">
        <v>2047</v>
      </c>
      <c r="I72" s="99">
        <v>664.86599999999999</v>
      </c>
      <c r="J72" s="235" t="str">
        <f t="shared" ref="J72:J135" si="1">IF(ISBLANK(F72),"",IF(F72&gt;$O$9,$N$9,IF(F72&gt;$O$8, $N$8,$N$7)))</f>
        <v>Medium Haul</v>
      </c>
    </row>
    <row r="73" spans="1:10" ht="15" thickBot="1" x14ac:dyDescent="0.4">
      <c r="A73" s="96" t="s">
        <v>2043</v>
      </c>
      <c r="B73" s="96" t="s">
        <v>1393</v>
      </c>
      <c r="C73" s="106">
        <v>43579</v>
      </c>
      <c r="D73" s="96" t="s">
        <v>2053</v>
      </c>
      <c r="E73" s="96" t="s">
        <v>2048</v>
      </c>
      <c r="F73" s="97">
        <v>527</v>
      </c>
      <c r="G73" s="98" t="s">
        <v>2046</v>
      </c>
      <c r="H73" s="96" t="s">
        <v>2047</v>
      </c>
      <c r="I73" s="99">
        <v>332.43200000000002</v>
      </c>
      <c r="J73" s="235" t="str">
        <f t="shared" si="1"/>
        <v>Medium Haul</v>
      </c>
    </row>
    <row r="74" spans="1:10" ht="15" thickBot="1" x14ac:dyDescent="0.4">
      <c r="A74" s="89"/>
      <c r="B74" s="89"/>
      <c r="C74" s="290"/>
      <c r="D74" s="290"/>
      <c r="E74" s="290"/>
      <c r="F74" s="290"/>
      <c r="G74" s="290"/>
      <c r="H74" s="290"/>
      <c r="I74" s="95">
        <v>997.298</v>
      </c>
      <c r="J74" s="235" t="str">
        <f t="shared" si="1"/>
        <v/>
      </c>
    </row>
    <row r="75" spans="1:10" ht="15" thickBot="1" x14ac:dyDescent="0.4">
      <c r="A75" s="96" t="s">
        <v>2043</v>
      </c>
      <c r="B75" s="96" t="s">
        <v>1536</v>
      </c>
      <c r="C75" s="106">
        <v>43474</v>
      </c>
      <c r="D75" s="96" t="s">
        <v>2068</v>
      </c>
      <c r="E75" s="96" t="s">
        <v>2069</v>
      </c>
      <c r="F75" s="97">
        <v>2993</v>
      </c>
      <c r="G75" s="98" t="s">
        <v>2056</v>
      </c>
      <c r="H75" s="96" t="s">
        <v>2070</v>
      </c>
      <c r="I75" s="99">
        <v>1015.92</v>
      </c>
      <c r="J75" s="235" t="str">
        <f t="shared" si="1"/>
        <v>Long Haul</v>
      </c>
    </row>
    <row r="76" spans="1:10" ht="15" thickBot="1" x14ac:dyDescent="0.4">
      <c r="A76" s="96" t="s">
        <v>2043</v>
      </c>
      <c r="B76" s="96" t="s">
        <v>1536</v>
      </c>
      <c r="C76" s="106">
        <v>43478</v>
      </c>
      <c r="D76" s="96" t="s">
        <v>2069</v>
      </c>
      <c r="E76" s="96" t="s">
        <v>2067</v>
      </c>
      <c r="F76" s="97">
        <v>2555</v>
      </c>
      <c r="G76" s="98" t="s">
        <v>2056</v>
      </c>
      <c r="H76" s="96" t="s">
        <v>2070</v>
      </c>
      <c r="I76" s="99">
        <v>867</v>
      </c>
      <c r="J76" s="235" t="str">
        <f t="shared" si="1"/>
        <v>Long Haul</v>
      </c>
    </row>
    <row r="77" spans="1:10" ht="15" thickBot="1" x14ac:dyDescent="0.4">
      <c r="A77" s="96" t="s">
        <v>2043</v>
      </c>
      <c r="B77" s="96" t="s">
        <v>1536</v>
      </c>
      <c r="C77" s="106">
        <v>43479</v>
      </c>
      <c r="D77" s="96" t="s">
        <v>2050</v>
      </c>
      <c r="E77" s="96" t="s">
        <v>2057</v>
      </c>
      <c r="F77" s="97">
        <v>383</v>
      </c>
      <c r="G77" s="98" t="s">
        <v>2046</v>
      </c>
      <c r="H77" s="96" t="s">
        <v>2070</v>
      </c>
      <c r="I77" s="99">
        <v>241.42400000000001</v>
      </c>
      <c r="J77" s="235" t="str">
        <f t="shared" si="1"/>
        <v>Medium Haul</v>
      </c>
    </row>
    <row r="78" spans="1:10" ht="15" thickBot="1" x14ac:dyDescent="0.4">
      <c r="A78" s="96" t="s">
        <v>2043</v>
      </c>
      <c r="B78" s="96" t="s">
        <v>1536</v>
      </c>
      <c r="C78" s="106">
        <v>43479</v>
      </c>
      <c r="D78" s="96" t="s">
        <v>2067</v>
      </c>
      <c r="E78" s="96" t="s">
        <v>2050</v>
      </c>
      <c r="F78" s="97">
        <v>1976</v>
      </c>
      <c r="G78" s="98" t="s">
        <v>2056</v>
      </c>
      <c r="H78" s="96" t="s">
        <v>2070</v>
      </c>
      <c r="I78" s="99">
        <v>763.55100000000004</v>
      </c>
      <c r="J78" s="235" t="str">
        <f t="shared" si="1"/>
        <v>Medium Haul</v>
      </c>
    </row>
    <row r="79" spans="1:10" ht="15" thickBot="1" x14ac:dyDescent="0.4">
      <c r="A79" s="96" t="s">
        <v>2043</v>
      </c>
      <c r="B79" s="96" t="s">
        <v>1536</v>
      </c>
      <c r="C79" s="106">
        <v>43474</v>
      </c>
      <c r="D79" s="96" t="s">
        <v>2057</v>
      </c>
      <c r="E79" s="96" t="s">
        <v>2068</v>
      </c>
      <c r="F79" s="97">
        <v>1825</v>
      </c>
      <c r="G79" s="98" t="s">
        <v>2046</v>
      </c>
      <c r="H79" s="96" t="s">
        <v>2070</v>
      </c>
      <c r="I79" s="99">
        <v>705.11400000000003</v>
      </c>
      <c r="J79" s="235" t="str">
        <f t="shared" si="1"/>
        <v>Medium Haul</v>
      </c>
    </row>
    <row r="80" spans="1:10" ht="15" thickBot="1" x14ac:dyDescent="0.4">
      <c r="A80" s="89"/>
      <c r="B80" s="89"/>
      <c r="C80" s="290"/>
      <c r="D80" s="290"/>
      <c r="E80" s="290"/>
      <c r="F80" s="290"/>
      <c r="G80" s="290"/>
      <c r="H80" s="290"/>
      <c r="I80" s="95">
        <v>3593.009</v>
      </c>
      <c r="J80" s="235" t="str">
        <f t="shared" si="1"/>
        <v/>
      </c>
    </row>
    <row r="81" spans="1:10" ht="15" thickBot="1" x14ac:dyDescent="0.4">
      <c r="A81" s="96" t="s">
        <v>2043</v>
      </c>
      <c r="B81" s="96" t="s">
        <v>1536</v>
      </c>
      <c r="C81" s="106">
        <v>43529</v>
      </c>
      <c r="D81" s="96" t="s">
        <v>2050</v>
      </c>
      <c r="E81" s="96" t="s">
        <v>2071</v>
      </c>
      <c r="F81" s="97">
        <v>74</v>
      </c>
      <c r="G81" s="98" t="s">
        <v>2046</v>
      </c>
      <c r="H81" s="96" t="s">
        <v>2051</v>
      </c>
      <c r="I81" s="99">
        <v>46.136000000000003</v>
      </c>
      <c r="J81" s="235" t="str">
        <f t="shared" si="1"/>
        <v>Short Haul</v>
      </c>
    </row>
    <row r="82" spans="1:10" ht="15" thickBot="1" x14ac:dyDescent="0.4">
      <c r="A82" s="96" t="s">
        <v>2043</v>
      </c>
      <c r="B82" s="96" t="s">
        <v>1536</v>
      </c>
      <c r="C82" s="106">
        <v>43532</v>
      </c>
      <c r="D82" s="96" t="s">
        <v>2071</v>
      </c>
      <c r="E82" s="96" t="s">
        <v>2050</v>
      </c>
      <c r="F82" s="97">
        <v>74</v>
      </c>
      <c r="G82" s="98" t="s">
        <v>2046</v>
      </c>
      <c r="H82" s="96" t="s">
        <v>2051</v>
      </c>
      <c r="I82" s="99">
        <v>46.136000000000003</v>
      </c>
      <c r="J82" s="235" t="str">
        <f t="shared" si="1"/>
        <v>Short Haul</v>
      </c>
    </row>
    <row r="83" spans="1:10" ht="15" thickBot="1" x14ac:dyDescent="0.4">
      <c r="A83" s="96" t="s">
        <v>2043</v>
      </c>
      <c r="B83" s="96" t="s">
        <v>1536</v>
      </c>
      <c r="C83" s="106">
        <v>43529</v>
      </c>
      <c r="D83" s="96" t="s">
        <v>2048</v>
      </c>
      <c r="E83" s="96" t="s">
        <v>2050</v>
      </c>
      <c r="F83" s="97">
        <v>300</v>
      </c>
      <c r="G83" s="98" t="s">
        <v>2046</v>
      </c>
      <c r="H83" s="96" t="s">
        <v>2051</v>
      </c>
      <c r="I83" s="99">
        <v>188.96799999999999</v>
      </c>
      <c r="J83" s="235" t="str">
        <f t="shared" si="1"/>
        <v>Short Haul</v>
      </c>
    </row>
    <row r="84" spans="1:10" ht="15" thickBot="1" x14ac:dyDescent="0.4">
      <c r="A84" s="96" t="s">
        <v>2043</v>
      </c>
      <c r="B84" s="96" t="s">
        <v>1536</v>
      </c>
      <c r="C84" s="106">
        <v>43532</v>
      </c>
      <c r="D84" s="96" t="s">
        <v>2050</v>
      </c>
      <c r="E84" s="96" t="s">
        <v>2048</v>
      </c>
      <c r="F84" s="97">
        <v>300</v>
      </c>
      <c r="G84" s="98" t="s">
        <v>2046</v>
      </c>
      <c r="H84" s="96" t="s">
        <v>2051</v>
      </c>
      <c r="I84" s="99">
        <v>188.96799999999999</v>
      </c>
      <c r="J84" s="235" t="str">
        <f t="shared" si="1"/>
        <v>Short Haul</v>
      </c>
    </row>
    <row r="85" spans="1:10" ht="15" thickBot="1" x14ac:dyDescent="0.4">
      <c r="A85" s="96" t="s">
        <v>2043</v>
      </c>
      <c r="B85" s="96" t="s">
        <v>1536</v>
      </c>
      <c r="C85" s="106">
        <v>43579</v>
      </c>
      <c r="D85" s="96" t="s">
        <v>2044</v>
      </c>
      <c r="E85" s="96" t="s">
        <v>2072</v>
      </c>
      <c r="F85" s="97">
        <v>763</v>
      </c>
      <c r="G85" s="98" t="s">
        <v>2046</v>
      </c>
      <c r="H85" s="96" t="s">
        <v>2047</v>
      </c>
      <c r="I85" s="99">
        <v>294.50700000000001</v>
      </c>
      <c r="J85" s="235" t="str">
        <f t="shared" si="1"/>
        <v>Medium Haul</v>
      </c>
    </row>
    <row r="86" spans="1:10" ht="15" thickBot="1" x14ac:dyDescent="0.4">
      <c r="A86" s="96" t="s">
        <v>2043</v>
      </c>
      <c r="B86" s="96" t="s">
        <v>1536</v>
      </c>
      <c r="C86" s="106">
        <v>43579</v>
      </c>
      <c r="D86" s="96" t="s">
        <v>2048</v>
      </c>
      <c r="E86" s="96" t="s">
        <v>2044</v>
      </c>
      <c r="F86" s="97">
        <v>153</v>
      </c>
      <c r="G86" s="98" t="s">
        <v>2046</v>
      </c>
      <c r="H86" s="96" t="s">
        <v>2047</v>
      </c>
      <c r="I86" s="99">
        <v>96.063999999999993</v>
      </c>
      <c r="J86" s="235" t="str">
        <f t="shared" si="1"/>
        <v>Short Haul</v>
      </c>
    </row>
    <row r="87" spans="1:10" ht="15" thickBot="1" x14ac:dyDescent="0.4">
      <c r="A87" s="96" t="s">
        <v>2043</v>
      </c>
      <c r="B87" s="96" t="s">
        <v>1536</v>
      </c>
      <c r="C87" s="106">
        <v>43582</v>
      </c>
      <c r="D87" s="96" t="s">
        <v>2053</v>
      </c>
      <c r="E87" s="96" t="s">
        <v>2048</v>
      </c>
      <c r="F87" s="97">
        <v>527</v>
      </c>
      <c r="G87" s="98" t="s">
        <v>2046</v>
      </c>
      <c r="H87" s="96" t="s">
        <v>2047</v>
      </c>
      <c r="I87" s="99">
        <v>332.43200000000002</v>
      </c>
      <c r="J87" s="235" t="str">
        <f t="shared" si="1"/>
        <v>Medium Haul</v>
      </c>
    </row>
    <row r="88" spans="1:10" ht="15" thickBot="1" x14ac:dyDescent="0.4">
      <c r="A88" s="96" t="s">
        <v>2043</v>
      </c>
      <c r="B88" s="96" t="s">
        <v>1536</v>
      </c>
      <c r="C88" s="106">
        <v>43582</v>
      </c>
      <c r="D88" s="96" t="s">
        <v>2072</v>
      </c>
      <c r="E88" s="96" t="s">
        <v>2053</v>
      </c>
      <c r="F88" s="97">
        <v>108</v>
      </c>
      <c r="G88" s="98" t="s">
        <v>2046</v>
      </c>
      <c r="H88" s="96" t="s">
        <v>2047</v>
      </c>
      <c r="I88" s="99">
        <v>68.256</v>
      </c>
      <c r="J88" s="235" t="str">
        <f t="shared" si="1"/>
        <v>Short Haul</v>
      </c>
    </row>
    <row r="89" spans="1:10" ht="15" thickBot="1" x14ac:dyDescent="0.4">
      <c r="A89" s="89"/>
      <c r="B89" s="89"/>
      <c r="C89" s="290"/>
      <c r="D89" s="290"/>
      <c r="E89" s="290"/>
      <c r="F89" s="290"/>
      <c r="G89" s="290"/>
      <c r="H89" s="290"/>
      <c r="I89" s="95">
        <v>1261.4670000000001</v>
      </c>
      <c r="J89" s="235" t="str">
        <f t="shared" si="1"/>
        <v/>
      </c>
    </row>
    <row r="90" spans="1:10" ht="15" thickBot="1" x14ac:dyDescent="0.4">
      <c r="A90" s="96" t="s">
        <v>2043</v>
      </c>
      <c r="B90" s="96" t="s">
        <v>1393</v>
      </c>
      <c r="C90" s="106">
        <v>43578</v>
      </c>
      <c r="D90" s="96" t="s">
        <v>2050</v>
      </c>
      <c r="E90" s="96" t="s">
        <v>2048</v>
      </c>
      <c r="F90" s="97">
        <v>300</v>
      </c>
      <c r="G90" s="98" t="s">
        <v>2046</v>
      </c>
      <c r="H90" s="96" t="s">
        <v>2051</v>
      </c>
      <c r="I90" s="99">
        <v>188.96799999999999</v>
      </c>
      <c r="J90" s="235" t="str">
        <f t="shared" si="1"/>
        <v>Short Haul</v>
      </c>
    </row>
    <row r="91" spans="1:10" ht="15" thickBot="1" x14ac:dyDescent="0.4">
      <c r="A91" s="96" t="s">
        <v>2043</v>
      </c>
      <c r="B91" s="96" t="s">
        <v>1393</v>
      </c>
      <c r="C91" s="106">
        <v>43582</v>
      </c>
      <c r="D91" s="96" t="s">
        <v>2050</v>
      </c>
      <c r="E91" s="96" t="s">
        <v>2052</v>
      </c>
      <c r="F91" s="97">
        <v>596</v>
      </c>
      <c r="G91" s="98" t="s">
        <v>2046</v>
      </c>
      <c r="H91" s="96" t="s">
        <v>2051</v>
      </c>
      <c r="I91" s="99">
        <v>375.40800000000002</v>
      </c>
      <c r="J91" s="235" t="str">
        <f t="shared" si="1"/>
        <v>Medium Haul</v>
      </c>
    </row>
    <row r="92" spans="1:10" ht="15" thickBot="1" x14ac:dyDescent="0.4">
      <c r="A92" s="96" t="s">
        <v>2043</v>
      </c>
      <c r="B92" s="96" t="s">
        <v>1393</v>
      </c>
      <c r="C92" s="106">
        <v>43578</v>
      </c>
      <c r="D92" s="96" t="s">
        <v>2052</v>
      </c>
      <c r="E92" s="96" t="s">
        <v>2050</v>
      </c>
      <c r="F92" s="97">
        <v>596</v>
      </c>
      <c r="G92" s="98" t="s">
        <v>2046</v>
      </c>
      <c r="H92" s="96" t="s">
        <v>2051</v>
      </c>
      <c r="I92" s="99">
        <v>375.40800000000002</v>
      </c>
      <c r="J92" s="235" t="str">
        <f t="shared" si="1"/>
        <v>Medium Haul</v>
      </c>
    </row>
    <row r="93" spans="1:10" ht="15" thickBot="1" x14ac:dyDescent="0.4">
      <c r="A93" s="96" t="s">
        <v>2043</v>
      </c>
      <c r="B93" s="96" t="s">
        <v>1393</v>
      </c>
      <c r="C93" s="106">
        <v>43582</v>
      </c>
      <c r="D93" s="96" t="s">
        <v>2048</v>
      </c>
      <c r="E93" s="96" t="s">
        <v>2050</v>
      </c>
      <c r="F93" s="97">
        <v>300</v>
      </c>
      <c r="G93" s="98" t="s">
        <v>2046</v>
      </c>
      <c r="H93" s="96" t="s">
        <v>2051</v>
      </c>
      <c r="I93" s="99">
        <v>188.96799999999999</v>
      </c>
      <c r="J93" s="235" t="str">
        <f t="shared" si="1"/>
        <v>Short Haul</v>
      </c>
    </row>
    <row r="94" spans="1:10" ht="15" thickBot="1" x14ac:dyDescent="0.4">
      <c r="A94" s="89"/>
      <c r="B94" s="89"/>
      <c r="C94" s="290"/>
      <c r="D94" s="290"/>
      <c r="E94" s="290"/>
      <c r="F94" s="290"/>
      <c r="G94" s="290"/>
      <c r="H94" s="290"/>
      <c r="I94" s="95">
        <v>1128.752</v>
      </c>
      <c r="J94" s="235" t="str">
        <f t="shared" si="1"/>
        <v/>
      </c>
    </row>
    <row r="95" spans="1:10" ht="15" thickBot="1" x14ac:dyDescent="0.4">
      <c r="A95" s="96" t="s">
        <v>2043</v>
      </c>
      <c r="B95" s="96" t="s">
        <v>1393</v>
      </c>
      <c r="C95" s="106">
        <v>43468</v>
      </c>
      <c r="D95" s="96" t="s">
        <v>2063</v>
      </c>
      <c r="E95" s="96" t="s">
        <v>2049</v>
      </c>
      <c r="F95" s="97">
        <v>3459</v>
      </c>
      <c r="G95" s="98" t="s">
        <v>2046</v>
      </c>
      <c r="H95" s="96" t="s">
        <v>2047</v>
      </c>
      <c r="I95" s="99">
        <v>1174.02</v>
      </c>
      <c r="J95" s="235" t="str">
        <f t="shared" si="1"/>
        <v>Long Haul</v>
      </c>
    </row>
    <row r="96" spans="1:10" ht="15" thickBot="1" x14ac:dyDescent="0.4">
      <c r="A96" s="96" t="s">
        <v>2043</v>
      </c>
      <c r="B96" s="96" t="s">
        <v>1393</v>
      </c>
      <c r="C96" s="106">
        <v>43522</v>
      </c>
      <c r="D96" s="96" t="s">
        <v>2048</v>
      </c>
      <c r="E96" s="96" t="s">
        <v>2057</v>
      </c>
      <c r="F96" s="97">
        <v>133</v>
      </c>
      <c r="G96" s="98" t="s">
        <v>2046</v>
      </c>
      <c r="H96" s="96" t="s">
        <v>2047</v>
      </c>
      <c r="I96" s="99">
        <v>84.055999999999997</v>
      </c>
      <c r="J96" s="235" t="str">
        <f t="shared" si="1"/>
        <v>Short Haul</v>
      </c>
    </row>
    <row r="97" spans="1:10" ht="15" thickBot="1" x14ac:dyDescent="0.4">
      <c r="A97" s="96" t="s">
        <v>2043</v>
      </c>
      <c r="B97" s="96" t="s">
        <v>1393</v>
      </c>
      <c r="C97" s="106">
        <v>43522</v>
      </c>
      <c r="D97" s="96" t="s">
        <v>2057</v>
      </c>
      <c r="E97" s="96" t="s">
        <v>2063</v>
      </c>
      <c r="F97" s="97">
        <v>3671</v>
      </c>
      <c r="G97" s="98" t="s">
        <v>2056</v>
      </c>
      <c r="H97" s="96" t="s">
        <v>2047</v>
      </c>
      <c r="I97" s="99">
        <v>1245.76</v>
      </c>
      <c r="J97" s="235" t="str">
        <f t="shared" si="1"/>
        <v>Long Haul</v>
      </c>
    </row>
    <row r="98" spans="1:10" ht="15" thickBot="1" x14ac:dyDescent="0.4">
      <c r="A98" s="96" t="s">
        <v>2043</v>
      </c>
      <c r="B98" s="96" t="s">
        <v>1393</v>
      </c>
      <c r="C98" s="106">
        <v>43547</v>
      </c>
      <c r="D98" s="96" t="s">
        <v>2049</v>
      </c>
      <c r="E98" s="96" t="s">
        <v>2063</v>
      </c>
      <c r="F98" s="97">
        <v>3459</v>
      </c>
      <c r="G98" s="98" t="s">
        <v>2056</v>
      </c>
      <c r="H98" s="96" t="s">
        <v>2047</v>
      </c>
      <c r="I98" s="99">
        <v>1174.02</v>
      </c>
      <c r="J98" s="235" t="str">
        <f t="shared" si="1"/>
        <v>Long Haul</v>
      </c>
    </row>
    <row r="99" spans="1:10" ht="15" thickBot="1" x14ac:dyDescent="0.4">
      <c r="A99" s="96" t="s">
        <v>2043</v>
      </c>
      <c r="B99" s="96" t="s">
        <v>1393</v>
      </c>
      <c r="C99" s="106">
        <v>43561</v>
      </c>
      <c r="D99" s="96" t="s">
        <v>2057</v>
      </c>
      <c r="E99" s="96" t="s">
        <v>2048</v>
      </c>
      <c r="F99" s="97">
        <v>133</v>
      </c>
      <c r="G99" s="98" t="s">
        <v>2046</v>
      </c>
      <c r="H99" s="96" t="s">
        <v>2047</v>
      </c>
      <c r="I99" s="99">
        <v>84.055999999999997</v>
      </c>
      <c r="J99" s="235" t="str">
        <f t="shared" si="1"/>
        <v>Short Haul</v>
      </c>
    </row>
    <row r="100" spans="1:10" ht="15" thickBot="1" x14ac:dyDescent="0.4">
      <c r="A100" s="96" t="s">
        <v>2043</v>
      </c>
      <c r="B100" s="96" t="s">
        <v>1393</v>
      </c>
      <c r="C100" s="106">
        <v>43737</v>
      </c>
      <c r="D100" s="96" t="s">
        <v>2073</v>
      </c>
      <c r="E100" s="96" t="s">
        <v>2045</v>
      </c>
      <c r="F100" s="97">
        <v>186</v>
      </c>
      <c r="G100" s="98" t="s">
        <v>2046</v>
      </c>
      <c r="H100" s="96" t="s">
        <v>2047</v>
      </c>
      <c r="I100" s="99">
        <v>117.55200000000001</v>
      </c>
      <c r="J100" s="235" t="str">
        <f t="shared" si="1"/>
        <v>Short Haul</v>
      </c>
    </row>
    <row r="101" spans="1:10" ht="15" thickBot="1" x14ac:dyDescent="0.4">
      <c r="A101" s="96" t="s">
        <v>2043</v>
      </c>
      <c r="B101" s="96" t="s">
        <v>1393</v>
      </c>
      <c r="C101" s="106">
        <v>43750</v>
      </c>
      <c r="D101" s="96" t="s">
        <v>2074</v>
      </c>
      <c r="E101" s="96" t="s">
        <v>2073</v>
      </c>
      <c r="F101" s="97">
        <v>3637</v>
      </c>
      <c r="G101" s="98" t="s">
        <v>2046</v>
      </c>
      <c r="H101" s="96" t="s">
        <v>2047</v>
      </c>
      <c r="I101" s="99">
        <v>1234.2</v>
      </c>
      <c r="J101" s="235" t="str">
        <f t="shared" si="1"/>
        <v>Long Haul</v>
      </c>
    </row>
    <row r="102" spans="1:10" ht="15" thickBot="1" x14ac:dyDescent="0.4">
      <c r="A102" s="96" t="s">
        <v>2043</v>
      </c>
      <c r="B102" s="96" t="s">
        <v>1393</v>
      </c>
      <c r="C102" s="106">
        <v>43750</v>
      </c>
      <c r="D102" s="96" t="s">
        <v>2075</v>
      </c>
      <c r="E102" s="96" t="s">
        <v>2074</v>
      </c>
      <c r="F102" s="97">
        <v>148</v>
      </c>
      <c r="G102" s="98" t="s">
        <v>2046</v>
      </c>
      <c r="H102" s="96" t="s">
        <v>2047</v>
      </c>
      <c r="I102" s="99">
        <v>93.536000000000001</v>
      </c>
      <c r="J102" s="235" t="str">
        <f t="shared" si="1"/>
        <v>Short Haul</v>
      </c>
    </row>
    <row r="103" spans="1:10" ht="15" thickBot="1" x14ac:dyDescent="0.4">
      <c r="A103" s="96" t="s">
        <v>2043</v>
      </c>
      <c r="B103" s="96" t="s">
        <v>1393</v>
      </c>
      <c r="C103" s="106">
        <v>43543</v>
      </c>
      <c r="D103" s="96" t="s">
        <v>2063</v>
      </c>
      <c r="E103" s="96" t="s">
        <v>2049</v>
      </c>
      <c r="F103" s="97">
        <v>3459</v>
      </c>
      <c r="G103" s="98" t="s">
        <v>2056</v>
      </c>
      <c r="H103" s="96" t="s">
        <v>2047</v>
      </c>
      <c r="I103" s="99">
        <v>1174.02</v>
      </c>
      <c r="J103" s="235" t="str">
        <f t="shared" si="1"/>
        <v>Long Haul</v>
      </c>
    </row>
    <row r="104" spans="1:10" ht="15" thickBot="1" x14ac:dyDescent="0.4">
      <c r="A104" s="96" t="s">
        <v>2043</v>
      </c>
      <c r="B104" s="96" t="s">
        <v>1393</v>
      </c>
      <c r="C104" s="106">
        <v>43560</v>
      </c>
      <c r="D104" s="96" t="s">
        <v>2063</v>
      </c>
      <c r="E104" s="96" t="s">
        <v>2057</v>
      </c>
      <c r="F104" s="97">
        <v>3671</v>
      </c>
      <c r="G104" s="98" t="s">
        <v>2046</v>
      </c>
      <c r="H104" s="96" t="s">
        <v>2047</v>
      </c>
      <c r="I104" s="99">
        <v>1245.76</v>
      </c>
      <c r="J104" s="235" t="str">
        <f t="shared" si="1"/>
        <v>Long Haul</v>
      </c>
    </row>
    <row r="105" spans="1:10" ht="15" thickBot="1" x14ac:dyDescent="0.4">
      <c r="A105" s="96" t="s">
        <v>2043</v>
      </c>
      <c r="B105" s="96" t="s">
        <v>1393</v>
      </c>
      <c r="C105" s="106">
        <v>43737</v>
      </c>
      <c r="D105" s="96" t="s">
        <v>2045</v>
      </c>
      <c r="E105" s="96" t="s">
        <v>2074</v>
      </c>
      <c r="F105" s="97">
        <v>3450</v>
      </c>
      <c r="G105" s="98" t="s">
        <v>2056</v>
      </c>
      <c r="H105" s="96" t="s">
        <v>2047</v>
      </c>
      <c r="I105" s="99">
        <v>1170.96</v>
      </c>
      <c r="J105" s="235" t="str">
        <f t="shared" si="1"/>
        <v>Long Haul</v>
      </c>
    </row>
    <row r="106" spans="1:10" ht="15" thickBot="1" x14ac:dyDescent="0.4">
      <c r="A106" s="96" t="s">
        <v>2043</v>
      </c>
      <c r="B106" s="96" t="s">
        <v>1393</v>
      </c>
      <c r="C106" s="106">
        <v>43738</v>
      </c>
      <c r="D106" s="96" t="s">
        <v>2074</v>
      </c>
      <c r="E106" s="96" t="s">
        <v>2075</v>
      </c>
      <c r="F106" s="97">
        <v>148</v>
      </c>
      <c r="G106" s="98" t="s">
        <v>2046</v>
      </c>
      <c r="H106" s="96" t="s">
        <v>2047</v>
      </c>
      <c r="I106" s="99">
        <v>93.536000000000001</v>
      </c>
      <c r="J106" s="235" t="str">
        <f t="shared" si="1"/>
        <v>Short Haul</v>
      </c>
    </row>
    <row r="107" spans="1:10" ht="15" thickBot="1" x14ac:dyDescent="0.4">
      <c r="A107" s="89"/>
      <c r="B107" s="89"/>
      <c r="C107" s="290"/>
      <c r="D107" s="290"/>
      <c r="E107" s="290"/>
      <c r="F107" s="290"/>
      <c r="G107" s="290"/>
      <c r="H107" s="290"/>
      <c r="I107" s="95">
        <v>8891.4760000000006</v>
      </c>
      <c r="J107" s="235" t="str">
        <f t="shared" si="1"/>
        <v/>
      </c>
    </row>
    <row r="108" spans="1:10" ht="15" thickBot="1" x14ac:dyDescent="0.4">
      <c r="A108" s="96" t="s">
        <v>2043</v>
      </c>
      <c r="B108" s="96" t="s">
        <v>1393</v>
      </c>
      <c r="C108" s="106">
        <v>43749</v>
      </c>
      <c r="D108" s="96" t="s">
        <v>2048</v>
      </c>
      <c r="E108" s="96" t="s">
        <v>2044</v>
      </c>
      <c r="F108" s="97">
        <v>153</v>
      </c>
      <c r="G108" s="98" t="s">
        <v>2046</v>
      </c>
      <c r="H108" s="96" t="s">
        <v>2047</v>
      </c>
      <c r="I108" s="99">
        <v>96.063999999999993</v>
      </c>
      <c r="J108" s="235" t="str">
        <f t="shared" si="1"/>
        <v>Short Haul</v>
      </c>
    </row>
    <row r="109" spans="1:10" ht="15" thickBot="1" x14ac:dyDescent="0.4">
      <c r="A109" s="96" t="s">
        <v>2043</v>
      </c>
      <c r="B109" s="96" t="s">
        <v>1393</v>
      </c>
      <c r="C109" s="106">
        <v>43749</v>
      </c>
      <c r="D109" s="96" t="s">
        <v>2044</v>
      </c>
      <c r="E109" s="96" t="s">
        <v>2076</v>
      </c>
      <c r="F109" s="97">
        <v>922</v>
      </c>
      <c r="G109" s="98" t="s">
        <v>2046</v>
      </c>
      <c r="H109" s="96" t="s">
        <v>2047</v>
      </c>
      <c r="I109" s="99">
        <v>356.04</v>
      </c>
      <c r="J109" s="235" t="str">
        <f t="shared" si="1"/>
        <v>Medium Haul</v>
      </c>
    </row>
    <row r="110" spans="1:10" ht="15" thickBot="1" x14ac:dyDescent="0.4">
      <c r="A110" s="96" t="s">
        <v>2043</v>
      </c>
      <c r="B110" s="96" t="s">
        <v>1393</v>
      </c>
      <c r="C110" s="106">
        <v>43751</v>
      </c>
      <c r="D110" s="96" t="s">
        <v>2044</v>
      </c>
      <c r="E110" s="96" t="s">
        <v>2048</v>
      </c>
      <c r="F110" s="97">
        <v>153</v>
      </c>
      <c r="G110" s="98" t="s">
        <v>2046</v>
      </c>
      <c r="H110" s="96" t="s">
        <v>2047</v>
      </c>
      <c r="I110" s="99">
        <v>96.063999999999993</v>
      </c>
      <c r="J110" s="235" t="str">
        <f t="shared" si="1"/>
        <v>Short Haul</v>
      </c>
    </row>
    <row r="111" spans="1:10" ht="15" thickBot="1" x14ac:dyDescent="0.4">
      <c r="A111" s="96" t="s">
        <v>2043</v>
      </c>
      <c r="B111" s="96" t="s">
        <v>1393</v>
      </c>
      <c r="C111" s="106">
        <v>43751</v>
      </c>
      <c r="D111" s="96" t="s">
        <v>2076</v>
      </c>
      <c r="E111" s="96" t="s">
        <v>2044</v>
      </c>
      <c r="F111" s="97">
        <v>922</v>
      </c>
      <c r="G111" s="98" t="s">
        <v>2046</v>
      </c>
      <c r="H111" s="96" t="s">
        <v>2047</v>
      </c>
      <c r="I111" s="99">
        <v>356.04</v>
      </c>
      <c r="J111" s="235" t="str">
        <f t="shared" si="1"/>
        <v>Medium Haul</v>
      </c>
    </row>
    <row r="112" spans="1:10" ht="15" thickBot="1" x14ac:dyDescent="0.4">
      <c r="A112" s="89"/>
      <c r="B112" s="89"/>
      <c r="C112" s="290"/>
      <c r="D112" s="290"/>
      <c r="E112" s="290"/>
      <c r="F112" s="290"/>
      <c r="G112" s="290"/>
      <c r="H112" s="290"/>
      <c r="I112" s="95">
        <v>904.20799999999997</v>
      </c>
      <c r="J112" s="235" t="str">
        <f t="shared" si="1"/>
        <v/>
      </c>
    </row>
    <row r="113" spans="1:10" ht="15" thickBot="1" x14ac:dyDescent="0.4">
      <c r="A113" s="96" t="s">
        <v>2043</v>
      </c>
      <c r="B113" s="96" t="s">
        <v>1325</v>
      </c>
      <c r="C113" s="106">
        <v>43470</v>
      </c>
      <c r="D113" s="96" t="s">
        <v>2077</v>
      </c>
      <c r="E113" s="96" t="s">
        <v>2057</v>
      </c>
      <c r="F113" s="97">
        <v>321</v>
      </c>
      <c r="G113" s="98" t="s">
        <v>2046</v>
      </c>
      <c r="H113" s="96" t="s">
        <v>2047</v>
      </c>
      <c r="I113" s="99">
        <v>202.87200000000001</v>
      </c>
      <c r="J113" s="235" t="str">
        <f t="shared" si="1"/>
        <v>Medium Haul</v>
      </c>
    </row>
    <row r="114" spans="1:10" ht="15" thickBot="1" x14ac:dyDescent="0.4">
      <c r="A114" s="96" t="s">
        <v>2043</v>
      </c>
      <c r="B114" s="96" t="s">
        <v>1325</v>
      </c>
      <c r="C114" s="106">
        <v>43466</v>
      </c>
      <c r="D114" s="96" t="s">
        <v>2077</v>
      </c>
      <c r="E114" s="96" t="s">
        <v>2076</v>
      </c>
      <c r="F114" s="97">
        <v>509</v>
      </c>
      <c r="G114" s="98" t="s">
        <v>2046</v>
      </c>
      <c r="H114" s="96" t="s">
        <v>2047</v>
      </c>
      <c r="I114" s="99">
        <v>321.05599999999998</v>
      </c>
      <c r="J114" s="235" t="str">
        <f t="shared" si="1"/>
        <v>Medium Haul</v>
      </c>
    </row>
    <row r="115" spans="1:10" ht="15" thickBot="1" x14ac:dyDescent="0.4">
      <c r="A115" s="96" t="s">
        <v>2043</v>
      </c>
      <c r="B115" s="96" t="s">
        <v>1325</v>
      </c>
      <c r="C115" s="106">
        <v>43466</v>
      </c>
      <c r="D115" s="96" t="s">
        <v>2057</v>
      </c>
      <c r="E115" s="96" t="s">
        <v>2077</v>
      </c>
      <c r="F115" s="97">
        <v>321</v>
      </c>
      <c r="G115" s="98" t="s">
        <v>2046</v>
      </c>
      <c r="H115" s="96" t="s">
        <v>2047</v>
      </c>
      <c r="I115" s="99">
        <v>202.87200000000001</v>
      </c>
      <c r="J115" s="235" t="str">
        <f t="shared" si="1"/>
        <v>Medium Haul</v>
      </c>
    </row>
    <row r="116" spans="1:10" ht="15" thickBot="1" x14ac:dyDescent="0.4">
      <c r="A116" s="96" t="s">
        <v>2043</v>
      </c>
      <c r="B116" s="96" t="s">
        <v>1325</v>
      </c>
      <c r="C116" s="106">
        <v>43701</v>
      </c>
      <c r="D116" s="96" t="s">
        <v>2057</v>
      </c>
      <c r="E116" s="96" t="s">
        <v>2058</v>
      </c>
      <c r="F116" s="97">
        <v>2250</v>
      </c>
      <c r="G116" s="98" t="s">
        <v>2046</v>
      </c>
      <c r="H116" s="96" t="s">
        <v>2047</v>
      </c>
      <c r="I116" s="99">
        <v>869.202</v>
      </c>
      <c r="J116" s="235" t="str">
        <f t="shared" si="1"/>
        <v>Medium Haul</v>
      </c>
    </row>
    <row r="117" spans="1:10" ht="15" thickBot="1" x14ac:dyDescent="0.4">
      <c r="A117" s="96" t="s">
        <v>2043</v>
      </c>
      <c r="B117" s="96" t="s">
        <v>1325</v>
      </c>
      <c r="C117" s="106">
        <v>43470</v>
      </c>
      <c r="D117" s="96" t="s">
        <v>2076</v>
      </c>
      <c r="E117" s="96" t="s">
        <v>2077</v>
      </c>
      <c r="F117" s="97">
        <v>509</v>
      </c>
      <c r="G117" s="98" t="s">
        <v>2046</v>
      </c>
      <c r="H117" s="96" t="s">
        <v>2047</v>
      </c>
      <c r="I117" s="99">
        <v>321.05599999999998</v>
      </c>
      <c r="J117" s="235" t="str">
        <f t="shared" si="1"/>
        <v>Medium Haul</v>
      </c>
    </row>
    <row r="118" spans="1:10" ht="15" thickBot="1" x14ac:dyDescent="0.4">
      <c r="A118" s="96" t="s">
        <v>2043</v>
      </c>
      <c r="B118" s="96" t="s">
        <v>1325</v>
      </c>
      <c r="C118" s="106">
        <v>43704</v>
      </c>
      <c r="D118" s="96" t="s">
        <v>2058</v>
      </c>
      <c r="E118" s="96" t="s">
        <v>2057</v>
      </c>
      <c r="F118" s="97">
        <v>2250</v>
      </c>
      <c r="G118" s="98" t="s">
        <v>2056</v>
      </c>
      <c r="H118" s="96" t="s">
        <v>2047</v>
      </c>
      <c r="I118" s="99">
        <v>869.202</v>
      </c>
      <c r="J118" s="235" t="str">
        <f t="shared" si="1"/>
        <v>Medium Haul</v>
      </c>
    </row>
    <row r="119" spans="1:10" ht="15" thickBot="1" x14ac:dyDescent="0.4">
      <c r="A119" s="96" t="s">
        <v>2043</v>
      </c>
      <c r="B119" s="96" t="s">
        <v>1325</v>
      </c>
      <c r="C119" s="106">
        <v>43752</v>
      </c>
      <c r="D119" s="96" t="s">
        <v>2053</v>
      </c>
      <c r="E119" s="96" t="s">
        <v>2052</v>
      </c>
      <c r="F119" s="97">
        <v>607</v>
      </c>
      <c r="G119" s="98" t="s">
        <v>2046</v>
      </c>
      <c r="H119" s="96" t="s">
        <v>2047</v>
      </c>
      <c r="I119" s="99">
        <v>382.99200000000002</v>
      </c>
      <c r="J119" s="235" t="str">
        <f t="shared" si="1"/>
        <v>Medium Haul</v>
      </c>
    </row>
    <row r="120" spans="1:10" ht="15" thickBot="1" x14ac:dyDescent="0.4">
      <c r="A120" s="96" t="s">
        <v>2043</v>
      </c>
      <c r="B120" s="96" t="s">
        <v>1325</v>
      </c>
      <c r="C120" s="106">
        <v>43752</v>
      </c>
      <c r="D120" s="96" t="s">
        <v>2048</v>
      </c>
      <c r="E120" s="96" t="s">
        <v>2053</v>
      </c>
      <c r="F120" s="97">
        <v>527</v>
      </c>
      <c r="G120" s="98" t="s">
        <v>2046</v>
      </c>
      <c r="H120" s="96" t="s">
        <v>2047</v>
      </c>
      <c r="I120" s="99">
        <v>332.43200000000002</v>
      </c>
      <c r="J120" s="235" t="str">
        <f t="shared" si="1"/>
        <v>Medium Haul</v>
      </c>
    </row>
    <row r="121" spans="1:10" ht="15" thickBot="1" x14ac:dyDescent="0.4">
      <c r="A121" s="96" t="s">
        <v>2043</v>
      </c>
      <c r="B121" s="96" t="s">
        <v>1325</v>
      </c>
      <c r="C121" s="106">
        <v>43755</v>
      </c>
      <c r="D121" s="96" t="s">
        <v>2052</v>
      </c>
      <c r="E121" s="96" t="s">
        <v>2057</v>
      </c>
      <c r="F121" s="97">
        <v>534</v>
      </c>
      <c r="G121" s="98" t="s">
        <v>2046</v>
      </c>
      <c r="H121" s="96" t="s">
        <v>2047</v>
      </c>
      <c r="I121" s="99">
        <v>336.85599999999999</v>
      </c>
      <c r="J121" s="235" t="str">
        <f t="shared" si="1"/>
        <v>Medium Haul</v>
      </c>
    </row>
    <row r="122" spans="1:10" ht="15" thickBot="1" x14ac:dyDescent="0.4">
      <c r="A122" s="96" t="s">
        <v>2043</v>
      </c>
      <c r="B122" s="96" t="s">
        <v>1325</v>
      </c>
      <c r="C122" s="106">
        <v>43755</v>
      </c>
      <c r="D122" s="96" t="s">
        <v>2057</v>
      </c>
      <c r="E122" s="96" t="s">
        <v>2048</v>
      </c>
      <c r="F122" s="97">
        <v>133</v>
      </c>
      <c r="G122" s="98" t="s">
        <v>2046</v>
      </c>
      <c r="H122" s="96" t="s">
        <v>2047</v>
      </c>
      <c r="I122" s="99">
        <v>84.055999999999997</v>
      </c>
      <c r="J122" s="235" t="str">
        <f t="shared" si="1"/>
        <v>Short Haul</v>
      </c>
    </row>
    <row r="123" spans="1:10" ht="15" thickBot="1" x14ac:dyDescent="0.4">
      <c r="A123" s="89"/>
      <c r="B123" s="89"/>
      <c r="C123" s="290"/>
      <c r="D123" s="290"/>
      <c r="E123" s="290"/>
      <c r="F123" s="290"/>
      <c r="G123" s="290"/>
      <c r="H123" s="290"/>
      <c r="I123" s="95">
        <v>3922.596</v>
      </c>
      <c r="J123" s="235" t="str">
        <f t="shared" si="1"/>
        <v/>
      </c>
    </row>
    <row r="124" spans="1:10" ht="15" thickBot="1" x14ac:dyDescent="0.4">
      <c r="A124" s="96" t="s">
        <v>2043</v>
      </c>
      <c r="B124" s="96" t="s">
        <v>1536</v>
      </c>
      <c r="C124" s="106">
        <v>43483</v>
      </c>
      <c r="D124" s="96" t="s">
        <v>2078</v>
      </c>
      <c r="E124" s="96" t="s">
        <v>2049</v>
      </c>
      <c r="F124" s="97">
        <v>7803</v>
      </c>
      <c r="G124" s="98" t="s">
        <v>2056</v>
      </c>
      <c r="H124" s="96" t="s">
        <v>2047</v>
      </c>
      <c r="I124" s="99">
        <v>2648.6</v>
      </c>
      <c r="J124" s="235" t="str">
        <f t="shared" si="1"/>
        <v>Long Haul</v>
      </c>
    </row>
    <row r="125" spans="1:10" ht="15" thickBot="1" x14ac:dyDescent="0.4">
      <c r="A125" s="96" t="s">
        <v>2043</v>
      </c>
      <c r="B125" s="96" t="s">
        <v>1536</v>
      </c>
      <c r="C125" s="106">
        <v>43466</v>
      </c>
      <c r="D125" s="96" t="s">
        <v>2049</v>
      </c>
      <c r="E125" s="96" t="s">
        <v>2078</v>
      </c>
      <c r="F125" s="97">
        <v>7803</v>
      </c>
      <c r="G125" s="98" t="s">
        <v>2056</v>
      </c>
      <c r="H125" s="96" t="s">
        <v>2047</v>
      </c>
      <c r="I125" s="99">
        <v>2648.6</v>
      </c>
      <c r="J125" s="235" t="str">
        <f t="shared" si="1"/>
        <v>Long Haul</v>
      </c>
    </row>
    <row r="126" spans="1:10" ht="15" thickBot="1" x14ac:dyDescent="0.4">
      <c r="A126" s="89"/>
      <c r="B126" s="89"/>
      <c r="C126" s="290"/>
      <c r="D126" s="290"/>
      <c r="E126" s="290"/>
      <c r="F126" s="290"/>
      <c r="G126" s="290"/>
      <c r="H126" s="290"/>
      <c r="I126" s="95">
        <v>5297.2</v>
      </c>
      <c r="J126" s="235" t="str">
        <f t="shared" si="1"/>
        <v/>
      </c>
    </row>
    <row r="127" spans="1:10" ht="15" thickBot="1" x14ac:dyDescent="0.4">
      <c r="A127" s="96" t="s">
        <v>2043</v>
      </c>
      <c r="B127" s="96" t="s">
        <v>1536</v>
      </c>
      <c r="C127" s="106">
        <v>43568</v>
      </c>
      <c r="D127" s="96" t="s">
        <v>2053</v>
      </c>
      <c r="E127" s="96" t="s">
        <v>2079</v>
      </c>
      <c r="F127" s="97">
        <v>887</v>
      </c>
      <c r="G127" s="98" t="s">
        <v>2046</v>
      </c>
      <c r="H127" s="96" t="s">
        <v>2047</v>
      </c>
      <c r="I127" s="99">
        <v>342.495</v>
      </c>
      <c r="J127" s="235" t="str">
        <f t="shared" si="1"/>
        <v>Medium Haul</v>
      </c>
    </row>
    <row r="128" spans="1:10" ht="15" thickBot="1" x14ac:dyDescent="0.4">
      <c r="A128" s="96" t="s">
        <v>2043</v>
      </c>
      <c r="B128" s="96" t="s">
        <v>1536</v>
      </c>
      <c r="C128" s="106">
        <v>43568</v>
      </c>
      <c r="D128" s="96" t="s">
        <v>2048</v>
      </c>
      <c r="E128" s="96" t="s">
        <v>2053</v>
      </c>
      <c r="F128" s="97">
        <v>527</v>
      </c>
      <c r="G128" s="98" t="s">
        <v>2046</v>
      </c>
      <c r="H128" s="96" t="s">
        <v>2047</v>
      </c>
      <c r="I128" s="99">
        <v>332.43200000000002</v>
      </c>
      <c r="J128" s="235" t="str">
        <f t="shared" si="1"/>
        <v>Medium Haul</v>
      </c>
    </row>
    <row r="129" spans="1:10" ht="15" thickBot="1" x14ac:dyDescent="0.4">
      <c r="A129" s="96" t="s">
        <v>2043</v>
      </c>
      <c r="B129" s="96" t="s">
        <v>1536</v>
      </c>
      <c r="C129" s="106">
        <v>43652</v>
      </c>
      <c r="D129" s="96" t="s">
        <v>2048</v>
      </c>
      <c r="E129" s="96" t="s">
        <v>2057</v>
      </c>
      <c r="F129" s="97">
        <v>133</v>
      </c>
      <c r="G129" s="98" t="s">
        <v>2046</v>
      </c>
      <c r="H129" s="96" t="s">
        <v>2047</v>
      </c>
      <c r="I129" s="99">
        <v>84.055999999999997</v>
      </c>
      <c r="J129" s="235" t="str">
        <f t="shared" si="1"/>
        <v>Short Haul</v>
      </c>
    </row>
    <row r="130" spans="1:10" ht="15" thickBot="1" x14ac:dyDescent="0.4">
      <c r="A130" s="96" t="s">
        <v>2043</v>
      </c>
      <c r="B130" s="96" t="s">
        <v>1536</v>
      </c>
      <c r="C130" s="106">
        <v>43652</v>
      </c>
      <c r="D130" s="96" t="s">
        <v>2057</v>
      </c>
      <c r="E130" s="96" t="s">
        <v>2080</v>
      </c>
      <c r="F130" s="97">
        <v>4074</v>
      </c>
      <c r="G130" s="98" t="s">
        <v>2056</v>
      </c>
      <c r="H130" s="96" t="s">
        <v>2055</v>
      </c>
      <c r="I130" s="99">
        <v>1382.78</v>
      </c>
      <c r="J130" s="235" t="str">
        <f t="shared" si="1"/>
        <v>Long Haul</v>
      </c>
    </row>
    <row r="131" spans="1:10" ht="15" thickBot="1" x14ac:dyDescent="0.4">
      <c r="A131" s="96" t="s">
        <v>2043</v>
      </c>
      <c r="B131" s="96" t="s">
        <v>1536</v>
      </c>
      <c r="C131" s="106">
        <v>43669</v>
      </c>
      <c r="D131" s="96" t="s">
        <v>2080</v>
      </c>
      <c r="E131" s="96" t="s">
        <v>2053</v>
      </c>
      <c r="F131" s="97">
        <v>4336</v>
      </c>
      <c r="G131" s="98" t="s">
        <v>2046</v>
      </c>
      <c r="H131" s="96" t="s">
        <v>2047</v>
      </c>
      <c r="I131" s="99">
        <v>1471.52</v>
      </c>
      <c r="J131" s="235" t="str">
        <f t="shared" si="1"/>
        <v>Long Haul</v>
      </c>
    </row>
    <row r="132" spans="1:10" ht="15" thickBot="1" x14ac:dyDescent="0.4">
      <c r="A132" s="96" t="s">
        <v>2043</v>
      </c>
      <c r="B132" s="96" t="s">
        <v>1536</v>
      </c>
      <c r="C132" s="106">
        <v>43686</v>
      </c>
      <c r="D132" s="96" t="s">
        <v>2053</v>
      </c>
      <c r="E132" s="96" t="s">
        <v>2081</v>
      </c>
      <c r="F132" s="97">
        <v>4521</v>
      </c>
      <c r="G132" s="98" t="s">
        <v>2056</v>
      </c>
      <c r="H132" s="96" t="s">
        <v>2055</v>
      </c>
      <c r="I132" s="99">
        <v>1534.42</v>
      </c>
      <c r="J132" s="235" t="str">
        <f t="shared" si="1"/>
        <v>Long Haul</v>
      </c>
    </row>
    <row r="133" spans="1:10" ht="15" thickBot="1" x14ac:dyDescent="0.4">
      <c r="A133" s="96" t="s">
        <v>2043</v>
      </c>
      <c r="B133" s="96" t="s">
        <v>1536</v>
      </c>
      <c r="C133" s="106">
        <v>43686</v>
      </c>
      <c r="D133" s="96" t="s">
        <v>2048</v>
      </c>
      <c r="E133" s="96" t="s">
        <v>2053</v>
      </c>
      <c r="F133" s="97">
        <v>527</v>
      </c>
      <c r="G133" s="98" t="s">
        <v>2046</v>
      </c>
      <c r="H133" s="96" t="s">
        <v>2082</v>
      </c>
      <c r="I133" s="99">
        <v>332.43200000000002</v>
      </c>
      <c r="J133" s="235" t="str">
        <f t="shared" si="1"/>
        <v>Medium Haul</v>
      </c>
    </row>
    <row r="134" spans="1:10" ht="15" thickBot="1" x14ac:dyDescent="0.4">
      <c r="A134" s="96" t="s">
        <v>2043</v>
      </c>
      <c r="B134" s="96" t="s">
        <v>1536</v>
      </c>
      <c r="C134" s="106">
        <v>43700</v>
      </c>
      <c r="D134" s="96" t="s">
        <v>2083</v>
      </c>
      <c r="E134" s="96" t="s">
        <v>2080</v>
      </c>
      <c r="F134" s="97">
        <v>4604</v>
      </c>
      <c r="G134" s="98" t="s">
        <v>2056</v>
      </c>
      <c r="H134" s="96" t="s">
        <v>2055</v>
      </c>
      <c r="I134" s="99">
        <v>1562.3</v>
      </c>
      <c r="J134" s="235" t="str">
        <f t="shared" si="1"/>
        <v>Long Haul</v>
      </c>
    </row>
    <row r="135" spans="1:10" ht="15" thickBot="1" x14ac:dyDescent="0.4">
      <c r="A135" s="96" t="s">
        <v>2043</v>
      </c>
      <c r="B135" s="96" t="s">
        <v>1536</v>
      </c>
      <c r="C135" s="106">
        <v>43792</v>
      </c>
      <c r="D135" s="96" t="s">
        <v>2057</v>
      </c>
      <c r="E135" s="96" t="s">
        <v>2048</v>
      </c>
      <c r="F135" s="97">
        <v>133</v>
      </c>
      <c r="G135" s="98" t="s">
        <v>2046</v>
      </c>
      <c r="H135" s="96" t="s">
        <v>2047</v>
      </c>
      <c r="I135" s="99">
        <v>84.055999999999997</v>
      </c>
      <c r="J135" s="235" t="str">
        <f t="shared" si="1"/>
        <v>Short Haul</v>
      </c>
    </row>
    <row r="136" spans="1:10" ht="15" thickBot="1" x14ac:dyDescent="0.4">
      <c r="A136" s="96" t="s">
        <v>2043</v>
      </c>
      <c r="B136" s="96" t="s">
        <v>1536</v>
      </c>
      <c r="C136" s="106">
        <v>43571</v>
      </c>
      <c r="D136" s="96" t="s">
        <v>2053</v>
      </c>
      <c r="E136" s="96" t="s">
        <v>2048</v>
      </c>
      <c r="F136" s="97">
        <v>527</v>
      </c>
      <c r="G136" s="98" t="s">
        <v>2046</v>
      </c>
      <c r="H136" s="96" t="s">
        <v>2047</v>
      </c>
      <c r="I136" s="99">
        <v>332.43200000000002</v>
      </c>
      <c r="J136" s="235" t="str">
        <f t="shared" ref="J136:J199" si="2">IF(ISBLANK(F136),"",IF(F136&gt;$O$9,$N$9,IF(F136&gt;$O$8, $N$8,$N$7)))</f>
        <v>Medium Haul</v>
      </c>
    </row>
    <row r="137" spans="1:10" ht="15" thickBot="1" x14ac:dyDescent="0.4">
      <c r="A137" s="96" t="s">
        <v>2043</v>
      </c>
      <c r="B137" s="96" t="s">
        <v>1536</v>
      </c>
      <c r="C137" s="106">
        <v>43571</v>
      </c>
      <c r="D137" s="96" t="s">
        <v>2079</v>
      </c>
      <c r="E137" s="96" t="s">
        <v>2053</v>
      </c>
      <c r="F137" s="97">
        <v>887</v>
      </c>
      <c r="G137" s="98" t="s">
        <v>2046</v>
      </c>
      <c r="H137" s="96" t="s">
        <v>2047</v>
      </c>
      <c r="I137" s="99">
        <v>342.495</v>
      </c>
      <c r="J137" s="235" t="str">
        <f t="shared" si="2"/>
        <v>Medium Haul</v>
      </c>
    </row>
    <row r="138" spans="1:10" ht="15" thickBot="1" x14ac:dyDescent="0.4">
      <c r="A138" s="96" t="s">
        <v>2043</v>
      </c>
      <c r="B138" s="96" t="s">
        <v>1536</v>
      </c>
      <c r="C138" s="106">
        <v>43653</v>
      </c>
      <c r="D138" s="96" t="s">
        <v>2080</v>
      </c>
      <c r="E138" s="96" t="s">
        <v>2084</v>
      </c>
      <c r="F138" s="97">
        <v>852</v>
      </c>
      <c r="G138" s="98" t="s">
        <v>2046</v>
      </c>
      <c r="H138" s="96" t="s">
        <v>2047</v>
      </c>
      <c r="I138" s="99">
        <v>329.33699999999999</v>
      </c>
      <c r="J138" s="235" t="str">
        <f t="shared" si="2"/>
        <v>Medium Haul</v>
      </c>
    </row>
    <row r="139" spans="1:10" ht="15" thickBot="1" x14ac:dyDescent="0.4">
      <c r="A139" s="96" t="s">
        <v>2043</v>
      </c>
      <c r="B139" s="96" t="s">
        <v>1536</v>
      </c>
      <c r="C139" s="106">
        <v>43669</v>
      </c>
      <c r="D139" s="96" t="s">
        <v>2053</v>
      </c>
      <c r="E139" s="96" t="s">
        <v>2048</v>
      </c>
      <c r="F139" s="97">
        <v>527</v>
      </c>
      <c r="G139" s="98" t="s">
        <v>2046</v>
      </c>
      <c r="H139" s="96" t="s">
        <v>2047</v>
      </c>
      <c r="I139" s="99">
        <v>332.43200000000002</v>
      </c>
      <c r="J139" s="235" t="str">
        <f t="shared" si="2"/>
        <v>Medium Haul</v>
      </c>
    </row>
    <row r="140" spans="1:10" ht="15" thickBot="1" x14ac:dyDescent="0.4">
      <c r="A140" s="96" t="s">
        <v>2043</v>
      </c>
      <c r="B140" s="96" t="s">
        <v>1536</v>
      </c>
      <c r="C140" s="106">
        <v>43669</v>
      </c>
      <c r="D140" s="96" t="s">
        <v>2084</v>
      </c>
      <c r="E140" s="96" t="s">
        <v>2080</v>
      </c>
      <c r="F140" s="97">
        <v>852</v>
      </c>
      <c r="G140" s="98" t="s">
        <v>2046</v>
      </c>
      <c r="H140" s="96" t="s">
        <v>2047</v>
      </c>
      <c r="I140" s="99">
        <v>329.33699999999999</v>
      </c>
      <c r="J140" s="235" t="str">
        <f t="shared" si="2"/>
        <v>Medium Haul</v>
      </c>
    </row>
    <row r="141" spans="1:10" ht="15" thickBot="1" x14ac:dyDescent="0.4">
      <c r="A141" s="96" t="s">
        <v>2043</v>
      </c>
      <c r="B141" s="96" t="s">
        <v>1536</v>
      </c>
      <c r="C141" s="106">
        <v>43687</v>
      </c>
      <c r="D141" s="96" t="s">
        <v>2081</v>
      </c>
      <c r="E141" s="96" t="s">
        <v>2078</v>
      </c>
      <c r="F141" s="97">
        <v>3926</v>
      </c>
      <c r="G141" s="98" t="s">
        <v>2056</v>
      </c>
      <c r="H141" s="96" t="s">
        <v>2055</v>
      </c>
      <c r="I141" s="99">
        <v>1332.46</v>
      </c>
      <c r="J141" s="235" t="str">
        <f t="shared" si="2"/>
        <v>Long Haul</v>
      </c>
    </row>
    <row r="142" spans="1:10" ht="15" thickBot="1" x14ac:dyDescent="0.4">
      <c r="A142" s="96" t="s">
        <v>2043</v>
      </c>
      <c r="B142" s="96" t="s">
        <v>1536</v>
      </c>
      <c r="C142" s="106">
        <v>43700</v>
      </c>
      <c r="D142" s="96" t="s">
        <v>2080</v>
      </c>
      <c r="E142" s="96" t="s">
        <v>2057</v>
      </c>
      <c r="F142" s="97">
        <v>4074</v>
      </c>
      <c r="G142" s="98" t="s">
        <v>2046</v>
      </c>
      <c r="H142" s="96" t="s">
        <v>2055</v>
      </c>
      <c r="I142" s="99">
        <v>1382.78</v>
      </c>
      <c r="J142" s="235" t="str">
        <f t="shared" si="2"/>
        <v>Long Haul</v>
      </c>
    </row>
    <row r="143" spans="1:10" ht="15" thickBot="1" x14ac:dyDescent="0.4">
      <c r="A143" s="96" t="s">
        <v>2043</v>
      </c>
      <c r="B143" s="96" t="s">
        <v>1536</v>
      </c>
      <c r="C143" s="106">
        <v>43700</v>
      </c>
      <c r="D143" s="96" t="s">
        <v>2057</v>
      </c>
      <c r="E143" s="96" t="s">
        <v>2048</v>
      </c>
      <c r="F143" s="97">
        <v>133</v>
      </c>
      <c r="G143" s="98" t="s">
        <v>2046</v>
      </c>
      <c r="H143" s="96" t="s">
        <v>2082</v>
      </c>
      <c r="I143" s="99">
        <v>84.055999999999997</v>
      </c>
      <c r="J143" s="235" t="str">
        <f t="shared" si="2"/>
        <v>Short Haul</v>
      </c>
    </row>
    <row r="144" spans="1:10" ht="15" thickBot="1" x14ac:dyDescent="0.4">
      <c r="A144" s="96" t="s">
        <v>2043</v>
      </c>
      <c r="B144" s="96" t="s">
        <v>1536</v>
      </c>
      <c r="C144" s="106">
        <v>43786</v>
      </c>
      <c r="D144" s="96" t="s">
        <v>2048</v>
      </c>
      <c r="E144" s="96" t="s">
        <v>2057</v>
      </c>
      <c r="F144" s="97">
        <v>133</v>
      </c>
      <c r="G144" s="98" t="s">
        <v>2046</v>
      </c>
      <c r="H144" s="96" t="s">
        <v>2047</v>
      </c>
      <c r="I144" s="99">
        <v>84.055999999999997</v>
      </c>
      <c r="J144" s="235" t="str">
        <f t="shared" si="2"/>
        <v>Short Haul</v>
      </c>
    </row>
    <row r="145" spans="1:10" ht="15" thickBot="1" x14ac:dyDescent="0.4">
      <c r="A145" s="96" t="s">
        <v>2043</v>
      </c>
      <c r="B145" s="96" t="s">
        <v>1536</v>
      </c>
      <c r="C145" s="106">
        <v>43786</v>
      </c>
      <c r="D145" s="96" t="s">
        <v>2057</v>
      </c>
      <c r="E145" s="96" t="s">
        <v>2085</v>
      </c>
      <c r="F145" s="97">
        <v>346</v>
      </c>
      <c r="G145" s="98" t="s">
        <v>2046</v>
      </c>
      <c r="H145" s="96" t="s">
        <v>2047</v>
      </c>
      <c r="I145" s="99">
        <v>218.04</v>
      </c>
      <c r="J145" s="235" t="str">
        <f t="shared" si="2"/>
        <v>Medium Haul</v>
      </c>
    </row>
    <row r="146" spans="1:10" ht="15" thickBot="1" x14ac:dyDescent="0.4">
      <c r="A146" s="96" t="s">
        <v>2043</v>
      </c>
      <c r="B146" s="96" t="s">
        <v>1536</v>
      </c>
      <c r="C146" s="106">
        <v>43792</v>
      </c>
      <c r="D146" s="96" t="s">
        <v>2085</v>
      </c>
      <c r="E146" s="96" t="s">
        <v>2057</v>
      </c>
      <c r="F146" s="97">
        <v>346</v>
      </c>
      <c r="G146" s="98" t="s">
        <v>2046</v>
      </c>
      <c r="H146" s="96" t="s">
        <v>2055</v>
      </c>
      <c r="I146" s="99">
        <v>218.04</v>
      </c>
      <c r="J146" s="235" t="str">
        <f t="shared" si="2"/>
        <v>Medium Haul</v>
      </c>
    </row>
    <row r="147" spans="1:10" ht="15" thickBot="1" x14ac:dyDescent="0.4">
      <c r="A147" s="89"/>
      <c r="B147" s="89"/>
      <c r="C147" s="290"/>
      <c r="D147" s="290"/>
      <c r="E147" s="290"/>
      <c r="F147" s="290"/>
      <c r="G147" s="290"/>
      <c r="H147" s="290"/>
      <c r="I147" s="95">
        <v>12111.956</v>
      </c>
      <c r="J147" s="235" t="str">
        <f t="shared" si="2"/>
        <v/>
      </c>
    </row>
    <row r="148" spans="1:10" ht="15" thickBot="1" x14ac:dyDescent="0.4">
      <c r="A148" s="96" t="s">
        <v>2043</v>
      </c>
      <c r="B148" s="96" t="s">
        <v>1536</v>
      </c>
      <c r="C148" s="106">
        <v>43718</v>
      </c>
      <c r="D148" s="96" t="s">
        <v>2057</v>
      </c>
      <c r="E148" s="96" t="s">
        <v>2080</v>
      </c>
      <c r="F148" s="97">
        <v>4074</v>
      </c>
      <c r="G148" s="98" t="s">
        <v>2056</v>
      </c>
      <c r="H148" s="96" t="s">
        <v>2055</v>
      </c>
      <c r="I148" s="99">
        <v>1382.78</v>
      </c>
      <c r="J148" s="235" t="str">
        <f t="shared" si="2"/>
        <v>Long Haul</v>
      </c>
    </row>
    <row r="149" spans="1:10" ht="15" thickBot="1" x14ac:dyDescent="0.4">
      <c r="A149" s="96" t="s">
        <v>2043</v>
      </c>
      <c r="B149" s="96" t="s">
        <v>1536</v>
      </c>
      <c r="C149" s="106">
        <v>43722</v>
      </c>
      <c r="D149" s="96" t="s">
        <v>2080</v>
      </c>
      <c r="E149" s="96" t="s">
        <v>2086</v>
      </c>
      <c r="F149" s="97">
        <v>557</v>
      </c>
      <c r="G149" s="98" t="s">
        <v>2046</v>
      </c>
      <c r="H149" s="96" t="s">
        <v>2087</v>
      </c>
      <c r="I149" s="99">
        <v>351.392</v>
      </c>
      <c r="J149" s="235" t="str">
        <f t="shared" si="2"/>
        <v>Medium Haul</v>
      </c>
    </row>
    <row r="150" spans="1:10" ht="15" thickBot="1" x14ac:dyDescent="0.4">
      <c r="A150" s="96" t="s">
        <v>2043</v>
      </c>
      <c r="B150" s="96" t="s">
        <v>1536</v>
      </c>
      <c r="C150" s="106">
        <v>43718</v>
      </c>
      <c r="D150" s="96" t="s">
        <v>2048</v>
      </c>
      <c r="E150" s="96" t="s">
        <v>2057</v>
      </c>
      <c r="F150" s="97">
        <v>133</v>
      </c>
      <c r="G150" s="98" t="s">
        <v>2046</v>
      </c>
      <c r="H150" s="96" t="s">
        <v>2047</v>
      </c>
      <c r="I150" s="99">
        <v>84.055999999999997</v>
      </c>
      <c r="J150" s="235" t="str">
        <f t="shared" si="2"/>
        <v>Short Haul</v>
      </c>
    </row>
    <row r="151" spans="1:10" ht="15" thickBot="1" x14ac:dyDescent="0.4">
      <c r="A151" s="96" t="s">
        <v>2043</v>
      </c>
      <c r="B151" s="96" t="s">
        <v>1536</v>
      </c>
      <c r="C151" s="106">
        <v>43726</v>
      </c>
      <c r="D151" s="96" t="s">
        <v>2053</v>
      </c>
      <c r="E151" s="96" t="s">
        <v>2048</v>
      </c>
      <c r="F151" s="97">
        <v>527</v>
      </c>
      <c r="G151" s="98" t="s">
        <v>2046</v>
      </c>
      <c r="H151" s="96" t="s">
        <v>2047</v>
      </c>
      <c r="I151" s="99">
        <v>332.43200000000002</v>
      </c>
      <c r="J151" s="235" t="str">
        <f t="shared" si="2"/>
        <v>Medium Haul</v>
      </c>
    </row>
    <row r="152" spans="1:10" ht="15" thickBot="1" x14ac:dyDescent="0.4">
      <c r="A152" s="96" t="s">
        <v>2043</v>
      </c>
      <c r="B152" s="96" t="s">
        <v>1536</v>
      </c>
      <c r="C152" s="106">
        <v>43726</v>
      </c>
      <c r="D152" s="96" t="s">
        <v>2088</v>
      </c>
      <c r="E152" s="96" t="s">
        <v>2053</v>
      </c>
      <c r="F152" s="97">
        <v>4152</v>
      </c>
      <c r="G152" s="98" t="s">
        <v>2046</v>
      </c>
      <c r="H152" s="96" t="s">
        <v>2055</v>
      </c>
      <c r="I152" s="99">
        <v>1408.96</v>
      </c>
      <c r="J152" s="235" t="str">
        <f t="shared" si="2"/>
        <v>Long Haul</v>
      </c>
    </row>
    <row r="153" spans="1:10" ht="15" thickBot="1" x14ac:dyDescent="0.4">
      <c r="A153" s="96" t="s">
        <v>2043</v>
      </c>
      <c r="B153" s="96" t="s">
        <v>1536</v>
      </c>
      <c r="C153" s="106">
        <v>43726</v>
      </c>
      <c r="D153" s="96" t="s">
        <v>2086</v>
      </c>
      <c r="E153" s="96" t="s">
        <v>2088</v>
      </c>
      <c r="F153" s="97">
        <v>712</v>
      </c>
      <c r="G153" s="98" t="s">
        <v>2046</v>
      </c>
      <c r="H153" s="96" t="s">
        <v>2047</v>
      </c>
      <c r="I153" s="99">
        <v>275.15699999999998</v>
      </c>
      <c r="J153" s="235" t="str">
        <f t="shared" si="2"/>
        <v>Medium Haul</v>
      </c>
    </row>
    <row r="154" spans="1:10" ht="15" thickBot="1" x14ac:dyDescent="0.4">
      <c r="A154" s="89"/>
      <c r="B154" s="89"/>
      <c r="C154" s="290"/>
      <c r="D154" s="290"/>
      <c r="E154" s="290"/>
      <c r="F154" s="290"/>
      <c r="G154" s="290"/>
      <c r="H154" s="290"/>
      <c r="I154" s="95">
        <v>3834.777</v>
      </c>
      <c r="J154" s="235" t="str">
        <f t="shared" si="2"/>
        <v/>
      </c>
    </row>
    <row r="155" spans="1:10" ht="15" thickBot="1" x14ac:dyDescent="0.4">
      <c r="A155" s="96" t="s">
        <v>2043</v>
      </c>
      <c r="B155" s="96" t="s">
        <v>1393</v>
      </c>
      <c r="C155" s="106">
        <v>43538</v>
      </c>
      <c r="D155" s="96" t="s">
        <v>2057</v>
      </c>
      <c r="E155" s="96" t="s">
        <v>2054</v>
      </c>
      <c r="F155" s="97">
        <v>2416</v>
      </c>
      <c r="G155" s="98" t="s">
        <v>2046</v>
      </c>
      <c r="H155" s="96" t="s">
        <v>2047</v>
      </c>
      <c r="I155" s="99">
        <v>820.08</v>
      </c>
      <c r="J155" s="235" t="str">
        <f t="shared" si="2"/>
        <v>Long Haul</v>
      </c>
    </row>
    <row r="156" spans="1:10" ht="15" thickBot="1" x14ac:dyDescent="0.4">
      <c r="A156" s="96" t="s">
        <v>2043</v>
      </c>
      <c r="B156" s="96" t="s">
        <v>1393</v>
      </c>
      <c r="C156" s="106">
        <v>43539</v>
      </c>
      <c r="D156" s="96" t="s">
        <v>2054</v>
      </c>
      <c r="E156" s="96" t="s">
        <v>2089</v>
      </c>
      <c r="F156" s="97">
        <v>5406</v>
      </c>
      <c r="G156" s="98" t="s">
        <v>2056</v>
      </c>
      <c r="H156" s="96" t="s">
        <v>2047</v>
      </c>
      <c r="I156" s="99">
        <v>1834.64</v>
      </c>
      <c r="J156" s="235" t="str">
        <f t="shared" si="2"/>
        <v>Long Haul</v>
      </c>
    </row>
    <row r="157" spans="1:10" ht="15" thickBot="1" x14ac:dyDescent="0.4">
      <c r="A157" s="96" t="s">
        <v>2043</v>
      </c>
      <c r="B157" s="96" t="s">
        <v>1393</v>
      </c>
      <c r="C157" s="106">
        <v>43544</v>
      </c>
      <c r="D157" s="96" t="s">
        <v>2089</v>
      </c>
      <c r="E157" s="96" t="s">
        <v>2054</v>
      </c>
      <c r="F157" s="97">
        <v>5406</v>
      </c>
      <c r="G157" s="98" t="s">
        <v>2046</v>
      </c>
      <c r="H157" s="96" t="s">
        <v>2047</v>
      </c>
      <c r="I157" s="99">
        <v>1834.64</v>
      </c>
      <c r="J157" s="235" t="str">
        <f t="shared" si="2"/>
        <v>Long Haul</v>
      </c>
    </row>
    <row r="158" spans="1:10" ht="15" thickBot="1" x14ac:dyDescent="0.4">
      <c r="A158" s="96" t="s">
        <v>2043</v>
      </c>
      <c r="B158" s="96" t="s">
        <v>1393</v>
      </c>
      <c r="C158" s="106">
        <v>43545</v>
      </c>
      <c r="D158" s="96" t="s">
        <v>2057</v>
      </c>
      <c r="E158" s="96" t="s">
        <v>2048</v>
      </c>
      <c r="F158" s="97">
        <v>133</v>
      </c>
      <c r="G158" s="98" t="s">
        <v>2046</v>
      </c>
      <c r="H158" s="96" t="s">
        <v>2047</v>
      </c>
      <c r="I158" s="99">
        <v>84.055999999999997</v>
      </c>
      <c r="J158" s="235" t="str">
        <f t="shared" si="2"/>
        <v>Short Haul</v>
      </c>
    </row>
    <row r="159" spans="1:10" ht="15" thickBot="1" x14ac:dyDescent="0.4">
      <c r="A159" s="96" t="s">
        <v>2043</v>
      </c>
      <c r="B159" s="96" t="s">
        <v>1393</v>
      </c>
      <c r="C159" s="106">
        <v>43538</v>
      </c>
      <c r="D159" s="96" t="s">
        <v>2048</v>
      </c>
      <c r="E159" s="96" t="s">
        <v>2057</v>
      </c>
      <c r="F159" s="97">
        <v>133</v>
      </c>
      <c r="G159" s="98" t="s">
        <v>2046</v>
      </c>
      <c r="H159" s="96" t="s">
        <v>2047</v>
      </c>
      <c r="I159" s="99">
        <v>84.055999999999997</v>
      </c>
      <c r="J159" s="235" t="str">
        <f t="shared" si="2"/>
        <v>Short Haul</v>
      </c>
    </row>
    <row r="160" spans="1:10" ht="15" thickBot="1" x14ac:dyDescent="0.4">
      <c r="A160" s="96" t="s">
        <v>2043</v>
      </c>
      <c r="B160" s="96" t="s">
        <v>1393</v>
      </c>
      <c r="C160" s="106">
        <v>43544</v>
      </c>
      <c r="D160" s="96" t="s">
        <v>2054</v>
      </c>
      <c r="E160" s="96" t="s">
        <v>2057</v>
      </c>
      <c r="F160" s="97">
        <v>2416</v>
      </c>
      <c r="G160" s="98" t="s">
        <v>2056</v>
      </c>
      <c r="H160" s="96" t="s">
        <v>2047</v>
      </c>
      <c r="I160" s="99">
        <v>820.08</v>
      </c>
      <c r="J160" s="235" t="str">
        <f t="shared" si="2"/>
        <v>Long Haul</v>
      </c>
    </row>
    <row r="161" spans="1:10" ht="15" thickBot="1" x14ac:dyDescent="0.4">
      <c r="A161" s="96" t="s">
        <v>2043</v>
      </c>
      <c r="B161" s="96" t="s">
        <v>1393</v>
      </c>
      <c r="C161" s="106">
        <v>43702</v>
      </c>
      <c r="D161" s="96" t="s">
        <v>2057</v>
      </c>
      <c r="E161" s="96" t="s">
        <v>2090</v>
      </c>
      <c r="F161" s="97">
        <v>4053</v>
      </c>
      <c r="G161" s="98" t="s">
        <v>2056</v>
      </c>
      <c r="H161" s="96" t="s">
        <v>2047</v>
      </c>
      <c r="I161" s="99">
        <v>1375.64</v>
      </c>
      <c r="J161" s="235" t="str">
        <f t="shared" si="2"/>
        <v>Long Haul</v>
      </c>
    </row>
    <row r="162" spans="1:10" ht="15" thickBot="1" x14ac:dyDescent="0.4">
      <c r="A162" s="96" t="s">
        <v>2043</v>
      </c>
      <c r="B162" s="96" t="s">
        <v>1393</v>
      </c>
      <c r="C162" s="106">
        <v>43707</v>
      </c>
      <c r="D162" s="96" t="s">
        <v>2090</v>
      </c>
      <c r="E162" s="96" t="s">
        <v>2057</v>
      </c>
      <c r="F162" s="97">
        <v>4053</v>
      </c>
      <c r="G162" s="98" t="s">
        <v>2046</v>
      </c>
      <c r="H162" s="96" t="s">
        <v>2047</v>
      </c>
      <c r="I162" s="99">
        <v>1375.64</v>
      </c>
      <c r="J162" s="235" t="str">
        <f t="shared" si="2"/>
        <v>Long Haul</v>
      </c>
    </row>
    <row r="163" spans="1:10" ht="15" thickBot="1" x14ac:dyDescent="0.4">
      <c r="A163" s="96" t="s">
        <v>2043</v>
      </c>
      <c r="B163" s="96" t="s">
        <v>1393</v>
      </c>
      <c r="C163" s="106">
        <v>43702</v>
      </c>
      <c r="D163" s="96" t="s">
        <v>2048</v>
      </c>
      <c r="E163" s="96" t="s">
        <v>2057</v>
      </c>
      <c r="F163" s="97">
        <v>133</v>
      </c>
      <c r="G163" s="98" t="s">
        <v>2046</v>
      </c>
      <c r="H163" s="96" t="s">
        <v>2047</v>
      </c>
      <c r="I163" s="99">
        <v>84.055999999999997</v>
      </c>
      <c r="J163" s="235" t="str">
        <f t="shared" si="2"/>
        <v>Short Haul</v>
      </c>
    </row>
    <row r="164" spans="1:10" ht="15" thickBot="1" x14ac:dyDescent="0.4">
      <c r="A164" s="96" t="s">
        <v>2043</v>
      </c>
      <c r="B164" s="96" t="s">
        <v>1393</v>
      </c>
      <c r="C164" s="106">
        <v>43707</v>
      </c>
      <c r="D164" s="96" t="s">
        <v>2057</v>
      </c>
      <c r="E164" s="96" t="s">
        <v>2048</v>
      </c>
      <c r="F164" s="97">
        <v>133</v>
      </c>
      <c r="G164" s="98" t="s">
        <v>2046</v>
      </c>
      <c r="H164" s="96" t="s">
        <v>2047</v>
      </c>
      <c r="I164" s="99">
        <v>84.055999999999997</v>
      </c>
      <c r="J164" s="235" t="str">
        <f t="shared" si="2"/>
        <v>Short Haul</v>
      </c>
    </row>
    <row r="165" spans="1:10" ht="15" thickBot="1" x14ac:dyDescent="0.4">
      <c r="A165" s="89"/>
      <c r="B165" s="89"/>
      <c r="C165" s="290"/>
      <c r="D165" s="290"/>
      <c r="E165" s="290"/>
      <c r="F165" s="290"/>
      <c r="G165" s="290"/>
      <c r="H165" s="290"/>
      <c r="I165" s="95">
        <v>8396.9439999999995</v>
      </c>
      <c r="J165" s="235" t="str">
        <f t="shared" si="2"/>
        <v/>
      </c>
    </row>
    <row r="166" spans="1:10" ht="15" thickBot="1" x14ac:dyDescent="0.4">
      <c r="A166" s="96" t="s">
        <v>2043</v>
      </c>
      <c r="B166" s="96" t="s">
        <v>1227</v>
      </c>
      <c r="C166" s="106">
        <v>43626</v>
      </c>
      <c r="D166" s="96" t="s">
        <v>2091</v>
      </c>
      <c r="E166" s="96" t="s">
        <v>2092</v>
      </c>
      <c r="F166" s="97">
        <v>354</v>
      </c>
      <c r="G166" s="98" t="s">
        <v>2046</v>
      </c>
      <c r="H166" s="96" t="s">
        <v>2047</v>
      </c>
      <c r="I166" s="99">
        <v>223.096</v>
      </c>
      <c r="J166" s="235" t="str">
        <f t="shared" si="2"/>
        <v>Medium Haul</v>
      </c>
    </row>
    <row r="167" spans="1:10" ht="15" thickBot="1" x14ac:dyDescent="0.4">
      <c r="A167" s="96" t="s">
        <v>2043</v>
      </c>
      <c r="B167" s="96" t="s">
        <v>1227</v>
      </c>
      <c r="C167" s="106">
        <v>43808</v>
      </c>
      <c r="D167" s="96" t="s">
        <v>2053</v>
      </c>
      <c r="E167" s="96" t="s">
        <v>2093</v>
      </c>
      <c r="F167" s="97">
        <v>1761</v>
      </c>
      <c r="G167" s="98" t="s">
        <v>2046</v>
      </c>
      <c r="H167" s="96" t="s">
        <v>2055</v>
      </c>
      <c r="I167" s="99">
        <v>680.346</v>
      </c>
      <c r="J167" s="235" t="str">
        <f t="shared" si="2"/>
        <v>Medium Haul</v>
      </c>
    </row>
    <row r="168" spans="1:10" ht="15" thickBot="1" x14ac:dyDescent="0.4">
      <c r="A168" s="96" t="s">
        <v>2043</v>
      </c>
      <c r="B168" s="96" t="s">
        <v>1227</v>
      </c>
      <c r="C168" s="106">
        <v>43812</v>
      </c>
      <c r="D168" s="96" t="s">
        <v>2053</v>
      </c>
      <c r="E168" s="96" t="s">
        <v>2048</v>
      </c>
      <c r="F168" s="97">
        <v>527</v>
      </c>
      <c r="G168" s="98" t="s">
        <v>2046</v>
      </c>
      <c r="H168" s="96" t="s">
        <v>2047</v>
      </c>
      <c r="I168" s="99">
        <v>332.43200000000002</v>
      </c>
      <c r="J168" s="235" t="str">
        <f t="shared" si="2"/>
        <v>Medium Haul</v>
      </c>
    </row>
    <row r="169" spans="1:10" ht="15" thickBot="1" x14ac:dyDescent="0.4">
      <c r="A169" s="96" t="s">
        <v>2043</v>
      </c>
      <c r="B169" s="96" t="s">
        <v>1227</v>
      </c>
      <c r="C169" s="106">
        <v>43812</v>
      </c>
      <c r="D169" s="96" t="s">
        <v>2093</v>
      </c>
      <c r="E169" s="96" t="s">
        <v>2053</v>
      </c>
      <c r="F169" s="97">
        <v>1761</v>
      </c>
      <c r="G169" s="98" t="s">
        <v>2056</v>
      </c>
      <c r="H169" s="96" t="s">
        <v>2047</v>
      </c>
      <c r="I169" s="99">
        <v>680.346</v>
      </c>
      <c r="J169" s="235" t="str">
        <f t="shared" si="2"/>
        <v>Medium Haul</v>
      </c>
    </row>
    <row r="170" spans="1:10" ht="15" thickBot="1" x14ac:dyDescent="0.4">
      <c r="A170" s="96" t="s">
        <v>2043</v>
      </c>
      <c r="B170" s="96" t="s">
        <v>1227</v>
      </c>
      <c r="C170" s="106">
        <v>43626</v>
      </c>
      <c r="D170" s="96" t="s">
        <v>2044</v>
      </c>
      <c r="E170" s="96" t="s">
        <v>2091</v>
      </c>
      <c r="F170" s="97">
        <v>2073</v>
      </c>
      <c r="G170" s="98" t="s">
        <v>2046</v>
      </c>
      <c r="H170" s="96" t="s">
        <v>2047</v>
      </c>
      <c r="I170" s="99">
        <v>800.70299999999997</v>
      </c>
      <c r="J170" s="235" t="str">
        <f t="shared" si="2"/>
        <v>Medium Haul</v>
      </c>
    </row>
    <row r="171" spans="1:10" ht="15" thickBot="1" x14ac:dyDescent="0.4">
      <c r="A171" s="96" t="s">
        <v>2043</v>
      </c>
      <c r="B171" s="96" t="s">
        <v>1227</v>
      </c>
      <c r="C171" s="106">
        <v>43626</v>
      </c>
      <c r="D171" s="96" t="s">
        <v>2091</v>
      </c>
      <c r="E171" s="96" t="s">
        <v>2094</v>
      </c>
      <c r="F171" s="97">
        <v>337</v>
      </c>
      <c r="G171" s="98" t="s">
        <v>2046</v>
      </c>
      <c r="H171" s="96" t="s">
        <v>2047</v>
      </c>
      <c r="I171" s="99">
        <v>212.98400000000001</v>
      </c>
      <c r="J171" s="235" t="str">
        <f t="shared" si="2"/>
        <v>Medium Haul</v>
      </c>
    </row>
    <row r="172" spans="1:10" ht="15" thickBot="1" x14ac:dyDescent="0.4">
      <c r="A172" s="96" t="s">
        <v>2043</v>
      </c>
      <c r="B172" s="96" t="s">
        <v>1227</v>
      </c>
      <c r="C172" s="106">
        <v>43626</v>
      </c>
      <c r="D172" s="96" t="s">
        <v>2048</v>
      </c>
      <c r="E172" s="96" t="s">
        <v>2044</v>
      </c>
      <c r="F172" s="97">
        <v>153</v>
      </c>
      <c r="G172" s="98" t="s">
        <v>2046</v>
      </c>
      <c r="H172" s="96" t="s">
        <v>2047</v>
      </c>
      <c r="I172" s="99">
        <v>96.063999999999993</v>
      </c>
      <c r="J172" s="235" t="str">
        <f t="shared" si="2"/>
        <v>Short Haul</v>
      </c>
    </row>
    <row r="173" spans="1:10" ht="15" thickBot="1" x14ac:dyDescent="0.4">
      <c r="A173" s="96" t="s">
        <v>2043</v>
      </c>
      <c r="B173" s="96" t="s">
        <v>1227</v>
      </c>
      <c r="C173" s="106">
        <v>43628</v>
      </c>
      <c r="D173" s="96" t="s">
        <v>2092</v>
      </c>
      <c r="E173" s="96" t="s">
        <v>2091</v>
      </c>
      <c r="F173" s="97">
        <v>354</v>
      </c>
      <c r="G173" s="98" t="s">
        <v>2046</v>
      </c>
      <c r="H173" s="96" t="s">
        <v>2047</v>
      </c>
      <c r="I173" s="99">
        <v>223.096</v>
      </c>
      <c r="J173" s="235" t="str">
        <f t="shared" si="2"/>
        <v>Medium Haul</v>
      </c>
    </row>
    <row r="174" spans="1:10" ht="15" thickBot="1" x14ac:dyDescent="0.4">
      <c r="A174" s="96" t="s">
        <v>2043</v>
      </c>
      <c r="B174" s="96" t="s">
        <v>1227</v>
      </c>
      <c r="C174" s="106">
        <v>43628</v>
      </c>
      <c r="D174" s="96" t="s">
        <v>2091</v>
      </c>
      <c r="E174" s="96" t="s">
        <v>2044</v>
      </c>
      <c r="F174" s="97">
        <v>2073</v>
      </c>
      <c r="G174" s="98" t="s">
        <v>2056</v>
      </c>
      <c r="H174" s="96" t="s">
        <v>2047</v>
      </c>
      <c r="I174" s="99">
        <v>800.70299999999997</v>
      </c>
      <c r="J174" s="235" t="str">
        <f t="shared" si="2"/>
        <v>Medium Haul</v>
      </c>
    </row>
    <row r="175" spans="1:10" ht="15" thickBot="1" x14ac:dyDescent="0.4">
      <c r="A175" s="96" t="s">
        <v>2043</v>
      </c>
      <c r="B175" s="96" t="s">
        <v>1227</v>
      </c>
      <c r="C175" s="106">
        <v>43629</v>
      </c>
      <c r="D175" s="96" t="s">
        <v>2044</v>
      </c>
      <c r="E175" s="96" t="s">
        <v>2048</v>
      </c>
      <c r="F175" s="97">
        <v>153</v>
      </c>
      <c r="G175" s="98" t="s">
        <v>2046</v>
      </c>
      <c r="H175" s="96" t="s">
        <v>2047</v>
      </c>
      <c r="I175" s="99">
        <v>96.063999999999993</v>
      </c>
      <c r="J175" s="235" t="str">
        <f t="shared" si="2"/>
        <v>Short Haul</v>
      </c>
    </row>
    <row r="176" spans="1:10" ht="15" thickBot="1" x14ac:dyDescent="0.4">
      <c r="A176" s="96" t="s">
        <v>2043</v>
      </c>
      <c r="B176" s="96" t="s">
        <v>1227</v>
      </c>
      <c r="C176" s="106">
        <v>43808</v>
      </c>
      <c r="D176" s="96" t="s">
        <v>2048</v>
      </c>
      <c r="E176" s="96" t="s">
        <v>2053</v>
      </c>
      <c r="F176" s="97">
        <v>527</v>
      </c>
      <c r="G176" s="98" t="s">
        <v>2046</v>
      </c>
      <c r="H176" s="96" t="s">
        <v>2047</v>
      </c>
      <c r="I176" s="99">
        <v>332.43200000000002</v>
      </c>
      <c r="J176" s="235" t="str">
        <f t="shared" si="2"/>
        <v>Medium Haul</v>
      </c>
    </row>
    <row r="177" spans="1:10" ht="15" thickBot="1" x14ac:dyDescent="0.4">
      <c r="A177" s="89"/>
      <c r="B177" s="89"/>
      <c r="C177" s="290"/>
      <c r="D177" s="290"/>
      <c r="E177" s="290"/>
      <c r="F177" s="290"/>
      <c r="G177" s="290"/>
      <c r="H177" s="290"/>
      <c r="I177" s="95">
        <v>4478.2659999999996</v>
      </c>
      <c r="J177" s="235" t="str">
        <f t="shared" si="2"/>
        <v/>
      </c>
    </row>
    <row r="178" spans="1:10" ht="15" thickBot="1" x14ac:dyDescent="0.4">
      <c r="A178" s="96" t="s">
        <v>2043</v>
      </c>
      <c r="B178" s="96" t="s">
        <v>1393</v>
      </c>
      <c r="C178" s="106">
        <v>43645</v>
      </c>
      <c r="D178" s="96" t="s">
        <v>2048</v>
      </c>
      <c r="E178" s="96" t="s">
        <v>2095</v>
      </c>
      <c r="F178" s="97">
        <v>115</v>
      </c>
      <c r="G178" s="98" t="s">
        <v>2046</v>
      </c>
      <c r="H178" s="96" t="s">
        <v>2047</v>
      </c>
      <c r="I178" s="99">
        <v>72.680000000000007</v>
      </c>
      <c r="J178" s="235" t="str">
        <f t="shared" si="2"/>
        <v>Short Haul</v>
      </c>
    </row>
    <row r="179" spans="1:10" ht="15" thickBot="1" x14ac:dyDescent="0.4">
      <c r="A179" s="96" t="s">
        <v>2043</v>
      </c>
      <c r="B179" s="96" t="s">
        <v>1393</v>
      </c>
      <c r="C179" s="106">
        <v>43651</v>
      </c>
      <c r="D179" s="96" t="s">
        <v>2074</v>
      </c>
      <c r="E179" s="96" t="s">
        <v>2044</v>
      </c>
      <c r="F179" s="97">
        <v>3730</v>
      </c>
      <c r="G179" s="98" t="s">
        <v>2046</v>
      </c>
      <c r="H179" s="96" t="s">
        <v>2047</v>
      </c>
      <c r="I179" s="99">
        <v>1265.82</v>
      </c>
      <c r="J179" s="235" t="str">
        <f t="shared" si="2"/>
        <v>Long Haul</v>
      </c>
    </row>
    <row r="180" spans="1:10" ht="15" thickBot="1" x14ac:dyDescent="0.4">
      <c r="A180" s="96" t="s">
        <v>2043</v>
      </c>
      <c r="B180" s="96" t="s">
        <v>1393</v>
      </c>
      <c r="C180" s="106">
        <v>43651</v>
      </c>
      <c r="D180" s="96" t="s">
        <v>2044</v>
      </c>
      <c r="E180" s="96" t="s">
        <v>2048</v>
      </c>
      <c r="F180" s="97">
        <v>153</v>
      </c>
      <c r="G180" s="98" t="s">
        <v>2046</v>
      </c>
      <c r="H180" s="96" t="s">
        <v>2047</v>
      </c>
      <c r="I180" s="99">
        <v>96.063999999999993</v>
      </c>
      <c r="J180" s="235" t="str">
        <f t="shared" si="2"/>
        <v>Short Haul</v>
      </c>
    </row>
    <row r="181" spans="1:10" ht="15" thickBot="1" x14ac:dyDescent="0.4">
      <c r="A181" s="96" t="s">
        <v>2043</v>
      </c>
      <c r="B181" s="96" t="s">
        <v>1393</v>
      </c>
      <c r="C181" s="106">
        <v>43644</v>
      </c>
      <c r="D181" s="96" t="s">
        <v>2048</v>
      </c>
      <c r="E181" s="96" t="s">
        <v>2044</v>
      </c>
      <c r="F181" s="97">
        <v>153</v>
      </c>
      <c r="G181" s="98" t="s">
        <v>2046</v>
      </c>
      <c r="H181" s="96" t="s">
        <v>2047</v>
      </c>
      <c r="I181" s="99">
        <v>96.063999999999993</v>
      </c>
      <c r="J181" s="235" t="str">
        <f t="shared" si="2"/>
        <v>Short Haul</v>
      </c>
    </row>
    <row r="182" spans="1:10" ht="15" thickBot="1" x14ac:dyDescent="0.4">
      <c r="A182" s="96" t="s">
        <v>2043</v>
      </c>
      <c r="B182" s="96" t="s">
        <v>1393</v>
      </c>
      <c r="C182" s="106">
        <v>43645</v>
      </c>
      <c r="D182" s="96" t="s">
        <v>2044</v>
      </c>
      <c r="E182" s="96" t="s">
        <v>2074</v>
      </c>
      <c r="F182" s="97">
        <v>3730</v>
      </c>
      <c r="G182" s="98" t="s">
        <v>2056</v>
      </c>
      <c r="H182" s="96" t="s">
        <v>2047</v>
      </c>
      <c r="I182" s="99">
        <v>1265.82</v>
      </c>
      <c r="J182" s="235" t="str">
        <f t="shared" si="2"/>
        <v>Long Haul</v>
      </c>
    </row>
    <row r="183" spans="1:10" ht="15" thickBot="1" x14ac:dyDescent="0.4">
      <c r="A183" s="96" t="s">
        <v>2043</v>
      </c>
      <c r="B183" s="96" t="s">
        <v>1393</v>
      </c>
      <c r="C183" s="106">
        <v>43645</v>
      </c>
      <c r="D183" s="96" t="s">
        <v>2095</v>
      </c>
      <c r="E183" s="96" t="s">
        <v>2044</v>
      </c>
      <c r="F183" s="97">
        <v>104</v>
      </c>
      <c r="G183" s="98" t="s">
        <v>2046</v>
      </c>
      <c r="H183" s="96" t="s">
        <v>2047</v>
      </c>
      <c r="I183" s="99">
        <v>65.727999999999994</v>
      </c>
      <c r="J183" s="235" t="str">
        <f t="shared" si="2"/>
        <v>Short Haul</v>
      </c>
    </row>
    <row r="184" spans="1:10" ht="15" thickBot="1" x14ac:dyDescent="0.4">
      <c r="A184" s="89"/>
      <c r="B184" s="89"/>
      <c r="C184" s="290"/>
      <c r="D184" s="290"/>
      <c r="E184" s="290"/>
      <c r="F184" s="290"/>
      <c r="G184" s="290"/>
      <c r="H184" s="290"/>
      <c r="I184" s="95">
        <v>2862.1759999999999</v>
      </c>
      <c r="J184" s="235" t="str">
        <f t="shared" si="2"/>
        <v/>
      </c>
    </row>
    <row r="185" spans="1:10" ht="15" thickBot="1" x14ac:dyDescent="0.4">
      <c r="A185" s="96" t="s">
        <v>2043</v>
      </c>
      <c r="B185" s="96" t="s">
        <v>1536</v>
      </c>
      <c r="C185" s="106">
        <v>43632</v>
      </c>
      <c r="D185" s="96" t="s">
        <v>2096</v>
      </c>
      <c r="E185" s="96" t="s">
        <v>2057</v>
      </c>
      <c r="F185" s="97">
        <v>1867</v>
      </c>
      <c r="G185" s="98" t="s">
        <v>2056</v>
      </c>
      <c r="H185" s="96" t="s">
        <v>2047</v>
      </c>
      <c r="I185" s="99">
        <v>721.36800000000005</v>
      </c>
      <c r="J185" s="235" t="str">
        <f t="shared" si="2"/>
        <v>Medium Haul</v>
      </c>
    </row>
    <row r="186" spans="1:10" ht="15" thickBot="1" x14ac:dyDescent="0.4">
      <c r="A186" s="96" t="s">
        <v>2043</v>
      </c>
      <c r="B186" s="96" t="s">
        <v>1536</v>
      </c>
      <c r="C186" s="106">
        <v>43624</v>
      </c>
      <c r="D186" s="96" t="s">
        <v>2057</v>
      </c>
      <c r="E186" s="96" t="s">
        <v>2096</v>
      </c>
      <c r="F186" s="97">
        <v>1867</v>
      </c>
      <c r="G186" s="98" t="s">
        <v>2056</v>
      </c>
      <c r="H186" s="96" t="s">
        <v>2055</v>
      </c>
      <c r="I186" s="99">
        <v>721.36800000000005</v>
      </c>
      <c r="J186" s="235" t="str">
        <f t="shared" si="2"/>
        <v>Medium Haul</v>
      </c>
    </row>
    <row r="187" spans="1:10" ht="15" thickBot="1" x14ac:dyDescent="0.4">
      <c r="A187" s="89"/>
      <c r="B187" s="89"/>
      <c r="C187" s="290"/>
      <c r="D187" s="290"/>
      <c r="E187" s="290"/>
      <c r="F187" s="290"/>
      <c r="G187" s="290"/>
      <c r="H187" s="290"/>
      <c r="I187" s="95">
        <v>1442.7360000000001</v>
      </c>
      <c r="J187" s="235" t="str">
        <f t="shared" si="2"/>
        <v/>
      </c>
    </row>
    <row r="188" spans="1:10" ht="15" thickBot="1" x14ac:dyDescent="0.4">
      <c r="A188" s="96" t="s">
        <v>2043</v>
      </c>
      <c r="B188" s="96" t="s">
        <v>1536</v>
      </c>
      <c r="C188" s="106">
        <v>43545</v>
      </c>
      <c r="D188" s="96" t="s">
        <v>2048</v>
      </c>
      <c r="E188" s="96" t="s">
        <v>2057</v>
      </c>
      <c r="F188" s="97">
        <v>133</v>
      </c>
      <c r="G188" s="98" t="s">
        <v>2046</v>
      </c>
      <c r="H188" s="96" t="s">
        <v>2047</v>
      </c>
      <c r="I188" s="99">
        <v>84.055999999999997</v>
      </c>
      <c r="J188" s="235" t="str">
        <f t="shared" si="2"/>
        <v>Short Haul</v>
      </c>
    </row>
    <row r="189" spans="1:10" ht="15" thickBot="1" x14ac:dyDescent="0.4">
      <c r="A189" s="96" t="s">
        <v>2043</v>
      </c>
      <c r="B189" s="96" t="s">
        <v>1536</v>
      </c>
      <c r="C189" s="106">
        <v>43568</v>
      </c>
      <c r="D189" s="96" t="s">
        <v>2048</v>
      </c>
      <c r="E189" s="96" t="s">
        <v>2050</v>
      </c>
      <c r="F189" s="97">
        <v>300</v>
      </c>
      <c r="G189" s="98" t="s">
        <v>2046</v>
      </c>
      <c r="H189" s="96" t="s">
        <v>2051</v>
      </c>
      <c r="I189" s="99">
        <v>188.96799999999999</v>
      </c>
      <c r="J189" s="235" t="str">
        <f t="shared" si="2"/>
        <v>Short Haul</v>
      </c>
    </row>
    <row r="190" spans="1:10" ht="15" thickBot="1" x14ac:dyDescent="0.4">
      <c r="A190" s="96" t="s">
        <v>2043</v>
      </c>
      <c r="B190" s="96" t="s">
        <v>1536</v>
      </c>
      <c r="C190" s="106">
        <v>43545</v>
      </c>
      <c r="D190" s="96" t="s">
        <v>2057</v>
      </c>
      <c r="E190" s="96" t="s">
        <v>2074</v>
      </c>
      <c r="F190" s="97">
        <v>3861</v>
      </c>
      <c r="G190" s="98" t="s">
        <v>2056</v>
      </c>
      <c r="H190" s="96" t="s">
        <v>2047</v>
      </c>
      <c r="I190" s="99">
        <v>1310.3599999999999</v>
      </c>
      <c r="J190" s="235" t="str">
        <f t="shared" si="2"/>
        <v>Long Haul</v>
      </c>
    </row>
    <row r="191" spans="1:10" ht="15" thickBot="1" x14ac:dyDescent="0.4">
      <c r="A191" s="96" t="s">
        <v>2043</v>
      </c>
      <c r="B191" s="96" t="s">
        <v>1536</v>
      </c>
      <c r="C191" s="106">
        <v>43554</v>
      </c>
      <c r="D191" s="96" t="s">
        <v>2074</v>
      </c>
      <c r="E191" s="96" t="s">
        <v>2053</v>
      </c>
      <c r="F191" s="97">
        <v>4112</v>
      </c>
      <c r="G191" s="98" t="s">
        <v>2046</v>
      </c>
      <c r="H191" s="96" t="s">
        <v>2047</v>
      </c>
      <c r="I191" s="99">
        <v>1395.7</v>
      </c>
      <c r="J191" s="235" t="str">
        <f t="shared" si="2"/>
        <v>Long Haul</v>
      </c>
    </row>
    <row r="192" spans="1:10" ht="15" thickBot="1" x14ac:dyDescent="0.4">
      <c r="A192" s="96" t="s">
        <v>2043</v>
      </c>
      <c r="B192" s="96" t="s">
        <v>1536</v>
      </c>
      <c r="C192" s="106">
        <v>43554</v>
      </c>
      <c r="D192" s="96" t="s">
        <v>2053</v>
      </c>
      <c r="E192" s="96" t="s">
        <v>2048</v>
      </c>
      <c r="F192" s="97">
        <v>527</v>
      </c>
      <c r="G192" s="98" t="s">
        <v>2046</v>
      </c>
      <c r="H192" s="96" t="s">
        <v>2047</v>
      </c>
      <c r="I192" s="99">
        <v>332.43200000000002</v>
      </c>
      <c r="J192" s="235" t="str">
        <f t="shared" si="2"/>
        <v>Medium Haul</v>
      </c>
    </row>
    <row r="193" spans="1:10" ht="15" thickBot="1" x14ac:dyDescent="0.4">
      <c r="A193" s="96" t="s">
        <v>2043</v>
      </c>
      <c r="B193" s="96" t="s">
        <v>1536</v>
      </c>
      <c r="C193" s="106">
        <v>43571</v>
      </c>
      <c r="D193" s="96" t="s">
        <v>2050</v>
      </c>
      <c r="E193" s="96" t="s">
        <v>2048</v>
      </c>
      <c r="F193" s="97">
        <v>300</v>
      </c>
      <c r="G193" s="98" t="s">
        <v>2046</v>
      </c>
      <c r="H193" s="96" t="s">
        <v>2051</v>
      </c>
      <c r="I193" s="99">
        <v>188.96799999999999</v>
      </c>
      <c r="J193" s="235" t="str">
        <f t="shared" si="2"/>
        <v>Short Haul</v>
      </c>
    </row>
    <row r="194" spans="1:10" ht="15" thickBot="1" x14ac:dyDescent="0.4">
      <c r="A194" s="96" t="s">
        <v>2043</v>
      </c>
      <c r="B194" s="96" t="s">
        <v>1536</v>
      </c>
      <c r="C194" s="106">
        <v>43584</v>
      </c>
      <c r="D194" s="96" t="s">
        <v>2053</v>
      </c>
      <c r="E194" s="96" t="s">
        <v>2072</v>
      </c>
      <c r="F194" s="97">
        <v>108</v>
      </c>
      <c r="G194" s="98" t="s">
        <v>2046</v>
      </c>
      <c r="H194" s="96" t="s">
        <v>2047</v>
      </c>
      <c r="I194" s="99">
        <v>68.256</v>
      </c>
      <c r="J194" s="235" t="str">
        <f t="shared" si="2"/>
        <v>Short Haul</v>
      </c>
    </row>
    <row r="195" spans="1:10" ht="15" thickBot="1" x14ac:dyDescent="0.4">
      <c r="A195" s="96" t="s">
        <v>2043</v>
      </c>
      <c r="B195" s="96" t="s">
        <v>1536</v>
      </c>
      <c r="C195" s="106">
        <v>43670</v>
      </c>
      <c r="D195" s="96" t="s">
        <v>2048</v>
      </c>
      <c r="E195" s="96" t="s">
        <v>2053</v>
      </c>
      <c r="F195" s="97">
        <v>527</v>
      </c>
      <c r="G195" s="98" t="s">
        <v>2046</v>
      </c>
      <c r="H195" s="96" t="s">
        <v>2047</v>
      </c>
      <c r="I195" s="99">
        <v>332.43200000000002</v>
      </c>
      <c r="J195" s="235" t="str">
        <f t="shared" si="2"/>
        <v>Medium Haul</v>
      </c>
    </row>
    <row r="196" spans="1:10" ht="15" thickBot="1" x14ac:dyDescent="0.4">
      <c r="A196" s="96" t="s">
        <v>2043</v>
      </c>
      <c r="B196" s="96" t="s">
        <v>1536</v>
      </c>
      <c r="C196" s="106">
        <v>43678</v>
      </c>
      <c r="D196" s="96" t="s">
        <v>2053</v>
      </c>
      <c r="E196" s="96" t="s">
        <v>2048</v>
      </c>
      <c r="F196" s="97">
        <v>527</v>
      </c>
      <c r="G196" s="98" t="s">
        <v>2046</v>
      </c>
      <c r="H196" s="96" t="s">
        <v>2047</v>
      </c>
      <c r="I196" s="99">
        <v>332.43200000000002</v>
      </c>
      <c r="J196" s="235" t="str">
        <f t="shared" si="2"/>
        <v>Medium Haul</v>
      </c>
    </row>
    <row r="197" spans="1:10" ht="15" thickBot="1" x14ac:dyDescent="0.4">
      <c r="A197" s="96" t="s">
        <v>2043</v>
      </c>
      <c r="B197" s="96" t="s">
        <v>1536</v>
      </c>
      <c r="C197" s="106">
        <v>43772</v>
      </c>
      <c r="D197" s="96" t="s">
        <v>2057</v>
      </c>
      <c r="E197" s="96" t="s">
        <v>2096</v>
      </c>
      <c r="F197" s="97">
        <v>1867</v>
      </c>
      <c r="G197" s="98" t="s">
        <v>2056</v>
      </c>
      <c r="H197" s="96" t="s">
        <v>2047</v>
      </c>
      <c r="I197" s="99">
        <v>721.36800000000005</v>
      </c>
      <c r="J197" s="235" t="str">
        <f t="shared" si="2"/>
        <v>Medium Haul</v>
      </c>
    </row>
    <row r="198" spans="1:10" ht="15" thickBot="1" x14ac:dyDescent="0.4">
      <c r="A198" s="96" t="s">
        <v>2043</v>
      </c>
      <c r="B198" s="96" t="s">
        <v>1536</v>
      </c>
      <c r="C198" s="106">
        <v>43568</v>
      </c>
      <c r="D198" s="96" t="s">
        <v>2050</v>
      </c>
      <c r="E198" s="96" t="s">
        <v>2079</v>
      </c>
      <c r="F198" s="97">
        <v>1121</v>
      </c>
      <c r="G198" s="98" t="s">
        <v>2046</v>
      </c>
      <c r="H198" s="96" t="s">
        <v>2051</v>
      </c>
      <c r="I198" s="99">
        <v>433.053</v>
      </c>
      <c r="J198" s="235" t="str">
        <f t="shared" si="2"/>
        <v>Medium Haul</v>
      </c>
    </row>
    <row r="199" spans="1:10" ht="15" thickBot="1" x14ac:dyDescent="0.4">
      <c r="A199" s="96" t="s">
        <v>2043</v>
      </c>
      <c r="B199" s="96" t="s">
        <v>1536</v>
      </c>
      <c r="C199" s="106">
        <v>43571</v>
      </c>
      <c r="D199" s="96" t="s">
        <v>2079</v>
      </c>
      <c r="E199" s="96" t="s">
        <v>2050</v>
      </c>
      <c r="F199" s="97">
        <v>1121</v>
      </c>
      <c r="G199" s="98" t="s">
        <v>2056</v>
      </c>
      <c r="H199" s="96" t="s">
        <v>2051</v>
      </c>
      <c r="I199" s="99">
        <v>433.053</v>
      </c>
      <c r="J199" s="235" t="str">
        <f t="shared" si="2"/>
        <v>Medium Haul</v>
      </c>
    </row>
    <row r="200" spans="1:10" ht="15" thickBot="1" x14ac:dyDescent="0.4">
      <c r="A200" s="96" t="s">
        <v>2043</v>
      </c>
      <c r="B200" s="96" t="s">
        <v>1536</v>
      </c>
      <c r="C200" s="106">
        <v>43584</v>
      </c>
      <c r="D200" s="96" t="s">
        <v>2048</v>
      </c>
      <c r="E200" s="96" t="s">
        <v>2053</v>
      </c>
      <c r="F200" s="97">
        <v>527</v>
      </c>
      <c r="G200" s="98" t="s">
        <v>2046</v>
      </c>
      <c r="H200" s="96" t="s">
        <v>2047</v>
      </c>
      <c r="I200" s="99">
        <v>332.43200000000002</v>
      </c>
      <c r="J200" s="235" t="str">
        <f t="shared" ref="J200:J263" si="3">IF(ISBLANK(F200),"",IF(F200&gt;$O$9,$N$9,IF(F200&gt;$O$8, $N$8,$N$7)))</f>
        <v>Medium Haul</v>
      </c>
    </row>
    <row r="201" spans="1:10" ht="15" thickBot="1" x14ac:dyDescent="0.4">
      <c r="A201" s="96" t="s">
        <v>2043</v>
      </c>
      <c r="B201" s="96" t="s">
        <v>1536</v>
      </c>
      <c r="C201" s="106">
        <v>43589</v>
      </c>
      <c r="D201" s="96" t="s">
        <v>2053</v>
      </c>
      <c r="E201" s="96" t="s">
        <v>2048</v>
      </c>
      <c r="F201" s="97">
        <v>527</v>
      </c>
      <c r="G201" s="98" t="s">
        <v>2046</v>
      </c>
      <c r="H201" s="96" t="s">
        <v>2047</v>
      </c>
      <c r="I201" s="99">
        <v>332.43200000000002</v>
      </c>
      <c r="J201" s="235" t="str">
        <f t="shared" si="3"/>
        <v>Medium Haul</v>
      </c>
    </row>
    <row r="202" spans="1:10" ht="15" thickBot="1" x14ac:dyDescent="0.4">
      <c r="A202" s="96" t="s">
        <v>2043</v>
      </c>
      <c r="B202" s="96" t="s">
        <v>1536</v>
      </c>
      <c r="C202" s="106">
        <v>43589</v>
      </c>
      <c r="D202" s="96" t="s">
        <v>2072</v>
      </c>
      <c r="E202" s="96" t="s">
        <v>2053</v>
      </c>
      <c r="F202" s="97">
        <v>108</v>
      </c>
      <c r="G202" s="98" t="s">
        <v>2046</v>
      </c>
      <c r="H202" s="96" t="s">
        <v>2055</v>
      </c>
      <c r="I202" s="99">
        <v>68.256</v>
      </c>
      <c r="J202" s="235" t="str">
        <f t="shared" si="3"/>
        <v>Short Haul</v>
      </c>
    </row>
    <row r="203" spans="1:10" ht="15" thickBot="1" x14ac:dyDescent="0.4">
      <c r="A203" s="96" t="s">
        <v>2043</v>
      </c>
      <c r="B203" s="96" t="s">
        <v>1536</v>
      </c>
      <c r="C203" s="106">
        <v>43604</v>
      </c>
      <c r="D203" s="96" t="s">
        <v>2048</v>
      </c>
      <c r="E203" s="96" t="s">
        <v>2057</v>
      </c>
      <c r="F203" s="97">
        <v>133</v>
      </c>
      <c r="G203" s="98" t="s">
        <v>2046</v>
      </c>
      <c r="H203" s="96" t="s">
        <v>2047</v>
      </c>
      <c r="I203" s="99">
        <v>84.055999999999997</v>
      </c>
      <c r="J203" s="235" t="str">
        <f t="shared" si="3"/>
        <v>Short Haul</v>
      </c>
    </row>
    <row r="204" spans="1:10" ht="15" thickBot="1" x14ac:dyDescent="0.4">
      <c r="A204" s="96" t="s">
        <v>2043</v>
      </c>
      <c r="B204" s="96" t="s">
        <v>1536</v>
      </c>
      <c r="C204" s="106">
        <v>43604</v>
      </c>
      <c r="D204" s="96" t="s">
        <v>2057</v>
      </c>
      <c r="E204" s="96" t="s">
        <v>2097</v>
      </c>
      <c r="F204" s="97">
        <v>6745</v>
      </c>
      <c r="G204" s="98" t="s">
        <v>2056</v>
      </c>
      <c r="H204" s="96" t="s">
        <v>2047</v>
      </c>
      <c r="I204" s="99">
        <v>2289.2199999999998</v>
      </c>
      <c r="J204" s="235" t="str">
        <f t="shared" si="3"/>
        <v>Long Haul</v>
      </c>
    </row>
    <row r="205" spans="1:10" ht="15" thickBot="1" x14ac:dyDescent="0.4">
      <c r="A205" s="96" t="s">
        <v>2043</v>
      </c>
      <c r="B205" s="96" t="s">
        <v>1536</v>
      </c>
      <c r="C205" s="106">
        <v>43612</v>
      </c>
      <c r="D205" s="96" t="s">
        <v>2053</v>
      </c>
      <c r="E205" s="96" t="s">
        <v>2062</v>
      </c>
      <c r="F205" s="97">
        <v>593</v>
      </c>
      <c r="G205" s="98" t="s">
        <v>2046</v>
      </c>
      <c r="H205" s="96" t="s">
        <v>2047</v>
      </c>
      <c r="I205" s="99">
        <v>374.14400000000001</v>
      </c>
      <c r="J205" s="235" t="str">
        <f t="shared" si="3"/>
        <v>Medium Haul</v>
      </c>
    </row>
    <row r="206" spans="1:10" ht="15" thickBot="1" x14ac:dyDescent="0.4">
      <c r="A206" s="96" t="s">
        <v>2043</v>
      </c>
      <c r="B206" s="96" t="s">
        <v>1536</v>
      </c>
      <c r="C206" s="106">
        <v>43612</v>
      </c>
      <c r="D206" s="96" t="s">
        <v>2097</v>
      </c>
      <c r="E206" s="96" t="s">
        <v>2053</v>
      </c>
      <c r="F206" s="97">
        <v>6266</v>
      </c>
      <c r="G206" s="98" t="s">
        <v>2046</v>
      </c>
      <c r="H206" s="96" t="s">
        <v>2047</v>
      </c>
      <c r="I206" s="99">
        <v>2126.6999999999998</v>
      </c>
      <c r="J206" s="235" t="str">
        <f t="shared" si="3"/>
        <v>Long Haul</v>
      </c>
    </row>
    <row r="207" spans="1:10" ht="15" thickBot="1" x14ac:dyDescent="0.4">
      <c r="A207" s="96" t="s">
        <v>2043</v>
      </c>
      <c r="B207" s="96" t="s">
        <v>1536</v>
      </c>
      <c r="C207" s="106">
        <v>43670</v>
      </c>
      <c r="D207" s="96" t="s">
        <v>2053</v>
      </c>
      <c r="E207" s="96" t="s">
        <v>2072</v>
      </c>
      <c r="F207" s="97">
        <v>108</v>
      </c>
      <c r="G207" s="98" t="s">
        <v>2046</v>
      </c>
      <c r="H207" s="96" t="s">
        <v>2047</v>
      </c>
      <c r="I207" s="99">
        <v>68.256</v>
      </c>
      <c r="J207" s="235" t="str">
        <f t="shared" si="3"/>
        <v>Short Haul</v>
      </c>
    </row>
    <row r="208" spans="1:10" ht="15" thickBot="1" x14ac:dyDescent="0.4">
      <c r="A208" s="96" t="s">
        <v>2043</v>
      </c>
      <c r="B208" s="96" t="s">
        <v>1536</v>
      </c>
      <c r="C208" s="106">
        <v>43678</v>
      </c>
      <c r="D208" s="96" t="s">
        <v>2072</v>
      </c>
      <c r="E208" s="96" t="s">
        <v>2053</v>
      </c>
      <c r="F208" s="97">
        <v>108</v>
      </c>
      <c r="G208" s="98" t="s">
        <v>2046</v>
      </c>
      <c r="H208" s="96" t="s">
        <v>2047</v>
      </c>
      <c r="I208" s="99">
        <v>68.256</v>
      </c>
      <c r="J208" s="235" t="str">
        <f t="shared" si="3"/>
        <v>Short Haul</v>
      </c>
    </row>
    <row r="209" spans="1:10" ht="15" thickBot="1" x14ac:dyDescent="0.4">
      <c r="A209" s="96" t="s">
        <v>2043</v>
      </c>
      <c r="B209" s="96" t="s">
        <v>1536</v>
      </c>
      <c r="C209" s="106">
        <v>43772</v>
      </c>
      <c r="D209" s="96" t="s">
        <v>2048</v>
      </c>
      <c r="E209" s="96" t="s">
        <v>2057</v>
      </c>
      <c r="F209" s="97">
        <v>133</v>
      </c>
      <c r="G209" s="98" t="s">
        <v>2046</v>
      </c>
      <c r="H209" s="96" t="s">
        <v>2047</v>
      </c>
      <c r="I209" s="99">
        <v>84.055999999999997</v>
      </c>
      <c r="J209" s="235" t="str">
        <f t="shared" si="3"/>
        <v>Short Haul</v>
      </c>
    </row>
    <row r="210" spans="1:10" ht="15" thickBot="1" x14ac:dyDescent="0.4">
      <c r="A210" s="96" t="s">
        <v>2043</v>
      </c>
      <c r="B210" s="96" t="s">
        <v>1536</v>
      </c>
      <c r="C210" s="106">
        <v>43779</v>
      </c>
      <c r="D210" s="96" t="s">
        <v>2096</v>
      </c>
      <c r="E210" s="96" t="s">
        <v>2057</v>
      </c>
      <c r="F210" s="97">
        <v>1867</v>
      </c>
      <c r="G210" s="98" t="s">
        <v>2056</v>
      </c>
      <c r="H210" s="96" t="s">
        <v>2047</v>
      </c>
      <c r="I210" s="99">
        <v>721.36800000000005</v>
      </c>
      <c r="J210" s="235" t="str">
        <f t="shared" si="3"/>
        <v>Medium Haul</v>
      </c>
    </row>
    <row r="211" spans="1:10" ht="15" thickBot="1" x14ac:dyDescent="0.4">
      <c r="A211" s="96" t="s">
        <v>2043</v>
      </c>
      <c r="B211" s="96" t="s">
        <v>1536</v>
      </c>
      <c r="C211" s="106">
        <v>43779</v>
      </c>
      <c r="D211" s="96" t="s">
        <v>2057</v>
      </c>
      <c r="E211" s="96" t="s">
        <v>2048</v>
      </c>
      <c r="F211" s="97">
        <v>133</v>
      </c>
      <c r="G211" s="98" t="s">
        <v>2046</v>
      </c>
      <c r="H211" s="96" t="s">
        <v>2047</v>
      </c>
      <c r="I211" s="99">
        <v>84.055999999999997</v>
      </c>
      <c r="J211" s="235" t="str">
        <f t="shared" si="3"/>
        <v>Short Haul</v>
      </c>
    </row>
    <row r="212" spans="1:10" ht="15" thickBot="1" x14ac:dyDescent="0.4">
      <c r="A212" s="89"/>
      <c r="B212" s="89"/>
      <c r="C212" s="290"/>
      <c r="D212" s="290"/>
      <c r="E212" s="290"/>
      <c r="F212" s="290"/>
      <c r="G212" s="290"/>
      <c r="H212" s="290"/>
      <c r="I212" s="95">
        <v>12454.31</v>
      </c>
      <c r="J212" s="235" t="str">
        <f t="shared" si="3"/>
        <v/>
      </c>
    </row>
    <row r="213" spans="1:10" ht="15" thickBot="1" x14ac:dyDescent="0.4">
      <c r="A213" s="96" t="s">
        <v>2043</v>
      </c>
      <c r="B213" s="96" t="s">
        <v>1512</v>
      </c>
      <c r="C213" s="106">
        <v>43674</v>
      </c>
      <c r="D213" s="96" t="s">
        <v>2044</v>
      </c>
      <c r="E213" s="96" t="s">
        <v>2098</v>
      </c>
      <c r="F213" s="97">
        <v>364</v>
      </c>
      <c r="G213" s="98" t="s">
        <v>2046</v>
      </c>
      <c r="H213" s="96" t="s">
        <v>2047</v>
      </c>
      <c r="I213" s="99">
        <v>229.416</v>
      </c>
      <c r="J213" s="235" t="str">
        <f t="shared" si="3"/>
        <v>Medium Haul</v>
      </c>
    </row>
    <row r="214" spans="1:10" ht="15" thickBot="1" x14ac:dyDescent="0.4">
      <c r="A214" s="96" t="s">
        <v>2043</v>
      </c>
      <c r="B214" s="96" t="s">
        <v>1512</v>
      </c>
      <c r="C214" s="106">
        <v>43679</v>
      </c>
      <c r="D214" s="96" t="s">
        <v>2098</v>
      </c>
      <c r="E214" s="96" t="s">
        <v>2044</v>
      </c>
      <c r="F214" s="97">
        <v>364</v>
      </c>
      <c r="G214" s="98" t="s">
        <v>2046</v>
      </c>
      <c r="H214" s="96" t="s">
        <v>2047</v>
      </c>
      <c r="I214" s="99">
        <v>229.416</v>
      </c>
      <c r="J214" s="235" t="str">
        <f t="shared" si="3"/>
        <v>Medium Haul</v>
      </c>
    </row>
    <row r="215" spans="1:10" ht="15" thickBot="1" x14ac:dyDescent="0.4">
      <c r="A215" s="96" t="s">
        <v>2043</v>
      </c>
      <c r="B215" s="96" t="s">
        <v>1512</v>
      </c>
      <c r="C215" s="106">
        <v>43674</v>
      </c>
      <c r="D215" s="96" t="s">
        <v>2048</v>
      </c>
      <c r="E215" s="96" t="s">
        <v>2044</v>
      </c>
      <c r="F215" s="97">
        <v>153</v>
      </c>
      <c r="G215" s="98" t="s">
        <v>2046</v>
      </c>
      <c r="H215" s="96" t="s">
        <v>2047</v>
      </c>
      <c r="I215" s="99">
        <v>96.063999999999993</v>
      </c>
      <c r="J215" s="235" t="str">
        <f t="shared" si="3"/>
        <v>Short Haul</v>
      </c>
    </row>
    <row r="216" spans="1:10" ht="15" thickBot="1" x14ac:dyDescent="0.4">
      <c r="A216" s="96" t="s">
        <v>2043</v>
      </c>
      <c r="B216" s="96" t="s">
        <v>1512</v>
      </c>
      <c r="C216" s="106">
        <v>43679</v>
      </c>
      <c r="D216" s="96" t="s">
        <v>2044</v>
      </c>
      <c r="E216" s="96" t="s">
        <v>2048</v>
      </c>
      <c r="F216" s="97">
        <v>153</v>
      </c>
      <c r="G216" s="98" t="s">
        <v>2046</v>
      </c>
      <c r="H216" s="96" t="s">
        <v>2047</v>
      </c>
      <c r="I216" s="99">
        <v>96.063999999999993</v>
      </c>
      <c r="J216" s="235" t="str">
        <f t="shared" si="3"/>
        <v>Short Haul</v>
      </c>
    </row>
    <row r="217" spans="1:10" ht="15" thickBot="1" x14ac:dyDescent="0.4">
      <c r="A217" s="89"/>
      <c r="B217" s="89"/>
      <c r="C217" s="290"/>
      <c r="D217" s="290"/>
      <c r="E217" s="290"/>
      <c r="F217" s="290"/>
      <c r="G217" s="290"/>
      <c r="H217" s="290"/>
      <c r="I217" s="95">
        <v>650.96</v>
      </c>
      <c r="J217" s="235" t="str">
        <f t="shared" si="3"/>
        <v/>
      </c>
    </row>
    <row r="218" spans="1:10" ht="15" thickBot="1" x14ac:dyDescent="0.4">
      <c r="A218" s="96" t="s">
        <v>2043</v>
      </c>
      <c r="B218" s="96" t="s">
        <v>1512</v>
      </c>
      <c r="C218" s="106">
        <v>43508</v>
      </c>
      <c r="D218" s="96" t="s">
        <v>2077</v>
      </c>
      <c r="E218" s="96" t="s">
        <v>2099</v>
      </c>
      <c r="F218" s="97">
        <v>733</v>
      </c>
      <c r="G218" s="98" t="s">
        <v>2046</v>
      </c>
      <c r="H218" s="96" t="s">
        <v>2047</v>
      </c>
      <c r="I218" s="99">
        <v>283.28399999999999</v>
      </c>
      <c r="J218" s="235" t="str">
        <f t="shared" si="3"/>
        <v>Medium Haul</v>
      </c>
    </row>
    <row r="219" spans="1:10" ht="15" thickBot="1" x14ac:dyDescent="0.4">
      <c r="A219" s="96" t="s">
        <v>2043</v>
      </c>
      <c r="B219" s="96" t="s">
        <v>1512</v>
      </c>
      <c r="C219" s="106">
        <v>43508</v>
      </c>
      <c r="D219" s="96" t="s">
        <v>2100</v>
      </c>
      <c r="E219" s="96" t="s">
        <v>2077</v>
      </c>
      <c r="F219" s="97">
        <v>367</v>
      </c>
      <c r="G219" s="98" t="s">
        <v>2046</v>
      </c>
      <c r="H219" s="96" t="s">
        <v>2047</v>
      </c>
      <c r="I219" s="99">
        <v>231.31200000000001</v>
      </c>
      <c r="J219" s="235" t="str">
        <f t="shared" si="3"/>
        <v>Medium Haul</v>
      </c>
    </row>
    <row r="220" spans="1:10" ht="15" thickBot="1" x14ac:dyDescent="0.4">
      <c r="A220" s="96" t="s">
        <v>2043</v>
      </c>
      <c r="B220" s="96" t="s">
        <v>1512</v>
      </c>
      <c r="C220" s="106">
        <v>43513</v>
      </c>
      <c r="D220" s="96" t="s">
        <v>2099</v>
      </c>
      <c r="E220" s="96" t="s">
        <v>2044</v>
      </c>
      <c r="F220" s="97">
        <v>1034</v>
      </c>
      <c r="G220" s="98" t="s">
        <v>2056</v>
      </c>
      <c r="H220" s="96" t="s">
        <v>2047</v>
      </c>
      <c r="I220" s="99">
        <v>399.38400000000001</v>
      </c>
      <c r="J220" s="235" t="str">
        <f t="shared" si="3"/>
        <v>Medium Haul</v>
      </c>
    </row>
    <row r="221" spans="1:10" ht="15" thickBot="1" x14ac:dyDescent="0.4">
      <c r="A221" s="96" t="s">
        <v>2043</v>
      </c>
      <c r="B221" s="96" t="s">
        <v>1512</v>
      </c>
      <c r="C221" s="106">
        <v>43513</v>
      </c>
      <c r="D221" s="96" t="s">
        <v>2044</v>
      </c>
      <c r="E221" s="96" t="s">
        <v>2100</v>
      </c>
      <c r="F221" s="97">
        <v>267</v>
      </c>
      <c r="G221" s="98" t="s">
        <v>2046</v>
      </c>
      <c r="H221" s="96" t="s">
        <v>2047</v>
      </c>
      <c r="I221" s="99">
        <v>168.11199999999999</v>
      </c>
      <c r="J221" s="235" t="str">
        <f t="shared" si="3"/>
        <v>Short Haul</v>
      </c>
    </row>
    <row r="222" spans="1:10" ht="15" thickBot="1" x14ac:dyDescent="0.4">
      <c r="A222" s="89"/>
      <c r="B222" s="89"/>
      <c r="C222" s="290"/>
      <c r="D222" s="290"/>
      <c r="E222" s="290"/>
      <c r="F222" s="290"/>
      <c r="G222" s="290"/>
      <c r="H222" s="290"/>
      <c r="I222" s="95">
        <v>1082.0920000000001</v>
      </c>
      <c r="J222" s="235" t="str">
        <f t="shared" si="3"/>
        <v/>
      </c>
    </row>
    <row r="223" spans="1:10" ht="15" thickBot="1" x14ac:dyDescent="0.4">
      <c r="A223" s="96" t="s">
        <v>2043</v>
      </c>
      <c r="B223" s="96" t="s">
        <v>1325</v>
      </c>
      <c r="C223" s="106">
        <v>43490</v>
      </c>
      <c r="D223" s="96" t="s">
        <v>2044</v>
      </c>
      <c r="E223" s="96" t="s">
        <v>2045</v>
      </c>
      <c r="F223" s="97">
        <v>280</v>
      </c>
      <c r="G223" s="98" t="s">
        <v>2046</v>
      </c>
      <c r="H223" s="96" t="s">
        <v>2047</v>
      </c>
      <c r="I223" s="99">
        <v>176.328</v>
      </c>
      <c r="J223" s="235" t="str">
        <f t="shared" si="3"/>
        <v>Short Haul</v>
      </c>
    </row>
    <row r="224" spans="1:10" ht="15" thickBot="1" x14ac:dyDescent="0.4">
      <c r="A224" s="96" t="s">
        <v>2043</v>
      </c>
      <c r="B224" s="96" t="s">
        <v>1325</v>
      </c>
      <c r="C224" s="106">
        <v>43488</v>
      </c>
      <c r="D224" s="96" t="s">
        <v>2045</v>
      </c>
      <c r="E224" s="96" t="s">
        <v>2044</v>
      </c>
      <c r="F224" s="97">
        <v>280</v>
      </c>
      <c r="G224" s="98" t="s">
        <v>2046</v>
      </c>
      <c r="H224" s="96" t="s">
        <v>2047</v>
      </c>
      <c r="I224" s="99">
        <v>176.328</v>
      </c>
      <c r="J224" s="235" t="str">
        <f t="shared" si="3"/>
        <v>Short Haul</v>
      </c>
    </row>
    <row r="225" spans="1:10" ht="15" thickBot="1" x14ac:dyDescent="0.4">
      <c r="A225" s="96" t="s">
        <v>2043</v>
      </c>
      <c r="B225" s="96" t="s">
        <v>1325</v>
      </c>
      <c r="C225" s="106">
        <v>43488</v>
      </c>
      <c r="D225" s="96" t="s">
        <v>2044</v>
      </c>
      <c r="E225" s="96" t="s">
        <v>2048</v>
      </c>
      <c r="F225" s="97">
        <v>153</v>
      </c>
      <c r="G225" s="98" t="s">
        <v>2046</v>
      </c>
      <c r="H225" s="96" t="s">
        <v>2047</v>
      </c>
      <c r="I225" s="99">
        <v>96.063999999999993</v>
      </c>
      <c r="J225" s="235" t="str">
        <f t="shared" si="3"/>
        <v>Short Haul</v>
      </c>
    </row>
    <row r="226" spans="1:10" ht="15" thickBot="1" x14ac:dyDescent="0.4">
      <c r="A226" s="96" t="s">
        <v>2043</v>
      </c>
      <c r="B226" s="96" t="s">
        <v>1325</v>
      </c>
      <c r="C226" s="106">
        <v>43490</v>
      </c>
      <c r="D226" s="96" t="s">
        <v>2048</v>
      </c>
      <c r="E226" s="96" t="s">
        <v>2044</v>
      </c>
      <c r="F226" s="97">
        <v>153</v>
      </c>
      <c r="G226" s="98" t="s">
        <v>2046</v>
      </c>
      <c r="H226" s="96" t="s">
        <v>2047</v>
      </c>
      <c r="I226" s="99">
        <v>96.063999999999993</v>
      </c>
      <c r="J226" s="235" t="str">
        <f t="shared" si="3"/>
        <v>Short Haul</v>
      </c>
    </row>
    <row r="227" spans="1:10" ht="15" thickBot="1" x14ac:dyDescent="0.4">
      <c r="A227" s="89"/>
      <c r="B227" s="89"/>
      <c r="C227" s="290"/>
      <c r="D227" s="290"/>
      <c r="E227" s="290"/>
      <c r="F227" s="290"/>
      <c r="G227" s="290"/>
      <c r="H227" s="290"/>
      <c r="I227" s="95">
        <v>544.78399999999999</v>
      </c>
      <c r="J227" s="235" t="str">
        <f t="shared" si="3"/>
        <v/>
      </c>
    </row>
    <row r="228" spans="1:10" ht="15" thickBot="1" x14ac:dyDescent="0.4">
      <c r="A228" s="96" t="s">
        <v>2043</v>
      </c>
      <c r="B228" s="96" t="s">
        <v>1325</v>
      </c>
      <c r="C228" s="106">
        <v>43468</v>
      </c>
      <c r="D228" s="96" t="s">
        <v>2073</v>
      </c>
      <c r="E228" s="96" t="s">
        <v>2080</v>
      </c>
      <c r="F228" s="97">
        <v>3850</v>
      </c>
      <c r="G228" s="98" t="s">
        <v>2056</v>
      </c>
      <c r="H228" s="96" t="s">
        <v>2047</v>
      </c>
      <c r="I228" s="99">
        <v>1306.6199999999999</v>
      </c>
      <c r="J228" s="235" t="str">
        <f t="shared" si="3"/>
        <v>Long Haul</v>
      </c>
    </row>
    <row r="229" spans="1:10" ht="15" thickBot="1" x14ac:dyDescent="0.4">
      <c r="A229" s="96" t="s">
        <v>2043</v>
      </c>
      <c r="B229" s="96" t="s">
        <v>1325</v>
      </c>
      <c r="C229" s="106">
        <v>43518</v>
      </c>
      <c r="D229" s="96" t="s">
        <v>2053</v>
      </c>
      <c r="E229" s="96" t="s">
        <v>2057</v>
      </c>
      <c r="F229" s="97">
        <v>588</v>
      </c>
      <c r="G229" s="98" t="s">
        <v>2046</v>
      </c>
      <c r="H229" s="96" t="s">
        <v>2047</v>
      </c>
      <c r="I229" s="99">
        <v>370.98399999999998</v>
      </c>
      <c r="J229" s="235" t="str">
        <f t="shared" si="3"/>
        <v>Medium Haul</v>
      </c>
    </row>
    <row r="230" spans="1:10" ht="15" thickBot="1" x14ac:dyDescent="0.4">
      <c r="A230" s="96" t="s">
        <v>2043</v>
      </c>
      <c r="B230" s="96" t="s">
        <v>1325</v>
      </c>
      <c r="C230" s="106">
        <v>43518</v>
      </c>
      <c r="D230" s="96" t="s">
        <v>2057</v>
      </c>
      <c r="E230" s="96" t="s">
        <v>2048</v>
      </c>
      <c r="F230" s="97">
        <v>133</v>
      </c>
      <c r="G230" s="98" t="s">
        <v>2046</v>
      </c>
      <c r="H230" s="96" t="s">
        <v>2047</v>
      </c>
      <c r="I230" s="99">
        <v>84.055999999999997</v>
      </c>
      <c r="J230" s="235" t="str">
        <f t="shared" si="3"/>
        <v>Short Haul</v>
      </c>
    </row>
    <row r="231" spans="1:10" ht="15" thickBot="1" x14ac:dyDescent="0.4">
      <c r="A231" s="96" t="s">
        <v>2043</v>
      </c>
      <c r="B231" s="96" t="s">
        <v>1325</v>
      </c>
      <c r="C231" s="106">
        <v>43524</v>
      </c>
      <c r="D231" s="96" t="s">
        <v>2048</v>
      </c>
      <c r="E231" s="96" t="s">
        <v>2053</v>
      </c>
      <c r="F231" s="97">
        <v>527</v>
      </c>
      <c r="G231" s="98" t="s">
        <v>2046</v>
      </c>
      <c r="H231" s="96" t="s">
        <v>2047</v>
      </c>
      <c r="I231" s="99">
        <v>332.43200000000002</v>
      </c>
      <c r="J231" s="235" t="str">
        <f t="shared" si="3"/>
        <v>Medium Haul</v>
      </c>
    </row>
    <row r="232" spans="1:10" ht="15" thickBot="1" x14ac:dyDescent="0.4">
      <c r="A232" s="96" t="s">
        <v>2043</v>
      </c>
      <c r="B232" s="96" t="s">
        <v>1325</v>
      </c>
      <c r="C232" s="106">
        <v>43610</v>
      </c>
      <c r="D232" s="96" t="s">
        <v>2048</v>
      </c>
      <c r="E232" s="96" t="s">
        <v>2053</v>
      </c>
      <c r="F232" s="97">
        <v>527</v>
      </c>
      <c r="G232" s="98" t="s">
        <v>2046</v>
      </c>
      <c r="H232" s="96" t="s">
        <v>2047</v>
      </c>
      <c r="I232" s="99">
        <v>332.43200000000002</v>
      </c>
      <c r="J232" s="235" t="str">
        <f t="shared" si="3"/>
        <v>Medium Haul</v>
      </c>
    </row>
    <row r="233" spans="1:10" ht="15" thickBot="1" x14ac:dyDescent="0.4">
      <c r="A233" s="96" t="s">
        <v>2043</v>
      </c>
      <c r="B233" s="96" t="s">
        <v>1325</v>
      </c>
      <c r="C233" s="106">
        <v>43633</v>
      </c>
      <c r="D233" s="96" t="s">
        <v>2053</v>
      </c>
      <c r="E233" s="96" t="s">
        <v>2048</v>
      </c>
      <c r="F233" s="97">
        <v>527</v>
      </c>
      <c r="G233" s="98" t="s">
        <v>2046</v>
      </c>
      <c r="H233" s="96" t="s">
        <v>2047</v>
      </c>
      <c r="I233" s="99">
        <v>332.43200000000002</v>
      </c>
      <c r="J233" s="235" t="str">
        <f t="shared" si="3"/>
        <v>Medium Haul</v>
      </c>
    </row>
    <row r="234" spans="1:10" ht="15" thickBot="1" x14ac:dyDescent="0.4">
      <c r="A234" s="96" t="s">
        <v>2043</v>
      </c>
      <c r="B234" s="96" t="s">
        <v>1325</v>
      </c>
      <c r="C234" s="106">
        <v>43709</v>
      </c>
      <c r="D234" s="96" t="s">
        <v>2073</v>
      </c>
      <c r="E234" s="96" t="s">
        <v>2101</v>
      </c>
      <c r="F234" s="97">
        <v>2589</v>
      </c>
      <c r="G234" s="98" t="s">
        <v>2056</v>
      </c>
      <c r="H234" s="96" t="s">
        <v>2051</v>
      </c>
      <c r="I234" s="99">
        <v>878.9</v>
      </c>
      <c r="J234" s="235" t="str">
        <f t="shared" si="3"/>
        <v>Long Haul</v>
      </c>
    </row>
    <row r="235" spans="1:10" ht="15" thickBot="1" x14ac:dyDescent="0.4">
      <c r="A235" s="96" t="s">
        <v>2043</v>
      </c>
      <c r="B235" s="96" t="s">
        <v>1325</v>
      </c>
      <c r="C235" s="106">
        <v>43714</v>
      </c>
      <c r="D235" s="96" t="s">
        <v>2101</v>
      </c>
      <c r="E235" s="96" t="s">
        <v>2073</v>
      </c>
      <c r="F235" s="97">
        <v>2589</v>
      </c>
      <c r="G235" s="98" t="s">
        <v>2046</v>
      </c>
      <c r="H235" s="96" t="s">
        <v>2047</v>
      </c>
      <c r="I235" s="99">
        <v>878.9</v>
      </c>
      <c r="J235" s="235" t="str">
        <f t="shared" si="3"/>
        <v>Long Haul</v>
      </c>
    </row>
    <row r="236" spans="1:10" ht="15" thickBot="1" x14ac:dyDescent="0.4">
      <c r="A236" s="96" t="s">
        <v>2043</v>
      </c>
      <c r="B236" s="96" t="s">
        <v>1325</v>
      </c>
      <c r="C236" s="106">
        <v>43714</v>
      </c>
      <c r="D236" s="96" t="s">
        <v>2102</v>
      </c>
      <c r="E236" s="96" t="s">
        <v>2101</v>
      </c>
      <c r="F236" s="97">
        <v>1332</v>
      </c>
      <c r="G236" s="98" t="s">
        <v>2046</v>
      </c>
      <c r="H236" s="96" t="s">
        <v>2047</v>
      </c>
      <c r="I236" s="99">
        <v>514.71</v>
      </c>
      <c r="J236" s="235" t="str">
        <f t="shared" si="3"/>
        <v>Medium Haul</v>
      </c>
    </row>
    <row r="237" spans="1:10" ht="15" thickBot="1" x14ac:dyDescent="0.4">
      <c r="A237" s="96" t="s">
        <v>2043</v>
      </c>
      <c r="B237" s="96" t="s">
        <v>1325</v>
      </c>
      <c r="C237" s="106">
        <v>43469</v>
      </c>
      <c r="D237" s="96" t="s">
        <v>2080</v>
      </c>
      <c r="E237" s="96" t="s">
        <v>2083</v>
      </c>
      <c r="F237" s="97">
        <v>4604</v>
      </c>
      <c r="G237" s="98" t="s">
        <v>2056</v>
      </c>
      <c r="H237" s="96" t="s">
        <v>2047</v>
      </c>
      <c r="I237" s="99">
        <v>1562.3</v>
      </c>
      <c r="J237" s="235" t="str">
        <f t="shared" si="3"/>
        <v>Long Haul</v>
      </c>
    </row>
    <row r="238" spans="1:10" ht="15" thickBot="1" x14ac:dyDescent="0.4">
      <c r="A238" s="96" t="s">
        <v>2043</v>
      </c>
      <c r="B238" s="96" t="s">
        <v>1325</v>
      </c>
      <c r="C238" s="106">
        <v>43474</v>
      </c>
      <c r="D238" s="96" t="s">
        <v>2083</v>
      </c>
      <c r="E238" s="96" t="s">
        <v>2080</v>
      </c>
      <c r="F238" s="97">
        <v>4604</v>
      </c>
      <c r="G238" s="98" t="s">
        <v>2056</v>
      </c>
      <c r="H238" s="96" t="s">
        <v>2047</v>
      </c>
      <c r="I238" s="99">
        <v>1562.3</v>
      </c>
      <c r="J238" s="235" t="str">
        <f t="shared" si="3"/>
        <v>Long Haul</v>
      </c>
    </row>
    <row r="239" spans="1:10" ht="15" thickBot="1" x14ac:dyDescent="0.4">
      <c r="A239" s="96" t="s">
        <v>2043</v>
      </c>
      <c r="B239" s="96" t="s">
        <v>1325</v>
      </c>
      <c r="C239" s="106">
        <v>43474</v>
      </c>
      <c r="D239" s="96" t="s">
        <v>2080</v>
      </c>
      <c r="E239" s="96" t="s">
        <v>2073</v>
      </c>
      <c r="F239" s="97">
        <v>3850</v>
      </c>
      <c r="G239" s="98" t="s">
        <v>2046</v>
      </c>
      <c r="H239" s="96" t="s">
        <v>2047</v>
      </c>
      <c r="I239" s="99">
        <v>1306.6199999999999</v>
      </c>
      <c r="J239" s="235" t="str">
        <f t="shared" si="3"/>
        <v>Long Haul</v>
      </c>
    </row>
    <row r="240" spans="1:10" ht="15" thickBot="1" x14ac:dyDescent="0.4">
      <c r="A240" s="96" t="s">
        <v>2043</v>
      </c>
      <c r="B240" s="96" t="s">
        <v>1325</v>
      </c>
      <c r="C240" s="106">
        <v>43513</v>
      </c>
      <c r="D240" s="96" t="s">
        <v>2048</v>
      </c>
      <c r="E240" s="96" t="s">
        <v>2053</v>
      </c>
      <c r="F240" s="97">
        <v>527</v>
      </c>
      <c r="G240" s="98" t="s">
        <v>2046</v>
      </c>
      <c r="H240" s="96" t="s">
        <v>2047</v>
      </c>
      <c r="I240" s="99">
        <v>332.43200000000002</v>
      </c>
      <c r="J240" s="235" t="str">
        <f t="shared" si="3"/>
        <v>Medium Haul</v>
      </c>
    </row>
    <row r="241" spans="1:10" ht="15" thickBot="1" x14ac:dyDescent="0.4">
      <c r="A241" s="96" t="s">
        <v>2043</v>
      </c>
      <c r="B241" s="96" t="s">
        <v>1325</v>
      </c>
      <c r="C241" s="106">
        <v>43528</v>
      </c>
      <c r="D241" s="96" t="s">
        <v>2053</v>
      </c>
      <c r="E241" s="96" t="s">
        <v>2048</v>
      </c>
      <c r="F241" s="97">
        <v>527</v>
      </c>
      <c r="G241" s="98" t="s">
        <v>2046</v>
      </c>
      <c r="H241" s="96" t="s">
        <v>2047</v>
      </c>
      <c r="I241" s="99">
        <v>332.43200000000002</v>
      </c>
      <c r="J241" s="235" t="str">
        <f t="shared" si="3"/>
        <v>Medium Haul</v>
      </c>
    </row>
    <row r="242" spans="1:10" ht="15" thickBot="1" x14ac:dyDescent="0.4">
      <c r="A242" s="96" t="s">
        <v>2043</v>
      </c>
      <c r="B242" s="96" t="s">
        <v>1325</v>
      </c>
      <c r="C242" s="106">
        <v>43610</v>
      </c>
      <c r="D242" s="96" t="s">
        <v>2053</v>
      </c>
      <c r="E242" s="96" t="s">
        <v>2079</v>
      </c>
      <c r="F242" s="97">
        <v>887</v>
      </c>
      <c r="G242" s="98" t="s">
        <v>2046</v>
      </c>
      <c r="H242" s="96" t="s">
        <v>2047</v>
      </c>
      <c r="I242" s="99">
        <v>342.495</v>
      </c>
      <c r="J242" s="235" t="str">
        <f t="shared" si="3"/>
        <v>Medium Haul</v>
      </c>
    </row>
    <row r="243" spans="1:10" ht="15" thickBot="1" x14ac:dyDescent="0.4">
      <c r="A243" s="96" t="s">
        <v>2043</v>
      </c>
      <c r="B243" s="96" t="s">
        <v>1325</v>
      </c>
      <c r="C243" s="106">
        <v>43619</v>
      </c>
      <c r="D243" s="96" t="s">
        <v>2079</v>
      </c>
      <c r="E243" s="96" t="s">
        <v>2057</v>
      </c>
      <c r="F243" s="97">
        <v>1450</v>
      </c>
      <c r="G243" s="98" t="s">
        <v>2056</v>
      </c>
      <c r="H243" s="96" t="s">
        <v>2047</v>
      </c>
      <c r="I243" s="99">
        <v>559.98900000000003</v>
      </c>
      <c r="J243" s="235" t="str">
        <f t="shared" si="3"/>
        <v>Medium Haul</v>
      </c>
    </row>
    <row r="244" spans="1:10" ht="15" thickBot="1" x14ac:dyDescent="0.4">
      <c r="A244" s="96" t="s">
        <v>2043</v>
      </c>
      <c r="B244" s="96" t="s">
        <v>1325</v>
      </c>
      <c r="C244" s="106">
        <v>43620</v>
      </c>
      <c r="D244" s="96" t="s">
        <v>2057</v>
      </c>
      <c r="E244" s="96" t="s">
        <v>2048</v>
      </c>
      <c r="F244" s="97">
        <v>133</v>
      </c>
      <c r="G244" s="98" t="s">
        <v>2046</v>
      </c>
      <c r="H244" s="96" t="s">
        <v>2047</v>
      </c>
      <c r="I244" s="99">
        <v>84.055999999999997</v>
      </c>
      <c r="J244" s="235" t="str">
        <f t="shared" si="3"/>
        <v>Short Haul</v>
      </c>
    </row>
    <row r="245" spans="1:10" ht="15" thickBot="1" x14ac:dyDescent="0.4">
      <c r="A245" s="96" t="s">
        <v>2043</v>
      </c>
      <c r="B245" s="96" t="s">
        <v>1325</v>
      </c>
      <c r="C245" s="106">
        <v>43629</v>
      </c>
      <c r="D245" s="96" t="s">
        <v>2048</v>
      </c>
      <c r="E245" s="96" t="s">
        <v>2053</v>
      </c>
      <c r="F245" s="97">
        <v>527</v>
      </c>
      <c r="G245" s="98" t="s">
        <v>2046</v>
      </c>
      <c r="H245" s="96" t="s">
        <v>2047</v>
      </c>
      <c r="I245" s="99">
        <v>332.43200000000002</v>
      </c>
      <c r="J245" s="235" t="str">
        <f t="shared" si="3"/>
        <v>Medium Haul</v>
      </c>
    </row>
    <row r="246" spans="1:10" ht="15" thickBot="1" x14ac:dyDescent="0.4">
      <c r="A246" s="96" t="s">
        <v>2043</v>
      </c>
      <c r="B246" s="96" t="s">
        <v>1325</v>
      </c>
      <c r="C246" s="106">
        <v>43710</v>
      </c>
      <c r="D246" s="96" t="s">
        <v>2101</v>
      </c>
      <c r="E246" s="96" t="s">
        <v>2102</v>
      </c>
      <c r="F246" s="97">
        <v>1332</v>
      </c>
      <c r="G246" s="98" t="s">
        <v>2056</v>
      </c>
      <c r="H246" s="96" t="s">
        <v>2051</v>
      </c>
      <c r="I246" s="99">
        <v>514.71</v>
      </c>
      <c r="J246" s="235" t="str">
        <f t="shared" si="3"/>
        <v>Medium Haul</v>
      </c>
    </row>
    <row r="247" spans="1:10" ht="15" thickBot="1" x14ac:dyDescent="0.4">
      <c r="A247" s="89"/>
      <c r="B247" s="89"/>
      <c r="C247" s="290"/>
      <c r="D247" s="290"/>
      <c r="E247" s="290"/>
      <c r="F247" s="290"/>
      <c r="G247" s="290"/>
      <c r="H247" s="290"/>
      <c r="I247" s="95">
        <v>11961.232</v>
      </c>
      <c r="J247" s="235" t="str">
        <f t="shared" si="3"/>
        <v/>
      </c>
    </row>
    <row r="248" spans="1:10" ht="15" thickBot="1" x14ac:dyDescent="0.4">
      <c r="A248" s="96" t="s">
        <v>2043</v>
      </c>
      <c r="B248" s="96" t="s">
        <v>1325</v>
      </c>
      <c r="C248" s="106">
        <v>43564</v>
      </c>
      <c r="D248" s="96" t="s">
        <v>2044</v>
      </c>
      <c r="E248" s="96" t="s">
        <v>2048</v>
      </c>
      <c r="F248" s="97">
        <v>153</v>
      </c>
      <c r="G248" s="98" t="s">
        <v>2046</v>
      </c>
      <c r="H248" s="96" t="s">
        <v>2047</v>
      </c>
      <c r="I248" s="99">
        <v>96.063999999999993</v>
      </c>
      <c r="J248" s="235" t="str">
        <f t="shared" si="3"/>
        <v>Short Haul</v>
      </c>
    </row>
    <row r="249" spans="1:10" ht="15" thickBot="1" x14ac:dyDescent="0.4">
      <c r="A249" s="96" t="s">
        <v>2043</v>
      </c>
      <c r="B249" s="96" t="s">
        <v>1325</v>
      </c>
      <c r="C249" s="106">
        <v>43564</v>
      </c>
      <c r="D249" s="96" t="s">
        <v>2103</v>
      </c>
      <c r="E249" s="96" t="s">
        <v>2044</v>
      </c>
      <c r="F249" s="97">
        <v>405</v>
      </c>
      <c r="G249" s="98" t="s">
        <v>2046</v>
      </c>
      <c r="H249" s="96" t="s">
        <v>2047</v>
      </c>
      <c r="I249" s="99">
        <v>255.96</v>
      </c>
      <c r="J249" s="235" t="str">
        <f t="shared" si="3"/>
        <v>Medium Haul</v>
      </c>
    </row>
    <row r="250" spans="1:10" ht="15" thickBot="1" x14ac:dyDescent="0.4">
      <c r="A250" s="96" t="s">
        <v>2043</v>
      </c>
      <c r="B250" s="96" t="s">
        <v>1325</v>
      </c>
      <c r="C250" s="106">
        <v>43566</v>
      </c>
      <c r="D250" s="96" t="s">
        <v>2044</v>
      </c>
      <c r="E250" s="96" t="s">
        <v>2103</v>
      </c>
      <c r="F250" s="97">
        <v>405</v>
      </c>
      <c r="G250" s="98" t="s">
        <v>2046</v>
      </c>
      <c r="H250" s="96" t="s">
        <v>2047</v>
      </c>
      <c r="I250" s="99">
        <v>255.96</v>
      </c>
      <c r="J250" s="235" t="str">
        <f t="shared" si="3"/>
        <v>Medium Haul</v>
      </c>
    </row>
    <row r="251" spans="1:10" ht="15" thickBot="1" x14ac:dyDescent="0.4">
      <c r="A251" s="96" t="s">
        <v>2043</v>
      </c>
      <c r="B251" s="96" t="s">
        <v>1325</v>
      </c>
      <c r="C251" s="106">
        <v>43566</v>
      </c>
      <c r="D251" s="96" t="s">
        <v>2048</v>
      </c>
      <c r="E251" s="96" t="s">
        <v>2044</v>
      </c>
      <c r="F251" s="97">
        <v>153</v>
      </c>
      <c r="G251" s="98" t="s">
        <v>2046</v>
      </c>
      <c r="H251" s="96" t="s">
        <v>2047</v>
      </c>
      <c r="I251" s="99">
        <v>96.063999999999993</v>
      </c>
      <c r="J251" s="235" t="str">
        <f t="shared" si="3"/>
        <v>Short Haul</v>
      </c>
    </row>
    <row r="252" spans="1:10" ht="15" thickBot="1" x14ac:dyDescent="0.4">
      <c r="A252" s="89"/>
      <c r="B252" s="89"/>
      <c r="C252" s="290"/>
      <c r="D252" s="290"/>
      <c r="E252" s="290"/>
      <c r="F252" s="290"/>
      <c r="G252" s="290"/>
      <c r="H252" s="290"/>
      <c r="I252" s="95">
        <v>704.048</v>
      </c>
      <c r="J252" s="235" t="str">
        <f t="shared" si="3"/>
        <v/>
      </c>
    </row>
    <row r="253" spans="1:10" ht="15" thickBot="1" x14ac:dyDescent="0.4">
      <c r="A253" s="96" t="s">
        <v>2043</v>
      </c>
      <c r="B253" s="96" t="s">
        <v>1512</v>
      </c>
      <c r="C253" s="106">
        <v>43674</v>
      </c>
      <c r="D253" s="96" t="s">
        <v>2045</v>
      </c>
      <c r="E253" s="96" t="s">
        <v>2044</v>
      </c>
      <c r="F253" s="97">
        <v>280</v>
      </c>
      <c r="G253" s="98" t="s">
        <v>2046</v>
      </c>
      <c r="H253" s="96" t="s">
        <v>2047</v>
      </c>
      <c r="I253" s="99">
        <v>176.328</v>
      </c>
      <c r="J253" s="235" t="str">
        <f t="shared" si="3"/>
        <v>Short Haul</v>
      </c>
    </row>
    <row r="254" spans="1:10" ht="15" thickBot="1" x14ac:dyDescent="0.4">
      <c r="A254" s="96" t="s">
        <v>2043</v>
      </c>
      <c r="B254" s="96" t="s">
        <v>1512</v>
      </c>
      <c r="C254" s="106">
        <v>43674</v>
      </c>
      <c r="D254" s="96" t="s">
        <v>2044</v>
      </c>
      <c r="E254" s="96" t="s">
        <v>2048</v>
      </c>
      <c r="F254" s="97">
        <v>153</v>
      </c>
      <c r="G254" s="98" t="s">
        <v>2046</v>
      </c>
      <c r="H254" s="96" t="s">
        <v>2047</v>
      </c>
      <c r="I254" s="99">
        <v>96.063999999999993</v>
      </c>
      <c r="J254" s="235" t="str">
        <f t="shared" si="3"/>
        <v>Short Haul</v>
      </c>
    </row>
    <row r="255" spans="1:10" ht="15" thickBot="1" x14ac:dyDescent="0.4">
      <c r="A255" s="96" t="s">
        <v>2043</v>
      </c>
      <c r="B255" s="96" t="s">
        <v>1512</v>
      </c>
      <c r="C255" s="106">
        <v>43646</v>
      </c>
      <c r="D255" s="96" t="s">
        <v>2044</v>
      </c>
      <c r="E255" s="96" t="s">
        <v>2045</v>
      </c>
      <c r="F255" s="97">
        <v>280</v>
      </c>
      <c r="G255" s="98" t="s">
        <v>2046</v>
      </c>
      <c r="H255" s="96" t="s">
        <v>2047</v>
      </c>
      <c r="I255" s="99">
        <v>176.328</v>
      </c>
      <c r="J255" s="235" t="str">
        <f t="shared" si="3"/>
        <v>Short Haul</v>
      </c>
    </row>
    <row r="256" spans="1:10" ht="15" thickBot="1" x14ac:dyDescent="0.4">
      <c r="A256" s="96" t="s">
        <v>2043</v>
      </c>
      <c r="B256" s="96" t="s">
        <v>1512</v>
      </c>
      <c r="C256" s="106">
        <v>43646</v>
      </c>
      <c r="D256" s="96" t="s">
        <v>2048</v>
      </c>
      <c r="E256" s="96" t="s">
        <v>2044</v>
      </c>
      <c r="F256" s="97">
        <v>153</v>
      </c>
      <c r="G256" s="98" t="s">
        <v>2046</v>
      </c>
      <c r="H256" s="96" t="s">
        <v>2047</v>
      </c>
      <c r="I256" s="99">
        <v>96.063999999999993</v>
      </c>
      <c r="J256" s="235" t="str">
        <f t="shared" si="3"/>
        <v>Short Haul</v>
      </c>
    </row>
    <row r="257" spans="1:10" ht="15" thickBot="1" x14ac:dyDescent="0.4">
      <c r="A257" s="96" t="s">
        <v>2043</v>
      </c>
      <c r="B257" s="96" t="s">
        <v>1512</v>
      </c>
      <c r="C257" s="106">
        <v>43736</v>
      </c>
      <c r="D257" s="96" t="s">
        <v>2045</v>
      </c>
      <c r="E257" s="96" t="s">
        <v>2044</v>
      </c>
      <c r="F257" s="97">
        <v>280</v>
      </c>
      <c r="G257" s="98" t="s">
        <v>2046</v>
      </c>
      <c r="H257" s="96" t="s">
        <v>2047</v>
      </c>
      <c r="I257" s="99">
        <v>176.328</v>
      </c>
      <c r="J257" s="235" t="str">
        <f t="shared" si="3"/>
        <v>Short Haul</v>
      </c>
    </row>
    <row r="258" spans="1:10" ht="15" thickBot="1" x14ac:dyDescent="0.4">
      <c r="A258" s="96" t="s">
        <v>2043</v>
      </c>
      <c r="B258" s="96" t="s">
        <v>1512</v>
      </c>
      <c r="C258" s="106">
        <v>43736</v>
      </c>
      <c r="D258" s="96" t="s">
        <v>2044</v>
      </c>
      <c r="E258" s="96" t="s">
        <v>2048</v>
      </c>
      <c r="F258" s="97">
        <v>153</v>
      </c>
      <c r="G258" s="98" t="s">
        <v>2046</v>
      </c>
      <c r="H258" s="96" t="s">
        <v>2047</v>
      </c>
      <c r="I258" s="99">
        <v>96.063999999999993</v>
      </c>
      <c r="J258" s="235" t="str">
        <f t="shared" si="3"/>
        <v>Short Haul</v>
      </c>
    </row>
    <row r="259" spans="1:10" ht="15" thickBot="1" x14ac:dyDescent="0.4">
      <c r="A259" s="89"/>
      <c r="B259" s="89"/>
      <c r="C259" s="290"/>
      <c r="D259" s="290"/>
      <c r="E259" s="290"/>
      <c r="F259" s="290"/>
      <c r="G259" s="290"/>
      <c r="H259" s="290"/>
      <c r="I259" s="95">
        <v>817.17600000000004</v>
      </c>
      <c r="J259" s="235" t="str">
        <f t="shared" si="3"/>
        <v/>
      </c>
    </row>
    <row r="260" spans="1:10" ht="15" thickBot="1" x14ac:dyDescent="0.4">
      <c r="A260" s="96" t="s">
        <v>2043</v>
      </c>
      <c r="B260" s="96" t="s">
        <v>1536</v>
      </c>
      <c r="C260" s="106">
        <v>43478</v>
      </c>
      <c r="D260" s="96" t="s">
        <v>2053</v>
      </c>
      <c r="E260" s="96" t="s">
        <v>2079</v>
      </c>
      <c r="F260" s="97">
        <v>887</v>
      </c>
      <c r="G260" s="98" t="s">
        <v>2046</v>
      </c>
      <c r="H260" s="96" t="s">
        <v>2047</v>
      </c>
      <c r="I260" s="99">
        <v>342.495</v>
      </c>
      <c r="J260" s="235" t="str">
        <f t="shared" si="3"/>
        <v>Medium Haul</v>
      </c>
    </row>
    <row r="261" spans="1:10" ht="15" thickBot="1" x14ac:dyDescent="0.4">
      <c r="A261" s="96" t="s">
        <v>2043</v>
      </c>
      <c r="B261" s="96" t="s">
        <v>1536</v>
      </c>
      <c r="C261" s="106">
        <v>43478</v>
      </c>
      <c r="D261" s="96" t="s">
        <v>2048</v>
      </c>
      <c r="E261" s="96" t="s">
        <v>2053</v>
      </c>
      <c r="F261" s="97">
        <v>527</v>
      </c>
      <c r="G261" s="98" t="s">
        <v>2046</v>
      </c>
      <c r="H261" s="96" t="s">
        <v>2047</v>
      </c>
      <c r="I261" s="99">
        <v>332.43200000000002</v>
      </c>
      <c r="J261" s="235" t="str">
        <f t="shared" si="3"/>
        <v>Medium Haul</v>
      </c>
    </row>
    <row r="262" spans="1:10" ht="15" thickBot="1" x14ac:dyDescent="0.4">
      <c r="A262" s="96" t="s">
        <v>2043</v>
      </c>
      <c r="B262" s="96" t="s">
        <v>1536</v>
      </c>
      <c r="C262" s="106">
        <v>43513</v>
      </c>
      <c r="D262" s="96" t="s">
        <v>2053</v>
      </c>
      <c r="E262" s="96" t="s">
        <v>2054</v>
      </c>
      <c r="F262" s="97">
        <v>1844</v>
      </c>
      <c r="G262" s="98" t="s">
        <v>2046</v>
      </c>
      <c r="H262" s="96" t="s">
        <v>2047</v>
      </c>
      <c r="I262" s="99">
        <v>712.46699999999998</v>
      </c>
      <c r="J262" s="235" t="str">
        <f t="shared" si="3"/>
        <v>Medium Haul</v>
      </c>
    </row>
    <row r="263" spans="1:10" ht="15" thickBot="1" x14ac:dyDescent="0.4">
      <c r="A263" s="96" t="s">
        <v>2043</v>
      </c>
      <c r="B263" s="96" t="s">
        <v>1536</v>
      </c>
      <c r="C263" s="106">
        <v>43513</v>
      </c>
      <c r="D263" s="96" t="s">
        <v>2048</v>
      </c>
      <c r="E263" s="96" t="s">
        <v>2053</v>
      </c>
      <c r="F263" s="97">
        <v>527</v>
      </c>
      <c r="G263" s="98" t="s">
        <v>2046</v>
      </c>
      <c r="H263" s="96" t="s">
        <v>2047</v>
      </c>
      <c r="I263" s="99">
        <v>332.43200000000002</v>
      </c>
      <c r="J263" s="235" t="str">
        <f t="shared" si="3"/>
        <v>Medium Haul</v>
      </c>
    </row>
    <row r="264" spans="1:10" ht="15" thickBot="1" x14ac:dyDescent="0.4">
      <c r="A264" s="96" t="s">
        <v>2043</v>
      </c>
      <c r="B264" s="96" t="s">
        <v>1536</v>
      </c>
      <c r="C264" s="106">
        <v>43516</v>
      </c>
      <c r="D264" s="96" t="s">
        <v>2054</v>
      </c>
      <c r="E264" s="96" t="s">
        <v>2057</v>
      </c>
      <c r="F264" s="97">
        <v>2416</v>
      </c>
      <c r="G264" s="98" t="s">
        <v>2056</v>
      </c>
      <c r="H264" s="96" t="s">
        <v>2047</v>
      </c>
      <c r="I264" s="99">
        <v>820.08</v>
      </c>
      <c r="J264" s="235" t="str">
        <f t="shared" ref="J264:J327" si="4">IF(ISBLANK(F264),"",IF(F264&gt;$O$9,$N$9,IF(F264&gt;$O$8, $N$8,$N$7)))</f>
        <v>Long Haul</v>
      </c>
    </row>
    <row r="265" spans="1:10" ht="15" thickBot="1" x14ac:dyDescent="0.4">
      <c r="A265" s="96" t="s">
        <v>2043</v>
      </c>
      <c r="B265" s="96" t="s">
        <v>1536</v>
      </c>
      <c r="C265" s="106">
        <v>43517</v>
      </c>
      <c r="D265" s="96" t="s">
        <v>2057</v>
      </c>
      <c r="E265" s="96" t="s">
        <v>2048</v>
      </c>
      <c r="F265" s="97">
        <v>133</v>
      </c>
      <c r="G265" s="98" t="s">
        <v>2046</v>
      </c>
      <c r="H265" s="96" t="s">
        <v>2047</v>
      </c>
      <c r="I265" s="99">
        <v>84.055999999999997</v>
      </c>
      <c r="J265" s="235" t="str">
        <f t="shared" si="4"/>
        <v>Short Haul</v>
      </c>
    </row>
    <row r="266" spans="1:10" ht="15" thickBot="1" x14ac:dyDescent="0.4">
      <c r="A266" s="96" t="s">
        <v>2043</v>
      </c>
      <c r="B266" s="96" t="s">
        <v>1536</v>
      </c>
      <c r="C266" s="106">
        <v>43483</v>
      </c>
      <c r="D266" s="96" t="s">
        <v>2079</v>
      </c>
      <c r="E266" s="96" t="s">
        <v>2057</v>
      </c>
      <c r="F266" s="97">
        <v>1450</v>
      </c>
      <c r="G266" s="98" t="s">
        <v>2056</v>
      </c>
      <c r="H266" s="96" t="s">
        <v>2047</v>
      </c>
      <c r="I266" s="99">
        <v>559.98900000000003</v>
      </c>
      <c r="J266" s="235" t="str">
        <f t="shared" si="4"/>
        <v>Medium Haul</v>
      </c>
    </row>
    <row r="267" spans="1:10" ht="15" thickBot="1" x14ac:dyDescent="0.4">
      <c r="A267" s="96" t="s">
        <v>2043</v>
      </c>
      <c r="B267" s="96" t="s">
        <v>1536</v>
      </c>
      <c r="C267" s="106">
        <v>43484</v>
      </c>
      <c r="D267" s="96" t="s">
        <v>2057</v>
      </c>
      <c r="E267" s="96" t="s">
        <v>2048</v>
      </c>
      <c r="F267" s="97">
        <v>133</v>
      </c>
      <c r="G267" s="98" t="s">
        <v>2046</v>
      </c>
      <c r="H267" s="96" t="s">
        <v>2047</v>
      </c>
      <c r="I267" s="99">
        <v>84.055999999999997</v>
      </c>
      <c r="J267" s="235" t="str">
        <f t="shared" si="4"/>
        <v>Short Haul</v>
      </c>
    </row>
    <row r="268" spans="1:10" ht="15" thickBot="1" x14ac:dyDescent="0.4">
      <c r="A268" s="89"/>
      <c r="B268" s="89"/>
      <c r="C268" s="290"/>
      <c r="D268" s="290"/>
      <c r="E268" s="290"/>
      <c r="F268" s="290"/>
      <c r="G268" s="290"/>
      <c r="H268" s="290"/>
      <c r="I268" s="95">
        <v>3268.0070000000001</v>
      </c>
      <c r="J268" s="235" t="str">
        <f t="shared" si="4"/>
        <v/>
      </c>
    </row>
    <row r="269" spans="1:10" ht="15" thickBot="1" x14ac:dyDescent="0.4">
      <c r="A269" s="96" t="s">
        <v>2043</v>
      </c>
      <c r="B269" s="96" t="s">
        <v>1227</v>
      </c>
      <c r="C269" s="106">
        <v>43674</v>
      </c>
      <c r="D269" s="96" t="s">
        <v>2104</v>
      </c>
      <c r="E269" s="96" t="s">
        <v>2053</v>
      </c>
      <c r="F269" s="97">
        <v>6570</v>
      </c>
      <c r="G269" s="98" t="s">
        <v>2046</v>
      </c>
      <c r="H269" s="96" t="s">
        <v>2047</v>
      </c>
      <c r="I269" s="99">
        <v>2229.7199999999998</v>
      </c>
      <c r="J269" s="235" t="str">
        <f t="shared" si="4"/>
        <v>Long Haul</v>
      </c>
    </row>
    <row r="270" spans="1:10" ht="15" thickBot="1" x14ac:dyDescent="0.4">
      <c r="A270" s="96" t="s">
        <v>2043</v>
      </c>
      <c r="B270" s="96" t="s">
        <v>1227</v>
      </c>
      <c r="C270" s="106">
        <v>43679</v>
      </c>
      <c r="D270" s="96" t="s">
        <v>2079</v>
      </c>
      <c r="E270" s="96" t="s">
        <v>2054</v>
      </c>
      <c r="F270" s="97">
        <v>966</v>
      </c>
      <c r="G270" s="98" t="s">
        <v>2046</v>
      </c>
      <c r="H270" s="96" t="s">
        <v>2047</v>
      </c>
      <c r="I270" s="99">
        <v>373.45499999999998</v>
      </c>
      <c r="J270" s="235" t="str">
        <f t="shared" si="4"/>
        <v>Medium Haul</v>
      </c>
    </row>
    <row r="271" spans="1:10" ht="15" thickBot="1" x14ac:dyDescent="0.4">
      <c r="A271" s="96" t="s">
        <v>2043</v>
      </c>
      <c r="B271" s="96" t="s">
        <v>1227</v>
      </c>
      <c r="C271" s="106">
        <v>43679</v>
      </c>
      <c r="D271" s="96" t="s">
        <v>2054</v>
      </c>
      <c r="E271" s="96" t="s">
        <v>2104</v>
      </c>
      <c r="F271" s="97">
        <v>5905</v>
      </c>
      <c r="G271" s="98" t="s">
        <v>2056</v>
      </c>
      <c r="H271" s="96" t="s">
        <v>2047</v>
      </c>
      <c r="I271" s="99">
        <v>2003.96</v>
      </c>
      <c r="J271" s="235" t="str">
        <f t="shared" si="4"/>
        <v>Long Haul</v>
      </c>
    </row>
    <row r="272" spans="1:10" ht="15" thickBot="1" x14ac:dyDescent="0.4">
      <c r="A272" s="96" t="s">
        <v>2043</v>
      </c>
      <c r="B272" s="96" t="s">
        <v>1227</v>
      </c>
      <c r="C272" s="106">
        <v>43674</v>
      </c>
      <c r="D272" s="96" t="s">
        <v>2053</v>
      </c>
      <c r="E272" s="96" t="s">
        <v>2079</v>
      </c>
      <c r="F272" s="97">
        <v>887</v>
      </c>
      <c r="G272" s="98" t="s">
        <v>2046</v>
      </c>
      <c r="H272" s="96" t="s">
        <v>2047</v>
      </c>
      <c r="I272" s="99">
        <v>342.495</v>
      </c>
      <c r="J272" s="235" t="str">
        <f t="shared" si="4"/>
        <v>Medium Haul</v>
      </c>
    </row>
    <row r="273" spans="1:10" ht="15" thickBot="1" x14ac:dyDescent="0.4">
      <c r="A273" s="89"/>
      <c r="B273" s="89"/>
      <c r="C273" s="290"/>
      <c r="D273" s="290"/>
      <c r="E273" s="290"/>
      <c r="F273" s="290"/>
      <c r="G273" s="290"/>
      <c r="H273" s="290"/>
      <c r="I273" s="95">
        <v>4949.63</v>
      </c>
      <c r="J273" s="235" t="str">
        <f t="shared" si="4"/>
        <v/>
      </c>
    </row>
    <row r="274" spans="1:10" ht="15" thickBot="1" x14ac:dyDescent="0.4">
      <c r="A274" s="96" t="s">
        <v>2043</v>
      </c>
      <c r="B274" s="96" t="s">
        <v>1393</v>
      </c>
      <c r="C274" s="106">
        <v>43759</v>
      </c>
      <c r="D274" s="96" t="s">
        <v>2057</v>
      </c>
      <c r="E274" s="96" t="s">
        <v>2048</v>
      </c>
      <c r="F274" s="97">
        <v>133</v>
      </c>
      <c r="G274" s="98" t="s">
        <v>2046</v>
      </c>
      <c r="H274" s="96" t="s">
        <v>2047</v>
      </c>
      <c r="I274" s="99">
        <v>84.055999999999997</v>
      </c>
      <c r="J274" s="235" t="str">
        <f t="shared" si="4"/>
        <v>Short Haul</v>
      </c>
    </row>
    <row r="275" spans="1:10" ht="15" thickBot="1" x14ac:dyDescent="0.4">
      <c r="A275" s="96" t="s">
        <v>2043</v>
      </c>
      <c r="B275" s="96" t="s">
        <v>1393</v>
      </c>
      <c r="C275" s="106">
        <v>43759</v>
      </c>
      <c r="D275" s="96" t="s">
        <v>2105</v>
      </c>
      <c r="E275" s="96" t="s">
        <v>2057</v>
      </c>
      <c r="F275" s="97">
        <v>4150</v>
      </c>
      <c r="G275" s="98" t="s">
        <v>2056</v>
      </c>
      <c r="H275" s="96" t="s">
        <v>2047</v>
      </c>
      <c r="I275" s="99">
        <v>1408.62</v>
      </c>
      <c r="J275" s="235" t="str">
        <f t="shared" si="4"/>
        <v>Long Haul</v>
      </c>
    </row>
    <row r="276" spans="1:10" ht="15" thickBot="1" x14ac:dyDescent="0.4">
      <c r="A276" s="96" t="s">
        <v>2043</v>
      </c>
      <c r="B276" s="96" t="s">
        <v>1393</v>
      </c>
      <c r="C276" s="106">
        <v>43764</v>
      </c>
      <c r="D276" s="96" t="s">
        <v>2048</v>
      </c>
      <c r="E276" s="96" t="s">
        <v>2057</v>
      </c>
      <c r="F276" s="97">
        <v>133</v>
      </c>
      <c r="G276" s="98" t="s">
        <v>2046</v>
      </c>
      <c r="H276" s="96" t="s">
        <v>2047</v>
      </c>
      <c r="I276" s="99">
        <v>84.055999999999997</v>
      </c>
      <c r="J276" s="235" t="str">
        <f t="shared" si="4"/>
        <v>Short Haul</v>
      </c>
    </row>
    <row r="277" spans="1:10" ht="15" thickBot="1" x14ac:dyDescent="0.4">
      <c r="A277" s="96" t="s">
        <v>2043</v>
      </c>
      <c r="B277" s="96" t="s">
        <v>1393</v>
      </c>
      <c r="C277" s="106">
        <v>43764</v>
      </c>
      <c r="D277" s="96" t="s">
        <v>2057</v>
      </c>
      <c r="E277" s="96" t="s">
        <v>2105</v>
      </c>
      <c r="F277" s="97">
        <v>4150</v>
      </c>
      <c r="G277" s="98" t="s">
        <v>2056</v>
      </c>
      <c r="H277" s="96" t="s">
        <v>2047</v>
      </c>
      <c r="I277" s="99">
        <v>1408.62</v>
      </c>
      <c r="J277" s="235" t="str">
        <f t="shared" si="4"/>
        <v>Long Haul</v>
      </c>
    </row>
    <row r="278" spans="1:10" ht="15" thickBot="1" x14ac:dyDescent="0.4">
      <c r="A278" s="89"/>
      <c r="B278" s="89"/>
      <c r="C278" s="290"/>
      <c r="D278" s="290"/>
      <c r="E278" s="290"/>
      <c r="F278" s="290"/>
      <c r="G278" s="290"/>
      <c r="H278" s="290"/>
      <c r="I278" s="95">
        <v>2985.3519999999999</v>
      </c>
      <c r="J278" s="235" t="str">
        <f t="shared" si="4"/>
        <v/>
      </c>
    </row>
    <row r="279" spans="1:10" ht="15" thickBot="1" x14ac:dyDescent="0.4">
      <c r="A279" s="96" t="s">
        <v>2043</v>
      </c>
      <c r="B279" s="96" t="s">
        <v>1393</v>
      </c>
      <c r="C279" s="106">
        <v>43623</v>
      </c>
      <c r="D279" s="96" t="s">
        <v>2044</v>
      </c>
      <c r="E279" s="96" t="s">
        <v>2106</v>
      </c>
      <c r="F279" s="97">
        <v>1472</v>
      </c>
      <c r="G279" s="98" t="s">
        <v>2046</v>
      </c>
      <c r="H279" s="96" t="s">
        <v>2047</v>
      </c>
      <c r="I279" s="99">
        <v>568.89</v>
      </c>
      <c r="J279" s="235" t="str">
        <f t="shared" si="4"/>
        <v>Medium Haul</v>
      </c>
    </row>
    <row r="280" spans="1:10" ht="15" thickBot="1" x14ac:dyDescent="0.4">
      <c r="A280" s="96" t="s">
        <v>2043</v>
      </c>
      <c r="B280" s="96" t="s">
        <v>1393</v>
      </c>
      <c r="C280" s="106">
        <v>43623</v>
      </c>
      <c r="D280" s="96" t="s">
        <v>2048</v>
      </c>
      <c r="E280" s="96" t="s">
        <v>2044</v>
      </c>
      <c r="F280" s="97">
        <v>153</v>
      </c>
      <c r="G280" s="98" t="s">
        <v>2046</v>
      </c>
      <c r="H280" s="96" t="s">
        <v>2047</v>
      </c>
      <c r="I280" s="99">
        <v>96.063999999999993</v>
      </c>
      <c r="J280" s="235" t="str">
        <f t="shared" si="4"/>
        <v>Short Haul</v>
      </c>
    </row>
    <row r="281" spans="1:10" ht="15" thickBot="1" x14ac:dyDescent="0.4">
      <c r="A281" s="96" t="s">
        <v>2043</v>
      </c>
      <c r="B281" s="96" t="s">
        <v>1393</v>
      </c>
      <c r="C281" s="106">
        <v>43627</v>
      </c>
      <c r="D281" s="96" t="s">
        <v>2106</v>
      </c>
      <c r="E281" s="96" t="s">
        <v>2044</v>
      </c>
      <c r="F281" s="97">
        <v>1472</v>
      </c>
      <c r="G281" s="98" t="s">
        <v>2056</v>
      </c>
      <c r="H281" s="96" t="s">
        <v>2047</v>
      </c>
      <c r="I281" s="99">
        <v>568.89</v>
      </c>
      <c r="J281" s="235" t="str">
        <f t="shared" si="4"/>
        <v>Medium Haul</v>
      </c>
    </row>
    <row r="282" spans="1:10" ht="15" thickBot="1" x14ac:dyDescent="0.4">
      <c r="A282" s="96" t="s">
        <v>2043</v>
      </c>
      <c r="B282" s="96" t="s">
        <v>1393</v>
      </c>
      <c r="C282" s="106">
        <v>43627</v>
      </c>
      <c r="D282" s="96" t="s">
        <v>2044</v>
      </c>
      <c r="E282" s="96" t="s">
        <v>2048</v>
      </c>
      <c r="F282" s="97">
        <v>153</v>
      </c>
      <c r="G282" s="98" t="s">
        <v>2046</v>
      </c>
      <c r="H282" s="96" t="s">
        <v>2047</v>
      </c>
      <c r="I282" s="99">
        <v>96.063999999999993</v>
      </c>
      <c r="J282" s="235" t="str">
        <f t="shared" si="4"/>
        <v>Short Haul</v>
      </c>
    </row>
    <row r="283" spans="1:10" ht="15" thickBot="1" x14ac:dyDescent="0.4">
      <c r="A283" s="89"/>
      <c r="B283" s="89"/>
      <c r="C283" s="290"/>
      <c r="D283" s="290"/>
      <c r="E283" s="290"/>
      <c r="F283" s="290"/>
      <c r="G283" s="290"/>
      <c r="H283" s="290"/>
      <c r="I283" s="95">
        <v>1329.9079999999999</v>
      </c>
      <c r="J283" s="235" t="str">
        <f t="shared" si="4"/>
        <v/>
      </c>
    </row>
    <row r="284" spans="1:10" ht="15" thickBot="1" x14ac:dyDescent="0.4">
      <c r="A284" s="96" t="s">
        <v>2043</v>
      </c>
      <c r="B284" s="96" t="s">
        <v>1393</v>
      </c>
      <c r="C284" s="106">
        <v>43713</v>
      </c>
      <c r="D284" s="96" t="s">
        <v>2107</v>
      </c>
      <c r="E284" s="96" t="s">
        <v>2108</v>
      </c>
      <c r="F284" s="97">
        <v>667</v>
      </c>
      <c r="G284" s="98" t="s">
        <v>2046</v>
      </c>
      <c r="H284" s="96" t="s">
        <v>2047</v>
      </c>
      <c r="I284" s="99">
        <v>257.74200000000002</v>
      </c>
      <c r="J284" s="235" t="str">
        <f t="shared" si="4"/>
        <v>Medium Haul</v>
      </c>
    </row>
    <row r="285" spans="1:10" ht="15" thickBot="1" x14ac:dyDescent="0.4">
      <c r="A285" s="96" t="s">
        <v>2043</v>
      </c>
      <c r="B285" s="96" t="s">
        <v>1393</v>
      </c>
      <c r="C285" s="106">
        <v>43715</v>
      </c>
      <c r="D285" s="96" t="s">
        <v>2108</v>
      </c>
      <c r="E285" s="96" t="s">
        <v>2107</v>
      </c>
      <c r="F285" s="97">
        <v>667</v>
      </c>
      <c r="G285" s="98" t="s">
        <v>2046</v>
      </c>
      <c r="H285" s="96" t="s">
        <v>2047</v>
      </c>
      <c r="I285" s="99">
        <v>257.74200000000002</v>
      </c>
      <c r="J285" s="235" t="str">
        <f t="shared" si="4"/>
        <v>Medium Haul</v>
      </c>
    </row>
    <row r="286" spans="1:10" ht="15" thickBot="1" x14ac:dyDescent="0.4">
      <c r="A286" s="96" t="s">
        <v>2043</v>
      </c>
      <c r="B286" s="96" t="s">
        <v>1393</v>
      </c>
      <c r="C286" s="106">
        <v>43712</v>
      </c>
      <c r="D286" s="96" t="s">
        <v>2044</v>
      </c>
      <c r="E286" s="96" t="s">
        <v>2107</v>
      </c>
      <c r="F286" s="97">
        <v>3267</v>
      </c>
      <c r="G286" s="98" t="s">
        <v>2056</v>
      </c>
      <c r="H286" s="96" t="s">
        <v>2047</v>
      </c>
      <c r="I286" s="99">
        <v>1108.74</v>
      </c>
      <c r="J286" s="235" t="str">
        <f t="shared" si="4"/>
        <v>Long Haul</v>
      </c>
    </row>
    <row r="287" spans="1:10" ht="15" thickBot="1" x14ac:dyDescent="0.4">
      <c r="A287" s="96" t="s">
        <v>2043</v>
      </c>
      <c r="B287" s="96" t="s">
        <v>1393</v>
      </c>
      <c r="C287" s="106">
        <v>43715</v>
      </c>
      <c r="D287" s="96" t="s">
        <v>2107</v>
      </c>
      <c r="E287" s="96" t="s">
        <v>2044</v>
      </c>
      <c r="F287" s="97">
        <v>3267</v>
      </c>
      <c r="G287" s="98" t="s">
        <v>2046</v>
      </c>
      <c r="H287" s="96" t="s">
        <v>2047</v>
      </c>
      <c r="I287" s="99">
        <v>1108.74</v>
      </c>
      <c r="J287" s="235" t="str">
        <f t="shared" si="4"/>
        <v>Long Haul</v>
      </c>
    </row>
    <row r="288" spans="1:10" ht="15" thickBot="1" x14ac:dyDescent="0.4">
      <c r="A288" s="89"/>
      <c r="B288" s="89"/>
      <c r="C288" s="290"/>
      <c r="D288" s="290"/>
      <c r="E288" s="290"/>
      <c r="F288" s="290"/>
      <c r="G288" s="290"/>
      <c r="H288" s="290"/>
      <c r="I288" s="95">
        <v>2732.9639999999999</v>
      </c>
      <c r="J288" s="235" t="str">
        <f t="shared" si="4"/>
        <v/>
      </c>
    </row>
    <row r="289" spans="1:10" ht="15" thickBot="1" x14ac:dyDescent="0.4">
      <c r="A289" s="96" t="s">
        <v>2043</v>
      </c>
      <c r="B289" s="96" t="s">
        <v>1393</v>
      </c>
      <c r="C289" s="106">
        <v>43500</v>
      </c>
      <c r="D289" s="96" t="s">
        <v>2053</v>
      </c>
      <c r="E289" s="96" t="s">
        <v>2109</v>
      </c>
      <c r="F289" s="97">
        <v>839</v>
      </c>
      <c r="G289" s="98" t="s">
        <v>2046</v>
      </c>
      <c r="H289" s="96" t="s">
        <v>2047</v>
      </c>
      <c r="I289" s="99">
        <v>323.91899999999998</v>
      </c>
      <c r="J289" s="235" t="str">
        <f t="shared" si="4"/>
        <v>Medium Haul</v>
      </c>
    </row>
    <row r="290" spans="1:10" ht="15" thickBot="1" x14ac:dyDescent="0.4">
      <c r="A290" s="96" t="s">
        <v>2043</v>
      </c>
      <c r="B290" s="96" t="s">
        <v>1393</v>
      </c>
      <c r="C290" s="106">
        <v>43500</v>
      </c>
      <c r="D290" s="96" t="s">
        <v>2048</v>
      </c>
      <c r="E290" s="96" t="s">
        <v>2053</v>
      </c>
      <c r="F290" s="97">
        <v>527</v>
      </c>
      <c r="G290" s="98" t="s">
        <v>2046</v>
      </c>
      <c r="H290" s="96" t="s">
        <v>2047</v>
      </c>
      <c r="I290" s="99">
        <v>332.43200000000002</v>
      </c>
      <c r="J290" s="235" t="str">
        <f t="shared" si="4"/>
        <v>Medium Haul</v>
      </c>
    </row>
    <row r="291" spans="1:10" ht="15" thickBot="1" x14ac:dyDescent="0.4">
      <c r="A291" s="96" t="s">
        <v>2043</v>
      </c>
      <c r="B291" s="96" t="s">
        <v>1393</v>
      </c>
      <c r="C291" s="106">
        <v>43666</v>
      </c>
      <c r="D291" s="96" t="s">
        <v>2044</v>
      </c>
      <c r="E291" s="96" t="s">
        <v>2107</v>
      </c>
      <c r="F291" s="97">
        <v>3267</v>
      </c>
      <c r="G291" s="98" t="s">
        <v>2056</v>
      </c>
      <c r="H291" s="96" t="s">
        <v>2047</v>
      </c>
      <c r="I291" s="99">
        <v>1108.74</v>
      </c>
      <c r="J291" s="235" t="str">
        <f t="shared" si="4"/>
        <v>Long Haul</v>
      </c>
    </row>
    <row r="292" spans="1:10" ht="15" thickBot="1" x14ac:dyDescent="0.4">
      <c r="A292" s="96" t="s">
        <v>2043</v>
      </c>
      <c r="B292" s="96" t="s">
        <v>1393</v>
      </c>
      <c r="C292" s="106">
        <v>43667</v>
      </c>
      <c r="D292" s="96" t="s">
        <v>2107</v>
      </c>
      <c r="E292" s="96" t="s">
        <v>2110</v>
      </c>
      <c r="F292" s="97">
        <v>164</v>
      </c>
      <c r="G292" s="98" t="s">
        <v>2046</v>
      </c>
      <c r="H292" s="96" t="s">
        <v>2051</v>
      </c>
      <c r="I292" s="99">
        <v>103.648</v>
      </c>
      <c r="J292" s="235" t="str">
        <f t="shared" si="4"/>
        <v>Short Haul</v>
      </c>
    </row>
    <row r="293" spans="1:10" ht="15" thickBot="1" x14ac:dyDescent="0.4">
      <c r="A293" s="96" t="s">
        <v>2043</v>
      </c>
      <c r="B293" s="96" t="s">
        <v>1393</v>
      </c>
      <c r="C293" s="106">
        <v>43671</v>
      </c>
      <c r="D293" s="96" t="s">
        <v>2110</v>
      </c>
      <c r="E293" s="96" t="s">
        <v>2107</v>
      </c>
      <c r="F293" s="97">
        <v>164</v>
      </c>
      <c r="G293" s="98" t="s">
        <v>2046</v>
      </c>
      <c r="H293" s="96" t="s">
        <v>2047</v>
      </c>
      <c r="I293" s="99">
        <v>103.648</v>
      </c>
      <c r="J293" s="235" t="str">
        <f t="shared" si="4"/>
        <v>Short Haul</v>
      </c>
    </row>
    <row r="294" spans="1:10" ht="15" thickBot="1" x14ac:dyDescent="0.4">
      <c r="A294" s="96" t="s">
        <v>2043</v>
      </c>
      <c r="B294" s="96" t="s">
        <v>1393</v>
      </c>
      <c r="C294" s="106">
        <v>43712</v>
      </c>
      <c r="D294" s="96" t="s">
        <v>2048</v>
      </c>
      <c r="E294" s="96" t="s">
        <v>2044</v>
      </c>
      <c r="F294" s="97">
        <v>153</v>
      </c>
      <c r="G294" s="98" t="s">
        <v>2046</v>
      </c>
      <c r="H294" s="96" t="s">
        <v>2047</v>
      </c>
      <c r="I294" s="99">
        <v>96.063999999999993</v>
      </c>
      <c r="J294" s="235" t="str">
        <f t="shared" si="4"/>
        <v>Short Haul</v>
      </c>
    </row>
    <row r="295" spans="1:10" ht="15" thickBot="1" x14ac:dyDescent="0.4">
      <c r="A295" s="96" t="s">
        <v>2043</v>
      </c>
      <c r="B295" s="96" t="s">
        <v>1393</v>
      </c>
      <c r="C295" s="106">
        <v>43715</v>
      </c>
      <c r="D295" s="96" t="s">
        <v>2044</v>
      </c>
      <c r="E295" s="96" t="s">
        <v>2048</v>
      </c>
      <c r="F295" s="97">
        <v>153</v>
      </c>
      <c r="G295" s="98" t="s">
        <v>2046</v>
      </c>
      <c r="H295" s="96" t="s">
        <v>2047</v>
      </c>
      <c r="I295" s="99">
        <v>96.063999999999993</v>
      </c>
      <c r="J295" s="235" t="str">
        <f t="shared" si="4"/>
        <v>Short Haul</v>
      </c>
    </row>
    <row r="296" spans="1:10" ht="15" thickBot="1" x14ac:dyDescent="0.4">
      <c r="A296" s="96" t="s">
        <v>2043</v>
      </c>
      <c r="B296" s="96" t="s">
        <v>1393</v>
      </c>
      <c r="C296" s="106">
        <v>43763</v>
      </c>
      <c r="D296" s="96" t="s">
        <v>2053</v>
      </c>
      <c r="E296" s="96" t="s">
        <v>2067</v>
      </c>
      <c r="F296" s="97">
        <v>1743</v>
      </c>
      <c r="G296" s="98" t="s">
        <v>2046</v>
      </c>
      <c r="H296" s="96" t="s">
        <v>2047</v>
      </c>
      <c r="I296" s="99">
        <v>672.99300000000005</v>
      </c>
      <c r="J296" s="235" t="str">
        <f t="shared" si="4"/>
        <v>Medium Haul</v>
      </c>
    </row>
    <row r="297" spans="1:10" ht="15" thickBot="1" x14ac:dyDescent="0.4">
      <c r="A297" s="96" t="s">
        <v>2043</v>
      </c>
      <c r="B297" s="96" t="s">
        <v>1393</v>
      </c>
      <c r="C297" s="106">
        <v>43763</v>
      </c>
      <c r="D297" s="96" t="s">
        <v>2048</v>
      </c>
      <c r="E297" s="96" t="s">
        <v>2053</v>
      </c>
      <c r="F297" s="97">
        <v>527</v>
      </c>
      <c r="G297" s="98" t="s">
        <v>2046</v>
      </c>
      <c r="H297" s="96" t="s">
        <v>2047</v>
      </c>
      <c r="I297" s="99">
        <v>332.43200000000002</v>
      </c>
      <c r="J297" s="235" t="str">
        <f t="shared" si="4"/>
        <v>Medium Haul</v>
      </c>
    </row>
    <row r="298" spans="1:10" ht="15" thickBot="1" x14ac:dyDescent="0.4">
      <c r="A298" s="96" t="s">
        <v>2043</v>
      </c>
      <c r="B298" s="96" t="s">
        <v>1393</v>
      </c>
      <c r="C298" s="106">
        <v>43771</v>
      </c>
      <c r="D298" s="96" t="s">
        <v>2067</v>
      </c>
      <c r="E298" s="96" t="s">
        <v>2044</v>
      </c>
      <c r="F298" s="97">
        <v>2398</v>
      </c>
      <c r="G298" s="98" t="s">
        <v>2056</v>
      </c>
      <c r="H298" s="96" t="s">
        <v>2047</v>
      </c>
      <c r="I298" s="99">
        <v>813.96</v>
      </c>
      <c r="J298" s="235" t="str">
        <f t="shared" si="4"/>
        <v>Long Haul</v>
      </c>
    </row>
    <row r="299" spans="1:10" ht="15" thickBot="1" x14ac:dyDescent="0.4">
      <c r="A299" s="96" t="s">
        <v>2043</v>
      </c>
      <c r="B299" s="96" t="s">
        <v>1393</v>
      </c>
      <c r="C299" s="106">
        <v>43502</v>
      </c>
      <c r="D299" s="96" t="s">
        <v>2053</v>
      </c>
      <c r="E299" s="96" t="s">
        <v>2048</v>
      </c>
      <c r="F299" s="97">
        <v>527</v>
      </c>
      <c r="G299" s="98" t="s">
        <v>2046</v>
      </c>
      <c r="H299" s="96" t="s">
        <v>2047</v>
      </c>
      <c r="I299" s="99">
        <v>332.43200000000002</v>
      </c>
      <c r="J299" s="235" t="str">
        <f t="shared" si="4"/>
        <v>Medium Haul</v>
      </c>
    </row>
    <row r="300" spans="1:10" ht="15" thickBot="1" x14ac:dyDescent="0.4">
      <c r="A300" s="96" t="s">
        <v>2043</v>
      </c>
      <c r="B300" s="96" t="s">
        <v>1393</v>
      </c>
      <c r="C300" s="106">
        <v>43502</v>
      </c>
      <c r="D300" s="96" t="s">
        <v>2109</v>
      </c>
      <c r="E300" s="96" t="s">
        <v>2053</v>
      </c>
      <c r="F300" s="97">
        <v>839</v>
      </c>
      <c r="G300" s="98" t="s">
        <v>2046</v>
      </c>
      <c r="H300" s="96" t="s">
        <v>2047</v>
      </c>
      <c r="I300" s="99">
        <v>323.91899999999998</v>
      </c>
      <c r="J300" s="235" t="str">
        <f t="shared" si="4"/>
        <v>Medium Haul</v>
      </c>
    </row>
    <row r="301" spans="1:10" ht="15" thickBot="1" x14ac:dyDescent="0.4">
      <c r="A301" s="96" t="s">
        <v>2043</v>
      </c>
      <c r="B301" s="96" t="s">
        <v>1393</v>
      </c>
      <c r="C301" s="106">
        <v>43671</v>
      </c>
      <c r="D301" s="96" t="s">
        <v>2107</v>
      </c>
      <c r="E301" s="96" t="s">
        <v>2044</v>
      </c>
      <c r="F301" s="97">
        <v>3267</v>
      </c>
      <c r="G301" s="98" t="s">
        <v>2046</v>
      </c>
      <c r="H301" s="96" t="s">
        <v>2047</v>
      </c>
      <c r="I301" s="99">
        <v>1108.74</v>
      </c>
      <c r="J301" s="235" t="str">
        <f t="shared" si="4"/>
        <v>Long Haul</v>
      </c>
    </row>
    <row r="302" spans="1:10" ht="15" thickBot="1" x14ac:dyDescent="0.4">
      <c r="A302" s="96" t="s">
        <v>2043</v>
      </c>
      <c r="B302" s="96" t="s">
        <v>1393</v>
      </c>
      <c r="C302" s="106">
        <v>43763</v>
      </c>
      <c r="D302" s="96" t="s">
        <v>2067</v>
      </c>
      <c r="E302" s="96" t="s">
        <v>2069</v>
      </c>
      <c r="F302" s="97">
        <v>2555</v>
      </c>
      <c r="G302" s="98" t="s">
        <v>2046</v>
      </c>
      <c r="H302" s="96" t="s">
        <v>2047</v>
      </c>
      <c r="I302" s="99">
        <v>867</v>
      </c>
      <c r="J302" s="235" t="str">
        <f t="shared" si="4"/>
        <v>Long Haul</v>
      </c>
    </row>
    <row r="303" spans="1:10" ht="15" thickBot="1" x14ac:dyDescent="0.4">
      <c r="A303" s="96" t="s">
        <v>2043</v>
      </c>
      <c r="B303" s="96" t="s">
        <v>1393</v>
      </c>
      <c r="C303" s="106">
        <v>43771</v>
      </c>
      <c r="D303" s="96" t="s">
        <v>2069</v>
      </c>
      <c r="E303" s="96" t="s">
        <v>2067</v>
      </c>
      <c r="F303" s="97">
        <v>2555</v>
      </c>
      <c r="G303" s="98" t="s">
        <v>2056</v>
      </c>
      <c r="H303" s="96" t="s">
        <v>2047</v>
      </c>
      <c r="I303" s="99">
        <v>867</v>
      </c>
      <c r="J303" s="235" t="str">
        <f t="shared" si="4"/>
        <v>Long Haul</v>
      </c>
    </row>
    <row r="304" spans="1:10" ht="15" thickBot="1" x14ac:dyDescent="0.4">
      <c r="A304" s="96" t="s">
        <v>2043</v>
      </c>
      <c r="B304" s="96" t="s">
        <v>1393</v>
      </c>
      <c r="C304" s="106">
        <v>43772</v>
      </c>
      <c r="D304" s="96" t="s">
        <v>2044</v>
      </c>
      <c r="E304" s="96" t="s">
        <v>2048</v>
      </c>
      <c r="F304" s="97">
        <v>153</v>
      </c>
      <c r="G304" s="98" t="s">
        <v>2046</v>
      </c>
      <c r="H304" s="96" t="s">
        <v>2047</v>
      </c>
      <c r="I304" s="99">
        <v>96.063999999999993</v>
      </c>
      <c r="J304" s="235" t="str">
        <f t="shared" si="4"/>
        <v>Short Haul</v>
      </c>
    </row>
    <row r="305" spans="1:10" ht="15" thickBot="1" x14ac:dyDescent="0.4">
      <c r="A305" s="89"/>
      <c r="B305" s="89"/>
      <c r="C305" s="290"/>
      <c r="D305" s="290"/>
      <c r="E305" s="290"/>
      <c r="F305" s="290"/>
      <c r="G305" s="290"/>
      <c r="H305" s="290"/>
      <c r="I305" s="95">
        <v>7579.0550000000003</v>
      </c>
      <c r="J305" s="235" t="str">
        <f t="shared" si="4"/>
        <v/>
      </c>
    </row>
    <row r="306" spans="1:10" ht="15" thickBot="1" x14ac:dyDescent="0.4">
      <c r="A306" s="96" t="s">
        <v>2043</v>
      </c>
      <c r="B306" s="96" t="s">
        <v>1393</v>
      </c>
      <c r="C306" s="106">
        <v>43649</v>
      </c>
      <c r="D306" s="96" t="s">
        <v>2111</v>
      </c>
      <c r="E306" s="96" t="s">
        <v>2044</v>
      </c>
      <c r="F306" s="97">
        <v>394</v>
      </c>
      <c r="G306" s="98" t="s">
        <v>2046</v>
      </c>
      <c r="H306" s="96" t="s">
        <v>2112</v>
      </c>
      <c r="I306" s="99">
        <v>248.376</v>
      </c>
      <c r="J306" s="235" t="str">
        <f t="shared" si="4"/>
        <v>Medium Haul</v>
      </c>
    </row>
    <row r="307" spans="1:10" ht="15" thickBot="1" x14ac:dyDescent="0.4">
      <c r="A307" s="96" t="s">
        <v>2043</v>
      </c>
      <c r="B307" s="96" t="s">
        <v>1393</v>
      </c>
      <c r="C307" s="106">
        <v>43649</v>
      </c>
      <c r="D307" s="96" t="s">
        <v>2080</v>
      </c>
      <c r="E307" s="96" t="s">
        <v>2111</v>
      </c>
      <c r="F307" s="97">
        <v>3641</v>
      </c>
      <c r="G307" s="98" t="s">
        <v>2046</v>
      </c>
      <c r="H307" s="96" t="s">
        <v>2112</v>
      </c>
      <c r="I307" s="99">
        <v>1235.9000000000001</v>
      </c>
      <c r="J307" s="235" t="str">
        <f t="shared" si="4"/>
        <v>Long Haul</v>
      </c>
    </row>
    <row r="308" spans="1:10" ht="15" thickBot="1" x14ac:dyDescent="0.4">
      <c r="A308" s="96" t="s">
        <v>2043</v>
      </c>
      <c r="B308" s="96" t="s">
        <v>1393</v>
      </c>
      <c r="C308" s="106">
        <v>43680</v>
      </c>
      <c r="D308" s="96" t="s">
        <v>2044</v>
      </c>
      <c r="E308" s="96" t="s">
        <v>2107</v>
      </c>
      <c r="F308" s="97">
        <v>3267</v>
      </c>
      <c r="G308" s="98" t="s">
        <v>2056</v>
      </c>
      <c r="H308" s="96" t="s">
        <v>2047</v>
      </c>
      <c r="I308" s="99">
        <v>1108.74</v>
      </c>
      <c r="J308" s="235" t="str">
        <f t="shared" si="4"/>
        <v>Long Haul</v>
      </c>
    </row>
    <row r="309" spans="1:10" ht="15" thickBot="1" x14ac:dyDescent="0.4">
      <c r="A309" s="96" t="s">
        <v>2043</v>
      </c>
      <c r="B309" s="96" t="s">
        <v>1393</v>
      </c>
      <c r="C309" s="106">
        <v>43681</v>
      </c>
      <c r="D309" s="96" t="s">
        <v>2107</v>
      </c>
      <c r="E309" s="96" t="s">
        <v>2080</v>
      </c>
      <c r="F309" s="97">
        <v>676</v>
      </c>
      <c r="G309" s="98" t="s">
        <v>2046</v>
      </c>
      <c r="H309" s="96" t="s">
        <v>2047</v>
      </c>
      <c r="I309" s="99">
        <v>260.83800000000002</v>
      </c>
      <c r="J309" s="235" t="str">
        <f t="shared" si="4"/>
        <v>Medium Haul</v>
      </c>
    </row>
    <row r="310" spans="1:10" ht="15" thickBot="1" x14ac:dyDescent="0.4">
      <c r="A310" s="89"/>
      <c r="B310" s="89"/>
      <c r="C310" s="290"/>
      <c r="D310" s="290"/>
      <c r="E310" s="290"/>
      <c r="F310" s="290"/>
      <c r="G310" s="290"/>
      <c r="H310" s="290"/>
      <c r="I310" s="95">
        <v>2853.8539999999998</v>
      </c>
      <c r="J310" s="235" t="str">
        <f t="shared" si="4"/>
        <v/>
      </c>
    </row>
    <row r="311" spans="1:10" ht="15" thickBot="1" x14ac:dyDescent="0.4">
      <c r="A311" s="96" t="s">
        <v>2043</v>
      </c>
      <c r="B311" s="96" t="s">
        <v>1512</v>
      </c>
      <c r="C311" s="106">
        <v>43670</v>
      </c>
      <c r="D311" s="96" t="s">
        <v>2060</v>
      </c>
      <c r="E311" s="96" t="s">
        <v>2073</v>
      </c>
      <c r="F311" s="97">
        <v>1018</v>
      </c>
      <c r="G311" s="98" t="s">
        <v>2046</v>
      </c>
      <c r="H311" s="96" t="s">
        <v>2051</v>
      </c>
      <c r="I311" s="99">
        <v>393.57900000000001</v>
      </c>
      <c r="J311" s="235" t="str">
        <f t="shared" si="4"/>
        <v>Medium Haul</v>
      </c>
    </row>
    <row r="312" spans="1:10" ht="15" thickBot="1" x14ac:dyDescent="0.4">
      <c r="A312" s="96" t="s">
        <v>2043</v>
      </c>
      <c r="B312" s="96" t="s">
        <v>1512</v>
      </c>
      <c r="C312" s="106">
        <v>43665</v>
      </c>
      <c r="D312" s="96" t="s">
        <v>2073</v>
      </c>
      <c r="E312" s="96" t="s">
        <v>2060</v>
      </c>
      <c r="F312" s="97">
        <v>1018</v>
      </c>
      <c r="G312" s="98" t="s">
        <v>2046</v>
      </c>
      <c r="H312" s="96" t="s">
        <v>2051</v>
      </c>
      <c r="I312" s="99">
        <v>393.57900000000001</v>
      </c>
      <c r="J312" s="235" t="str">
        <f t="shared" si="4"/>
        <v>Medium Haul</v>
      </c>
    </row>
    <row r="313" spans="1:10" ht="15" thickBot="1" x14ac:dyDescent="0.4">
      <c r="A313" s="96" t="s">
        <v>2043</v>
      </c>
      <c r="B313" s="96" t="s">
        <v>1512</v>
      </c>
      <c r="C313" s="106">
        <v>43665</v>
      </c>
      <c r="D313" s="96" t="s">
        <v>2098</v>
      </c>
      <c r="E313" s="96" t="s">
        <v>2073</v>
      </c>
      <c r="F313" s="97">
        <v>269</v>
      </c>
      <c r="G313" s="98" t="s">
        <v>2046</v>
      </c>
      <c r="H313" s="96" t="s">
        <v>2051</v>
      </c>
      <c r="I313" s="99">
        <v>170.00800000000001</v>
      </c>
      <c r="J313" s="235" t="str">
        <f t="shared" si="4"/>
        <v>Short Haul</v>
      </c>
    </row>
    <row r="314" spans="1:10" ht="15" thickBot="1" x14ac:dyDescent="0.4">
      <c r="A314" s="96" t="s">
        <v>2043</v>
      </c>
      <c r="B314" s="96" t="s">
        <v>1512</v>
      </c>
      <c r="C314" s="106">
        <v>43670</v>
      </c>
      <c r="D314" s="96" t="s">
        <v>2073</v>
      </c>
      <c r="E314" s="96" t="s">
        <v>2098</v>
      </c>
      <c r="F314" s="97">
        <v>269</v>
      </c>
      <c r="G314" s="98" t="s">
        <v>2046</v>
      </c>
      <c r="H314" s="96" t="s">
        <v>2051</v>
      </c>
      <c r="I314" s="99">
        <v>170.00800000000001</v>
      </c>
      <c r="J314" s="235" t="str">
        <f t="shared" si="4"/>
        <v>Short Haul</v>
      </c>
    </row>
    <row r="315" spans="1:10" ht="15" thickBot="1" x14ac:dyDescent="0.4">
      <c r="A315" s="89"/>
      <c r="B315" s="89"/>
      <c r="C315" s="290"/>
      <c r="D315" s="290"/>
      <c r="E315" s="290"/>
      <c r="F315" s="290"/>
      <c r="G315" s="290"/>
      <c r="H315" s="290"/>
      <c r="I315" s="95">
        <v>1127.174</v>
      </c>
      <c r="J315" s="235" t="str">
        <f t="shared" si="4"/>
        <v/>
      </c>
    </row>
    <row r="316" spans="1:10" ht="15" thickBot="1" x14ac:dyDescent="0.4">
      <c r="A316" s="96" t="s">
        <v>2043</v>
      </c>
      <c r="B316" s="96" t="s">
        <v>1325</v>
      </c>
      <c r="C316" s="106">
        <v>43701</v>
      </c>
      <c r="D316" s="96" t="s">
        <v>2044</v>
      </c>
      <c r="E316" s="96" t="s">
        <v>2058</v>
      </c>
      <c r="F316" s="97">
        <v>2367</v>
      </c>
      <c r="G316" s="98" t="s">
        <v>2046</v>
      </c>
      <c r="H316" s="96" t="s">
        <v>2047</v>
      </c>
      <c r="I316" s="99">
        <v>803.42</v>
      </c>
      <c r="J316" s="235" t="str">
        <f t="shared" si="4"/>
        <v>Long Haul</v>
      </c>
    </row>
    <row r="317" spans="1:10" ht="15" thickBot="1" x14ac:dyDescent="0.4">
      <c r="A317" s="96" t="s">
        <v>2043</v>
      </c>
      <c r="B317" s="96" t="s">
        <v>1325</v>
      </c>
      <c r="C317" s="106">
        <v>43701</v>
      </c>
      <c r="D317" s="96" t="s">
        <v>2048</v>
      </c>
      <c r="E317" s="96" t="s">
        <v>2044</v>
      </c>
      <c r="F317" s="97">
        <v>153</v>
      </c>
      <c r="G317" s="98" t="s">
        <v>2046</v>
      </c>
      <c r="H317" s="96" t="s">
        <v>2047</v>
      </c>
      <c r="I317" s="99">
        <v>96.063999999999993</v>
      </c>
      <c r="J317" s="235" t="str">
        <f t="shared" si="4"/>
        <v>Short Haul</v>
      </c>
    </row>
    <row r="318" spans="1:10" ht="15" thickBot="1" x14ac:dyDescent="0.4">
      <c r="A318" s="96" t="s">
        <v>2043</v>
      </c>
      <c r="B318" s="96" t="s">
        <v>1325</v>
      </c>
      <c r="C318" s="106">
        <v>43707</v>
      </c>
      <c r="D318" s="96" t="s">
        <v>2058</v>
      </c>
      <c r="E318" s="96" t="s">
        <v>2044</v>
      </c>
      <c r="F318" s="97">
        <v>2367</v>
      </c>
      <c r="G318" s="98" t="s">
        <v>2056</v>
      </c>
      <c r="H318" s="96" t="s">
        <v>2047</v>
      </c>
      <c r="I318" s="99">
        <v>803.42</v>
      </c>
      <c r="J318" s="235" t="str">
        <f t="shared" si="4"/>
        <v>Long Haul</v>
      </c>
    </row>
    <row r="319" spans="1:10" ht="15" thickBot="1" x14ac:dyDescent="0.4">
      <c r="A319" s="96" t="s">
        <v>2043</v>
      </c>
      <c r="B319" s="96" t="s">
        <v>1325</v>
      </c>
      <c r="C319" s="106">
        <v>43708</v>
      </c>
      <c r="D319" s="96" t="s">
        <v>2044</v>
      </c>
      <c r="E319" s="96" t="s">
        <v>2048</v>
      </c>
      <c r="F319" s="97">
        <v>153</v>
      </c>
      <c r="G319" s="98" t="s">
        <v>2046</v>
      </c>
      <c r="H319" s="96" t="s">
        <v>2047</v>
      </c>
      <c r="I319" s="99">
        <v>96.063999999999993</v>
      </c>
      <c r="J319" s="235" t="str">
        <f t="shared" si="4"/>
        <v>Short Haul</v>
      </c>
    </row>
    <row r="320" spans="1:10" ht="15" thickBot="1" x14ac:dyDescent="0.4">
      <c r="A320" s="89"/>
      <c r="B320" s="89"/>
      <c r="C320" s="290"/>
      <c r="D320" s="290"/>
      <c r="E320" s="290"/>
      <c r="F320" s="290"/>
      <c r="G320" s="290"/>
      <c r="H320" s="290"/>
      <c r="I320" s="95">
        <v>1798.9680000000001</v>
      </c>
      <c r="J320" s="235" t="str">
        <f t="shared" si="4"/>
        <v/>
      </c>
    </row>
    <row r="321" spans="1:10" ht="15" thickBot="1" x14ac:dyDescent="0.4">
      <c r="A321" s="96" t="s">
        <v>2043</v>
      </c>
      <c r="B321" s="96" t="s">
        <v>1104</v>
      </c>
      <c r="C321" s="106">
        <v>43681</v>
      </c>
      <c r="D321" s="96" t="s">
        <v>2048</v>
      </c>
      <c r="E321" s="96" t="s">
        <v>2044</v>
      </c>
      <c r="F321" s="97">
        <v>153</v>
      </c>
      <c r="G321" s="98" t="s">
        <v>2046</v>
      </c>
      <c r="H321" s="96" t="s">
        <v>2047</v>
      </c>
      <c r="I321" s="99">
        <v>96.063999999999993</v>
      </c>
      <c r="J321" s="235" t="str">
        <f t="shared" si="4"/>
        <v>Short Haul</v>
      </c>
    </row>
    <row r="322" spans="1:10" ht="15" thickBot="1" x14ac:dyDescent="0.4">
      <c r="A322" s="96" t="s">
        <v>2043</v>
      </c>
      <c r="B322" s="96" t="s">
        <v>1104</v>
      </c>
      <c r="C322" s="106">
        <v>43686</v>
      </c>
      <c r="D322" s="96" t="s">
        <v>2044</v>
      </c>
      <c r="E322" s="96" t="s">
        <v>2048</v>
      </c>
      <c r="F322" s="97">
        <v>153</v>
      </c>
      <c r="G322" s="98" t="s">
        <v>2046</v>
      </c>
      <c r="H322" s="96" t="s">
        <v>2047</v>
      </c>
      <c r="I322" s="99">
        <v>96.063999999999993</v>
      </c>
      <c r="J322" s="235" t="str">
        <f t="shared" si="4"/>
        <v>Short Haul</v>
      </c>
    </row>
    <row r="323" spans="1:10" ht="15" thickBot="1" x14ac:dyDescent="0.4">
      <c r="A323" s="96" t="s">
        <v>2043</v>
      </c>
      <c r="B323" s="96" t="s">
        <v>1104</v>
      </c>
      <c r="C323" s="106">
        <v>43686</v>
      </c>
      <c r="D323" s="96" t="s">
        <v>2113</v>
      </c>
      <c r="E323" s="96" t="s">
        <v>2044</v>
      </c>
      <c r="F323" s="97">
        <v>337</v>
      </c>
      <c r="G323" s="98" t="s">
        <v>2046</v>
      </c>
      <c r="H323" s="96" t="s">
        <v>2047</v>
      </c>
      <c r="I323" s="99">
        <v>212.352</v>
      </c>
      <c r="J323" s="235" t="str">
        <f t="shared" si="4"/>
        <v>Medium Haul</v>
      </c>
    </row>
    <row r="324" spans="1:10" ht="15" thickBot="1" x14ac:dyDescent="0.4">
      <c r="A324" s="96" t="s">
        <v>2043</v>
      </c>
      <c r="B324" s="96" t="s">
        <v>1104</v>
      </c>
      <c r="C324" s="106">
        <v>43681</v>
      </c>
      <c r="D324" s="96" t="s">
        <v>2044</v>
      </c>
      <c r="E324" s="96" t="s">
        <v>2113</v>
      </c>
      <c r="F324" s="97">
        <v>337</v>
      </c>
      <c r="G324" s="98" t="s">
        <v>2046</v>
      </c>
      <c r="H324" s="96" t="s">
        <v>2047</v>
      </c>
      <c r="I324" s="99">
        <v>212.352</v>
      </c>
      <c r="J324" s="235" t="str">
        <f t="shared" si="4"/>
        <v>Medium Haul</v>
      </c>
    </row>
    <row r="325" spans="1:10" ht="15" thickBot="1" x14ac:dyDescent="0.4">
      <c r="A325" s="89"/>
      <c r="B325" s="89"/>
      <c r="C325" s="290"/>
      <c r="D325" s="290"/>
      <c r="E325" s="290"/>
      <c r="F325" s="290"/>
      <c r="G325" s="290"/>
      <c r="H325" s="290"/>
      <c r="I325" s="95">
        <v>616.83199999999999</v>
      </c>
      <c r="J325" s="235" t="str">
        <f t="shared" si="4"/>
        <v/>
      </c>
    </row>
    <row r="326" spans="1:10" ht="15" thickBot="1" x14ac:dyDescent="0.4">
      <c r="A326" s="96" t="s">
        <v>2043</v>
      </c>
      <c r="B326" s="96" t="s">
        <v>1393</v>
      </c>
      <c r="C326" s="106">
        <v>43803</v>
      </c>
      <c r="D326" s="96" t="s">
        <v>2114</v>
      </c>
      <c r="E326" s="96" t="s">
        <v>2057</v>
      </c>
      <c r="F326" s="97">
        <v>1190</v>
      </c>
      <c r="G326" s="98" t="s">
        <v>2056</v>
      </c>
      <c r="H326" s="96" t="s">
        <v>2047</v>
      </c>
      <c r="I326" s="99">
        <v>459.75599999999997</v>
      </c>
      <c r="J326" s="235" t="str">
        <f t="shared" si="4"/>
        <v>Medium Haul</v>
      </c>
    </row>
    <row r="327" spans="1:10" ht="15" thickBot="1" x14ac:dyDescent="0.4">
      <c r="A327" s="96" t="s">
        <v>2043</v>
      </c>
      <c r="B327" s="96" t="s">
        <v>1393</v>
      </c>
      <c r="C327" s="106">
        <v>43804</v>
      </c>
      <c r="D327" s="96" t="s">
        <v>2048</v>
      </c>
      <c r="E327" s="96" t="s">
        <v>2053</v>
      </c>
      <c r="F327" s="97">
        <v>527</v>
      </c>
      <c r="G327" s="98" t="s">
        <v>2046</v>
      </c>
      <c r="H327" s="96" t="s">
        <v>2047</v>
      </c>
      <c r="I327" s="99">
        <v>332.43200000000002</v>
      </c>
      <c r="J327" s="235" t="str">
        <f t="shared" si="4"/>
        <v>Medium Haul</v>
      </c>
    </row>
    <row r="328" spans="1:10" ht="15" thickBot="1" x14ac:dyDescent="0.4">
      <c r="A328" s="96" t="s">
        <v>2043</v>
      </c>
      <c r="B328" s="96" t="s">
        <v>1393</v>
      </c>
      <c r="C328" s="106">
        <v>43803</v>
      </c>
      <c r="D328" s="96" t="s">
        <v>2057</v>
      </c>
      <c r="E328" s="96" t="s">
        <v>2048</v>
      </c>
      <c r="F328" s="97">
        <v>133</v>
      </c>
      <c r="G328" s="98" t="s">
        <v>2046</v>
      </c>
      <c r="H328" s="96" t="s">
        <v>2047</v>
      </c>
      <c r="I328" s="99">
        <v>84.055999999999997</v>
      </c>
      <c r="J328" s="235" t="str">
        <f t="shared" ref="J328:J391" si="5">IF(ISBLANK(F328),"",IF(F328&gt;$O$9,$N$9,IF(F328&gt;$O$8, $N$8,$N$7)))</f>
        <v>Short Haul</v>
      </c>
    </row>
    <row r="329" spans="1:10" ht="15" thickBot="1" x14ac:dyDescent="0.4">
      <c r="A329" s="96" t="s">
        <v>2043</v>
      </c>
      <c r="B329" s="96" t="s">
        <v>1393</v>
      </c>
      <c r="C329" s="106">
        <v>43804</v>
      </c>
      <c r="D329" s="96" t="s">
        <v>2053</v>
      </c>
      <c r="E329" s="96" t="s">
        <v>2114</v>
      </c>
      <c r="F329" s="97">
        <v>927</v>
      </c>
      <c r="G329" s="98" t="s">
        <v>2046</v>
      </c>
      <c r="H329" s="96" t="s">
        <v>2047</v>
      </c>
      <c r="I329" s="99">
        <v>357.97500000000002</v>
      </c>
      <c r="J329" s="235" t="str">
        <f t="shared" si="5"/>
        <v>Medium Haul</v>
      </c>
    </row>
    <row r="330" spans="1:10" ht="15" thickBot="1" x14ac:dyDescent="0.4">
      <c r="A330" s="89"/>
      <c r="B330" s="89"/>
      <c r="C330" s="290"/>
      <c r="D330" s="290"/>
      <c r="E330" s="290"/>
      <c r="F330" s="290"/>
      <c r="G330" s="290"/>
      <c r="H330" s="290"/>
      <c r="I330" s="95">
        <v>1234.2190000000001</v>
      </c>
      <c r="J330" s="235" t="str">
        <f t="shared" si="5"/>
        <v/>
      </c>
    </row>
    <row r="331" spans="1:10" ht="15" thickBot="1" x14ac:dyDescent="0.4">
      <c r="A331" s="96" t="s">
        <v>2043</v>
      </c>
      <c r="B331" s="96" t="s">
        <v>1325</v>
      </c>
      <c r="C331" s="106">
        <v>43640</v>
      </c>
      <c r="D331" s="96" t="s">
        <v>2053</v>
      </c>
      <c r="E331" s="96" t="s">
        <v>2048</v>
      </c>
      <c r="F331" s="97">
        <v>527</v>
      </c>
      <c r="G331" s="98" t="s">
        <v>2046</v>
      </c>
      <c r="H331" s="96" t="s">
        <v>2047</v>
      </c>
      <c r="I331" s="99">
        <v>332.43200000000002</v>
      </c>
      <c r="J331" s="235" t="str">
        <f t="shared" si="5"/>
        <v>Medium Haul</v>
      </c>
    </row>
    <row r="332" spans="1:10" ht="15" thickBot="1" x14ac:dyDescent="0.4">
      <c r="A332" s="96" t="s">
        <v>2043</v>
      </c>
      <c r="B332" s="96" t="s">
        <v>1325</v>
      </c>
      <c r="C332" s="106">
        <v>43638</v>
      </c>
      <c r="D332" s="96" t="s">
        <v>2048</v>
      </c>
      <c r="E332" s="96" t="s">
        <v>2053</v>
      </c>
      <c r="F332" s="97">
        <v>527</v>
      </c>
      <c r="G332" s="98" t="s">
        <v>2046</v>
      </c>
      <c r="H332" s="96" t="s">
        <v>2047</v>
      </c>
      <c r="I332" s="99">
        <v>332.43200000000002</v>
      </c>
      <c r="J332" s="235" t="str">
        <f t="shared" si="5"/>
        <v>Medium Haul</v>
      </c>
    </row>
    <row r="333" spans="1:10" ht="15" thickBot="1" x14ac:dyDescent="0.4">
      <c r="A333" s="89"/>
      <c r="B333" s="89"/>
      <c r="C333" s="290"/>
      <c r="D333" s="290"/>
      <c r="E333" s="290"/>
      <c r="F333" s="290"/>
      <c r="G333" s="290"/>
      <c r="H333" s="290"/>
      <c r="I333" s="95">
        <v>664.86400000000003</v>
      </c>
      <c r="J333" s="235" t="str">
        <f t="shared" si="5"/>
        <v/>
      </c>
    </row>
    <row r="334" spans="1:10" ht="15" thickBot="1" x14ac:dyDescent="0.4">
      <c r="A334" s="96" t="s">
        <v>2043</v>
      </c>
      <c r="B334" s="96" t="s">
        <v>1325</v>
      </c>
      <c r="C334" s="106">
        <v>43523</v>
      </c>
      <c r="D334" s="96" t="s">
        <v>2050</v>
      </c>
      <c r="E334" s="96" t="s">
        <v>2079</v>
      </c>
      <c r="F334" s="97">
        <v>1121</v>
      </c>
      <c r="G334" s="98" t="s">
        <v>2046</v>
      </c>
      <c r="H334" s="96" t="s">
        <v>2047</v>
      </c>
      <c r="I334" s="99">
        <v>433.053</v>
      </c>
      <c r="J334" s="235" t="str">
        <f t="shared" si="5"/>
        <v>Medium Haul</v>
      </c>
    </row>
    <row r="335" spans="1:10" ht="15" thickBot="1" x14ac:dyDescent="0.4">
      <c r="A335" s="96" t="s">
        <v>2043</v>
      </c>
      <c r="B335" s="96" t="s">
        <v>1325</v>
      </c>
      <c r="C335" s="106">
        <v>43523</v>
      </c>
      <c r="D335" s="96" t="s">
        <v>2048</v>
      </c>
      <c r="E335" s="96" t="s">
        <v>2050</v>
      </c>
      <c r="F335" s="97">
        <v>300</v>
      </c>
      <c r="G335" s="98" t="s">
        <v>2046</v>
      </c>
      <c r="H335" s="96" t="s">
        <v>2047</v>
      </c>
      <c r="I335" s="99">
        <v>188.96799999999999</v>
      </c>
      <c r="J335" s="235" t="str">
        <f t="shared" si="5"/>
        <v>Short Haul</v>
      </c>
    </row>
    <row r="336" spans="1:10" ht="15" thickBot="1" x14ac:dyDescent="0.4">
      <c r="A336" s="96" t="s">
        <v>2043</v>
      </c>
      <c r="B336" s="96" t="s">
        <v>1325</v>
      </c>
      <c r="C336" s="106">
        <v>43526</v>
      </c>
      <c r="D336" s="96" t="s">
        <v>2079</v>
      </c>
      <c r="E336" s="96" t="s">
        <v>2076</v>
      </c>
      <c r="F336" s="97">
        <v>1506</v>
      </c>
      <c r="G336" s="98" t="s">
        <v>2056</v>
      </c>
      <c r="H336" s="96" t="s">
        <v>2047</v>
      </c>
      <c r="I336" s="99">
        <v>582.048</v>
      </c>
      <c r="J336" s="235" t="str">
        <f t="shared" si="5"/>
        <v>Medium Haul</v>
      </c>
    </row>
    <row r="337" spans="1:10" ht="15" thickBot="1" x14ac:dyDescent="0.4">
      <c r="A337" s="96" t="s">
        <v>2043</v>
      </c>
      <c r="B337" s="96" t="s">
        <v>1325</v>
      </c>
      <c r="C337" s="106">
        <v>43554</v>
      </c>
      <c r="D337" s="96" t="s">
        <v>2048</v>
      </c>
      <c r="E337" s="96" t="s">
        <v>2044</v>
      </c>
      <c r="F337" s="97">
        <v>153</v>
      </c>
      <c r="G337" s="98" t="s">
        <v>2046</v>
      </c>
      <c r="H337" s="96" t="s">
        <v>2047</v>
      </c>
      <c r="I337" s="99">
        <v>96.063999999999993</v>
      </c>
      <c r="J337" s="235" t="str">
        <f t="shared" si="5"/>
        <v>Short Haul</v>
      </c>
    </row>
    <row r="338" spans="1:10" ht="15" thickBot="1" x14ac:dyDescent="0.4">
      <c r="A338" s="96" t="s">
        <v>2043</v>
      </c>
      <c r="B338" s="96" t="s">
        <v>1325</v>
      </c>
      <c r="C338" s="106">
        <v>43559</v>
      </c>
      <c r="D338" s="96" t="s">
        <v>2044</v>
      </c>
      <c r="E338" s="96" t="s">
        <v>2048</v>
      </c>
      <c r="F338" s="97">
        <v>153</v>
      </c>
      <c r="G338" s="98" t="s">
        <v>2046</v>
      </c>
      <c r="H338" s="96" t="s">
        <v>2047</v>
      </c>
      <c r="I338" s="99">
        <v>96.063999999999993</v>
      </c>
      <c r="J338" s="235" t="str">
        <f t="shared" si="5"/>
        <v>Short Haul</v>
      </c>
    </row>
    <row r="339" spans="1:10" ht="15" thickBot="1" x14ac:dyDescent="0.4">
      <c r="A339" s="96" t="s">
        <v>2043</v>
      </c>
      <c r="B339" s="96" t="s">
        <v>1325</v>
      </c>
      <c r="C339" s="106">
        <v>43564</v>
      </c>
      <c r="D339" s="96" t="s">
        <v>2057</v>
      </c>
      <c r="E339" s="96" t="s">
        <v>2048</v>
      </c>
      <c r="F339" s="97">
        <v>133</v>
      </c>
      <c r="G339" s="98" t="s">
        <v>2046</v>
      </c>
      <c r="H339" s="96" t="s">
        <v>2047</v>
      </c>
      <c r="I339" s="99">
        <v>84.055999999999997</v>
      </c>
      <c r="J339" s="235" t="str">
        <f t="shared" si="5"/>
        <v>Short Haul</v>
      </c>
    </row>
    <row r="340" spans="1:10" ht="15" thickBot="1" x14ac:dyDescent="0.4">
      <c r="A340" s="96" t="s">
        <v>2043</v>
      </c>
      <c r="B340" s="96" t="s">
        <v>1325</v>
      </c>
      <c r="C340" s="106">
        <v>43626</v>
      </c>
      <c r="D340" s="96" t="s">
        <v>2049</v>
      </c>
      <c r="E340" s="96" t="s">
        <v>2086</v>
      </c>
      <c r="F340" s="97">
        <v>4271</v>
      </c>
      <c r="G340" s="98" t="s">
        <v>2056</v>
      </c>
      <c r="H340" s="96" t="s">
        <v>2047</v>
      </c>
      <c r="I340" s="99">
        <v>1449.42</v>
      </c>
      <c r="J340" s="235" t="str">
        <f t="shared" si="5"/>
        <v>Long Haul</v>
      </c>
    </row>
    <row r="341" spans="1:10" ht="15" thickBot="1" x14ac:dyDescent="0.4">
      <c r="A341" s="96" t="s">
        <v>2043</v>
      </c>
      <c r="B341" s="96" t="s">
        <v>1325</v>
      </c>
      <c r="C341" s="106">
        <v>43554</v>
      </c>
      <c r="D341" s="96" t="s">
        <v>2044</v>
      </c>
      <c r="E341" s="96" t="s">
        <v>2115</v>
      </c>
      <c r="F341" s="97">
        <v>863</v>
      </c>
      <c r="G341" s="98" t="s">
        <v>2046</v>
      </c>
      <c r="H341" s="96" t="s">
        <v>2047</v>
      </c>
      <c r="I341" s="99">
        <v>333.59399999999999</v>
      </c>
      <c r="J341" s="235" t="str">
        <f t="shared" si="5"/>
        <v>Medium Haul</v>
      </c>
    </row>
    <row r="342" spans="1:10" ht="15" thickBot="1" x14ac:dyDescent="0.4">
      <c r="A342" s="96" t="s">
        <v>2043</v>
      </c>
      <c r="B342" s="96" t="s">
        <v>1325</v>
      </c>
      <c r="C342" s="106">
        <v>43559</v>
      </c>
      <c r="D342" s="96" t="s">
        <v>2115</v>
      </c>
      <c r="E342" s="96" t="s">
        <v>2044</v>
      </c>
      <c r="F342" s="97">
        <v>863</v>
      </c>
      <c r="G342" s="98" t="s">
        <v>2046</v>
      </c>
      <c r="H342" s="96" t="s">
        <v>2047</v>
      </c>
      <c r="I342" s="99">
        <v>333.59399999999999</v>
      </c>
      <c r="J342" s="235" t="str">
        <f t="shared" si="5"/>
        <v>Medium Haul</v>
      </c>
    </row>
    <row r="343" spans="1:10" ht="15" thickBot="1" x14ac:dyDescent="0.4">
      <c r="A343" s="96" t="s">
        <v>2043</v>
      </c>
      <c r="B343" s="96" t="s">
        <v>1325</v>
      </c>
      <c r="C343" s="106">
        <v>43562</v>
      </c>
      <c r="D343" s="96" t="s">
        <v>2048</v>
      </c>
      <c r="E343" s="96" t="s">
        <v>2057</v>
      </c>
      <c r="F343" s="97">
        <v>133</v>
      </c>
      <c r="G343" s="98" t="s">
        <v>2046</v>
      </c>
      <c r="H343" s="96" t="s">
        <v>2047</v>
      </c>
      <c r="I343" s="99">
        <v>84.055999999999997</v>
      </c>
      <c r="J343" s="235" t="str">
        <f t="shared" si="5"/>
        <v>Short Haul</v>
      </c>
    </row>
    <row r="344" spans="1:10" ht="15" thickBot="1" x14ac:dyDescent="0.4">
      <c r="A344" s="96" t="s">
        <v>2043</v>
      </c>
      <c r="B344" s="96" t="s">
        <v>1325</v>
      </c>
      <c r="C344" s="106">
        <v>43591</v>
      </c>
      <c r="D344" s="96" t="s">
        <v>2053</v>
      </c>
      <c r="E344" s="96" t="s">
        <v>2048</v>
      </c>
      <c r="F344" s="97">
        <v>527</v>
      </c>
      <c r="G344" s="98" t="s">
        <v>2046</v>
      </c>
      <c r="H344" s="96" t="s">
        <v>2047</v>
      </c>
      <c r="I344" s="99">
        <v>332.43200000000002</v>
      </c>
      <c r="J344" s="235" t="str">
        <f t="shared" si="5"/>
        <v>Medium Haul</v>
      </c>
    </row>
    <row r="345" spans="1:10" ht="15" thickBot="1" x14ac:dyDescent="0.4">
      <c r="A345" s="96" t="s">
        <v>2043</v>
      </c>
      <c r="B345" s="96" t="s">
        <v>1325</v>
      </c>
      <c r="C345" s="106">
        <v>43591</v>
      </c>
      <c r="D345" s="96" t="s">
        <v>2048</v>
      </c>
      <c r="E345" s="96" t="s">
        <v>2053</v>
      </c>
      <c r="F345" s="97">
        <v>527</v>
      </c>
      <c r="G345" s="98" t="s">
        <v>2046</v>
      </c>
      <c r="H345" s="96" t="s">
        <v>2047</v>
      </c>
      <c r="I345" s="99">
        <v>332.43200000000002</v>
      </c>
      <c r="J345" s="235" t="str">
        <f t="shared" si="5"/>
        <v>Medium Haul</v>
      </c>
    </row>
    <row r="346" spans="1:10" ht="15" thickBot="1" x14ac:dyDescent="0.4">
      <c r="A346" s="96" t="s">
        <v>2043</v>
      </c>
      <c r="B346" s="96" t="s">
        <v>1325</v>
      </c>
      <c r="C346" s="106">
        <v>43632</v>
      </c>
      <c r="D346" s="96" t="s">
        <v>2086</v>
      </c>
      <c r="E346" s="96" t="s">
        <v>2049</v>
      </c>
      <c r="F346" s="97">
        <v>4271</v>
      </c>
      <c r="G346" s="98" t="s">
        <v>2046</v>
      </c>
      <c r="H346" s="96" t="s">
        <v>2047</v>
      </c>
      <c r="I346" s="99">
        <v>1449.42</v>
      </c>
      <c r="J346" s="235" t="str">
        <f t="shared" si="5"/>
        <v>Long Haul</v>
      </c>
    </row>
    <row r="347" spans="1:10" ht="15" thickBot="1" x14ac:dyDescent="0.4">
      <c r="A347" s="96" t="s">
        <v>2043</v>
      </c>
      <c r="B347" s="96" t="s">
        <v>1325</v>
      </c>
      <c r="C347" s="106">
        <v>43638</v>
      </c>
      <c r="D347" s="96" t="s">
        <v>2048</v>
      </c>
      <c r="E347" s="96" t="s">
        <v>2053</v>
      </c>
      <c r="F347" s="97">
        <v>527</v>
      </c>
      <c r="G347" s="98" t="s">
        <v>2046</v>
      </c>
      <c r="H347" s="96" t="s">
        <v>2047</v>
      </c>
      <c r="I347" s="99">
        <v>332.43200000000002</v>
      </c>
      <c r="J347" s="235" t="str">
        <f t="shared" si="5"/>
        <v>Medium Haul</v>
      </c>
    </row>
    <row r="348" spans="1:10" ht="15" thickBot="1" x14ac:dyDescent="0.4">
      <c r="A348" s="96" t="s">
        <v>2043</v>
      </c>
      <c r="B348" s="96" t="s">
        <v>1325</v>
      </c>
      <c r="C348" s="106">
        <v>43640</v>
      </c>
      <c r="D348" s="96" t="s">
        <v>2053</v>
      </c>
      <c r="E348" s="96" t="s">
        <v>2116</v>
      </c>
      <c r="F348" s="97">
        <v>1717</v>
      </c>
      <c r="G348" s="98" t="s">
        <v>2046</v>
      </c>
      <c r="H348" s="96" t="s">
        <v>2047</v>
      </c>
      <c r="I348" s="99">
        <v>663.31799999999998</v>
      </c>
      <c r="J348" s="235" t="str">
        <f t="shared" si="5"/>
        <v>Medium Haul</v>
      </c>
    </row>
    <row r="349" spans="1:10" ht="15" thickBot="1" x14ac:dyDescent="0.4">
      <c r="A349" s="96" t="s">
        <v>2043</v>
      </c>
      <c r="B349" s="96" t="s">
        <v>1325</v>
      </c>
      <c r="C349" s="106">
        <v>43643</v>
      </c>
      <c r="D349" s="96" t="s">
        <v>2053</v>
      </c>
      <c r="E349" s="96" t="s">
        <v>2048</v>
      </c>
      <c r="F349" s="97">
        <v>527</v>
      </c>
      <c r="G349" s="98" t="s">
        <v>2046</v>
      </c>
      <c r="H349" s="96" t="s">
        <v>2047</v>
      </c>
      <c r="I349" s="99">
        <v>332.43200000000002</v>
      </c>
      <c r="J349" s="235" t="str">
        <f t="shared" si="5"/>
        <v>Medium Haul</v>
      </c>
    </row>
    <row r="350" spans="1:10" ht="15" thickBot="1" x14ac:dyDescent="0.4">
      <c r="A350" s="96" t="s">
        <v>2043</v>
      </c>
      <c r="B350" s="96" t="s">
        <v>1325</v>
      </c>
      <c r="C350" s="106">
        <v>43643</v>
      </c>
      <c r="D350" s="96" t="s">
        <v>2116</v>
      </c>
      <c r="E350" s="96" t="s">
        <v>2053</v>
      </c>
      <c r="F350" s="97">
        <v>1717</v>
      </c>
      <c r="G350" s="98" t="s">
        <v>2056</v>
      </c>
      <c r="H350" s="96" t="s">
        <v>2047</v>
      </c>
      <c r="I350" s="99">
        <v>663.31799999999998</v>
      </c>
      <c r="J350" s="235" t="str">
        <f t="shared" si="5"/>
        <v>Medium Haul</v>
      </c>
    </row>
    <row r="351" spans="1:10" ht="15" thickBot="1" x14ac:dyDescent="0.4">
      <c r="A351" s="96" t="s">
        <v>2043</v>
      </c>
      <c r="B351" s="96" t="s">
        <v>1325</v>
      </c>
      <c r="C351" s="106">
        <v>43706</v>
      </c>
      <c r="D351" s="96" t="s">
        <v>2058</v>
      </c>
      <c r="E351" s="96" t="s">
        <v>2044</v>
      </c>
      <c r="F351" s="97">
        <v>2367</v>
      </c>
      <c r="G351" s="98" t="s">
        <v>2056</v>
      </c>
      <c r="H351" s="96" t="s">
        <v>2047</v>
      </c>
      <c r="I351" s="99">
        <v>803.42</v>
      </c>
      <c r="J351" s="235" t="str">
        <f t="shared" si="5"/>
        <v>Long Haul</v>
      </c>
    </row>
    <row r="352" spans="1:10" ht="15" thickBot="1" x14ac:dyDescent="0.4">
      <c r="A352" s="96" t="s">
        <v>2043</v>
      </c>
      <c r="B352" s="96" t="s">
        <v>1325</v>
      </c>
      <c r="C352" s="106">
        <v>43627</v>
      </c>
      <c r="D352" s="96" t="s">
        <v>2086</v>
      </c>
      <c r="E352" s="96" t="s">
        <v>2117</v>
      </c>
      <c r="F352" s="97">
        <v>153</v>
      </c>
      <c r="G352" s="98" t="s">
        <v>2046</v>
      </c>
      <c r="H352" s="96" t="s">
        <v>2047</v>
      </c>
      <c r="I352" s="99">
        <v>96.695999999999998</v>
      </c>
      <c r="J352" s="235" t="str">
        <f t="shared" si="5"/>
        <v>Short Haul</v>
      </c>
    </row>
    <row r="353" spans="1:10" ht="15" thickBot="1" x14ac:dyDescent="0.4">
      <c r="A353" s="96" t="s">
        <v>2043</v>
      </c>
      <c r="B353" s="96" t="s">
        <v>1325</v>
      </c>
      <c r="C353" s="106">
        <v>43632</v>
      </c>
      <c r="D353" s="96" t="s">
        <v>2117</v>
      </c>
      <c r="E353" s="96" t="s">
        <v>2086</v>
      </c>
      <c r="F353" s="97">
        <v>153</v>
      </c>
      <c r="G353" s="98" t="s">
        <v>2046</v>
      </c>
      <c r="H353" s="96" t="s">
        <v>2047</v>
      </c>
      <c r="I353" s="99">
        <v>96.695999999999998</v>
      </c>
      <c r="J353" s="235" t="str">
        <f t="shared" si="5"/>
        <v>Short Haul</v>
      </c>
    </row>
    <row r="354" spans="1:10" ht="15" thickBot="1" x14ac:dyDescent="0.4">
      <c r="A354" s="96" t="s">
        <v>2043</v>
      </c>
      <c r="B354" s="96" t="s">
        <v>1325</v>
      </c>
      <c r="C354" s="106">
        <v>43701</v>
      </c>
      <c r="D354" s="96" t="s">
        <v>2053</v>
      </c>
      <c r="E354" s="96" t="s">
        <v>2058</v>
      </c>
      <c r="F354" s="97">
        <v>1721</v>
      </c>
      <c r="G354" s="98" t="s">
        <v>2046</v>
      </c>
      <c r="H354" s="96" t="s">
        <v>2047</v>
      </c>
      <c r="I354" s="99">
        <v>664.86599999999999</v>
      </c>
      <c r="J354" s="235" t="str">
        <f t="shared" si="5"/>
        <v>Medium Haul</v>
      </c>
    </row>
    <row r="355" spans="1:10" ht="15" thickBot="1" x14ac:dyDescent="0.4">
      <c r="A355" s="96" t="s">
        <v>2043</v>
      </c>
      <c r="B355" s="96" t="s">
        <v>1325</v>
      </c>
      <c r="C355" s="106">
        <v>43701</v>
      </c>
      <c r="D355" s="96" t="s">
        <v>2048</v>
      </c>
      <c r="E355" s="96" t="s">
        <v>2053</v>
      </c>
      <c r="F355" s="97">
        <v>527</v>
      </c>
      <c r="G355" s="98" t="s">
        <v>2046</v>
      </c>
      <c r="H355" s="96" t="s">
        <v>2047</v>
      </c>
      <c r="I355" s="99">
        <v>332.43200000000002</v>
      </c>
      <c r="J355" s="235" t="str">
        <f t="shared" si="5"/>
        <v>Medium Haul</v>
      </c>
    </row>
    <row r="356" spans="1:10" ht="15" thickBot="1" x14ac:dyDescent="0.4">
      <c r="A356" s="96" t="s">
        <v>2043</v>
      </c>
      <c r="B356" s="96" t="s">
        <v>1325</v>
      </c>
      <c r="C356" s="106">
        <v>43754</v>
      </c>
      <c r="D356" s="96" t="s">
        <v>2048</v>
      </c>
      <c r="E356" s="96" t="s">
        <v>2057</v>
      </c>
      <c r="F356" s="97">
        <v>133</v>
      </c>
      <c r="G356" s="98" t="s">
        <v>2046</v>
      </c>
      <c r="H356" s="96" t="s">
        <v>2047</v>
      </c>
      <c r="I356" s="99">
        <v>84.055999999999997</v>
      </c>
      <c r="J356" s="235" t="str">
        <f t="shared" si="5"/>
        <v>Short Haul</v>
      </c>
    </row>
    <row r="357" spans="1:10" ht="15" thickBot="1" x14ac:dyDescent="0.4">
      <c r="A357" s="96" t="s">
        <v>2043</v>
      </c>
      <c r="B357" s="96" t="s">
        <v>1325</v>
      </c>
      <c r="C357" s="106">
        <v>43754</v>
      </c>
      <c r="D357" s="96" t="s">
        <v>2057</v>
      </c>
      <c r="E357" s="96" t="s">
        <v>2113</v>
      </c>
      <c r="F357" s="97">
        <v>224</v>
      </c>
      <c r="G357" s="98" t="s">
        <v>2046</v>
      </c>
      <c r="H357" s="96" t="s">
        <v>2047</v>
      </c>
      <c r="I357" s="99">
        <v>140.93600000000001</v>
      </c>
      <c r="J357" s="235" t="str">
        <f t="shared" si="5"/>
        <v>Short Haul</v>
      </c>
    </row>
    <row r="358" spans="1:10" ht="15" thickBot="1" x14ac:dyDescent="0.4">
      <c r="A358" s="96" t="s">
        <v>2043</v>
      </c>
      <c r="B358" s="96" t="s">
        <v>1325</v>
      </c>
      <c r="C358" s="106">
        <v>43757</v>
      </c>
      <c r="D358" s="96" t="s">
        <v>2113</v>
      </c>
      <c r="E358" s="96" t="s">
        <v>2057</v>
      </c>
      <c r="F358" s="97">
        <v>224</v>
      </c>
      <c r="G358" s="98" t="s">
        <v>2046</v>
      </c>
      <c r="H358" s="96" t="s">
        <v>2047</v>
      </c>
      <c r="I358" s="99">
        <v>140.93600000000001</v>
      </c>
      <c r="J358" s="235" t="str">
        <f t="shared" si="5"/>
        <v>Short Haul</v>
      </c>
    </row>
    <row r="359" spans="1:10" ht="15" thickBot="1" x14ac:dyDescent="0.4">
      <c r="A359" s="96" t="s">
        <v>2043</v>
      </c>
      <c r="B359" s="96" t="s">
        <v>1325</v>
      </c>
      <c r="C359" s="106">
        <v>43757</v>
      </c>
      <c r="D359" s="96" t="s">
        <v>2057</v>
      </c>
      <c r="E359" s="96" t="s">
        <v>2048</v>
      </c>
      <c r="F359" s="97">
        <v>133</v>
      </c>
      <c r="G359" s="98" t="s">
        <v>2046</v>
      </c>
      <c r="H359" s="96" t="s">
        <v>2047</v>
      </c>
      <c r="I359" s="99">
        <v>84.055999999999997</v>
      </c>
      <c r="J359" s="235" t="str">
        <f t="shared" si="5"/>
        <v>Short Haul</v>
      </c>
    </row>
    <row r="360" spans="1:10" ht="15" thickBot="1" x14ac:dyDescent="0.4">
      <c r="A360" s="96" t="s">
        <v>2043</v>
      </c>
      <c r="B360" s="96" t="s">
        <v>1325</v>
      </c>
      <c r="C360" s="106">
        <v>43785</v>
      </c>
      <c r="D360" s="96" t="s">
        <v>2045</v>
      </c>
      <c r="E360" s="96" t="s">
        <v>2105</v>
      </c>
      <c r="F360" s="97">
        <v>3738</v>
      </c>
      <c r="G360" s="98" t="s">
        <v>2056</v>
      </c>
      <c r="H360" s="96" t="s">
        <v>2047</v>
      </c>
      <c r="I360" s="99">
        <v>1268.54</v>
      </c>
      <c r="J360" s="235" t="str">
        <f t="shared" si="5"/>
        <v>Long Haul</v>
      </c>
    </row>
    <row r="361" spans="1:10" ht="15" thickBot="1" x14ac:dyDescent="0.4">
      <c r="A361" s="96" t="s">
        <v>2043</v>
      </c>
      <c r="B361" s="96" t="s">
        <v>1325</v>
      </c>
      <c r="C361" s="106">
        <v>43790</v>
      </c>
      <c r="D361" s="96" t="s">
        <v>2045</v>
      </c>
      <c r="E361" s="96" t="s">
        <v>2044</v>
      </c>
      <c r="F361" s="97">
        <v>280</v>
      </c>
      <c r="G361" s="98" t="s">
        <v>2046</v>
      </c>
      <c r="H361" s="96" t="s">
        <v>2047</v>
      </c>
      <c r="I361" s="99">
        <v>176.328</v>
      </c>
      <c r="J361" s="235" t="str">
        <f t="shared" si="5"/>
        <v>Short Haul</v>
      </c>
    </row>
    <row r="362" spans="1:10" ht="15" thickBot="1" x14ac:dyDescent="0.4">
      <c r="A362" s="96" t="s">
        <v>2043</v>
      </c>
      <c r="B362" s="96" t="s">
        <v>1325</v>
      </c>
      <c r="C362" s="106">
        <v>43790</v>
      </c>
      <c r="D362" s="96" t="s">
        <v>2044</v>
      </c>
      <c r="E362" s="96" t="s">
        <v>2048</v>
      </c>
      <c r="F362" s="97">
        <v>153</v>
      </c>
      <c r="G362" s="98" t="s">
        <v>2046</v>
      </c>
      <c r="H362" s="96" t="s">
        <v>2047</v>
      </c>
      <c r="I362" s="99">
        <v>96.063999999999993</v>
      </c>
      <c r="J362" s="235" t="str">
        <f t="shared" si="5"/>
        <v>Short Haul</v>
      </c>
    </row>
    <row r="363" spans="1:10" ht="15" thickBot="1" x14ac:dyDescent="0.4">
      <c r="A363" s="96" t="s">
        <v>2043</v>
      </c>
      <c r="B363" s="96" t="s">
        <v>1325</v>
      </c>
      <c r="C363" s="106">
        <v>43799</v>
      </c>
      <c r="D363" s="96" t="s">
        <v>2048</v>
      </c>
      <c r="E363" s="96" t="s">
        <v>2053</v>
      </c>
      <c r="F363" s="97">
        <v>527</v>
      </c>
      <c r="G363" s="98" t="s">
        <v>2046</v>
      </c>
      <c r="H363" s="96" t="s">
        <v>2047</v>
      </c>
      <c r="I363" s="99">
        <v>332.43200000000002</v>
      </c>
      <c r="J363" s="235" t="str">
        <f t="shared" si="5"/>
        <v>Medium Haul</v>
      </c>
    </row>
    <row r="364" spans="1:10" ht="15" thickBot="1" x14ac:dyDescent="0.4">
      <c r="A364" s="96" t="s">
        <v>2043</v>
      </c>
      <c r="B364" s="96" t="s">
        <v>1325</v>
      </c>
      <c r="C364" s="106">
        <v>43707</v>
      </c>
      <c r="D364" s="96" t="s">
        <v>2044</v>
      </c>
      <c r="E364" s="96" t="s">
        <v>2048</v>
      </c>
      <c r="F364" s="97">
        <v>153</v>
      </c>
      <c r="G364" s="98" t="s">
        <v>2046</v>
      </c>
      <c r="H364" s="96" t="s">
        <v>2047</v>
      </c>
      <c r="I364" s="99">
        <v>96.063999999999993</v>
      </c>
      <c r="J364" s="235" t="str">
        <f t="shared" si="5"/>
        <v>Short Haul</v>
      </c>
    </row>
    <row r="365" spans="1:10" ht="15" thickBot="1" x14ac:dyDescent="0.4">
      <c r="A365" s="96" t="s">
        <v>2043</v>
      </c>
      <c r="B365" s="96" t="s">
        <v>1325</v>
      </c>
      <c r="C365" s="106">
        <v>43783</v>
      </c>
      <c r="D365" s="96" t="s">
        <v>2044</v>
      </c>
      <c r="E365" s="96" t="s">
        <v>2045</v>
      </c>
      <c r="F365" s="97">
        <v>280</v>
      </c>
      <c r="G365" s="98" t="s">
        <v>2046</v>
      </c>
      <c r="H365" s="96" t="s">
        <v>2047</v>
      </c>
      <c r="I365" s="99">
        <v>176.328</v>
      </c>
      <c r="J365" s="235" t="str">
        <f t="shared" si="5"/>
        <v>Short Haul</v>
      </c>
    </row>
    <row r="366" spans="1:10" ht="15" thickBot="1" x14ac:dyDescent="0.4">
      <c r="A366" s="96" t="s">
        <v>2043</v>
      </c>
      <c r="B366" s="96" t="s">
        <v>1325</v>
      </c>
      <c r="C366" s="106">
        <v>43783</v>
      </c>
      <c r="D366" s="96" t="s">
        <v>2048</v>
      </c>
      <c r="E366" s="96" t="s">
        <v>2044</v>
      </c>
      <c r="F366" s="97">
        <v>153</v>
      </c>
      <c r="G366" s="98" t="s">
        <v>2046</v>
      </c>
      <c r="H366" s="96" t="s">
        <v>2047</v>
      </c>
      <c r="I366" s="99">
        <v>96.063999999999993</v>
      </c>
      <c r="J366" s="235" t="str">
        <f t="shared" si="5"/>
        <v>Short Haul</v>
      </c>
    </row>
    <row r="367" spans="1:10" ht="15" thickBot="1" x14ac:dyDescent="0.4">
      <c r="A367" s="96" t="s">
        <v>2043</v>
      </c>
      <c r="B367" s="96" t="s">
        <v>1325</v>
      </c>
      <c r="C367" s="106">
        <v>43789</v>
      </c>
      <c r="D367" s="96" t="s">
        <v>2105</v>
      </c>
      <c r="E367" s="96" t="s">
        <v>2045</v>
      </c>
      <c r="F367" s="97">
        <v>3738</v>
      </c>
      <c r="G367" s="98" t="s">
        <v>2046</v>
      </c>
      <c r="H367" s="96" t="s">
        <v>2047</v>
      </c>
      <c r="I367" s="99">
        <v>1268.54</v>
      </c>
      <c r="J367" s="235" t="str">
        <f t="shared" si="5"/>
        <v>Long Haul</v>
      </c>
    </row>
    <row r="368" spans="1:10" ht="15" thickBot="1" x14ac:dyDescent="0.4">
      <c r="A368" s="96" t="s">
        <v>2043</v>
      </c>
      <c r="B368" s="96" t="s">
        <v>1325</v>
      </c>
      <c r="C368" s="106">
        <v>43799</v>
      </c>
      <c r="D368" s="96" t="s">
        <v>2053</v>
      </c>
      <c r="E368" s="96" t="s">
        <v>2067</v>
      </c>
      <c r="F368" s="97">
        <v>1743</v>
      </c>
      <c r="G368" s="98" t="s">
        <v>2046</v>
      </c>
      <c r="H368" s="96" t="s">
        <v>2047</v>
      </c>
      <c r="I368" s="99">
        <v>672.99300000000005</v>
      </c>
      <c r="J368" s="235" t="str">
        <f t="shared" si="5"/>
        <v>Medium Haul</v>
      </c>
    </row>
    <row r="369" spans="1:10" ht="15" thickBot="1" x14ac:dyDescent="0.4">
      <c r="A369" s="96" t="s">
        <v>2043</v>
      </c>
      <c r="B369" s="96" t="s">
        <v>1325</v>
      </c>
      <c r="C369" s="106">
        <v>43804</v>
      </c>
      <c r="D369" s="96" t="s">
        <v>2058</v>
      </c>
      <c r="E369" s="96" t="s">
        <v>2044</v>
      </c>
      <c r="F369" s="97">
        <v>2367</v>
      </c>
      <c r="G369" s="98" t="s">
        <v>2056</v>
      </c>
      <c r="H369" s="96" t="s">
        <v>2047</v>
      </c>
      <c r="I369" s="99">
        <v>803.42</v>
      </c>
      <c r="J369" s="235" t="str">
        <f t="shared" si="5"/>
        <v>Long Haul</v>
      </c>
    </row>
    <row r="370" spans="1:10" ht="15" thickBot="1" x14ac:dyDescent="0.4">
      <c r="A370" s="96" t="s">
        <v>2043</v>
      </c>
      <c r="B370" s="96" t="s">
        <v>1325</v>
      </c>
      <c r="C370" s="106">
        <v>43805</v>
      </c>
      <c r="D370" s="96" t="s">
        <v>2044</v>
      </c>
      <c r="E370" s="96" t="s">
        <v>2048</v>
      </c>
      <c r="F370" s="97">
        <v>153</v>
      </c>
      <c r="G370" s="98" t="s">
        <v>2046</v>
      </c>
      <c r="H370" s="96" t="s">
        <v>2047</v>
      </c>
      <c r="I370" s="99">
        <v>96.063999999999993</v>
      </c>
      <c r="J370" s="235" t="str">
        <f t="shared" si="5"/>
        <v>Short Haul</v>
      </c>
    </row>
    <row r="371" spans="1:10" ht="15" thickBot="1" x14ac:dyDescent="0.4">
      <c r="A371" s="89"/>
      <c r="B371" s="89"/>
      <c r="C371" s="290"/>
      <c r="D371" s="290"/>
      <c r="E371" s="290"/>
      <c r="F371" s="290"/>
      <c r="G371" s="290"/>
      <c r="H371" s="290"/>
      <c r="I371" s="95">
        <v>15313.632</v>
      </c>
      <c r="J371" s="235" t="str">
        <f t="shared" si="5"/>
        <v/>
      </c>
    </row>
    <row r="372" spans="1:10" ht="15" thickBot="1" x14ac:dyDescent="0.4">
      <c r="A372" s="96" t="s">
        <v>2043</v>
      </c>
      <c r="B372" s="96" t="s">
        <v>1393</v>
      </c>
      <c r="C372" s="106">
        <v>43640</v>
      </c>
      <c r="D372" s="96" t="s">
        <v>2050</v>
      </c>
      <c r="E372" s="96" t="s">
        <v>2067</v>
      </c>
      <c r="F372" s="97">
        <v>1976</v>
      </c>
      <c r="G372" s="98" t="s">
        <v>2046</v>
      </c>
      <c r="H372" s="96" t="s">
        <v>2051</v>
      </c>
      <c r="I372" s="99">
        <v>763.55100000000004</v>
      </c>
      <c r="J372" s="235" t="str">
        <f t="shared" si="5"/>
        <v>Medium Haul</v>
      </c>
    </row>
    <row r="373" spans="1:10" ht="15" thickBot="1" x14ac:dyDescent="0.4">
      <c r="A373" s="96" t="s">
        <v>2043</v>
      </c>
      <c r="B373" s="96" t="s">
        <v>1393</v>
      </c>
      <c r="C373" s="106">
        <v>43640</v>
      </c>
      <c r="D373" s="96" t="s">
        <v>2048</v>
      </c>
      <c r="E373" s="96" t="s">
        <v>2050</v>
      </c>
      <c r="F373" s="97">
        <v>300</v>
      </c>
      <c r="G373" s="98" t="s">
        <v>2046</v>
      </c>
      <c r="H373" s="96" t="s">
        <v>2051</v>
      </c>
      <c r="I373" s="99">
        <v>188.96799999999999</v>
      </c>
      <c r="J373" s="235" t="str">
        <f t="shared" si="5"/>
        <v>Short Haul</v>
      </c>
    </row>
    <row r="374" spans="1:10" ht="15" thickBot="1" x14ac:dyDescent="0.4">
      <c r="A374" s="96" t="s">
        <v>2043</v>
      </c>
      <c r="B374" s="96" t="s">
        <v>1393</v>
      </c>
      <c r="C374" s="106">
        <v>43642</v>
      </c>
      <c r="D374" s="96" t="s">
        <v>2118</v>
      </c>
      <c r="E374" s="96" t="s">
        <v>2119</v>
      </c>
      <c r="F374" s="97">
        <v>866</v>
      </c>
      <c r="G374" s="98" t="s">
        <v>2046</v>
      </c>
      <c r="H374" s="96" t="s">
        <v>2120</v>
      </c>
      <c r="I374" s="99">
        <v>334.36799999999999</v>
      </c>
      <c r="J374" s="235" t="str">
        <f t="shared" si="5"/>
        <v>Medium Haul</v>
      </c>
    </row>
    <row r="375" spans="1:10" ht="15" thickBot="1" x14ac:dyDescent="0.4">
      <c r="A375" s="96" t="s">
        <v>2043</v>
      </c>
      <c r="B375" s="96" t="s">
        <v>1393</v>
      </c>
      <c r="C375" s="106">
        <v>43659</v>
      </c>
      <c r="D375" s="96" t="s">
        <v>2118</v>
      </c>
      <c r="E375" s="96" t="s">
        <v>2067</v>
      </c>
      <c r="F375" s="97">
        <v>7174</v>
      </c>
      <c r="G375" s="98" t="s">
        <v>2046</v>
      </c>
      <c r="H375" s="96" t="s">
        <v>2051</v>
      </c>
      <c r="I375" s="99">
        <v>2434.7399999999998</v>
      </c>
      <c r="J375" s="235" t="str">
        <f t="shared" si="5"/>
        <v>Long Haul</v>
      </c>
    </row>
    <row r="376" spans="1:10" ht="15" thickBot="1" x14ac:dyDescent="0.4">
      <c r="A376" s="96" t="s">
        <v>2043</v>
      </c>
      <c r="B376" s="96" t="s">
        <v>1393</v>
      </c>
      <c r="C376" s="106">
        <v>43659</v>
      </c>
      <c r="D376" s="96" t="s">
        <v>2050</v>
      </c>
      <c r="E376" s="96" t="s">
        <v>2048</v>
      </c>
      <c r="F376" s="97">
        <v>300</v>
      </c>
      <c r="G376" s="98" t="s">
        <v>2046</v>
      </c>
      <c r="H376" s="96" t="s">
        <v>2051</v>
      </c>
      <c r="I376" s="99">
        <v>188.96799999999999</v>
      </c>
      <c r="J376" s="235" t="str">
        <f t="shared" si="5"/>
        <v>Short Haul</v>
      </c>
    </row>
    <row r="377" spans="1:10" ht="15" thickBot="1" x14ac:dyDescent="0.4">
      <c r="A377" s="96" t="s">
        <v>2043</v>
      </c>
      <c r="B377" s="96" t="s">
        <v>1393</v>
      </c>
      <c r="C377" s="106">
        <v>43646</v>
      </c>
      <c r="D377" s="96" t="s">
        <v>2119</v>
      </c>
      <c r="E377" s="96" t="s">
        <v>2118</v>
      </c>
      <c r="F377" s="97">
        <v>866</v>
      </c>
      <c r="G377" s="98" t="s">
        <v>2046</v>
      </c>
      <c r="H377" s="96" t="s">
        <v>2121</v>
      </c>
      <c r="I377" s="99">
        <v>334.36799999999999</v>
      </c>
      <c r="J377" s="235" t="str">
        <f t="shared" si="5"/>
        <v>Medium Haul</v>
      </c>
    </row>
    <row r="378" spans="1:10" ht="15" thickBot="1" x14ac:dyDescent="0.4">
      <c r="A378" s="96" t="s">
        <v>2043</v>
      </c>
      <c r="B378" s="96" t="s">
        <v>1393</v>
      </c>
      <c r="C378" s="106">
        <v>43659</v>
      </c>
      <c r="D378" s="96" t="s">
        <v>2067</v>
      </c>
      <c r="E378" s="96" t="s">
        <v>2050</v>
      </c>
      <c r="F378" s="97">
        <v>1976</v>
      </c>
      <c r="G378" s="98" t="s">
        <v>2056</v>
      </c>
      <c r="H378" s="96" t="s">
        <v>2051</v>
      </c>
      <c r="I378" s="99">
        <v>763.55100000000004</v>
      </c>
      <c r="J378" s="235" t="str">
        <f t="shared" si="5"/>
        <v>Medium Haul</v>
      </c>
    </row>
    <row r="379" spans="1:10" ht="15" thickBot="1" x14ac:dyDescent="0.4">
      <c r="A379" s="96" t="s">
        <v>2043</v>
      </c>
      <c r="B379" s="96" t="s">
        <v>1393</v>
      </c>
      <c r="C379" s="106">
        <v>43756</v>
      </c>
      <c r="D379" s="96" t="s">
        <v>2116</v>
      </c>
      <c r="E379" s="96" t="s">
        <v>2050</v>
      </c>
      <c r="F379" s="97">
        <v>1923</v>
      </c>
      <c r="G379" s="98" t="s">
        <v>2056</v>
      </c>
      <c r="H379" s="96" t="s">
        <v>2051</v>
      </c>
      <c r="I379" s="99">
        <v>743.04</v>
      </c>
      <c r="J379" s="235" t="str">
        <f t="shared" si="5"/>
        <v>Medium Haul</v>
      </c>
    </row>
    <row r="380" spans="1:10" ht="15" thickBot="1" x14ac:dyDescent="0.4">
      <c r="A380" s="96" t="s">
        <v>2043</v>
      </c>
      <c r="B380" s="96" t="s">
        <v>1393</v>
      </c>
      <c r="C380" s="106">
        <v>43751</v>
      </c>
      <c r="D380" s="96" t="s">
        <v>2050</v>
      </c>
      <c r="E380" s="96" t="s">
        <v>2060</v>
      </c>
      <c r="F380" s="97">
        <v>527</v>
      </c>
      <c r="G380" s="98" t="s">
        <v>2046</v>
      </c>
      <c r="H380" s="96" t="s">
        <v>2051</v>
      </c>
      <c r="I380" s="99">
        <v>332.43200000000002</v>
      </c>
      <c r="J380" s="235" t="str">
        <f t="shared" si="5"/>
        <v>Medium Haul</v>
      </c>
    </row>
    <row r="381" spans="1:10" ht="15" thickBot="1" x14ac:dyDescent="0.4">
      <c r="A381" s="96" t="s">
        <v>2043</v>
      </c>
      <c r="B381" s="96" t="s">
        <v>1393</v>
      </c>
      <c r="C381" s="106">
        <v>43751</v>
      </c>
      <c r="D381" s="96" t="s">
        <v>2060</v>
      </c>
      <c r="E381" s="96" t="s">
        <v>2122</v>
      </c>
      <c r="F381" s="97">
        <v>872</v>
      </c>
      <c r="G381" s="98" t="s">
        <v>2046</v>
      </c>
      <c r="H381" s="96" t="s">
        <v>2051</v>
      </c>
      <c r="I381" s="99">
        <v>336.69</v>
      </c>
      <c r="J381" s="235" t="str">
        <f t="shared" si="5"/>
        <v>Medium Haul</v>
      </c>
    </row>
    <row r="382" spans="1:10" ht="15" thickBot="1" x14ac:dyDescent="0.4">
      <c r="A382" s="96" t="s">
        <v>2043</v>
      </c>
      <c r="B382" s="96" t="s">
        <v>1393</v>
      </c>
      <c r="C382" s="106">
        <v>43751</v>
      </c>
      <c r="D382" s="96" t="s">
        <v>2048</v>
      </c>
      <c r="E382" s="96" t="s">
        <v>2050</v>
      </c>
      <c r="F382" s="97">
        <v>300</v>
      </c>
      <c r="G382" s="98" t="s">
        <v>2046</v>
      </c>
      <c r="H382" s="96" t="s">
        <v>2051</v>
      </c>
      <c r="I382" s="99">
        <v>188.96799999999999</v>
      </c>
      <c r="J382" s="235" t="str">
        <f t="shared" si="5"/>
        <v>Short Haul</v>
      </c>
    </row>
    <row r="383" spans="1:10" ht="15" thickBot="1" x14ac:dyDescent="0.4">
      <c r="A383" s="96" t="s">
        <v>2043</v>
      </c>
      <c r="B383" s="96" t="s">
        <v>1393</v>
      </c>
      <c r="C383" s="106">
        <v>43756</v>
      </c>
      <c r="D383" s="96" t="s">
        <v>2122</v>
      </c>
      <c r="E383" s="96" t="s">
        <v>2116</v>
      </c>
      <c r="F383" s="97">
        <v>542</v>
      </c>
      <c r="G383" s="98" t="s">
        <v>2046</v>
      </c>
      <c r="H383" s="96" t="s">
        <v>2047</v>
      </c>
      <c r="I383" s="99">
        <v>341.91199999999998</v>
      </c>
      <c r="J383" s="235" t="str">
        <f t="shared" si="5"/>
        <v>Medium Haul</v>
      </c>
    </row>
    <row r="384" spans="1:10" ht="15" thickBot="1" x14ac:dyDescent="0.4">
      <c r="A384" s="96" t="s">
        <v>2043</v>
      </c>
      <c r="B384" s="96" t="s">
        <v>1393</v>
      </c>
      <c r="C384" s="106">
        <v>43757</v>
      </c>
      <c r="D384" s="96" t="s">
        <v>2050</v>
      </c>
      <c r="E384" s="96" t="s">
        <v>2048</v>
      </c>
      <c r="F384" s="97">
        <v>300</v>
      </c>
      <c r="G384" s="98" t="s">
        <v>2046</v>
      </c>
      <c r="H384" s="96" t="s">
        <v>2051</v>
      </c>
      <c r="I384" s="99">
        <v>188.96799999999999</v>
      </c>
      <c r="J384" s="235" t="str">
        <f t="shared" si="5"/>
        <v>Short Haul</v>
      </c>
    </row>
    <row r="385" spans="1:10" ht="15" thickBot="1" x14ac:dyDescent="0.4">
      <c r="A385" s="89"/>
      <c r="B385" s="89"/>
      <c r="C385" s="290"/>
      <c r="D385" s="290"/>
      <c r="E385" s="290"/>
      <c r="F385" s="290"/>
      <c r="G385" s="290"/>
      <c r="H385" s="290"/>
      <c r="I385" s="95">
        <v>7140.5240000000003</v>
      </c>
      <c r="J385" s="235" t="str">
        <f t="shared" si="5"/>
        <v/>
      </c>
    </row>
    <row r="386" spans="1:10" ht="15" thickBot="1" x14ac:dyDescent="0.4">
      <c r="A386" s="96" t="s">
        <v>2043</v>
      </c>
      <c r="B386" s="96" t="s">
        <v>1512</v>
      </c>
      <c r="C386" s="106">
        <v>43737</v>
      </c>
      <c r="D386" s="96" t="s">
        <v>2123</v>
      </c>
      <c r="E386" s="96" t="s">
        <v>2057</v>
      </c>
      <c r="F386" s="97">
        <v>3471</v>
      </c>
      <c r="G386" s="98" t="s">
        <v>2046</v>
      </c>
      <c r="H386" s="96" t="s">
        <v>2082</v>
      </c>
      <c r="I386" s="99">
        <v>1178.0999999999999</v>
      </c>
      <c r="J386" s="235" t="str">
        <f t="shared" si="5"/>
        <v>Long Haul</v>
      </c>
    </row>
    <row r="387" spans="1:10" ht="15" thickBot="1" x14ac:dyDescent="0.4">
      <c r="A387" s="96" t="s">
        <v>2043</v>
      </c>
      <c r="B387" s="96" t="s">
        <v>1512</v>
      </c>
      <c r="C387" s="106">
        <v>43739</v>
      </c>
      <c r="D387" s="96" t="s">
        <v>2053</v>
      </c>
      <c r="E387" s="96" t="s">
        <v>2123</v>
      </c>
      <c r="F387" s="97">
        <v>3705</v>
      </c>
      <c r="G387" s="98" t="s">
        <v>2056</v>
      </c>
      <c r="H387" s="96" t="s">
        <v>2082</v>
      </c>
      <c r="I387" s="99">
        <v>1257.32</v>
      </c>
      <c r="J387" s="235" t="str">
        <f t="shared" si="5"/>
        <v>Long Haul</v>
      </c>
    </row>
    <row r="388" spans="1:10" ht="15" thickBot="1" x14ac:dyDescent="0.4">
      <c r="A388" s="96" t="s">
        <v>2043</v>
      </c>
      <c r="B388" s="96" t="s">
        <v>1512</v>
      </c>
      <c r="C388" s="106">
        <v>43739</v>
      </c>
      <c r="D388" s="96" t="s">
        <v>2048</v>
      </c>
      <c r="E388" s="96" t="s">
        <v>2053</v>
      </c>
      <c r="F388" s="97">
        <v>527</v>
      </c>
      <c r="G388" s="98" t="s">
        <v>2046</v>
      </c>
      <c r="H388" s="96" t="s">
        <v>2082</v>
      </c>
      <c r="I388" s="99">
        <v>332.43200000000002</v>
      </c>
      <c r="J388" s="235" t="str">
        <f t="shared" si="5"/>
        <v>Medium Haul</v>
      </c>
    </row>
    <row r="389" spans="1:10" ht="15" thickBot="1" x14ac:dyDescent="0.4">
      <c r="A389" s="96" t="s">
        <v>2043</v>
      </c>
      <c r="B389" s="96" t="s">
        <v>1512</v>
      </c>
      <c r="C389" s="106">
        <v>43737</v>
      </c>
      <c r="D389" s="96" t="s">
        <v>2057</v>
      </c>
      <c r="E389" s="96" t="s">
        <v>2048</v>
      </c>
      <c r="F389" s="97">
        <v>133</v>
      </c>
      <c r="G389" s="98" t="s">
        <v>2046</v>
      </c>
      <c r="H389" s="96" t="s">
        <v>2082</v>
      </c>
      <c r="I389" s="99">
        <v>84.055999999999997</v>
      </c>
      <c r="J389" s="235" t="str">
        <f t="shared" si="5"/>
        <v>Short Haul</v>
      </c>
    </row>
    <row r="390" spans="1:10" ht="15" thickBot="1" x14ac:dyDescent="0.4">
      <c r="A390" s="89"/>
      <c r="B390" s="89"/>
      <c r="C390" s="290"/>
      <c r="D390" s="290"/>
      <c r="E390" s="290"/>
      <c r="F390" s="290"/>
      <c r="G390" s="290"/>
      <c r="H390" s="290"/>
      <c r="I390" s="95">
        <v>2851.9079999999999</v>
      </c>
      <c r="J390" s="235" t="str">
        <f t="shared" si="5"/>
        <v/>
      </c>
    </row>
    <row r="391" spans="1:10" ht="15" thickBot="1" x14ac:dyDescent="0.4">
      <c r="A391" s="96" t="s">
        <v>2043</v>
      </c>
      <c r="B391" s="96" t="s">
        <v>1325</v>
      </c>
      <c r="C391" s="106">
        <v>43474</v>
      </c>
      <c r="D391" s="96" t="s">
        <v>2049</v>
      </c>
      <c r="E391" s="96" t="s">
        <v>2057</v>
      </c>
      <c r="F391" s="97">
        <v>212</v>
      </c>
      <c r="G391" s="98" t="s">
        <v>2046</v>
      </c>
      <c r="H391" s="96" t="s">
        <v>2047</v>
      </c>
      <c r="I391" s="99">
        <v>133.98400000000001</v>
      </c>
      <c r="J391" s="235" t="str">
        <f t="shared" si="5"/>
        <v>Short Haul</v>
      </c>
    </row>
    <row r="392" spans="1:10" ht="15" thickBot="1" x14ac:dyDescent="0.4">
      <c r="A392" s="96" t="s">
        <v>2043</v>
      </c>
      <c r="B392" s="96" t="s">
        <v>1325</v>
      </c>
      <c r="C392" s="106">
        <v>43474</v>
      </c>
      <c r="D392" s="96" t="s">
        <v>2057</v>
      </c>
      <c r="E392" s="96" t="s">
        <v>2048</v>
      </c>
      <c r="F392" s="97">
        <v>133</v>
      </c>
      <c r="G392" s="98" t="s">
        <v>2046</v>
      </c>
      <c r="H392" s="96" t="s">
        <v>2047</v>
      </c>
      <c r="I392" s="99">
        <v>84.055999999999997</v>
      </c>
      <c r="J392" s="235" t="str">
        <f t="shared" ref="J392:J455" si="6">IF(ISBLANK(F392),"",IF(F392&gt;$O$9,$N$9,IF(F392&gt;$O$8, $N$8,$N$7)))</f>
        <v>Short Haul</v>
      </c>
    </row>
    <row r="393" spans="1:10" ht="15" thickBot="1" x14ac:dyDescent="0.4">
      <c r="A393" s="96" t="s">
        <v>2043</v>
      </c>
      <c r="B393" s="96" t="s">
        <v>1325</v>
      </c>
      <c r="C393" s="106">
        <v>43476</v>
      </c>
      <c r="D393" s="96" t="s">
        <v>2048</v>
      </c>
      <c r="E393" s="96" t="s">
        <v>2057</v>
      </c>
      <c r="F393" s="97">
        <v>133</v>
      </c>
      <c r="G393" s="98" t="s">
        <v>2046</v>
      </c>
      <c r="H393" s="96" t="s">
        <v>2047</v>
      </c>
      <c r="I393" s="99">
        <v>84.055999999999997</v>
      </c>
      <c r="J393" s="235" t="str">
        <f t="shared" si="6"/>
        <v>Short Haul</v>
      </c>
    </row>
    <row r="394" spans="1:10" ht="15" thickBot="1" x14ac:dyDescent="0.4">
      <c r="A394" s="96" t="s">
        <v>2043</v>
      </c>
      <c r="B394" s="96" t="s">
        <v>1325</v>
      </c>
      <c r="C394" s="106">
        <v>43476</v>
      </c>
      <c r="D394" s="96" t="s">
        <v>2057</v>
      </c>
      <c r="E394" s="96" t="s">
        <v>2049</v>
      </c>
      <c r="F394" s="97">
        <v>212</v>
      </c>
      <c r="G394" s="98" t="s">
        <v>2046</v>
      </c>
      <c r="H394" s="96" t="s">
        <v>2047</v>
      </c>
      <c r="I394" s="99">
        <v>133.98400000000001</v>
      </c>
      <c r="J394" s="235" t="str">
        <f t="shared" si="6"/>
        <v>Short Haul</v>
      </c>
    </row>
    <row r="395" spans="1:10" ht="15" thickBot="1" x14ac:dyDescent="0.4">
      <c r="A395" s="89"/>
      <c r="B395" s="89"/>
      <c r="C395" s="290"/>
      <c r="D395" s="290"/>
      <c r="E395" s="290"/>
      <c r="F395" s="290"/>
      <c r="G395" s="290"/>
      <c r="H395" s="290"/>
      <c r="I395" s="95">
        <v>436.08</v>
      </c>
      <c r="J395" s="235" t="str">
        <f t="shared" si="6"/>
        <v/>
      </c>
    </row>
    <row r="396" spans="1:10" ht="15" thickBot="1" x14ac:dyDescent="0.4">
      <c r="A396" s="96" t="s">
        <v>2043</v>
      </c>
      <c r="B396" s="96" t="s">
        <v>1512</v>
      </c>
      <c r="C396" s="106">
        <v>43508</v>
      </c>
      <c r="D396" s="96" t="s">
        <v>2124</v>
      </c>
      <c r="E396" s="96" t="s">
        <v>2044</v>
      </c>
      <c r="F396" s="97">
        <v>129</v>
      </c>
      <c r="G396" s="98" t="s">
        <v>2046</v>
      </c>
      <c r="H396" s="96" t="s">
        <v>2047</v>
      </c>
      <c r="I396" s="99">
        <v>81.528000000000006</v>
      </c>
      <c r="J396" s="235" t="str">
        <f t="shared" si="6"/>
        <v>Short Haul</v>
      </c>
    </row>
    <row r="397" spans="1:10" ht="15" thickBot="1" x14ac:dyDescent="0.4">
      <c r="A397" s="96" t="s">
        <v>2043</v>
      </c>
      <c r="B397" s="96" t="s">
        <v>1512</v>
      </c>
      <c r="C397" s="106">
        <v>43509</v>
      </c>
      <c r="D397" s="96" t="s">
        <v>2044</v>
      </c>
      <c r="E397" s="96" t="s">
        <v>2048</v>
      </c>
      <c r="F397" s="97">
        <v>153</v>
      </c>
      <c r="G397" s="98" t="s">
        <v>2046</v>
      </c>
      <c r="H397" s="96" t="s">
        <v>2047</v>
      </c>
      <c r="I397" s="99">
        <v>96.063999999999993</v>
      </c>
      <c r="J397" s="235" t="str">
        <f t="shared" si="6"/>
        <v>Short Haul</v>
      </c>
    </row>
    <row r="398" spans="1:10" ht="15" thickBot="1" x14ac:dyDescent="0.4">
      <c r="A398" s="96" t="s">
        <v>2043</v>
      </c>
      <c r="B398" s="96" t="s">
        <v>1512</v>
      </c>
      <c r="C398" s="106">
        <v>43510</v>
      </c>
      <c r="D398" s="96" t="s">
        <v>2048</v>
      </c>
      <c r="E398" s="96" t="s">
        <v>2044</v>
      </c>
      <c r="F398" s="97">
        <v>153</v>
      </c>
      <c r="G398" s="98" t="s">
        <v>2046</v>
      </c>
      <c r="H398" s="96" t="s">
        <v>2047</v>
      </c>
      <c r="I398" s="99">
        <v>96.063999999999993</v>
      </c>
      <c r="J398" s="235" t="str">
        <f t="shared" si="6"/>
        <v>Short Haul</v>
      </c>
    </row>
    <row r="399" spans="1:10" ht="15" thickBot="1" x14ac:dyDescent="0.4">
      <c r="A399" s="96" t="s">
        <v>2043</v>
      </c>
      <c r="B399" s="96" t="s">
        <v>1512</v>
      </c>
      <c r="C399" s="106">
        <v>43508</v>
      </c>
      <c r="D399" s="96" t="s">
        <v>2044</v>
      </c>
      <c r="E399" s="96" t="s">
        <v>2048</v>
      </c>
      <c r="F399" s="97">
        <v>153</v>
      </c>
      <c r="G399" s="98" t="s">
        <v>2046</v>
      </c>
      <c r="H399" s="96" t="s">
        <v>2047</v>
      </c>
      <c r="I399" s="99">
        <v>96.063999999999993</v>
      </c>
      <c r="J399" s="235" t="str">
        <f t="shared" si="6"/>
        <v>Short Haul</v>
      </c>
    </row>
    <row r="400" spans="1:10" ht="15" thickBot="1" x14ac:dyDescent="0.4">
      <c r="A400" s="96" t="s">
        <v>2043</v>
      </c>
      <c r="B400" s="96" t="s">
        <v>1512</v>
      </c>
      <c r="C400" s="106">
        <v>43510</v>
      </c>
      <c r="D400" s="96" t="s">
        <v>2044</v>
      </c>
      <c r="E400" s="96" t="s">
        <v>2124</v>
      </c>
      <c r="F400" s="97">
        <v>129</v>
      </c>
      <c r="G400" s="98" t="s">
        <v>2046</v>
      </c>
      <c r="H400" s="96" t="s">
        <v>2047</v>
      </c>
      <c r="I400" s="99">
        <v>81.528000000000006</v>
      </c>
      <c r="J400" s="235" t="str">
        <f t="shared" si="6"/>
        <v>Short Haul</v>
      </c>
    </row>
    <row r="401" spans="1:10" ht="15" thickBot="1" x14ac:dyDescent="0.4">
      <c r="A401" s="89"/>
      <c r="B401" s="89"/>
      <c r="C401" s="290"/>
      <c r="D401" s="290"/>
      <c r="E401" s="290"/>
      <c r="F401" s="290"/>
      <c r="G401" s="290"/>
      <c r="H401" s="290"/>
      <c r="I401" s="95">
        <v>451.24799999999999</v>
      </c>
      <c r="J401" s="235" t="str">
        <f t="shared" si="6"/>
        <v/>
      </c>
    </row>
    <row r="402" spans="1:10" ht="15" thickBot="1" x14ac:dyDescent="0.4">
      <c r="A402" s="96" t="s">
        <v>2043</v>
      </c>
      <c r="B402" s="96" t="s">
        <v>1325</v>
      </c>
      <c r="C402" s="106">
        <v>43490</v>
      </c>
      <c r="D402" s="96" t="s">
        <v>2048</v>
      </c>
      <c r="E402" s="96" t="s">
        <v>2057</v>
      </c>
      <c r="F402" s="97">
        <v>133</v>
      </c>
      <c r="G402" s="98" t="s">
        <v>2046</v>
      </c>
      <c r="H402" s="96" t="s">
        <v>2047</v>
      </c>
      <c r="I402" s="99">
        <v>84.055999999999997</v>
      </c>
      <c r="J402" s="235" t="str">
        <f t="shared" si="6"/>
        <v>Short Haul</v>
      </c>
    </row>
    <row r="403" spans="1:10" ht="15" thickBot="1" x14ac:dyDescent="0.4">
      <c r="A403" s="96" t="s">
        <v>2043</v>
      </c>
      <c r="B403" s="96" t="s">
        <v>1325</v>
      </c>
      <c r="C403" s="106">
        <v>43490</v>
      </c>
      <c r="D403" s="96" t="s">
        <v>2057</v>
      </c>
      <c r="E403" s="96" t="s">
        <v>2067</v>
      </c>
      <c r="F403" s="97">
        <v>2285</v>
      </c>
      <c r="G403" s="98" t="s">
        <v>2046</v>
      </c>
      <c r="H403" s="96" t="s">
        <v>2047</v>
      </c>
      <c r="I403" s="99">
        <v>882.74699999999996</v>
      </c>
      <c r="J403" s="235" t="str">
        <f t="shared" si="6"/>
        <v>Medium Haul</v>
      </c>
    </row>
    <row r="404" spans="1:10" ht="15" thickBot="1" x14ac:dyDescent="0.4">
      <c r="A404" s="96" t="s">
        <v>2043</v>
      </c>
      <c r="B404" s="96" t="s">
        <v>1325</v>
      </c>
      <c r="C404" s="106">
        <v>43497</v>
      </c>
      <c r="D404" s="96" t="s">
        <v>2067</v>
      </c>
      <c r="E404" s="96" t="s">
        <v>2057</v>
      </c>
      <c r="F404" s="97">
        <v>2285</v>
      </c>
      <c r="G404" s="98" t="s">
        <v>2056</v>
      </c>
      <c r="H404" s="96" t="s">
        <v>2047</v>
      </c>
      <c r="I404" s="99">
        <v>882.74699999999996</v>
      </c>
      <c r="J404" s="235" t="str">
        <f t="shared" si="6"/>
        <v>Medium Haul</v>
      </c>
    </row>
    <row r="405" spans="1:10" ht="15" thickBot="1" x14ac:dyDescent="0.4">
      <c r="A405" s="96" t="s">
        <v>2043</v>
      </c>
      <c r="B405" s="96" t="s">
        <v>1325</v>
      </c>
      <c r="C405" s="106">
        <v>43497</v>
      </c>
      <c r="D405" s="96" t="s">
        <v>2057</v>
      </c>
      <c r="E405" s="96" t="s">
        <v>2048</v>
      </c>
      <c r="F405" s="97">
        <v>133</v>
      </c>
      <c r="G405" s="98" t="s">
        <v>2046</v>
      </c>
      <c r="H405" s="96" t="s">
        <v>2047</v>
      </c>
      <c r="I405" s="99">
        <v>84.055999999999997</v>
      </c>
      <c r="J405" s="235" t="str">
        <f t="shared" si="6"/>
        <v>Short Haul</v>
      </c>
    </row>
    <row r="406" spans="1:10" ht="15" thickBot="1" x14ac:dyDescent="0.4">
      <c r="A406" s="89"/>
      <c r="B406" s="89"/>
      <c r="C406" s="290"/>
      <c r="D406" s="290"/>
      <c r="E406" s="290"/>
      <c r="F406" s="290"/>
      <c r="G406" s="290"/>
      <c r="H406" s="290"/>
      <c r="I406" s="95">
        <v>1933.606</v>
      </c>
      <c r="J406" s="235" t="str">
        <f t="shared" si="6"/>
        <v/>
      </c>
    </row>
    <row r="407" spans="1:10" ht="15" thickBot="1" x14ac:dyDescent="0.4">
      <c r="A407" s="96" t="s">
        <v>2043</v>
      </c>
      <c r="B407" s="96" t="s">
        <v>1325</v>
      </c>
      <c r="C407" s="106">
        <v>43788</v>
      </c>
      <c r="D407" s="96" t="s">
        <v>2044</v>
      </c>
      <c r="E407" s="96" t="s">
        <v>2048</v>
      </c>
      <c r="F407" s="97">
        <v>153</v>
      </c>
      <c r="G407" s="98" t="s">
        <v>2046</v>
      </c>
      <c r="H407" s="96" t="s">
        <v>2047</v>
      </c>
      <c r="I407" s="99">
        <v>96.063999999999993</v>
      </c>
      <c r="J407" s="235" t="str">
        <f t="shared" si="6"/>
        <v>Short Haul</v>
      </c>
    </row>
    <row r="408" spans="1:10" ht="15" thickBot="1" x14ac:dyDescent="0.4">
      <c r="A408" s="96" t="s">
        <v>2043</v>
      </c>
      <c r="B408" s="96" t="s">
        <v>1325</v>
      </c>
      <c r="C408" s="106">
        <v>43782</v>
      </c>
      <c r="D408" s="96" t="s">
        <v>2053</v>
      </c>
      <c r="E408" s="96" t="s">
        <v>2094</v>
      </c>
      <c r="F408" s="97">
        <v>1724</v>
      </c>
      <c r="G408" s="98" t="s">
        <v>2046</v>
      </c>
      <c r="H408" s="96" t="s">
        <v>2047</v>
      </c>
      <c r="I408" s="99">
        <v>666.02700000000004</v>
      </c>
      <c r="J408" s="235" t="str">
        <f t="shared" si="6"/>
        <v>Medium Haul</v>
      </c>
    </row>
    <row r="409" spans="1:10" ht="15" thickBot="1" x14ac:dyDescent="0.4">
      <c r="A409" s="96" t="s">
        <v>2043</v>
      </c>
      <c r="B409" s="96" t="s">
        <v>1325</v>
      </c>
      <c r="C409" s="106">
        <v>43782</v>
      </c>
      <c r="D409" s="96" t="s">
        <v>2048</v>
      </c>
      <c r="E409" s="96" t="s">
        <v>2053</v>
      </c>
      <c r="F409" s="97">
        <v>527</v>
      </c>
      <c r="G409" s="98" t="s">
        <v>2046</v>
      </c>
      <c r="H409" s="96" t="s">
        <v>2047</v>
      </c>
      <c r="I409" s="99">
        <v>332.43200000000002</v>
      </c>
      <c r="J409" s="235" t="str">
        <f t="shared" si="6"/>
        <v>Medium Haul</v>
      </c>
    </row>
    <row r="410" spans="1:10" ht="15" thickBot="1" x14ac:dyDescent="0.4">
      <c r="A410" s="96" t="s">
        <v>2043</v>
      </c>
      <c r="B410" s="96" t="s">
        <v>1325</v>
      </c>
      <c r="C410" s="106">
        <v>43787</v>
      </c>
      <c r="D410" s="96" t="s">
        <v>2091</v>
      </c>
      <c r="E410" s="96" t="s">
        <v>2044</v>
      </c>
      <c r="F410" s="97">
        <v>2073</v>
      </c>
      <c r="G410" s="98" t="s">
        <v>2056</v>
      </c>
      <c r="H410" s="96" t="s">
        <v>2047</v>
      </c>
      <c r="I410" s="99">
        <v>800.70299999999997</v>
      </c>
      <c r="J410" s="235" t="str">
        <f t="shared" si="6"/>
        <v>Medium Haul</v>
      </c>
    </row>
    <row r="411" spans="1:10" ht="15" thickBot="1" x14ac:dyDescent="0.4">
      <c r="A411" s="96" t="s">
        <v>2043</v>
      </c>
      <c r="B411" s="96" t="s">
        <v>1325</v>
      </c>
      <c r="C411" s="106">
        <v>43787</v>
      </c>
      <c r="D411" s="96" t="s">
        <v>2094</v>
      </c>
      <c r="E411" s="96" t="s">
        <v>2091</v>
      </c>
      <c r="F411" s="97">
        <v>337</v>
      </c>
      <c r="G411" s="98" t="s">
        <v>2046</v>
      </c>
      <c r="H411" s="96" t="s">
        <v>2047</v>
      </c>
      <c r="I411" s="99">
        <v>212.98400000000001</v>
      </c>
      <c r="J411" s="235" t="str">
        <f t="shared" si="6"/>
        <v>Medium Haul</v>
      </c>
    </row>
    <row r="412" spans="1:10" ht="15" thickBot="1" x14ac:dyDescent="0.4">
      <c r="A412" s="89"/>
      <c r="B412" s="89"/>
      <c r="C412" s="290"/>
      <c r="D412" s="290"/>
      <c r="E412" s="290"/>
      <c r="F412" s="290"/>
      <c r="G412" s="290"/>
      <c r="H412" s="290"/>
      <c r="I412" s="95">
        <v>2108.21</v>
      </c>
      <c r="J412" s="235" t="str">
        <f t="shared" si="6"/>
        <v/>
      </c>
    </row>
    <row r="413" spans="1:10" ht="15" thickBot="1" x14ac:dyDescent="0.4">
      <c r="A413" s="96" t="s">
        <v>2043</v>
      </c>
      <c r="B413" s="96" t="s">
        <v>1393</v>
      </c>
      <c r="C413" s="106">
        <v>43760</v>
      </c>
      <c r="D413" s="96" t="s">
        <v>2125</v>
      </c>
      <c r="E413" s="96" t="s">
        <v>2053</v>
      </c>
      <c r="F413" s="97">
        <v>1778</v>
      </c>
      <c r="G413" s="98" t="s">
        <v>2056</v>
      </c>
      <c r="H413" s="96" t="s">
        <v>2047</v>
      </c>
      <c r="I413" s="99">
        <v>686.92499999999995</v>
      </c>
      <c r="J413" s="235" t="str">
        <f t="shared" si="6"/>
        <v>Medium Haul</v>
      </c>
    </row>
    <row r="414" spans="1:10" ht="15" thickBot="1" x14ac:dyDescent="0.4">
      <c r="A414" s="96" t="s">
        <v>2043</v>
      </c>
      <c r="B414" s="96" t="s">
        <v>1393</v>
      </c>
      <c r="C414" s="106">
        <v>43764</v>
      </c>
      <c r="D414" s="96" t="s">
        <v>2048</v>
      </c>
      <c r="E414" s="96" t="s">
        <v>2053</v>
      </c>
      <c r="F414" s="97">
        <v>527</v>
      </c>
      <c r="G414" s="98" t="s">
        <v>2046</v>
      </c>
      <c r="H414" s="96" t="s">
        <v>2047</v>
      </c>
      <c r="I414" s="99">
        <v>332.43200000000002</v>
      </c>
      <c r="J414" s="235" t="str">
        <f t="shared" si="6"/>
        <v>Medium Haul</v>
      </c>
    </row>
    <row r="415" spans="1:10" ht="15" thickBot="1" x14ac:dyDescent="0.4">
      <c r="A415" s="96" t="s">
        <v>2043</v>
      </c>
      <c r="B415" s="96" t="s">
        <v>1393</v>
      </c>
      <c r="C415" s="106">
        <v>43760</v>
      </c>
      <c r="D415" s="96" t="s">
        <v>2053</v>
      </c>
      <c r="E415" s="96" t="s">
        <v>2048</v>
      </c>
      <c r="F415" s="97">
        <v>527</v>
      </c>
      <c r="G415" s="98" t="s">
        <v>2046</v>
      </c>
      <c r="H415" s="96" t="s">
        <v>2047</v>
      </c>
      <c r="I415" s="99">
        <v>332.43200000000002</v>
      </c>
      <c r="J415" s="235" t="str">
        <f t="shared" si="6"/>
        <v>Medium Haul</v>
      </c>
    </row>
    <row r="416" spans="1:10" ht="15" thickBot="1" x14ac:dyDescent="0.4">
      <c r="A416" s="96" t="s">
        <v>2043</v>
      </c>
      <c r="B416" s="96" t="s">
        <v>1393</v>
      </c>
      <c r="C416" s="106">
        <v>43764</v>
      </c>
      <c r="D416" s="96" t="s">
        <v>2053</v>
      </c>
      <c r="E416" s="96" t="s">
        <v>2125</v>
      </c>
      <c r="F416" s="97">
        <v>1778</v>
      </c>
      <c r="G416" s="98" t="s">
        <v>2046</v>
      </c>
      <c r="H416" s="96" t="s">
        <v>2047</v>
      </c>
      <c r="I416" s="99">
        <v>686.92499999999995</v>
      </c>
      <c r="J416" s="235" t="str">
        <f t="shared" si="6"/>
        <v>Medium Haul</v>
      </c>
    </row>
    <row r="417" spans="1:10" ht="15" thickBot="1" x14ac:dyDescent="0.4">
      <c r="A417" s="89"/>
      <c r="B417" s="89"/>
      <c r="C417" s="290"/>
      <c r="D417" s="290"/>
      <c r="E417" s="290"/>
      <c r="F417" s="290"/>
      <c r="G417" s="290"/>
      <c r="H417" s="290"/>
      <c r="I417" s="95">
        <v>2038.7139999999999</v>
      </c>
      <c r="J417" s="235" t="str">
        <f t="shared" si="6"/>
        <v/>
      </c>
    </row>
    <row r="418" spans="1:10" ht="15" thickBot="1" x14ac:dyDescent="0.4">
      <c r="A418" s="96" t="s">
        <v>2043</v>
      </c>
      <c r="B418" s="96" t="s">
        <v>1325</v>
      </c>
      <c r="C418" s="106">
        <v>43471</v>
      </c>
      <c r="D418" s="96" t="s">
        <v>2048</v>
      </c>
      <c r="E418" s="96" t="s">
        <v>2050</v>
      </c>
      <c r="F418" s="97">
        <v>300</v>
      </c>
      <c r="G418" s="98" t="s">
        <v>2046</v>
      </c>
      <c r="H418" s="96" t="s">
        <v>2051</v>
      </c>
      <c r="I418" s="99">
        <v>188.96799999999999</v>
      </c>
      <c r="J418" s="235" t="str">
        <f t="shared" si="6"/>
        <v>Short Haul</v>
      </c>
    </row>
    <row r="419" spans="1:10" ht="15" thickBot="1" x14ac:dyDescent="0.4">
      <c r="A419" s="96" t="s">
        <v>2043</v>
      </c>
      <c r="B419" s="96" t="s">
        <v>1325</v>
      </c>
      <c r="C419" s="106">
        <v>43475</v>
      </c>
      <c r="D419" s="96" t="s">
        <v>2109</v>
      </c>
      <c r="E419" s="96" t="s">
        <v>2050</v>
      </c>
      <c r="F419" s="97">
        <v>928</v>
      </c>
      <c r="G419" s="98" t="s">
        <v>2046</v>
      </c>
      <c r="H419" s="96" t="s">
        <v>2051</v>
      </c>
      <c r="I419" s="99">
        <v>358.36200000000002</v>
      </c>
      <c r="J419" s="235" t="str">
        <f t="shared" si="6"/>
        <v>Medium Haul</v>
      </c>
    </row>
    <row r="420" spans="1:10" ht="15" thickBot="1" x14ac:dyDescent="0.4">
      <c r="A420" s="96" t="s">
        <v>2043</v>
      </c>
      <c r="B420" s="96" t="s">
        <v>1325</v>
      </c>
      <c r="C420" s="106">
        <v>43497</v>
      </c>
      <c r="D420" s="96" t="s">
        <v>2067</v>
      </c>
      <c r="E420" s="96" t="s">
        <v>2057</v>
      </c>
      <c r="F420" s="97">
        <v>2285</v>
      </c>
      <c r="G420" s="98" t="s">
        <v>2056</v>
      </c>
      <c r="H420" s="96" t="s">
        <v>2047</v>
      </c>
      <c r="I420" s="99">
        <v>882.74699999999996</v>
      </c>
      <c r="J420" s="235" t="str">
        <f t="shared" si="6"/>
        <v>Medium Haul</v>
      </c>
    </row>
    <row r="421" spans="1:10" ht="15" thickBot="1" x14ac:dyDescent="0.4">
      <c r="A421" s="96" t="s">
        <v>2043</v>
      </c>
      <c r="B421" s="96" t="s">
        <v>1325</v>
      </c>
      <c r="C421" s="106">
        <v>43471</v>
      </c>
      <c r="D421" s="96" t="s">
        <v>2050</v>
      </c>
      <c r="E421" s="96" t="s">
        <v>2109</v>
      </c>
      <c r="F421" s="97">
        <v>928</v>
      </c>
      <c r="G421" s="98" t="s">
        <v>2046</v>
      </c>
      <c r="H421" s="96" t="s">
        <v>2051</v>
      </c>
      <c r="I421" s="99">
        <v>358.36200000000002</v>
      </c>
      <c r="J421" s="235" t="str">
        <f t="shared" si="6"/>
        <v>Medium Haul</v>
      </c>
    </row>
    <row r="422" spans="1:10" ht="15" thickBot="1" x14ac:dyDescent="0.4">
      <c r="A422" s="96" t="s">
        <v>2043</v>
      </c>
      <c r="B422" s="96" t="s">
        <v>1325</v>
      </c>
      <c r="C422" s="106">
        <v>43475</v>
      </c>
      <c r="D422" s="96" t="s">
        <v>2050</v>
      </c>
      <c r="E422" s="96" t="s">
        <v>2048</v>
      </c>
      <c r="F422" s="97">
        <v>300</v>
      </c>
      <c r="G422" s="98" t="s">
        <v>2046</v>
      </c>
      <c r="H422" s="96" t="s">
        <v>2051</v>
      </c>
      <c r="I422" s="99">
        <v>188.96799999999999</v>
      </c>
      <c r="J422" s="235" t="str">
        <f t="shared" si="6"/>
        <v>Short Haul</v>
      </c>
    </row>
    <row r="423" spans="1:10" ht="15" thickBot="1" x14ac:dyDescent="0.4">
      <c r="A423" s="96" t="s">
        <v>2043</v>
      </c>
      <c r="B423" s="96" t="s">
        <v>1325</v>
      </c>
      <c r="C423" s="106">
        <v>43490</v>
      </c>
      <c r="D423" s="96" t="s">
        <v>2048</v>
      </c>
      <c r="E423" s="96" t="s">
        <v>2057</v>
      </c>
      <c r="F423" s="97">
        <v>133</v>
      </c>
      <c r="G423" s="98" t="s">
        <v>2046</v>
      </c>
      <c r="H423" s="96" t="s">
        <v>2047</v>
      </c>
      <c r="I423" s="99">
        <v>84.055999999999997</v>
      </c>
      <c r="J423" s="235" t="str">
        <f t="shared" si="6"/>
        <v>Short Haul</v>
      </c>
    </row>
    <row r="424" spans="1:10" ht="15" thickBot="1" x14ac:dyDescent="0.4">
      <c r="A424" s="96" t="s">
        <v>2043</v>
      </c>
      <c r="B424" s="96" t="s">
        <v>1325</v>
      </c>
      <c r="C424" s="106">
        <v>43490</v>
      </c>
      <c r="D424" s="96" t="s">
        <v>2057</v>
      </c>
      <c r="E424" s="96" t="s">
        <v>2067</v>
      </c>
      <c r="F424" s="97">
        <v>2285</v>
      </c>
      <c r="G424" s="98" t="s">
        <v>2046</v>
      </c>
      <c r="H424" s="96" t="s">
        <v>2047</v>
      </c>
      <c r="I424" s="99">
        <v>882.74699999999996</v>
      </c>
      <c r="J424" s="235" t="str">
        <f t="shared" si="6"/>
        <v>Medium Haul</v>
      </c>
    </row>
    <row r="425" spans="1:10" ht="15" thickBot="1" x14ac:dyDescent="0.4">
      <c r="A425" s="96" t="s">
        <v>2043</v>
      </c>
      <c r="B425" s="96" t="s">
        <v>1325</v>
      </c>
      <c r="C425" s="106">
        <v>43497</v>
      </c>
      <c r="D425" s="96" t="s">
        <v>2057</v>
      </c>
      <c r="E425" s="96" t="s">
        <v>2048</v>
      </c>
      <c r="F425" s="97">
        <v>133</v>
      </c>
      <c r="G425" s="98" t="s">
        <v>2046</v>
      </c>
      <c r="H425" s="96" t="s">
        <v>2047</v>
      </c>
      <c r="I425" s="99">
        <v>84.055999999999997</v>
      </c>
      <c r="J425" s="235" t="str">
        <f t="shared" si="6"/>
        <v>Short Haul</v>
      </c>
    </row>
    <row r="426" spans="1:10" ht="15" thickBot="1" x14ac:dyDescent="0.4">
      <c r="A426" s="89"/>
      <c r="B426" s="89"/>
      <c r="C426" s="290"/>
      <c r="D426" s="290"/>
      <c r="E426" s="290"/>
      <c r="F426" s="290"/>
      <c r="G426" s="290"/>
      <c r="H426" s="290"/>
      <c r="I426" s="95">
        <v>3028.2660000000001</v>
      </c>
      <c r="J426" s="235" t="str">
        <f t="shared" si="6"/>
        <v/>
      </c>
    </row>
    <row r="427" spans="1:10" ht="15" thickBot="1" x14ac:dyDescent="0.4">
      <c r="A427" s="96" t="s">
        <v>2043</v>
      </c>
      <c r="B427" s="96" t="s">
        <v>1393</v>
      </c>
      <c r="C427" s="106">
        <v>43549</v>
      </c>
      <c r="D427" s="96" t="s">
        <v>2126</v>
      </c>
      <c r="E427" s="96" t="s">
        <v>2074</v>
      </c>
      <c r="F427" s="97">
        <v>4568</v>
      </c>
      <c r="G427" s="98" t="s">
        <v>2056</v>
      </c>
      <c r="H427" s="96" t="s">
        <v>2127</v>
      </c>
      <c r="I427" s="99">
        <v>1550.4</v>
      </c>
      <c r="J427" s="235" t="str">
        <f t="shared" si="6"/>
        <v>Long Haul</v>
      </c>
    </row>
    <row r="428" spans="1:10" ht="15" thickBot="1" x14ac:dyDescent="0.4">
      <c r="A428" s="96" t="s">
        <v>2043</v>
      </c>
      <c r="B428" s="96" t="s">
        <v>1393</v>
      </c>
      <c r="C428" s="106">
        <v>43550</v>
      </c>
      <c r="D428" s="96" t="s">
        <v>2074</v>
      </c>
      <c r="E428" s="96" t="s">
        <v>2063</v>
      </c>
      <c r="F428" s="97">
        <v>230</v>
      </c>
      <c r="G428" s="98" t="s">
        <v>2046</v>
      </c>
      <c r="H428" s="96" t="s">
        <v>2127</v>
      </c>
      <c r="I428" s="99">
        <v>144.72800000000001</v>
      </c>
      <c r="J428" s="235" t="str">
        <f t="shared" si="6"/>
        <v>Short Haul</v>
      </c>
    </row>
    <row r="429" spans="1:10" ht="15" thickBot="1" x14ac:dyDescent="0.4">
      <c r="A429" s="96" t="s">
        <v>2043</v>
      </c>
      <c r="B429" s="96" t="s">
        <v>1393</v>
      </c>
      <c r="C429" s="106">
        <v>43550</v>
      </c>
      <c r="D429" s="96" t="s">
        <v>2063</v>
      </c>
      <c r="E429" s="96" t="s">
        <v>2067</v>
      </c>
      <c r="F429" s="97">
        <v>5448</v>
      </c>
      <c r="G429" s="98" t="s">
        <v>2056</v>
      </c>
      <c r="H429" s="96" t="s">
        <v>2128</v>
      </c>
      <c r="I429" s="99">
        <v>1848.92</v>
      </c>
      <c r="J429" s="235" t="str">
        <f t="shared" si="6"/>
        <v>Long Haul</v>
      </c>
    </row>
    <row r="430" spans="1:10" ht="15" thickBot="1" x14ac:dyDescent="0.4">
      <c r="A430" s="96" t="s">
        <v>2043</v>
      </c>
      <c r="B430" s="96" t="s">
        <v>1393</v>
      </c>
      <c r="C430" s="106">
        <v>43563</v>
      </c>
      <c r="D430" s="96" t="s">
        <v>2125</v>
      </c>
      <c r="E430" s="96" t="s">
        <v>2052</v>
      </c>
      <c r="F430" s="97">
        <v>2089</v>
      </c>
      <c r="G430" s="98" t="s">
        <v>2056</v>
      </c>
      <c r="H430" s="96" t="s">
        <v>2129</v>
      </c>
      <c r="I430" s="99">
        <v>807.28200000000004</v>
      </c>
      <c r="J430" s="235" t="str">
        <f t="shared" si="6"/>
        <v>Medium Haul</v>
      </c>
    </row>
    <row r="431" spans="1:10" ht="15" thickBot="1" x14ac:dyDescent="0.4">
      <c r="A431" s="96" t="s">
        <v>2043</v>
      </c>
      <c r="B431" s="96" t="s">
        <v>1393</v>
      </c>
      <c r="C431" s="106">
        <v>43569</v>
      </c>
      <c r="D431" s="96" t="s">
        <v>2052</v>
      </c>
      <c r="E431" s="96" t="s">
        <v>2073</v>
      </c>
      <c r="F431" s="97">
        <v>760</v>
      </c>
      <c r="G431" s="98" t="s">
        <v>2046</v>
      </c>
      <c r="H431" s="96" t="s">
        <v>2129</v>
      </c>
      <c r="I431" s="99">
        <v>293.346</v>
      </c>
      <c r="J431" s="235" t="str">
        <f t="shared" si="6"/>
        <v>Medium Haul</v>
      </c>
    </row>
    <row r="432" spans="1:10" ht="15" thickBot="1" x14ac:dyDescent="0.4">
      <c r="A432" s="96" t="s">
        <v>2043</v>
      </c>
      <c r="B432" s="96" t="s">
        <v>1393</v>
      </c>
      <c r="C432" s="106">
        <v>43569</v>
      </c>
      <c r="D432" s="96" t="s">
        <v>2130</v>
      </c>
      <c r="E432" s="96" t="s">
        <v>2052</v>
      </c>
      <c r="F432" s="97">
        <v>153</v>
      </c>
      <c r="G432" s="98" t="s">
        <v>2046</v>
      </c>
      <c r="H432" s="96" t="s">
        <v>2129</v>
      </c>
      <c r="I432" s="99">
        <v>96.695999999999998</v>
      </c>
      <c r="J432" s="235" t="str">
        <f t="shared" si="6"/>
        <v>Short Haul</v>
      </c>
    </row>
    <row r="433" spans="1:10" ht="15" thickBot="1" x14ac:dyDescent="0.4">
      <c r="A433" s="96" t="s">
        <v>2043</v>
      </c>
      <c r="B433" s="96" t="s">
        <v>1393</v>
      </c>
      <c r="C433" s="106">
        <v>43583</v>
      </c>
      <c r="D433" s="96" t="s">
        <v>2073</v>
      </c>
      <c r="E433" s="96" t="s">
        <v>2063</v>
      </c>
      <c r="F433" s="97">
        <v>3445</v>
      </c>
      <c r="G433" s="98" t="s">
        <v>2056</v>
      </c>
      <c r="H433" s="96" t="s">
        <v>2128</v>
      </c>
      <c r="I433" s="99">
        <v>1169.26</v>
      </c>
      <c r="J433" s="235" t="str">
        <f t="shared" si="6"/>
        <v>Long Haul</v>
      </c>
    </row>
    <row r="434" spans="1:10" ht="15" thickBot="1" x14ac:dyDescent="0.4">
      <c r="A434" s="96" t="s">
        <v>2043</v>
      </c>
      <c r="B434" s="96" t="s">
        <v>1393</v>
      </c>
      <c r="C434" s="106">
        <v>43549</v>
      </c>
      <c r="D434" s="96" t="s">
        <v>2131</v>
      </c>
      <c r="E434" s="96" t="s">
        <v>2126</v>
      </c>
      <c r="F434" s="97">
        <v>279</v>
      </c>
      <c r="G434" s="98" t="s">
        <v>2046</v>
      </c>
      <c r="H434" s="96" t="s">
        <v>2127</v>
      </c>
      <c r="I434" s="99">
        <v>176.328</v>
      </c>
      <c r="J434" s="235" t="str">
        <f t="shared" si="6"/>
        <v>Short Haul</v>
      </c>
    </row>
    <row r="435" spans="1:10" ht="15" thickBot="1" x14ac:dyDescent="0.4">
      <c r="A435" s="96" t="s">
        <v>2043</v>
      </c>
      <c r="B435" s="96" t="s">
        <v>1393</v>
      </c>
      <c r="C435" s="106">
        <v>43550</v>
      </c>
      <c r="D435" s="96" t="s">
        <v>2067</v>
      </c>
      <c r="E435" s="96" t="s">
        <v>2054</v>
      </c>
      <c r="F435" s="97">
        <v>338</v>
      </c>
      <c r="G435" s="98" t="s">
        <v>2046</v>
      </c>
      <c r="H435" s="96" t="s">
        <v>2128</v>
      </c>
      <c r="I435" s="99">
        <v>212.98400000000001</v>
      </c>
      <c r="J435" s="235" t="str">
        <f t="shared" si="6"/>
        <v>Medium Haul</v>
      </c>
    </row>
    <row r="436" spans="1:10" ht="15" thickBot="1" x14ac:dyDescent="0.4">
      <c r="A436" s="96" t="s">
        <v>2043</v>
      </c>
      <c r="B436" s="96" t="s">
        <v>1393</v>
      </c>
      <c r="C436" s="106">
        <v>43563</v>
      </c>
      <c r="D436" s="96" t="s">
        <v>2052</v>
      </c>
      <c r="E436" s="96" t="s">
        <v>2130</v>
      </c>
      <c r="F436" s="97">
        <v>153</v>
      </c>
      <c r="G436" s="98" t="s">
        <v>2046</v>
      </c>
      <c r="H436" s="96" t="s">
        <v>2129</v>
      </c>
      <c r="I436" s="99">
        <v>96.695999999999998</v>
      </c>
      <c r="J436" s="235" t="str">
        <f t="shared" si="6"/>
        <v>Short Haul</v>
      </c>
    </row>
    <row r="437" spans="1:10" ht="15" thickBot="1" x14ac:dyDescent="0.4">
      <c r="A437" s="96" t="s">
        <v>2043</v>
      </c>
      <c r="B437" s="96" t="s">
        <v>1393</v>
      </c>
      <c r="C437" s="106">
        <v>43584</v>
      </c>
      <c r="D437" s="96" t="s">
        <v>2063</v>
      </c>
      <c r="E437" s="96" t="s">
        <v>2105</v>
      </c>
      <c r="F437" s="97">
        <v>490</v>
      </c>
      <c r="G437" s="98" t="s">
        <v>2046</v>
      </c>
      <c r="H437" s="96" t="s">
        <v>2127</v>
      </c>
      <c r="I437" s="99">
        <v>309.048</v>
      </c>
      <c r="J437" s="235" t="str">
        <f t="shared" si="6"/>
        <v>Medium Haul</v>
      </c>
    </row>
    <row r="438" spans="1:10" ht="15" thickBot="1" x14ac:dyDescent="0.4">
      <c r="A438" s="96" t="s">
        <v>2043</v>
      </c>
      <c r="B438" s="96" t="s">
        <v>1393</v>
      </c>
      <c r="C438" s="106">
        <v>43601</v>
      </c>
      <c r="D438" s="96" t="s">
        <v>2105</v>
      </c>
      <c r="E438" s="96" t="s">
        <v>2074</v>
      </c>
      <c r="F438" s="97">
        <v>374</v>
      </c>
      <c r="G438" s="98" t="s">
        <v>2046</v>
      </c>
      <c r="H438" s="96" t="s">
        <v>2047</v>
      </c>
      <c r="I438" s="99">
        <v>236.36799999999999</v>
      </c>
      <c r="J438" s="235" t="str">
        <f t="shared" si="6"/>
        <v>Medium Haul</v>
      </c>
    </row>
    <row r="439" spans="1:10" ht="15" thickBot="1" x14ac:dyDescent="0.4">
      <c r="A439" s="96" t="s">
        <v>2043</v>
      </c>
      <c r="B439" s="96" t="s">
        <v>1393</v>
      </c>
      <c r="C439" s="106">
        <v>43602</v>
      </c>
      <c r="D439" s="96" t="s">
        <v>2074</v>
      </c>
      <c r="E439" s="96" t="s">
        <v>2131</v>
      </c>
      <c r="F439" s="97">
        <v>4292</v>
      </c>
      <c r="G439" s="98" t="s">
        <v>2056</v>
      </c>
      <c r="H439" s="96" t="s">
        <v>2051</v>
      </c>
      <c r="I439" s="99">
        <v>1456.9</v>
      </c>
      <c r="J439" s="235" t="str">
        <f t="shared" si="6"/>
        <v>Long Haul</v>
      </c>
    </row>
    <row r="440" spans="1:10" ht="15" thickBot="1" x14ac:dyDescent="0.4">
      <c r="A440" s="96" t="s">
        <v>2043</v>
      </c>
      <c r="B440" s="96" t="s">
        <v>1393</v>
      </c>
      <c r="C440" s="106">
        <v>43669</v>
      </c>
      <c r="D440" s="96" t="s">
        <v>2126</v>
      </c>
      <c r="E440" s="96" t="s">
        <v>2074</v>
      </c>
      <c r="F440" s="97">
        <v>4568</v>
      </c>
      <c r="G440" s="98" t="s">
        <v>2056</v>
      </c>
      <c r="H440" s="96" t="s">
        <v>2051</v>
      </c>
      <c r="I440" s="99">
        <v>1550.4</v>
      </c>
      <c r="J440" s="235" t="str">
        <f t="shared" si="6"/>
        <v>Long Haul</v>
      </c>
    </row>
    <row r="441" spans="1:10" ht="15" thickBot="1" x14ac:dyDescent="0.4">
      <c r="A441" s="96" t="s">
        <v>2043</v>
      </c>
      <c r="B441" s="96" t="s">
        <v>1393</v>
      </c>
      <c r="C441" s="106">
        <v>43669</v>
      </c>
      <c r="D441" s="96" t="s">
        <v>2131</v>
      </c>
      <c r="E441" s="96" t="s">
        <v>2126</v>
      </c>
      <c r="F441" s="97">
        <v>279</v>
      </c>
      <c r="G441" s="98" t="s">
        <v>2046</v>
      </c>
      <c r="H441" s="96" t="s">
        <v>2051</v>
      </c>
      <c r="I441" s="99">
        <v>176.328</v>
      </c>
      <c r="J441" s="235" t="str">
        <f t="shared" si="6"/>
        <v>Short Haul</v>
      </c>
    </row>
    <row r="442" spans="1:10" ht="15" thickBot="1" x14ac:dyDescent="0.4">
      <c r="A442" s="96" t="s">
        <v>2043</v>
      </c>
      <c r="B442" s="96" t="s">
        <v>1393</v>
      </c>
      <c r="C442" s="106">
        <v>43670</v>
      </c>
      <c r="D442" s="96" t="s">
        <v>2074</v>
      </c>
      <c r="E442" s="96" t="s">
        <v>2105</v>
      </c>
      <c r="F442" s="97">
        <v>374</v>
      </c>
      <c r="G442" s="98" t="s">
        <v>2046</v>
      </c>
      <c r="H442" s="96" t="s">
        <v>2047</v>
      </c>
      <c r="I442" s="99">
        <v>236.36799999999999</v>
      </c>
      <c r="J442" s="235" t="str">
        <f t="shared" si="6"/>
        <v>Medium Haul</v>
      </c>
    </row>
    <row r="443" spans="1:10" ht="15" thickBot="1" x14ac:dyDescent="0.4">
      <c r="A443" s="96" t="s">
        <v>2043</v>
      </c>
      <c r="B443" s="96" t="s">
        <v>1393</v>
      </c>
      <c r="C443" s="106">
        <v>43715</v>
      </c>
      <c r="D443" s="96" t="s">
        <v>2105</v>
      </c>
      <c r="E443" s="96" t="s">
        <v>2132</v>
      </c>
      <c r="F443" s="97">
        <v>2965</v>
      </c>
      <c r="G443" s="98" t="s">
        <v>2056</v>
      </c>
      <c r="H443" s="96" t="s">
        <v>2133</v>
      </c>
      <c r="I443" s="99">
        <v>1006.4</v>
      </c>
      <c r="J443" s="235" t="str">
        <f t="shared" si="6"/>
        <v>Long Haul</v>
      </c>
    </row>
    <row r="444" spans="1:10" ht="15" thickBot="1" x14ac:dyDescent="0.4">
      <c r="A444" s="96" t="s">
        <v>2043</v>
      </c>
      <c r="B444" s="96" t="s">
        <v>1393</v>
      </c>
      <c r="C444" s="106">
        <v>43718</v>
      </c>
      <c r="D444" s="96" t="s">
        <v>2126</v>
      </c>
      <c r="E444" s="96" t="s">
        <v>2131</v>
      </c>
      <c r="F444" s="97">
        <v>279</v>
      </c>
      <c r="G444" s="98" t="s">
        <v>2046</v>
      </c>
      <c r="H444" s="96" t="s">
        <v>2047</v>
      </c>
      <c r="I444" s="99">
        <v>176.328</v>
      </c>
      <c r="J444" s="235" t="str">
        <f t="shared" si="6"/>
        <v>Short Haul</v>
      </c>
    </row>
    <row r="445" spans="1:10" ht="15" thickBot="1" x14ac:dyDescent="0.4">
      <c r="A445" s="96" t="s">
        <v>2043</v>
      </c>
      <c r="B445" s="96" t="s">
        <v>1393</v>
      </c>
      <c r="C445" s="106">
        <v>43718</v>
      </c>
      <c r="D445" s="96" t="s">
        <v>2132</v>
      </c>
      <c r="E445" s="96" t="s">
        <v>2126</v>
      </c>
      <c r="F445" s="97">
        <v>2474</v>
      </c>
      <c r="G445" s="98" t="s">
        <v>2056</v>
      </c>
      <c r="H445" s="96" t="s">
        <v>2047</v>
      </c>
      <c r="I445" s="99">
        <v>839.46</v>
      </c>
      <c r="J445" s="235" t="str">
        <f t="shared" si="6"/>
        <v>Long Haul</v>
      </c>
    </row>
    <row r="446" spans="1:10" ht="15" thickBot="1" x14ac:dyDescent="0.4">
      <c r="A446" s="89"/>
      <c r="B446" s="89"/>
      <c r="C446" s="290"/>
      <c r="D446" s="290"/>
      <c r="E446" s="290"/>
      <c r="F446" s="290"/>
      <c r="G446" s="290"/>
      <c r="H446" s="290"/>
      <c r="I446" s="95">
        <v>12384.24</v>
      </c>
      <c r="J446" s="235" t="str">
        <f t="shared" si="6"/>
        <v/>
      </c>
    </row>
    <row r="447" spans="1:10" ht="15" thickBot="1" x14ac:dyDescent="0.4">
      <c r="A447" s="96" t="s">
        <v>2043</v>
      </c>
      <c r="B447" s="96" t="s">
        <v>1393</v>
      </c>
      <c r="C447" s="106">
        <v>43511</v>
      </c>
      <c r="D447" s="96" t="s">
        <v>2097</v>
      </c>
      <c r="E447" s="96" t="s">
        <v>2134</v>
      </c>
      <c r="F447" s="97">
        <v>2891</v>
      </c>
      <c r="G447" s="98" t="s">
        <v>2056</v>
      </c>
      <c r="H447" s="96" t="s">
        <v>2047</v>
      </c>
      <c r="I447" s="99">
        <v>981.24</v>
      </c>
      <c r="J447" s="235" t="str">
        <f t="shared" si="6"/>
        <v>Long Haul</v>
      </c>
    </row>
    <row r="448" spans="1:10" ht="15" thickBot="1" x14ac:dyDescent="0.4">
      <c r="A448" s="96" t="s">
        <v>2043</v>
      </c>
      <c r="B448" s="96" t="s">
        <v>1393</v>
      </c>
      <c r="C448" s="106">
        <v>43519</v>
      </c>
      <c r="D448" s="96" t="s">
        <v>2134</v>
      </c>
      <c r="E448" s="96" t="s">
        <v>2135</v>
      </c>
      <c r="F448" s="97">
        <v>445</v>
      </c>
      <c r="G448" s="98" t="s">
        <v>2046</v>
      </c>
      <c r="H448" s="96" t="s">
        <v>2047</v>
      </c>
      <c r="I448" s="99">
        <v>280.608</v>
      </c>
      <c r="J448" s="235" t="str">
        <f t="shared" si="6"/>
        <v>Medium Haul</v>
      </c>
    </row>
    <row r="449" spans="1:10" ht="15" thickBot="1" x14ac:dyDescent="0.4">
      <c r="A449" s="96" t="s">
        <v>2043</v>
      </c>
      <c r="B449" s="96" t="s">
        <v>1393</v>
      </c>
      <c r="C449" s="106">
        <v>43548</v>
      </c>
      <c r="D449" s="96" t="s">
        <v>2057</v>
      </c>
      <c r="E449" s="96" t="s">
        <v>2136</v>
      </c>
      <c r="F449" s="97">
        <v>2069</v>
      </c>
      <c r="G449" s="98" t="s">
        <v>2056</v>
      </c>
      <c r="H449" s="96" t="s">
        <v>2047</v>
      </c>
      <c r="I449" s="99">
        <v>799.54200000000003</v>
      </c>
      <c r="J449" s="235" t="str">
        <f t="shared" si="6"/>
        <v>Medium Haul</v>
      </c>
    </row>
    <row r="450" spans="1:10" ht="15" thickBot="1" x14ac:dyDescent="0.4">
      <c r="A450" s="96" t="s">
        <v>2043</v>
      </c>
      <c r="B450" s="96" t="s">
        <v>1393</v>
      </c>
      <c r="C450" s="106">
        <v>43550</v>
      </c>
      <c r="D450" s="96" t="s">
        <v>2136</v>
      </c>
      <c r="E450" s="96" t="s">
        <v>2057</v>
      </c>
      <c r="F450" s="97">
        <v>2069</v>
      </c>
      <c r="G450" s="98" t="s">
        <v>2056</v>
      </c>
      <c r="H450" s="96" t="s">
        <v>2047</v>
      </c>
      <c r="I450" s="99">
        <v>799.54200000000003</v>
      </c>
      <c r="J450" s="235" t="str">
        <f t="shared" si="6"/>
        <v>Medium Haul</v>
      </c>
    </row>
    <row r="451" spans="1:10" ht="15" thickBot="1" x14ac:dyDescent="0.4">
      <c r="A451" s="96" t="s">
        <v>2043</v>
      </c>
      <c r="B451" s="96" t="s">
        <v>1393</v>
      </c>
      <c r="C451" s="106">
        <v>43572</v>
      </c>
      <c r="D451" s="96" t="s">
        <v>2116</v>
      </c>
      <c r="E451" s="96" t="s">
        <v>2044</v>
      </c>
      <c r="F451" s="97">
        <v>2374</v>
      </c>
      <c r="G451" s="98" t="s">
        <v>2056</v>
      </c>
      <c r="H451" s="96" t="s">
        <v>2047</v>
      </c>
      <c r="I451" s="99">
        <v>805.8</v>
      </c>
      <c r="J451" s="235" t="str">
        <f t="shared" si="6"/>
        <v>Long Haul</v>
      </c>
    </row>
    <row r="452" spans="1:10" ht="15" thickBot="1" x14ac:dyDescent="0.4">
      <c r="A452" s="96" t="s">
        <v>2043</v>
      </c>
      <c r="B452" s="96" t="s">
        <v>1393</v>
      </c>
      <c r="C452" s="106">
        <v>43716</v>
      </c>
      <c r="D452" s="96" t="s">
        <v>2057</v>
      </c>
      <c r="E452" s="96" t="s">
        <v>2137</v>
      </c>
      <c r="F452" s="97">
        <v>4084</v>
      </c>
      <c r="G452" s="98" t="s">
        <v>2056</v>
      </c>
      <c r="H452" s="96" t="s">
        <v>2047</v>
      </c>
      <c r="I452" s="99">
        <v>1386.18</v>
      </c>
      <c r="J452" s="235" t="str">
        <f t="shared" si="6"/>
        <v>Long Haul</v>
      </c>
    </row>
    <row r="453" spans="1:10" ht="15" thickBot="1" x14ac:dyDescent="0.4">
      <c r="A453" s="96" t="s">
        <v>2043</v>
      </c>
      <c r="B453" s="96" t="s">
        <v>1393</v>
      </c>
      <c r="C453" s="106">
        <v>43718</v>
      </c>
      <c r="D453" s="96" t="s">
        <v>2137</v>
      </c>
      <c r="E453" s="96" t="s">
        <v>2057</v>
      </c>
      <c r="F453" s="97">
        <v>4084</v>
      </c>
      <c r="G453" s="98" t="s">
        <v>2046</v>
      </c>
      <c r="H453" s="96" t="s">
        <v>2055</v>
      </c>
      <c r="I453" s="99">
        <v>1386.18</v>
      </c>
      <c r="J453" s="235" t="str">
        <f t="shared" si="6"/>
        <v>Long Haul</v>
      </c>
    </row>
    <row r="454" spans="1:10" ht="15" thickBot="1" x14ac:dyDescent="0.4">
      <c r="A454" s="96" t="s">
        <v>2043</v>
      </c>
      <c r="B454" s="96" t="s">
        <v>1393</v>
      </c>
      <c r="C454" s="106">
        <v>43731</v>
      </c>
      <c r="D454" s="96" t="s">
        <v>2053</v>
      </c>
      <c r="E454" s="96" t="s">
        <v>2116</v>
      </c>
      <c r="F454" s="97">
        <v>1717</v>
      </c>
      <c r="G454" s="98" t="s">
        <v>2046</v>
      </c>
      <c r="H454" s="96" t="s">
        <v>2047</v>
      </c>
      <c r="I454" s="99">
        <v>663.31799999999998</v>
      </c>
      <c r="J454" s="235" t="str">
        <f t="shared" si="6"/>
        <v>Medium Haul</v>
      </c>
    </row>
    <row r="455" spans="1:10" ht="15" thickBot="1" x14ac:dyDescent="0.4">
      <c r="A455" s="96" t="s">
        <v>2043</v>
      </c>
      <c r="B455" s="96" t="s">
        <v>1393</v>
      </c>
      <c r="C455" s="106">
        <v>43734</v>
      </c>
      <c r="D455" s="96" t="s">
        <v>2044</v>
      </c>
      <c r="E455" s="96" t="s">
        <v>2048</v>
      </c>
      <c r="F455" s="97">
        <v>153</v>
      </c>
      <c r="G455" s="98" t="s">
        <v>2046</v>
      </c>
      <c r="H455" s="96" t="s">
        <v>2047</v>
      </c>
      <c r="I455" s="99">
        <v>96.063999999999993</v>
      </c>
      <c r="J455" s="235" t="str">
        <f t="shared" si="6"/>
        <v>Short Haul</v>
      </c>
    </row>
    <row r="456" spans="1:10" ht="15" thickBot="1" x14ac:dyDescent="0.4">
      <c r="A456" s="96" t="s">
        <v>2043</v>
      </c>
      <c r="B456" s="96" t="s">
        <v>1393</v>
      </c>
      <c r="C456" s="106">
        <v>43510</v>
      </c>
      <c r="D456" s="96" t="s">
        <v>2057</v>
      </c>
      <c r="E456" s="96" t="s">
        <v>2097</v>
      </c>
      <c r="F456" s="97">
        <v>6745</v>
      </c>
      <c r="G456" s="98" t="s">
        <v>2056</v>
      </c>
      <c r="H456" s="96" t="s">
        <v>2055</v>
      </c>
      <c r="I456" s="99">
        <v>2289.2199999999998</v>
      </c>
      <c r="J456" s="235" t="str">
        <f t="shared" ref="J456:J519" si="7">IF(ISBLANK(F456),"",IF(F456&gt;$O$9,$N$9,IF(F456&gt;$O$8, $N$8,$N$7)))</f>
        <v>Long Haul</v>
      </c>
    </row>
    <row r="457" spans="1:10" ht="15" thickBot="1" x14ac:dyDescent="0.4">
      <c r="A457" s="96" t="s">
        <v>2043</v>
      </c>
      <c r="B457" s="96" t="s">
        <v>1393</v>
      </c>
      <c r="C457" s="106">
        <v>43529</v>
      </c>
      <c r="D457" s="96" t="s">
        <v>2135</v>
      </c>
      <c r="E457" s="96" t="s">
        <v>2097</v>
      </c>
      <c r="F457" s="97">
        <v>2726</v>
      </c>
      <c r="G457" s="98" t="s">
        <v>2056</v>
      </c>
      <c r="H457" s="96" t="s">
        <v>2047</v>
      </c>
      <c r="I457" s="99">
        <v>925.14</v>
      </c>
      <c r="J457" s="235" t="str">
        <f t="shared" si="7"/>
        <v>Long Haul</v>
      </c>
    </row>
    <row r="458" spans="1:10" ht="15" thickBot="1" x14ac:dyDescent="0.4">
      <c r="A458" s="96" t="s">
        <v>2043</v>
      </c>
      <c r="B458" s="96" t="s">
        <v>1393</v>
      </c>
      <c r="C458" s="106">
        <v>43530</v>
      </c>
      <c r="D458" s="96" t="s">
        <v>2097</v>
      </c>
      <c r="E458" s="96" t="s">
        <v>2057</v>
      </c>
      <c r="F458" s="97">
        <v>6745</v>
      </c>
      <c r="G458" s="98" t="s">
        <v>2046</v>
      </c>
      <c r="H458" s="96" t="s">
        <v>2047</v>
      </c>
      <c r="I458" s="99">
        <v>2289.2199999999998</v>
      </c>
      <c r="J458" s="235" t="str">
        <f t="shared" si="7"/>
        <v>Long Haul</v>
      </c>
    </row>
    <row r="459" spans="1:10" ht="15" thickBot="1" x14ac:dyDescent="0.4">
      <c r="A459" s="96" t="s">
        <v>2043</v>
      </c>
      <c r="B459" s="96" t="s">
        <v>1393</v>
      </c>
      <c r="C459" s="106">
        <v>43569</v>
      </c>
      <c r="D459" s="96" t="s">
        <v>2044</v>
      </c>
      <c r="E459" s="96" t="s">
        <v>2116</v>
      </c>
      <c r="F459" s="97">
        <v>2374</v>
      </c>
      <c r="G459" s="98" t="s">
        <v>2046</v>
      </c>
      <c r="H459" s="96" t="s">
        <v>2047</v>
      </c>
      <c r="I459" s="99">
        <v>805.8</v>
      </c>
      <c r="J459" s="235" t="str">
        <f t="shared" si="7"/>
        <v>Long Haul</v>
      </c>
    </row>
    <row r="460" spans="1:10" ht="15" thickBot="1" x14ac:dyDescent="0.4">
      <c r="A460" s="96" t="s">
        <v>2043</v>
      </c>
      <c r="B460" s="96" t="s">
        <v>1393</v>
      </c>
      <c r="C460" s="106">
        <v>43689</v>
      </c>
      <c r="D460" s="96" t="s">
        <v>2057</v>
      </c>
      <c r="E460" s="96" t="s">
        <v>2136</v>
      </c>
      <c r="F460" s="97">
        <v>2069</v>
      </c>
      <c r="G460" s="98" t="s">
        <v>2056</v>
      </c>
      <c r="H460" s="96" t="s">
        <v>2047</v>
      </c>
      <c r="I460" s="99">
        <v>799.54200000000003</v>
      </c>
      <c r="J460" s="235" t="str">
        <f t="shared" si="7"/>
        <v>Medium Haul</v>
      </c>
    </row>
    <row r="461" spans="1:10" ht="15" thickBot="1" x14ac:dyDescent="0.4">
      <c r="A461" s="96" t="s">
        <v>2043</v>
      </c>
      <c r="B461" s="96" t="s">
        <v>1393</v>
      </c>
      <c r="C461" s="106">
        <v>43692</v>
      </c>
      <c r="D461" s="96" t="s">
        <v>2136</v>
      </c>
      <c r="E461" s="96" t="s">
        <v>2057</v>
      </c>
      <c r="F461" s="97">
        <v>2069</v>
      </c>
      <c r="G461" s="98" t="s">
        <v>2056</v>
      </c>
      <c r="H461" s="96" t="s">
        <v>2047</v>
      </c>
      <c r="I461" s="99">
        <v>799.54200000000003</v>
      </c>
      <c r="J461" s="235" t="str">
        <f t="shared" si="7"/>
        <v>Medium Haul</v>
      </c>
    </row>
    <row r="462" spans="1:10" ht="15" thickBot="1" x14ac:dyDescent="0.4">
      <c r="A462" s="96" t="s">
        <v>2043</v>
      </c>
      <c r="B462" s="96" t="s">
        <v>1393</v>
      </c>
      <c r="C462" s="106">
        <v>43731</v>
      </c>
      <c r="D462" s="96" t="s">
        <v>2048</v>
      </c>
      <c r="E462" s="96" t="s">
        <v>2053</v>
      </c>
      <c r="F462" s="97">
        <v>527</v>
      </c>
      <c r="G462" s="98" t="s">
        <v>2046</v>
      </c>
      <c r="H462" s="96" t="s">
        <v>2047</v>
      </c>
      <c r="I462" s="99">
        <v>332.43200000000002</v>
      </c>
      <c r="J462" s="235" t="str">
        <f t="shared" si="7"/>
        <v>Medium Haul</v>
      </c>
    </row>
    <row r="463" spans="1:10" ht="15" thickBot="1" x14ac:dyDescent="0.4">
      <c r="A463" s="96" t="s">
        <v>2043</v>
      </c>
      <c r="B463" s="96" t="s">
        <v>1393</v>
      </c>
      <c r="C463" s="106">
        <v>43733</v>
      </c>
      <c r="D463" s="96" t="s">
        <v>2116</v>
      </c>
      <c r="E463" s="96" t="s">
        <v>2044</v>
      </c>
      <c r="F463" s="97">
        <v>2374</v>
      </c>
      <c r="G463" s="98" t="s">
        <v>2056</v>
      </c>
      <c r="H463" s="96" t="s">
        <v>2047</v>
      </c>
      <c r="I463" s="99">
        <v>805.8</v>
      </c>
      <c r="J463" s="235" t="str">
        <f t="shared" si="7"/>
        <v>Long Haul</v>
      </c>
    </row>
    <row r="464" spans="1:10" ht="15" thickBot="1" x14ac:dyDescent="0.4">
      <c r="A464" s="89"/>
      <c r="B464" s="89"/>
      <c r="C464" s="290"/>
      <c r="D464" s="290"/>
      <c r="E464" s="290"/>
      <c r="F464" s="290"/>
      <c r="G464" s="290"/>
      <c r="H464" s="290"/>
      <c r="I464" s="95">
        <v>16245.17</v>
      </c>
      <c r="J464" s="235" t="str">
        <f t="shared" si="7"/>
        <v/>
      </c>
    </row>
    <row r="465" spans="1:10" ht="15" thickBot="1" x14ac:dyDescent="0.4">
      <c r="A465" s="96" t="s">
        <v>2043</v>
      </c>
      <c r="B465" s="96" t="s">
        <v>1512</v>
      </c>
      <c r="C465" s="106">
        <v>43610</v>
      </c>
      <c r="D465" s="96" t="s">
        <v>2100</v>
      </c>
      <c r="E465" s="96" t="s">
        <v>2085</v>
      </c>
      <c r="F465" s="97">
        <v>222</v>
      </c>
      <c r="G465" s="98" t="s">
        <v>2046</v>
      </c>
      <c r="H465" s="96" t="s">
        <v>2051</v>
      </c>
      <c r="I465" s="99">
        <v>140.304</v>
      </c>
      <c r="J465" s="235" t="str">
        <f t="shared" si="7"/>
        <v>Short Haul</v>
      </c>
    </row>
    <row r="466" spans="1:10" ht="15" thickBot="1" x14ac:dyDescent="0.4">
      <c r="A466" s="96" t="s">
        <v>2043</v>
      </c>
      <c r="B466" s="96" t="s">
        <v>1512</v>
      </c>
      <c r="C466" s="106">
        <v>43610</v>
      </c>
      <c r="D466" s="96" t="s">
        <v>2085</v>
      </c>
      <c r="E466" s="96" t="s">
        <v>2080</v>
      </c>
      <c r="F466" s="97">
        <v>3946</v>
      </c>
      <c r="G466" s="98" t="s">
        <v>2056</v>
      </c>
      <c r="H466" s="96" t="s">
        <v>2051</v>
      </c>
      <c r="I466" s="99">
        <v>1339.26</v>
      </c>
      <c r="J466" s="235" t="str">
        <f t="shared" si="7"/>
        <v>Long Haul</v>
      </c>
    </row>
    <row r="467" spans="1:10" ht="15" thickBot="1" x14ac:dyDescent="0.4">
      <c r="A467" s="96" t="s">
        <v>2043</v>
      </c>
      <c r="B467" s="96" t="s">
        <v>1512</v>
      </c>
      <c r="C467" s="106">
        <v>43624</v>
      </c>
      <c r="D467" s="96" t="s">
        <v>2085</v>
      </c>
      <c r="E467" s="96" t="s">
        <v>2100</v>
      </c>
      <c r="F467" s="97">
        <v>222</v>
      </c>
      <c r="G467" s="98" t="s">
        <v>2046</v>
      </c>
      <c r="H467" s="96" t="s">
        <v>2051</v>
      </c>
      <c r="I467" s="99">
        <v>140.304</v>
      </c>
      <c r="J467" s="235" t="str">
        <f t="shared" si="7"/>
        <v>Short Haul</v>
      </c>
    </row>
    <row r="468" spans="1:10" ht="15" thickBot="1" x14ac:dyDescent="0.4">
      <c r="A468" s="96" t="s">
        <v>2043</v>
      </c>
      <c r="B468" s="96" t="s">
        <v>1512</v>
      </c>
      <c r="C468" s="106">
        <v>43624</v>
      </c>
      <c r="D468" s="96" t="s">
        <v>2080</v>
      </c>
      <c r="E468" s="96" t="s">
        <v>2085</v>
      </c>
      <c r="F468" s="97">
        <v>3946</v>
      </c>
      <c r="G468" s="98" t="s">
        <v>2046</v>
      </c>
      <c r="H468" s="96" t="s">
        <v>2051</v>
      </c>
      <c r="I468" s="99">
        <v>1339.26</v>
      </c>
      <c r="J468" s="235" t="str">
        <f t="shared" si="7"/>
        <v>Long Haul</v>
      </c>
    </row>
    <row r="469" spans="1:10" ht="15" thickBot="1" x14ac:dyDescent="0.4">
      <c r="A469" s="89"/>
      <c r="B469" s="89"/>
      <c r="C469" s="290"/>
      <c r="D469" s="290"/>
      <c r="E469" s="290"/>
      <c r="F469" s="290"/>
      <c r="G469" s="290"/>
      <c r="H469" s="290"/>
      <c r="I469" s="95">
        <v>2959.1280000000002</v>
      </c>
      <c r="J469" s="235" t="str">
        <f t="shared" si="7"/>
        <v/>
      </c>
    </row>
    <row r="470" spans="1:10" ht="15" thickBot="1" x14ac:dyDescent="0.4">
      <c r="A470" s="96" t="s">
        <v>2043</v>
      </c>
      <c r="B470" s="96" t="s">
        <v>1536</v>
      </c>
      <c r="C470" s="106">
        <v>43567</v>
      </c>
      <c r="D470" s="96" t="s">
        <v>2053</v>
      </c>
      <c r="E470" s="96" t="s">
        <v>2079</v>
      </c>
      <c r="F470" s="97">
        <v>887</v>
      </c>
      <c r="G470" s="98" t="s">
        <v>2046</v>
      </c>
      <c r="H470" s="96" t="s">
        <v>2047</v>
      </c>
      <c r="I470" s="99">
        <v>342.495</v>
      </c>
      <c r="J470" s="235" t="str">
        <f t="shared" si="7"/>
        <v>Medium Haul</v>
      </c>
    </row>
    <row r="471" spans="1:10" ht="15" thickBot="1" x14ac:dyDescent="0.4">
      <c r="A471" s="96" t="s">
        <v>2043</v>
      </c>
      <c r="B471" s="96" t="s">
        <v>1536</v>
      </c>
      <c r="C471" s="106">
        <v>43572</v>
      </c>
      <c r="D471" s="96" t="s">
        <v>2079</v>
      </c>
      <c r="E471" s="96" t="s">
        <v>2057</v>
      </c>
      <c r="F471" s="97">
        <v>1450</v>
      </c>
      <c r="G471" s="98" t="s">
        <v>2056</v>
      </c>
      <c r="H471" s="96" t="s">
        <v>2047</v>
      </c>
      <c r="I471" s="99">
        <v>559.98900000000003</v>
      </c>
      <c r="J471" s="235" t="str">
        <f t="shared" si="7"/>
        <v>Medium Haul</v>
      </c>
    </row>
    <row r="472" spans="1:10" ht="15" thickBot="1" x14ac:dyDescent="0.4">
      <c r="A472" s="96" t="s">
        <v>2043</v>
      </c>
      <c r="B472" s="96" t="s">
        <v>1536</v>
      </c>
      <c r="C472" s="106">
        <v>43573</v>
      </c>
      <c r="D472" s="96" t="s">
        <v>2057</v>
      </c>
      <c r="E472" s="96" t="s">
        <v>2048</v>
      </c>
      <c r="F472" s="97">
        <v>133</v>
      </c>
      <c r="G472" s="98" t="s">
        <v>2046</v>
      </c>
      <c r="H472" s="96" t="s">
        <v>2047</v>
      </c>
      <c r="I472" s="99">
        <v>84.055999999999997</v>
      </c>
      <c r="J472" s="235" t="str">
        <f t="shared" si="7"/>
        <v>Short Haul</v>
      </c>
    </row>
    <row r="473" spans="1:10" ht="15" thickBot="1" x14ac:dyDescent="0.4">
      <c r="A473" s="96" t="s">
        <v>2043</v>
      </c>
      <c r="B473" s="96" t="s">
        <v>1536</v>
      </c>
      <c r="C473" s="106">
        <v>43567</v>
      </c>
      <c r="D473" s="96" t="s">
        <v>2048</v>
      </c>
      <c r="E473" s="96" t="s">
        <v>2053</v>
      </c>
      <c r="F473" s="97">
        <v>527</v>
      </c>
      <c r="G473" s="98" t="s">
        <v>2046</v>
      </c>
      <c r="H473" s="96" t="s">
        <v>2047</v>
      </c>
      <c r="I473" s="99">
        <v>332.43200000000002</v>
      </c>
      <c r="J473" s="235" t="str">
        <f t="shared" si="7"/>
        <v>Medium Haul</v>
      </c>
    </row>
    <row r="474" spans="1:10" ht="15" thickBot="1" x14ac:dyDescent="0.4">
      <c r="A474" s="89"/>
      <c r="B474" s="89"/>
      <c r="C474" s="290"/>
      <c r="D474" s="290"/>
      <c r="E474" s="290"/>
      <c r="F474" s="290"/>
      <c r="G474" s="290"/>
      <c r="H474" s="290"/>
      <c r="I474" s="95">
        <v>1318.972</v>
      </c>
      <c r="J474" s="235" t="str">
        <f t="shared" si="7"/>
        <v/>
      </c>
    </row>
    <row r="475" spans="1:10" ht="15" thickBot="1" x14ac:dyDescent="0.4">
      <c r="A475" s="96" t="s">
        <v>2043</v>
      </c>
      <c r="B475" s="96" t="s">
        <v>1325</v>
      </c>
      <c r="C475" s="106">
        <v>43615</v>
      </c>
      <c r="D475" s="96" t="s">
        <v>2048</v>
      </c>
      <c r="E475" s="96" t="s">
        <v>2050</v>
      </c>
      <c r="F475" s="97">
        <v>300</v>
      </c>
      <c r="G475" s="98" t="s">
        <v>2046</v>
      </c>
      <c r="H475" s="96" t="s">
        <v>2051</v>
      </c>
      <c r="I475" s="99">
        <v>188.96799999999999</v>
      </c>
      <c r="J475" s="235" t="str">
        <f t="shared" si="7"/>
        <v>Short Haul</v>
      </c>
    </row>
    <row r="476" spans="1:10" ht="15" thickBot="1" x14ac:dyDescent="0.4">
      <c r="A476" s="96" t="s">
        <v>2043</v>
      </c>
      <c r="B476" s="96" t="s">
        <v>1325</v>
      </c>
      <c r="C476" s="106">
        <v>43618</v>
      </c>
      <c r="D476" s="96" t="s">
        <v>2050</v>
      </c>
      <c r="E476" s="96" t="s">
        <v>2048</v>
      </c>
      <c r="F476" s="97">
        <v>300</v>
      </c>
      <c r="G476" s="98" t="s">
        <v>2046</v>
      </c>
      <c r="H476" s="96" t="s">
        <v>2051</v>
      </c>
      <c r="I476" s="99">
        <v>188.96799999999999</v>
      </c>
      <c r="J476" s="235" t="str">
        <f t="shared" si="7"/>
        <v>Short Haul</v>
      </c>
    </row>
    <row r="477" spans="1:10" ht="15" thickBot="1" x14ac:dyDescent="0.4">
      <c r="A477" s="96" t="s">
        <v>2043</v>
      </c>
      <c r="B477" s="96" t="s">
        <v>1325</v>
      </c>
      <c r="C477" s="106">
        <v>43618</v>
      </c>
      <c r="D477" s="96" t="s">
        <v>2060</v>
      </c>
      <c r="E477" s="96" t="s">
        <v>2050</v>
      </c>
      <c r="F477" s="97">
        <v>527</v>
      </c>
      <c r="G477" s="98" t="s">
        <v>2046</v>
      </c>
      <c r="H477" s="96" t="s">
        <v>2051</v>
      </c>
      <c r="I477" s="99">
        <v>332.43200000000002</v>
      </c>
      <c r="J477" s="235" t="str">
        <f t="shared" si="7"/>
        <v>Medium Haul</v>
      </c>
    </row>
    <row r="478" spans="1:10" ht="15" thickBot="1" x14ac:dyDescent="0.4">
      <c r="A478" s="96" t="s">
        <v>2043</v>
      </c>
      <c r="B478" s="96" t="s">
        <v>1325</v>
      </c>
      <c r="C478" s="106">
        <v>43618</v>
      </c>
      <c r="D478" s="96" t="s">
        <v>2138</v>
      </c>
      <c r="E478" s="96" t="s">
        <v>2060</v>
      </c>
      <c r="F478" s="97">
        <v>281</v>
      </c>
      <c r="G478" s="98" t="s">
        <v>2046</v>
      </c>
      <c r="H478" s="96" t="s">
        <v>2051</v>
      </c>
      <c r="I478" s="99">
        <v>177.59200000000001</v>
      </c>
      <c r="J478" s="235" t="str">
        <f t="shared" si="7"/>
        <v>Short Haul</v>
      </c>
    </row>
    <row r="479" spans="1:10" ht="15" thickBot="1" x14ac:dyDescent="0.4">
      <c r="A479" s="96" t="s">
        <v>2043</v>
      </c>
      <c r="B479" s="96" t="s">
        <v>1325</v>
      </c>
      <c r="C479" s="106">
        <v>43615</v>
      </c>
      <c r="D479" s="96" t="s">
        <v>2050</v>
      </c>
      <c r="E479" s="96" t="s">
        <v>2138</v>
      </c>
      <c r="F479" s="97">
        <v>649</v>
      </c>
      <c r="G479" s="98" t="s">
        <v>2046</v>
      </c>
      <c r="H479" s="96" t="s">
        <v>2051</v>
      </c>
      <c r="I479" s="99">
        <v>250.77600000000001</v>
      </c>
      <c r="J479" s="235" t="str">
        <f t="shared" si="7"/>
        <v>Medium Haul</v>
      </c>
    </row>
    <row r="480" spans="1:10" ht="15" thickBot="1" x14ac:dyDescent="0.4">
      <c r="A480" s="89"/>
      <c r="B480" s="89"/>
      <c r="C480" s="290"/>
      <c r="D480" s="290"/>
      <c r="E480" s="290"/>
      <c r="F480" s="290"/>
      <c r="G480" s="290"/>
      <c r="H480" s="290"/>
      <c r="I480" s="95">
        <v>1138.7360000000001</v>
      </c>
      <c r="J480" s="235" t="str">
        <f t="shared" si="7"/>
        <v/>
      </c>
    </row>
    <row r="481" spans="1:10" ht="15" thickBot="1" x14ac:dyDescent="0.4">
      <c r="A481" s="96" t="s">
        <v>2043</v>
      </c>
      <c r="B481" s="96" t="s">
        <v>1512</v>
      </c>
      <c r="C481" s="106">
        <v>43645</v>
      </c>
      <c r="D481" s="96" t="s">
        <v>2073</v>
      </c>
      <c r="E481" s="96" t="s">
        <v>2113</v>
      </c>
      <c r="F481" s="97">
        <v>431</v>
      </c>
      <c r="G481" s="98" t="s">
        <v>2046</v>
      </c>
      <c r="H481" s="96" t="s">
        <v>2051</v>
      </c>
      <c r="I481" s="99">
        <v>271.76</v>
      </c>
      <c r="J481" s="235" t="str">
        <f t="shared" si="7"/>
        <v>Medium Haul</v>
      </c>
    </row>
    <row r="482" spans="1:10" ht="15" thickBot="1" x14ac:dyDescent="0.4">
      <c r="A482" s="96" t="s">
        <v>2043</v>
      </c>
      <c r="B482" s="96" t="s">
        <v>1512</v>
      </c>
      <c r="C482" s="106">
        <v>43646</v>
      </c>
      <c r="D482" s="96" t="s">
        <v>2113</v>
      </c>
      <c r="E482" s="96" t="s">
        <v>2139</v>
      </c>
      <c r="F482" s="97">
        <v>4046</v>
      </c>
      <c r="G482" s="98" t="s">
        <v>2056</v>
      </c>
      <c r="H482" s="96" t="s">
        <v>2051</v>
      </c>
      <c r="I482" s="99">
        <v>1373.26</v>
      </c>
      <c r="J482" s="235" t="str">
        <f t="shared" si="7"/>
        <v>Long Haul</v>
      </c>
    </row>
    <row r="483" spans="1:10" ht="15" thickBot="1" x14ac:dyDescent="0.4">
      <c r="A483" s="96" t="s">
        <v>2043</v>
      </c>
      <c r="B483" s="96" t="s">
        <v>1512</v>
      </c>
      <c r="C483" s="106">
        <v>43647</v>
      </c>
      <c r="D483" s="96" t="s">
        <v>2139</v>
      </c>
      <c r="E483" s="96" t="s">
        <v>2140</v>
      </c>
      <c r="F483" s="97">
        <v>248</v>
      </c>
      <c r="G483" s="98" t="s">
        <v>2046</v>
      </c>
      <c r="H483" s="96" t="s">
        <v>2051</v>
      </c>
      <c r="I483" s="99">
        <v>156.73599999999999</v>
      </c>
      <c r="J483" s="235" t="str">
        <f t="shared" si="7"/>
        <v>Short Haul</v>
      </c>
    </row>
    <row r="484" spans="1:10" ht="15" thickBot="1" x14ac:dyDescent="0.4">
      <c r="A484" s="96" t="s">
        <v>2043</v>
      </c>
      <c r="B484" s="96" t="s">
        <v>1512</v>
      </c>
      <c r="C484" s="106">
        <v>43652</v>
      </c>
      <c r="D484" s="96" t="s">
        <v>2074</v>
      </c>
      <c r="E484" s="96" t="s">
        <v>2073</v>
      </c>
      <c r="F484" s="97">
        <v>3637</v>
      </c>
      <c r="G484" s="98" t="s">
        <v>2046</v>
      </c>
      <c r="H484" s="96" t="s">
        <v>2051</v>
      </c>
      <c r="I484" s="99">
        <v>1234.2</v>
      </c>
      <c r="J484" s="235" t="str">
        <f t="shared" si="7"/>
        <v>Long Haul</v>
      </c>
    </row>
    <row r="485" spans="1:10" ht="15" thickBot="1" x14ac:dyDescent="0.4">
      <c r="A485" s="96" t="s">
        <v>2043</v>
      </c>
      <c r="B485" s="96" t="s">
        <v>1512</v>
      </c>
      <c r="C485" s="106">
        <v>43652</v>
      </c>
      <c r="D485" s="96" t="s">
        <v>2140</v>
      </c>
      <c r="E485" s="96" t="s">
        <v>2074</v>
      </c>
      <c r="F485" s="97">
        <v>347</v>
      </c>
      <c r="G485" s="98" t="s">
        <v>2046</v>
      </c>
      <c r="H485" s="96" t="s">
        <v>2051</v>
      </c>
      <c r="I485" s="99">
        <v>219.304</v>
      </c>
      <c r="J485" s="235" t="str">
        <f t="shared" si="7"/>
        <v>Medium Haul</v>
      </c>
    </row>
    <row r="486" spans="1:10" ht="15" thickBot="1" x14ac:dyDescent="0.4">
      <c r="A486" s="89"/>
      <c r="B486" s="89"/>
      <c r="C486" s="290"/>
      <c r="D486" s="290"/>
      <c r="E486" s="290"/>
      <c r="F486" s="290"/>
      <c r="G486" s="290"/>
      <c r="H486" s="290"/>
      <c r="I486" s="95">
        <v>3255.26</v>
      </c>
      <c r="J486" s="235" t="str">
        <f t="shared" si="7"/>
        <v/>
      </c>
    </row>
    <row r="487" spans="1:10" ht="15" thickBot="1" x14ac:dyDescent="0.4">
      <c r="A487" s="96" t="s">
        <v>2043</v>
      </c>
      <c r="B487" s="96" t="s">
        <v>1527</v>
      </c>
      <c r="C487" s="106">
        <v>43471</v>
      </c>
      <c r="D487" s="96" t="s">
        <v>2050</v>
      </c>
      <c r="E487" s="96" t="s">
        <v>2116</v>
      </c>
      <c r="F487" s="97">
        <v>1923</v>
      </c>
      <c r="G487" s="98" t="s">
        <v>2046</v>
      </c>
      <c r="H487" s="96" t="s">
        <v>2070</v>
      </c>
      <c r="I487" s="99">
        <v>743.04</v>
      </c>
      <c r="J487" s="235" t="str">
        <f t="shared" si="7"/>
        <v>Medium Haul</v>
      </c>
    </row>
    <row r="488" spans="1:10" ht="15" thickBot="1" x14ac:dyDescent="0.4">
      <c r="A488" s="96" t="s">
        <v>2043</v>
      </c>
      <c r="B488" s="96" t="s">
        <v>1527</v>
      </c>
      <c r="C488" s="106">
        <v>43475</v>
      </c>
      <c r="D488" s="96" t="s">
        <v>2116</v>
      </c>
      <c r="E488" s="96" t="s">
        <v>2050</v>
      </c>
      <c r="F488" s="97">
        <v>1923</v>
      </c>
      <c r="G488" s="98" t="s">
        <v>2056</v>
      </c>
      <c r="H488" s="96" t="s">
        <v>2070</v>
      </c>
      <c r="I488" s="99">
        <v>743.04</v>
      </c>
      <c r="J488" s="235" t="str">
        <f t="shared" si="7"/>
        <v>Medium Haul</v>
      </c>
    </row>
    <row r="489" spans="1:10" ht="15" thickBot="1" x14ac:dyDescent="0.4">
      <c r="A489" s="96" t="s">
        <v>2043</v>
      </c>
      <c r="B489" s="96" t="s">
        <v>1527</v>
      </c>
      <c r="C489" s="106">
        <v>43471</v>
      </c>
      <c r="D489" s="96" t="s">
        <v>2044</v>
      </c>
      <c r="E489" s="96" t="s">
        <v>2050</v>
      </c>
      <c r="F489" s="97">
        <v>452</v>
      </c>
      <c r="G489" s="98" t="s">
        <v>2046</v>
      </c>
      <c r="H489" s="96" t="s">
        <v>2070</v>
      </c>
      <c r="I489" s="99">
        <v>285.66399999999999</v>
      </c>
      <c r="J489" s="235" t="str">
        <f t="shared" si="7"/>
        <v>Medium Haul</v>
      </c>
    </row>
    <row r="490" spans="1:10" ht="15" thickBot="1" x14ac:dyDescent="0.4">
      <c r="A490" s="96" t="s">
        <v>2043</v>
      </c>
      <c r="B490" s="96" t="s">
        <v>1527</v>
      </c>
      <c r="C490" s="106">
        <v>43476</v>
      </c>
      <c r="D490" s="96" t="s">
        <v>2050</v>
      </c>
      <c r="E490" s="96" t="s">
        <v>2044</v>
      </c>
      <c r="F490" s="97">
        <v>452</v>
      </c>
      <c r="G490" s="98" t="s">
        <v>2046</v>
      </c>
      <c r="H490" s="96" t="s">
        <v>2070</v>
      </c>
      <c r="I490" s="99">
        <v>285.66399999999999</v>
      </c>
      <c r="J490" s="235" t="str">
        <f t="shared" si="7"/>
        <v>Medium Haul</v>
      </c>
    </row>
    <row r="491" spans="1:10" ht="15" thickBot="1" x14ac:dyDescent="0.4">
      <c r="A491" s="89"/>
      <c r="B491" s="89"/>
      <c r="C491" s="290"/>
      <c r="D491" s="290"/>
      <c r="E491" s="290"/>
      <c r="F491" s="290"/>
      <c r="G491" s="290"/>
      <c r="H491" s="290"/>
      <c r="I491" s="95">
        <v>2057.4079999999999</v>
      </c>
      <c r="J491" s="235" t="str">
        <f t="shared" si="7"/>
        <v/>
      </c>
    </row>
    <row r="492" spans="1:10" ht="15" thickBot="1" x14ac:dyDescent="0.4">
      <c r="A492" s="96" t="s">
        <v>2043</v>
      </c>
      <c r="B492" s="96" t="s">
        <v>1393</v>
      </c>
      <c r="C492" s="106">
        <v>43718</v>
      </c>
      <c r="D492" s="96" t="s">
        <v>2122</v>
      </c>
      <c r="E492" s="96" t="s">
        <v>2053</v>
      </c>
      <c r="F492" s="97">
        <v>1183</v>
      </c>
      <c r="G492" s="98" t="s">
        <v>2056</v>
      </c>
      <c r="H492" s="96" t="s">
        <v>2047</v>
      </c>
      <c r="I492" s="99">
        <v>457.04700000000003</v>
      </c>
      <c r="J492" s="235" t="str">
        <f t="shared" si="7"/>
        <v>Medium Haul</v>
      </c>
    </row>
    <row r="493" spans="1:10" ht="15" thickBot="1" x14ac:dyDescent="0.4">
      <c r="A493" s="96" t="s">
        <v>2043</v>
      </c>
      <c r="B493" s="96" t="s">
        <v>1393</v>
      </c>
      <c r="C493" s="106">
        <v>43718</v>
      </c>
      <c r="D493" s="96" t="s">
        <v>2053</v>
      </c>
      <c r="E493" s="96" t="s">
        <v>2048</v>
      </c>
      <c r="F493" s="97">
        <v>527</v>
      </c>
      <c r="G493" s="98" t="s">
        <v>2046</v>
      </c>
      <c r="H493" s="96" t="s">
        <v>2047</v>
      </c>
      <c r="I493" s="99">
        <v>332.43200000000002</v>
      </c>
      <c r="J493" s="235" t="str">
        <f t="shared" si="7"/>
        <v>Medium Haul</v>
      </c>
    </row>
    <row r="494" spans="1:10" ht="15" thickBot="1" x14ac:dyDescent="0.4">
      <c r="A494" s="96" t="s">
        <v>2043</v>
      </c>
      <c r="B494" s="96" t="s">
        <v>1393</v>
      </c>
      <c r="C494" s="106">
        <v>43736</v>
      </c>
      <c r="D494" s="96" t="s">
        <v>2053</v>
      </c>
      <c r="E494" s="96" t="s">
        <v>2122</v>
      </c>
      <c r="F494" s="97">
        <v>1183</v>
      </c>
      <c r="G494" s="98" t="s">
        <v>2046</v>
      </c>
      <c r="H494" s="96" t="s">
        <v>2047</v>
      </c>
      <c r="I494" s="99">
        <v>457.04700000000003</v>
      </c>
      <c r="J494" s="235" t="str">
        <f t="shared" si="7"/>
        <v>Medium Haul</v>
      </c>
    </row>
    <row r="495" spans="1:10" ht="15" thickBot="1" x14ac:dyDescent="0.4">
      <c r="A495" s="96" t="s">
        <v>2043</v>
      </c>
      <c r="B495" s="96" t="s">
        <v>1393</v>
      </c>
      <c r="C495" s="106">
        <v>43721</v>
      </c>
      <c r="D495" s="96" t="s">
        <v>2048</v>
      </c>
      <c r="E495" s="96" t="s">
        <v>2053</v>
      </c>
      <c r="F495" s="97">
        <v>527</v>
      </c>
      <c r="G495" s="98" t="s">
        <v>2046</v>
      </c>
      <c r="H495" s="96" t="s">
        <v>2047</v>
      </c>
      <c r="I495" s="99">
        <v>332.43200000000002</v>
      </c>
      <c r="J495" s="235" t="str">
        <f t="shared" si="7"/>
        <v>Medium Haul</v>
      </c>
    </row>
    <row r="496" spans="1:10" ht="15" thickBot="1" x14ac:dyDescent="0.4">
      <c r="A496" s="96" t="s">
        <v>2043</v>
      </c>
      <c r="B496" s="96" t="s">
        <v>1393</v>
      </c>
      <c r="C496" s="106">
        <v>43722</v>
      </c>
      <c r="D496" s="96" t="s">
        <v>2081</v>
      </c>
      <c r="E496" s="96" t="s">
        <v>2141</v>
      </c>
      <c r="F496" s="97">
        <v>208</v>
      </c>
      <c r="G496" s="98" t="s">
        <v>2046</v>
      </c>
      <c r="H496" s="96" t="s">
        <v>2047</v>
      </c>
      <c r="I496" s="99">
        <v>131.45599999999999</v>
      </c>
      <c r="J496" s="235" t="str">
        <f t="shared" si="7"/>
        <v>Short Haul</v>
      </c>
    </row>
    <row r="497" spans="1:10" ht="15" thickBot="1" x14ac:dyDescent="0.4">
      <c r="A497" s="96" t="s">
        <v>2043</v>
      </c>
      <c r="B497" s="96" t="s">
        <v>1393</v>
      </c>
      <c r="C497" s="106">
        <v>43735</v>
      </c>
      <c r="D497" s="96" t="s">
        <v>2142</v>
      </c>
      <c r="E497" s="96" t="s">
        <v>2053</v>
      </c>
      <c r="F497" s="97">
        <v>4815</v>
      </c>
      <c r="G497" s="98" t="s">
        <v>2056</v>
      </c>
      <c r="H497" s="96" t="s">
        <v>2047</v>
      </c>
      <c r="I497" s="99">
        <v>1634.38</v>
      </c>
      <c r="J497" s="235" t="str">
        <f t="shared" si="7"/>
        <v>Long Haul</v>
      </c>
    </row>
    <row r="498" spans="1:10" ht="15" thickBot="1" x14ac:dyDescent="0.4">
      <c r="A498" s="89"/>
      <c r="B498" s="89"/>
      <c r="C498" s="290"/>
      <c r="D498" s="290"/>
      <c r="E498" s="290"/>
      <c r="F498" s="290"/>
      <c r="G498" s="290"/>
      <c r="H498" s="290"/>
      <c r="I498" s="95">
        <v>3344.7939999999999</v>
      </c>
      <c r="J498" s="235" t="str">
        <f t="shared" si="7"/>
        <v/>
      </c>
    </row>
    <row r="499" spans="1:10" ht="15" thickBot="1" x14ac:dyDescent="0.4">
      <c r="A499" s="96" t="s">
        <v>2043</v>
      </c>
      <c r="B499" s="96" t="s">
        <v>1527</v>
      </c>
      <c r="C499" s="106">
        <v>43750</v>
      </c>
      <c r="D499" s="96" t="s">
        <v>2107</v>
      </c>
      <c r="E499" s="96" t="s">
        <v>2057</v>
      </c>
      <c r="F499" s="97">
        <v>3398</v>
      </c>
      <c r="G499" s="98" t="s">
        <v>2046</v>
      </c>
      <c r="H499" s="96" t="s">
        <v>2051</v>
      </c>
      <c r="I499" s="99">
        <v>1153.28</v>
      </c>
      <c r="J499" s="235" t="str">
        <f t="shared" si="7"/>
        <v>Long Haul</v>
      </c>
    </row>
    <row r="500" spans="1:10" ht="15" thickBot="1" x14ac:dyDescent="0.4">
      <c r="A500" s="96" t="s">
        <v>2043</v>
      </c>
      <c r="B500" s="96" t="s">
        <v>1527</v>
      </c>
      <c r="C500" s="106">
        <v>43743</v>
      </c>
      <c r="D500" s="96" t="s">
        <v>2057</v>
      </c>
      <c r="E500" s="96" t="s">
        <v>2143</v>
      </c>
      <c r="F500" s="97">
        <v>7192</v>
      </c>
      <c r="G500" s="98" t="s">
        <v>2056</v>
      </c>
      <c r="H500" s="96" t="s">
        <v>2051</v>
      </c>
      <c r="I500" s="99">
        <v>2441.1999999999998</v>
      </c>
      <c r="J500" s="235" t="str">
        <f t="shared" si="7"/>
        <v>Long Haul</v>
      </c>
    </row>
    <row r="501" spans="1:10" ht="15" thickBot="1" x14ac:dyDescent="0.4">
      <c r="A501" s="96" t="s">
        <v>2043</v>
      </c>
      <c r="B501" s="96" t="s">
        <v>1527</v>
      </c>
      <c r="C501" s="106">
        <v>43749</v>
      </c>
      <c r="D501" s="96" t="s">
        <v>2143</v>
      </c>
      <c r="E501" s="96" t="s">
        <v>2107</v>
      </c>
      <c r="F501" s="97">
        <v>3959</v>
      </c>
      <c r="G501" s="98" t="s">
        <v>2056</v>
      </c>
      <c r="H501" s="96" t="s">
        <v>2051</v>
      </c>
      <c r="I501" s="99">
        <v>1343.68</v>
      </c>
      <c r="J501" s="235" t="str">
        <f t="shared" si="7"/>
        <v>Long Haul</v>
      </c>
    </row>
    <row r="502" spans="1:10" ht="15" thickBot="1" x14ac:dyDescent="0.4">
      <c r="A502" s="89"/>
      <c r="B502" s="89"/>
      <c r="C502" s="290"/>
      <c r="D502" s="290"/>
      <c r="E502" s="290"/>
      <c r="F502" s="290"/>
      <c r="G502" s="290"/>
      <c r="H502" s="290"/>
      <c r="I502" s="95">
        <v>4938.16</v>
      </c>
      <c r="J502" s="235" t="str">
        <f t="shared" si="7"/>
        <v/>
      </c>
    </row>
    <row r="503" spans="1:10" ht="15" thickBot="1" x14ac:dyDescent="0.4">
      <c r="A503" s="96" t="s">
        <v>2043</v>
      </c>
      <c r="B503" s="96" t="s">
        <v>1527</v>
      </c>
      <c r="C503" s="106">
        <v>43695</v>
      </c>
      <c r="D503" s="96" t="s">
        <v>2048</v>
      </c>
      <c r="E503" s="96" t="s">
        <v>2053</v>
      </c>
      <c r="F503" s="97">
        <v>527</v>
      </c>
      <c r="G503" s="98" t="s">
        <v>2046</v>
      </c>
      <c r="H503" s="96" t="s">
        <v>2047</v>
      </c>
      <c r="I503" s="99">
        <v>332.43200000000002</v>
      </c>
      <c r="J503" s="235" t="str">
        <f t="shared" si="7"/>
        <v>Medium Haul</v>
      </c>
    </row>
    <row r="504" spans="1:10" ht="15" thickBot="1" x14ac:dyDescent="0.4">
      <c r="A504" s="96" t="s">
        <v>2043</v>
      </c>
      <c r="B504" s="96" t="s">
        <v>1527</v>
      </c>
      <c r="C504" s="106">
        <v>43699</v>
      </c>
      <c r="D504" s="96" t="s">
        <v>2053</v>
      </c>
      <c r="E504" s="96" t="s">
        <v>2048</v>
      </c>
      <c r="F504" s="97">
        <v>527</v>
      </c>
      <c r="G504" s="98" t="s">
        <v>2046</v>
      </c>
      <c r="H504" s="96" t="s">
        <v>2047</v>
      </c>
      <c r="I504" s="99">
        <v>332.43200000000002</v>
      </c>
      <c r="J504" s="235" t="str">
        <f t="shared" si="7"/>
        <v>Medium Haul</v>
      </c>
    </row>
    <row r="505" spans="1:10" ht="15" thickBot="1" x14ac:dyDescent="0.4">
      <c r="A505" s="89"/>
      <c r="B505" s="89"/>
      <c r="C505" s="290"/>
      <c r="D505" s="290"/>
      <c r="E505" s="290"/>
      <c r="F505" s="290"/>
      <c r="G505" s="290"/>
      <c r="H505" s="290"/>
      <c r="I505" s="95">
        <v>664.86400000000003</v>
      </c>
      <c r="J505" s="235" t="str">
        <f t="shared" si="7"/>
        <v/>
      </c>
    </row>
    <row r="506" spans="1:10" ht="15" thickBot="1" x14ac:dyDescent="0.4">
      <c r="A506" s="96" t="s">
        <v>2043</v>
      </c>
      <c r="B506" s="96" t="s">
        <v>1104</v>
      </c>
      <c r="C506" s="106">
        <v>43492</v>
      </c>
      <c r="D506" s="96" t="s">
        <v>2048</v>
      </c>
      <c r="E506" s="96" t="s">
        <v>2053</v>
      </c>
      <c r="F506" s="97">
        <v>527</v>
      </c>
      <c r="G506" s="98" t="s">
        <v>2046</v>
      </c>
      <c r="H506" s="96" t="s">
        <v>2047</v>
      </c>
      <c r="I506" s="99">
        <v>332.43200000000002</v>
      </c>
      <c r="J506" s="235" t="str">
        <f t="shared" si="7"/>
        <v>Medium Haul</v>
      </c>
    </row>
    <row r="507" spans="1:10" ht="15" thickBot="1" x14ac:dyDescent="0.4">
      <c r="A507" s="96" t="s">
        <v>2043</v>
      </c>
      <c r="B507" s="96" t="s">
        <v>1104</v>
      </c>
      <c r="C507" s="106">
        <v>43550</v>
      </c>
      <c r="D507" s="96" t="s">
        <v>2079</v>
      </c>
      <c r="E507" s="96" t="s">
        <v>2058</v>
      </c>
      <c r="F507" s="97">
        <v>852</v>
      </c>
      <c r="G507" s="98" t="s">
        <v>2046</v>
      </c>
      <c r="H507" s="96" t="s">
        <v>2047</v>
      </c>
      <c r="I507" s="99">
        <v>329.33699999999999</v>
      </c>
      <c r="J507" s="235" t="str">
        <f t="shared" si="7"/>
        <v>Medium Haul</v>
      </c>
    </row>
    <row r="508" spans="1:10" ht="15" thickBot="1" x14ac:dyDescent="0.4">
      <c r="A508" s="96" t="s">
        <v>2043</v>
      </c>
      <c r="B508" s="96" t="s">
        <v>1104</v>
      </c>
      <c r="C508" s="106">
        <v>43555</v>
      </c>
      <c r="D508" s="96" t="s">
        <v>2058</v>
      </c>
      <c r="E508" s="96" t="s">
        <v>2057</v>
      </c>
      <c r="F508" s="97">
        <v>2250</v>
      </c>
      <c r="G508" s="98" t="s">
        <v>2056</v>
      </c>
      <c r="H508" s="96" t="s">
        <v>2047</v>
      </c>
      <c r="I508" s="99">
        <v>869.202</v>
      </c>
      <c r="J508" s="235" t="str">
        <f t="shared" si="7"/>
        <v>Medium Haul</v>
      </c>
    </row>
    <row r="509" spans="1:10" ht="15" thickBot="1" x14ac:dyDescent="0.4">
      <c r="A509" s="96" t="s">
        <v>2043</v>
      </c>
      <c r="B509" s="96" t="s">
        <v>1104</v>
      </c>
      <c r="C509" s="106">
        <v>43631</v>
      </c>
      <c r="D509" s="96" t="s">
        <v>2074</v>
      </c>
      <c r="E509" s="96" t="s">
        <v>2050</v>
      </c>
      <c r="F509" s="97">
        <v>3933</v>
      </c>
      <c r="G509" s="98" t="s">
        <v>2046</v>
      </c>
      <c r="H509" s="96" t="s">
        <v>2051</v>
      </c>
      <c r="I509" s="99">
        <v>1334.84</v>
      </c>
      <c r="J509" s="235" t="str">
        <f t="shared" si="7"/>
        <v>Long Haul</v>
      </c>
    </row>
    <row r="510" spans="1:10" ht="15" thickBot="1" x14ac:dyDescent="0.4">
      <c r="A510" s="96" t="s">
        <v>2043</v>
      </c>
      <c r="B510" s="96" t="s">
        <v>1104</v>
      </c>
      <c r="C510" s="106">
        <v>43631</v>
      </c>
      <c r="D510" s="96" t="s">
        <v>2050</v>
      </c>
      <c r="E510" s="96" t="s">
        <v>2048</v>
      </c>
      <c r="F510" s="97">
        <v>300</v>
      </c>
      <c r="G510" s="98" t="s">
        <v>2046</v>
      </c>
      <c r="H510" s="96" t="s">
        <v>2051</v>
      </c>
      <c r="I510" s="99">
        <v>188.96799999999999</v>
      </c>
      <c r="J510" s="235" t="str">
        <f t="shared" si="7"/>
        <v>Short Haul</v>
      </c>
    </row>
    <row r="511" spans="1:10" ht="15" thickBot="1" x14ac:dyDescent="0.4">
      <c r="A511" s="96" t="s">
        <v>2043</v>
      </c>
      <c r="B511" s="96" t="s">
        <v>1104</v>
      </c>
      <c r="C511" s="106">
        <v>43738</v>
      </c>
      <c r="D511" s="96" t="s">
        <v>2048</v>
      </c>
      <c r="E511" s="96" t="s">
        <v>2053</v>
      </c>
      <c r="F511" s="97">
        <v>527</v>
      </c>
      <c r="G511" s="98" t="s">
        <v>2046</v>
      </c>
      <c r="H511" s="96" t="s">
        <v>2047</v>
      </c>
      <c r="I511" s="99">
        <v>332.43200000000002</v>
      </c>
      <c r="J511" s="235" t="str">
        <f t="shared" si="7"/>
        <v>Medium Haul</v>
      </c>
    </row>
    <row r="512" spans="1:10" ht="15" thickBot="1" x14ac:dyDescent="0.4">
      <c r="A512" s="96" t="s">
        <v>2043</v>
      </c>
      <c r="B512" s="96" t="s">
        <v>1104</v>
      </c>
      <c r="C512" s="106">
        <v>43804</v>
      </c>
      <c r="D512" s="96" t="s">
        <v>2048</v>
      </c>
      <c r="E512" s="96" t="s">
        <v>2053</v>
      </c>
      <c r="F512" s="97">
        <v>527</v>
      </c>
      <c r="G512" s="98" t="s">
        <v>2046</v>
      </c>
      <c r="H512" s="96" t="s">
        <v>2047</v>
      </c>
      <c r="I512" s="99">
        <v>332.43200000000002</v>
      </c>
      <c r="J512" s="235" t="str">
        <f t="shared" si="7"/>
        <v>Medium Haul</v>
      </c>
    </row>
    <row r="513" spans="1:10" ht="15" thickBot="1" x14ac:dyDescent="0.4">
      <c r="A513" s="96" t="s">
        <v>2043</v>
      </c>
      <c r="B513" s="96" t="s">
        <v>1104</v>
      </c>
      <c r="C513" s="106">
        <v>43492</v>
      </c>
      <c r="D513" s="96" t="s">
        <v>2053</v>
      </c>
      <c r="E513" s="96" t="s">
        <v>2060</v>
      </c>
      <c r="F513" s="97">
        <v>334</v>
      </c>
      <c r="G513" s="98" t="s">
        <v>2046</v>
      </c>
      <c r="H513" s="96" t="s">
        <v>2055</v>
      </c>
      <c r="I513" s="99">
        <v>210.45599999999999</v>
      </c>
      <c r="J513" s="235" t="str">
        <f t="shared" si="7"/>
        <v>Medium Haul</v>
      </c>
    </row>
    <row r="514" spans="1:10" ht="15" thickBot="1" x14ac:dyDescent="0.4">
      <c r="A514" s="96" t="s">
        <v>2043</v>
      </c>
      <c r="B514" s="96" t="s">
        <v>1104</v>
      </c>
      <c r="C514" s="106">
        <v>43547</v>
      </c>
      <c r="D514" s="96" t="s">
        <v>2048</v>
      </c>
      <c r="E514" s="96" t="s">
        <v>2057</v>
      </c>
      <c r="F514" s="97">
        <v>133</v>
      </c>
      <c r="G514" s="98" t="s">
        <v>2046</v>
      </c>
      <c r="H514" s="96" t="s">
        <v>2047</v>
      </c>
      <c r="I514" s="99">
        <v>84.055999999999997</v>
      </c>
      <c r="J514" s="235" t="str">
        <f t="shared" si="7"/>
        <v>Short Haul</v>
      </c>
    </row>
    <row r="515" spans="1:10" ht="15" thickBot="1" x14ac:dyDescent="0.4">
      <c r="A515" s="96" t="s">
        <v>2043</v>
      </c>
      <c r="B515" s="96" t="s">
        <v>1104</v>
      </c>
      <c r="C515" s="106">
        <v>43547</v>
      </c>
      <c r="D515" s="96" t="s">
        <v>2057</v>
      </c>
      <c r="E515" s="96" t="s">
        <v>2079</v>
      </c>
      <c r="F515" s="97">
        <v>1450</v>
      </c>
      <c r="G515" s="98" t="s">
        <v>2046</v>
      </c>
      <c r="H515" s="96" t="s">
        <v>2047</v>
      </c>
      <c r="I515" s="99">
        <v>559.98900000000003</v>
      </c>
      <c r="J515" s="235" t="str">
        <f t="shared" si="7"/>
        <v>Medium Haul</v>
      </c>
    </row>
    <row r="516" spans="1:10" ht="15" thickBot="1" x14ac:dyDescent="0.4">
      <c r="A516" s="96" t="s">
        <v>2043</v>
      </c>
      <c r="B516" s="96" t="s">
        <v>1104</v>
      </c>
      <c r="C516" s="106">
        <v>43555</v>
      </c>
      <c r="D516" s="96" t="s">
        <v>2057</v>
      </c>
      <c r="E516" s="96" t="s">
        <v>2048</v>
      </c>
      <c r="F516" s="97">
        <v>133</v>
      </c>
      <c r="G516" s="98" t="s">
        <v>2046</v>
      </c>
      <c r="H516" s="96" t="s">
        <v>2047</v>
      </c>
      <c r="I516" s="99">
        <v>84.055999999999997</v>
      </c>
      <c r="J516" s="235" t="str">
        <f t="shared" si="7"/>
        <v>Short Haul</v>
      </c>
    </row>
    <row r="517" spans="1:10" ht="15" thickBot="1" x14ac:dyDescent="0.4">
      <c r="A517" s="96" t="s">
        <v>2043</v>
      </c>
      <c r="B517" s="96" t="s">
        <v>1104</v>
      </c>
      <c r="C517" s="106">
        <v>43600</v>
      </c>
      <c r="D517" s="96" t="s">
        <v>2050</v>
      </c>
      <c r="E517" s="96" t="s">
        <v>2074</v>
      </c>
      <c r="F517" s="97">
        <v>3933</v>
      </c>
      <c r="G517" s="98" t="s">
        <v>2056</v>
      </c>
      <c r="H517" s="96" t="s">
        <v>2051</v>
      </c>
      <c r="I517" s="99">
        <v>1334.84</v>
      </c>
      <c r="J517" s="235" t="str">
        <f t="shared" si="7"/>
        <v>Long Haul</v>
      </c>
    </row>
    <row r="518" spans="1:10" ht="15" thickBot="1" x14ac:dyDescent="0.4">
      <c r="A518" s="96" t="s">
        <v>2043</v>
      </c>
      <c r="B518" s="96" t="s">
        <v>1104</v>
      </c>
      <c r="C518" s="106">
        <v>43600</v>
      </c>
      <c r="D518" s="96" t="s">
        <v>2048</v>
      </c>
      <c r="E518" s="96" t="s">
        <v>2050</v>
      </c>
      <c r="F518" s="97">
        <v>300</v>
      </c>
      <c r="G518" s="98" t="s">
        <v>2046</v>
      </c>
      <c r="H518" s="96" t="s">
        <v>2051</v>
      </c>
      <c r="I518" s="99">
        <v>188.96799999999999</v>
      </c>
      <c r="J518" s="235" t="str">
        <f t="shared" si="7"/>
        <v>Short Haul</v>
      </c>
    </row>
    <row r="519" spans="1:10" ht="15" thickBot="1" x14ac:dyDescent="0.4">
      <c r="A519" s="96" t="s">
        <v>2043</v>
      </c>
      <c r="B519" s="96" t="s">
        <v>1104</v>
      </c>
      <c r="C519" s="106">
        <v>43738</v>
      </c>
      <c r="D519" s="96" t="s">
        <v>2053</v>
      </c>
      <c r="E519" s="96" t="s">
        <v>2065</v>
      </c>
      <c r="F519" s="97">
        <v>1117</v>
      </c>
      <c r="G519" s="98" t="s">
        <v>2046</v>
      </c>
      <c r="H519" s="96" t="s">
        <v>2047</v>
      </c>
      <c r="I519" s="99">
        <v>431.505</v>
      </c>
      <c r="J519" s="235" t="str">
        <f t="shared" si="7"/>
        <v>Medium Haul</v>
      </c>
    </row>
    <row r="520" spans="1:10" ht="15" thickBot="1" x14ac:dyDescent="0.4">
      <c r="A520" s="96" t="s">
        <v>2043</v>
      </c>
      <c r="B520" s="96" t="s">
        <v>1104</v>
      </c>
      <c r="C520" s="106">
        <v>43742</v>
      </c>
      <c r="D520" s="96" t="s">
        <v>2065</v>
      </c>
      <c r="E520" s="96" t="s">
        <v>2053</v>
      </c>
      <c r="F520" s="97">
        <v>1117</v>
      </c>
      <c r="G520" s="98" t="s">
        <v>2056</v>
      </c>
      <c r="H520" s="96" t="s">
        <v>2055</v>
      </c>
      <c r="I520" s="99">
        <v>431.505</v>
      </c>
      <c r="J520" s="235" t="str">
        <f t="shared" ref="J520:J583" si="8">IF(ISBLANK(F520),"",IF(F520&gt;$O$9,$N$9,IF(F520&gt;$O$8, $N$8,$N$7)))</f>
        <v>Medium Haul</v>
      </c>
    </row>
    <row r="521" spans="1:10" ht="15" thickBot="1" x14ac:dyDescent="0.4">
      <c r="A521" s="96" t="s">
        <v>2043</v>
      </c>
      <c r="B521" s="96" t="s">
        <v>1104</v>
      </c>
      <c r="C521" s="106">
        <v>43742</v>
      </c>
      <c r="D521" s="96" t="s">
        <v>2053</v>
      </c>
      <c r="E521" s="96" t="s">
        <v>2048</v>
      </c>
      <c r="F521" s="97">
        <v>527</v>
      </c>
      <c r="G521" s="98" t="s">
        <v>2046</v>
      </c>
      <c r="H521" s="96" t="s">
        <v>2047</v>
      </c>
      <c r="I521" s="99">
        <v>332.43200000000002</v>
      </c>
      <c r="J521" s="235" t="str">
        <f t="shared" si="8"/>
        <v>Medium Haul</v>
      </c>
    </row>
    <row r="522" spans="1:10" ht="15" thickBot="1" x14ac:dyDescent="0.4">
      <c r="A522" s="96" t="s">
        <v>2043</v>
      </c>
      <c r="B522" s="96" t="s">
        <v>1104</v>
      </c>
      <c r="C522" s="106">
        <v>43804</v>
      </c>
      <c r="D522" s="96" t="s">
        <v>2053</v>
      </c>
      <c r="E522" s="96" t="s">
        <v>2058</v>
      </c>
      <c r="F522" s="97">
        <v>1721</v>
      </c>
      <c r="G522" s="98" t="s">
        <v>2046</v>
      </c>
      <c r="H522" s="96" t="s">
        <v>2047</v>
      </c>
      <c r="I522" s="99">
        <v>664.86599999999999</v>
      </c>
      <c r="J522" s="235" t="str">
        <f t="shared" si="8"/>
        <v>Medium Haul</v>
      </c>
    </row>
    <row r="523" spans="1:10" ht="15" thickBot="1" x14ac:dyDescent="0.4">
      <c r="A523" s="96" t="s">
        <v>2043</v>
      </c>
      <c r="B523" s="96" t="s">
        <v>1104</v>
      </c>
      <c r="C523" s="106">
        <v>43815</v>
      </c>
      <c r="D523" s="96" t="s">
        <v>2058</v>
      </c>
      <c r="E523" s="96" t="s">
        <v>2057</v>
      </c>
      <c r="F523" s="97">
        <v>2250</v>
      </c>
      <c r="G523" s="98" t="s">
        <v>2056</v>
      </c>
      <c r="H523" s="96" t="s">
        <v>2047</v>
      </c>
      <c r="I523" s="99">
        <v>869.202</v>
      </c>
      <c r="J523" s="235" t="str">
        <f t="shared" si="8"/>
        <v>Medium Haul</v>
      </c>
    </row>
    <row r="524" spans="1:10" ht="15" thickBot="1" x14ac:dyDescent="0.4">
      <c r="A524" s="96" t="s">
        <v>2043</v>
      </c>
      <c r="B524" s="96" t="s">
        <v>1104</v>
      </c>
      <c r="C524" s="106">
        <v>43815</v>
      </c>
      <c r="D524" s="96" t="s">
        <v>2057</v>
      </c>
      <c r="E524" s="96" t="s">
        <v>2048</v>
      </c>
      <c r="F524" s="97">
        <v>133</v>
      </c>
      <c r="G524" s="98" t="s">
        <v>2046</v>
      </c>
      <c r="H524" s="96" t="s">
        <v>2047</v>
      </c>
      <c r="I524" s="99">
        <v>84.055999999999997</v>
      </c>
      <c r="J524" s="235" t="str">
        <f t="shared" si="8"/>
        <v>Short Haul</v>
      </c>
    </row>
    <row r="525" spans="1:10" ht="15" thickBot="1" x14ac:dyDescent="0.4">
      <c r="A525" s="89"/>
      <c r="B525" s="89"/>
      <c r="C525" s="290"/>
      <c r="D525" s="290"/>
      <c r="E525" s="290"/>
      <c r="F525" s="290"/>
      <c r="G525" s="290"/>
      <c r="H525" s="290"/>
      <c r="I525" s="95">
        <v>8995.5740000000005</v>
      </c>
      <c r="J525" s="235" t="str">
        <f t="shared" si="8"/>
        <v/>
      </c>
    </row>
    <row r="526" spans="1:10" ht="15" thickBot="1" x14ac:dyDescent="0.4">
      <c r="A526" s="96" t="s">
        <v>2043</v>
      </c>
      <c r="B526" s="96" t="s">
        <v>1104</v>
      </c>
      <c r="C526" s="106">
        <v>43603</v>
      </c>
      <c r="D526" s="96" t="s">
        <v>2049</v>
      </c>
      <c r="E526" s="96" t="s">
        <v>2080</v>
      </c>
      <c r="F526" s="97">
        <v>3863</v>
      </c>
      <c r="G526" s="98" t="s">
        <v>2056</v>
      </c>
      <c r="H526" s="96" t="s">
        <v>2047</v>
      </c>
      <c r="I526" s="99">
        <v>1311.04</v>
      </c>
      <c r="J526" s="235" t="str">
        <f t="shared" si="8"/>
        <v>Long Haul</v>
      </c>
    </row>
    <row r="527" spans="1:10" ht="15" thickBot="1" x14ac:dyDescent="0.4">
      <c r="A527" s="96" t="s">
        <v>2043</v>
      </c>
      <c r="B527" s="96" t="s">
        <v>1104</v>
      </c>
      <c r="C527" s="106">
        <v>43618</v>
      </c>
      <c r="D527" s="96" t="s">
        <v>2144</v>
      </c>
      <c r="E527" s="96" t="s">
        <v>2145</v>
      </c>
      <c r="F527" s="97">
        <v>480</v>
      </c>
      <c r="G527" s="98" t="s">
        <v>2046</v>
      </c>
      <c r="H527" s="96" t="s">
        <v>2047</v>
      </c>
      <c r="I527" s="99">
        <v>302.72800000000001</v>
      </c>
      <c r="J527" s="235" t="str">
        <f t="shared" si="8"/>
        <v>Medium Haul</v>
      </c>
    </row>
    <row r="528" spans="1:10" ht="15" thickBot="1" x14ac:dyDescent="0.4">
      <c r="A528" s="96" t="s">
        <v>2043</v>
      </c>
      <c r="B528" s="96" t="s">
        <v>1104</v>
      </c>
      <c r="C528" s="106">
        <v>43646</v>
      </c>
      <c r="D528" s="96" t="s">
        <v>2146</v>
      </c>
      <c r="E528" s="96" t="s">
        <v>2139</v>
      </c>
      <c r="F528" s="97">
        <v>519</v>
      </c>
      <c r="G528" s="98" t="s">
        <v>2046</v>
      </c>
      <c r="H528" s="96" t="s">
        <v>2051</v>
      </c>
      <c r="I528" s="99">
        <v>327.37599999999998</v>
      </c>
      <c r="J528" s="235" t="str">
        <f t="shared" si="8"/>
        <v>Medium Haul</v>
      </c>
    </row>
    <row r="529" spans="1:10" ht="15" thickBot="1" x14ac:dyDescent="0.4">
      <c r="A529" s="96" t="s">
        <v>2043</v>
      </c>
      <c r="B529" s="96" t="s">
        <v>1104</v>
      </c>
      <c r="C529" s="106">
        <v>43651</v>
      </c>
      <c r="D529" s="96" t="s">
        <v>2139</v>
      </c>
      <c r="E529" s="96" t="s">
        <v>2049</v>
      </c>
      <c r="F529" s="97">
        <v>3642</v>
      </c>
      <c r="G529" s="98" t="s">
        <v>2046</v>
      </c>
      <c r="H529" s="96" t="s">
        <v>2047</v>
      </c>
      <c r="I529" s="99">
        <v>1236.24</v>
      </c>
      <c r="J529" s="235" t="str">
        <f t="shared" si="8"/>
        <v>Long Haul</v>
      </c>
    </row>
    <row r="530" spans="1:10" ht="15" thickBot="1" x14ac:dyDescent="0.4">
      <c r="A530" s="96" t="s">
        <v>2043</v>
      </c>
      <c r="B530" s="96" t="s">
        <v>1104</v>
      </c>
      <c r="C530" s="106">
        <v>43625</v>
      </c>
      <c r="D530" s="96" t="s">
        <v>2145</v>
      </c>
      <c r="E530" s="96" t="s">
        <v>2147</v>
      </c>
      <c r="F530" s="97">
        <v>482</v>
      </c>
      <c r="G530" s="98" t="s">
        <v>2046</v>
      </c>
      <c r="H530" s="96" t="s">
        <v>2047</v>
      </c>
      <c r="I530" s="99">
        <v>303.99200000000002</v>
      </c>
      <c r="J530" s="235" t="str">
        <f t="shared" si="8"/>
        <v>Medium Haul</v>
      </c>
    </row>
    <row r="531" spans="1:10" ht="15" thickBot="1" x14ac:dyDescent="0.4">
      <c r="A531" s="96" t="s">
        <v>2043</v>
      </c>
      <c r="B531" s="96" t="s">
        <v>1104</v>
      </c>
      <c r="C531" s="106">
        <v>43632</v>
      </c>
      <c r="D531" s="96" t="s">
        <v>2147</v>
      </c>
      <c r="E531" s="96" t="s">
        <v>2146</v>
      </c>
      <c r="F531" s="97">
        <v>269</v>
      </c>
      <c r="G531" s="98" t="s">
        <v>2046</v>
      </c>
      <c r="H531" s="96" t="s">
        <v>2047</v>
      </c>
      <c r="I531" s="99">
        <v>169.376</v>
      </c>
      <c r="J531" s="235" t="str">
        <f t="shared" si="8"/>
        <v>Short Haul</v>
      </c>
    </row>
    <row r="532" spans="1:10" ht="15" thickBot="1" x14ac:dyDescent="0.4">
      <c r="A532" s="96" t="s">
        <v>2043</v>
      </c>
      <c r="B532" s="96" t="s">
        <v>1104</v>
      </c>
      <c r="C532" s="106">
        <v>43655</v>
      </c>
      <c r="D532" s="96" t="s">
        <v>2048</v>
      </c>
      <c r="E532" s="96" t="s">
        <v>2050</v>
      </c>
      <c r="F532" s="97">
        <v>300</v>
      </c>
      <c r="G532" s="98" t="s">
        <v>2046</v>
      </c>
      <c r="H532" s="96" t="s">
        <v>2051</v>
      </c>
      <c r="I532" s="99">
        <v>188.96799999999999</v>
      </c>
      <c r="J532" s="235" t="str">
        <f t="shared" si="8"/>
        <v>Short Haul</v>
      </c>
    </row>
    <row r="533" spans="1:10" ht="15" thickBot="1" x14ac:dyDescent="0.4">
      <c r="A533" s="96" t="s">
        <v>2043</v>
      </c>
      <c r="B533" s="96" t="s">
        <v>1104</v>
      </c>
      <c r="C533" s="106">
        <v>43658</v>
      </c>
      <c r="D533" s="96" t="s">
        <v>2050</v>
      </c>
      <c r="E533" s="96" t="s">
        <v>2048</v>
      </c>
      <c r="F533" s="97">
        <v>300</v>
      </c>
      <c r="G533" s="98" t="s">
        <v>2046</v>
      </c>
      <c r="H533" s="96" t="s">
        <v>2051</v>
      </c>
      <c r="I533" s="99">
        <v>188.96799999999999</v>
      </c>
      <c r="J533" s="235" t="str">
        <f t="shared" si="8"/>
        <v>Short Haul</v>
      </c>
    </row>
    <row r="534" spans="1:10" ht="15" thickBot="1" x14ac:dyDescent="0.4">
      <c r="A534" s="89"/>
      <c r="B534" s="89"/>
      <c r="C534" s="290"/>
      <c r="D534" s="290"/>
      <c r="E534" s="290"/>
      <c r="F534" s="290"/>
      <c r="G534" s="290"/>
      <c r="H534" s="290"/>
      <c r="I534" s="95">
        <v>4028.6880000000001</v>
      </c>
      <c r="J534" s="235" t="str">
        <f t="shared" si="8"/>
        <v/>
      </c>
    </row>
    <row r="535" spans="1:10" ht="15" thickBot="1" x14ac:dyDescent="0.4">
      <c r="A535" s="96" t="s">
        <v>2043</v>
      </c>
      <c r="B535" s="96" t="s">
        <v>1104</v>
      </c>
      <c r="C535" s="106">
        <v>43595</v>
      </c>
      <c r="D535" s="96" t="s">
        <v>2073</v>
      </c>
      <c r="E535" s="96" t="s">
        <v>2144</v>
      </c>
      <c r="F535" s="97">
        <v>3988</v>
      </c>
      <c r="G535" s="98" t="s">
        <v>2056</v>
      </c>
      <c r="H535" s="96" t="s">
        <v>2070</v>
      </c>
      <c r="I535" s="99">
        <v>1353.54</v>
      </c>
      <c r="J535" s="235" t="str">
        <f t="shared" si="8"/>
        <v>Long Haul</v>
      </c>
    </row>
    <row r="536" spans="1:10" ht="15" thickBot="1" x14ac:dyDescent="0.4">
      <c r="A536" s="96" t="s">
        <v>2043</v>
      </c>
      <c r="B536" s="96" t="s">
        <v>1104</v>
      </c>
      <c r="C536" s="106">
        <v>43611</v>
      </c>
      <c r="D536" s="96" t="s">
        <v>2144</v>
      </c>
      <c r="E536" s="96" t="s">
        <v>2073</v>
      </c>
      <c r="F536" s="97">
        <v>3988</v>
      </c>
      <c r="G536" s="98" t="s">
        <v>2056</v>
      </c>
      <c r="H536" s="96" t="s">
        <v>2070</v>
      </c>
      <c r="I536" s="99">
        <v>1353.54</v>
      </c>
      <c r="J536" s="235" t="str">
        <f t="shared" si="8"/>
        <v>Long Haul</v>
      </c>
    </row>
    <row r="537" spans="1:10" ht="15" thickBot="1" x14ac:dyDescent="0.4">
      <c r="A537" s="89"/>
      <c r="B537" s="89"/>
      <c r="C537" s="290"/>
      <c r="D537" s="290"/>
      <c r="E537" s="290"/>
      <c r="F537" s="290"/>
      <c r="G537" s="290"/>
      <c r="H537" s="290"/>
      <c r="I537" s="95">
        <v>2707.08</v>
      </c>
      <c r="J537" s="235" t="str">
        <f t="shared" si="8"/>
        <v/>
      </c>
    </row>
    <row r="538" spans="1:10" ht="15" thickBot="1" x14ac:dyDescent="0.4">
      <c r="A538" s="96" t="s">
        <v>2043</v>
      </c>
      <c r="B538" s="96" t="s">
        <v>1104</v>
      </c>
      <c r="C538" s="106">
        <v>43716</v>
      </c>
      <c r="D538" s="96" t="s">
        <v>2058</v>
      </c>
      <c r="E538" s="96" t="s">
        <v>2044</v>
      </c>
      <c r="F538" s="97">
        <v>2367</v>
      </c>
      <c r="G538" s="98" t="s">
        <v>2056</v>
      </c>
      <c r="H538" s="96" t="s">
        <v>2047</v>
      </c>
      <c r="I538" s="99">
        <v>803.42</v>
      </c>
      <c r="J538" s="235" t="str">
        <f t="shared" si="8"/>
        <v>Long Haul</v>
      </c>
    </row>
    <row r="539" spans="1:10" ht="15" thickBot="1" x14ac:dyDescent="0.4">
      <c r="A539" s="96" t="s">
        <v>2043</v>
      </c>
      <c r="B539" s="96" t="s">
        <v>1104</v>
      </c>
      <c r="C539" s="106">
        <v>43717</v>
      </c>
      <c r="D539" s="96" t="s">
        <v>2044</v>
      </c>
      <c r="E539" s="96" t="s">
        <v>2048</v>
      </c>
      <c r="F539" s="97">
        <v>153</v>
      </c>
      <c r="G539" s="98" t="s">
        <v>2046</v>
      </c>
      <c r="H539" s="96" t="s">
        <v>2047</v>
      </c>
      <c r="I539" s="99">
        <v>96.063999999999993</v>
      </c>
      <c r="J539" s="235" t="str">
        <f t="shared" si="8"/>
        <v>Short Haul</v>
      </c>
    </row>
    <row r="540" spans="1:10" ht="15" thickBot="1" x14ac:dyDescent="0.4">
      <c r="A540" s="96" t="s">
        <v>2043</v>
      </c>
      <c r="B540" s="96" t="s">
        <v>1104</v>
      </c>
      <c r="C540" s="106">
        <v>43725</v>
      </c>
      <c r="D540" s="96" t="s">
        <v>2053</v>
      </c>
      <c r="E540" s="96" t="s">
        <v>2058</v>
      </c>
      <c r="F540" s="97">
        <v>1721</v>
      </c>
      <c r="G540" s="98" t="s">
        <v>2046</v>
      </c>
      <c r="H540" s="96" t="s">
        <v>2047</v>
      </c>
      <c r="I540" s="99">
        <v>664.86599999999999</v>
      </c>
      <c r="J540" s="235" t="str">
        <f t="shared" si="8"/>
        <v>Medium Haul</v>
      </c>
    </row>
    <row r="541" spans="1:10" ht="15" thickBot="1" x14ac:dyDescent="0.4">
      <c r="A541" s="96" t="s">
        <v>2043</v>
      </c>
      <c r="B541" s="96" t="s">
        <v>1104</v>
      </c>
      <c r="C541" s="106">
        <v>43725</v>
      </c>
      <c r="D541" s="96" t="s">
        <v>2048</v>
      </c>
      <c r="E541" s="96" t="s">
        <v>2053</v>
      </c>
      <c r="F541" s="97">
        <v>527</v>
      </c>
      <c r="G541" s="98" t="s">
        <v>2046</v>
      </c>
      <c r="H541" s="96" t="s">
        <v>2047</v>
      </c>
      <c r="I541" s="99">
        <v>332.43200000000002</v>
      </c>
      <c r="J541" s="235" t="str">
        <f t="shared" si="8"/>
        <v>Medium Haul</v>
      </c>
    </row>
    <row r="542" spans="1:10" ht="15" thickBot="1" x14ac:dyDescent="0.4">
      <c r="A542" s="96" t="s">
        <v>2043</v>
      </c>
      <c r="B542" s="96" t="s">
        <v>1104</v>
      </c>
      <c r="C542" s="106">
        <v>43736</v>
      </c>
      <c r="D542" s="96" t="s">
        <v>2058</v>
      </c>
      <c r="E542" s="96" t="s">
        <v>2053</v>
      </c>
      <c r="F542" s="97">
        <v>1721</v>
      </c>
      <c r="G542" s="98" t="s">
        <v>2056</v>
      </c>
      <c r="H542" s="96" t="s">
        <v>2047</v>
      </c>
      <c r="I542" s="99">
        <v>664.86599999999999</v>
      </c>
      <c r="J542" s="235" t="str">
        <f t="shared" si="8"/>
        <v>Medium Haul</v>
      </c>
    </row>
    <row r="543" spans="1:10" ht="15" thickBot="1" x14ac:dyDescent="0.4">
      <c r="A543" s="96" t="s">
        <v>2043</v>
      </c>
      <c r="B543" s="96" t="s">
        <v>1104</v>
      </c>
      <c r="C543" s="106">
        <v>43771</v>
      </c>
      <c r="D543" s="96" t="s">
        <v>2053</v>
      </c>
      <c r="E543" s="96" t="s">
        <v>2054</v>
      </c>
      <c r="F543" s="97">
        <v>1844</v>
      </c>
      <c r="G543" s="98" t="s">
        <v>2046</v>
      </c>
      <c r="H543" s="96" t="s">
        <v>2047</v>
      </c>
      <c r="I543" s="99">
        <v>712.46699999999998</v>
      </c>
      <c r="J543" s="235" t="str">
        <f t="shared" si="8"/>
        <v>Medium Haul</v>
      </c>
    </row>
    <row r="544" spans="1:10" ht="15" thickBot="1" x14ac:dyDescent="0.4">
      <c r="A544" s="96" t="s">
        <v>2043</v>
      </c>
      <c r="B544" s="96" t="s">
        <v>1104</v>
      </c>
      <c r="C544" s="106">
        <v>43814</v>
      </c>
      <c r="D544" s="96" t="s">
        <v>2044</v>
      </c>
      <c r="E544" s="96" t="s">
        <v>2048</v>
      </c>
      <c r="F544" s="97">
        <v>153</v>
      </c>
      <c r="G544" s="98" t="s">
        <v>2046</v>
      </c>
      <c r="H544" s="96" t="s">
        <v>2047</v>
      </c>
      <c r="I544" s="99">
        <v>96.063999999999993</v>
      </c>
      <c r="J544" s="235" t="str">
        <f t="shared" si="8"/>
        <v>Short Haul</v>
      </c>
    </row>
    <row r="545" spans="1:10" ht="15" thickBot="1" x14ac:dyDescent="0.4">
      <c r="A545" s="96" t="s">
        <v>2043</v>
      </c>
      <c r="B545" s="96" t="s">
        <v>1104</v>
      </c>
      <c r="C545" s="106">
        <v>43678</v>
      </c>
      <c r="D545" s="96" t="s">
        <v>2044</v>
      </c>
      <c r="E545" s="96" t="s">
        <v>2058</v>
      </c>
      <c r="F545" s="97">
        <v>2367</v>
      </c>
      <c r="G545" s="98" t="s">
        <v>2046</v>
      </c>
      <c r="H545" s="96" t="s">
        <v>2047</v>
      </c>
      <c r="I545" s="99">
        <v>803.42</v>
      </c>
      <c r="J545" s="235" t="str">
        <f t="shared" si="8"/>
        <v>Long Haul</v>
      </c>
    </row>
    <row r="546" spans="1:10" ht="15" thickBot="1" x14ac:dyDescent="0.4">
      <c r="A546" s="96" t="s">
        <v>2043</v>
      </c>
      <c r="B546" s="96" t="s">
        <v>1104</v>
      </c>
      <c r="C546" s="106">
        <v>43678</v>
      </c>
      <c r="D546" s="96" t="s">
        <v>2048</v>
      </c>
      <c r="E546" s="96" t="s">
        <v>2044</v>
      </c>
      <c r="F546" s="97">
        <v>153</v>
      </c>
      <c r="G546" s="98" t="s">
        <v>2046</v>
      </c>
      <c r="H546" s="96" t="s">
        <v>2047</v>
      </c>
      <c r="I546" s="99">
        <v>96.063999999999993</v>
      </c>
      <c r="J546" s="235" t="str">
        <f t="shared" si="8"/>
        <v>Short Haul</v>
      </c>
    </row>
    <row r="547" spans="1:10" ht="15" thickBot="1" x14ac:dyDescent="0.4">
      <c r="A547" s="96" t="s">
        <v>2043</v>
      </c>
      <c r="B547" s="96" t="s">
        <v>1104</v>
      </c>
      <c r="C547" s="106">
        <v>43737</v>
      </c>
      <c r="D547" s="96" t="s">
        <v>2053</v>
      </c>
      <c r="E547" s="96" t="s">
        <v>2048</v>
      </c>
      <c r="F547" s="97">
        <v>527</v>
      </c>
      <c r="G547" s="98" t="s">
        <v>2046</v>
      </c>
      <c r="H547" s="96" t="s">
        <v>2047</v>
      </c>
      <c r="I547" s="99">
        <v>332.43200000000002</v>
      </c>
      <c r="J547" s="235" t="str">
        <f t="shared" si="8"/>
        <v>Medium Haul</v>
      </c>
    </row>
    <row r="548" spans="1:10" ht="15" thickBot="1" x14ac:dyDescent="0.4">
      <c r="A548" s="96" t="s">
        <v>2043</v>
      </c>
      <c r="B548" s="96" t="s">
        <v>1104</v>
      </c>
      <c r="C548" s="106">
        <v>43771</v>
      </c>
      <c r="D548" s="96" t="s">
        <v>2054</v>
      </c>
      <c r="E548" s="96" t="s">
        <v>2148</v>
      </c>
      <c r="F548" s="97">
        <v>6143</v>
      </c>
      <c r="G548" s="98" t="s">
        <v>2056</v>
      </c>
      <c r="H548" s="96" t="s">
        <v>2047</v>
      </c>
      <c r="I548" s="99">
        <v>2084.88</v>
      </c>
      <c r="J548" s="235" t="str">
        <f t="shared" si="8"/>
        <v>Long Haul</v>
      </c>
    </row>
    <row r="549" spans="1:10" ht="15" thickBot="1" x14ac:dyDescent="0.4">
      <c r="A549" s="96" t="s">
        <v>2043</v>
      </c>
      <c r="B549" s="96" t="s">
        <v>1104</v>
      </c>
      <c r="C549" s="106">
        <v>43771</v>
      </c>
      <c r="D549" s="96" t="s">
        <v>2048</v>
      </c>
      <c r="E549" s="96" t="s">
        <v>2053</v>
      </c>
      <c r="F549" s="97">
        <v>527</v>
      </c>
      <c r="G549" s="98" t="s">
        <v>2046</v>
      </c>
      <c r="H549" s="96" t="s">
        <v>2047</v>
      </c>
      <c r="I549" s="99">
        <v>332.43200000000002</v>
      </c>
      <c r="J549" s="235" t="str">
        <f t="shared" si="8"/>
        <v>Medium Haul</v>
      </c>
    </row>
    <row r="550" spans="1:10" ht="15" thickBot="1" x14ac:dyDescent="0.4">
      <c r="A550" s="96" t="s">
        <v>2043</v>
      </c>
      <c r="B550" s="96" t="s">
        <v>1104</v>
      </c>
      <c r="C550" s="106">
        <v>43782</v>
      </c>
      <c r="D550" s="96" t="s">
        <v>2053</v>
      </c>
      <c r="E550" s="96" t="s">
        <v>2048</v>
      </c>
      <c r="F550" s="97">
        <v>527</v>
      </c>
      <c r="G550" s="98" t="s">
        <v>2046</v>
      </c>
      <c r="H550" s="96" t="s">
        <v>2047</v>
      </c>
      <c r="I550" s="99">
        <v>332.43200000000002</v>
      </c>
      <c r="J550" s="235" t="str">
        <f t="shared" si="8"/>
        <v>Medium Haul</v>
      </c>
    </row>
    <row r="551" spans="1:10" ht="15" thickBot="1" x14ac:dyDescent="0.4">
      <c r="A551" s="96" t="s">
        <v>2043</v>
      </c>
      <c r="B551" s="96" t="s">
        <v>1104</v>
      </c>
      <c r="C551" s="106">
        <v>43782</v>
      </c>
      <c r="D551" s="96" t="s">
        <v>2148</v>
      </c>
      <c r="E551" s="96" t="s">
        <v>2053</v>
      </c>
      <c r="F551" s="97">
        <v>7050</v>
      </c>
      <c r="G551" s="98" t="s">
        <v>2046</v>
      </c>
      <c r="H551" s="96" t="s">
        <v>2047</v>
      </c>
      <c r="I551" s="99">
        <v>2392.58</v>
      </c>
      <c r="J551" s="235" t="str">
        <f t="shared" si="8"/>
        <v>Long Haul</v>
      </c>
    </row>
    <row r="552" spans="1:10" ht="15" thickBot="1" x14ac:dyDescent="0.4">
      <c r="A552" s="96" t="s">
        <v>2043</v>
      </c>
      <c r="B552" s="96" t="s">
        <v>1104</v>
      </c>
      <c r="C552" s="106">
        <v>43813</v>
      </c>
      <c r="D552" s="96" t="s">
        <v>2058</v>
      </c>
      <c r="E552" s="96" t="s">
        <v>2044</v>
      </c>
      <c r="F552" s="97">
        <v>2367</v>
      </c>
      <c r="G552" s="98" t="s">
        <v>2056</v>
      </c>
      <c r="H552" s="96" t="s">
        <v>2047</v>
      </c>
      <c r="I552" s="99">
        <v>803.42</v>
      </c>
      <c r="J552" s="235" t="str">
        <f t="shared" si="8"/>
        <v>Long Haul</v>
      </c>
    </row>
    <row r="553" spans="1:10" ht="15" thickBot="1" x14ac:dyDescent="0.4">
      <c r="A553" s="89"/>
      <c r="B553" s="89"/>
      <c r="C553" s="290"/>
      <c r="D553" s="290"/>
      <c r="E553" s="290"/>
      <c r="F553" s="290"/>
      <c r="G553" s="290"/>
      <c r="H553" s="290"/>
      <c r="I553" s="95">
        <v>10547.839</v>
      </c>
      <c r="J553" s="235" t="str">
        <f t="shared" si="8"/>
        <v/>
      </c>
    </row>
    <row r="554" spans="1:10" ht="15" thickBot="1" x14ac:dyDescent="0.4">
      <c r="A554" s="96" t="s">
        <v>2043</v>
      </c>
      <c r="B554" s="96" t="s">
        <v>1527</v>
      </c>
      <c r="C554" s="106">
        <v>43721</v>
      </c>
      <c r="D554" s="96" t="s">
        <v>2048</v>
      </c>
      <c r="E554" s="96" t="s">
        <v>2057</v>
      </c>
      <c r="F554" s="97">
        <v>133</v>
      </c>
      <c r="G554" s="98" t="s">
        <v>2046</v>
      </c>
      <c r="H554" s="96" t="s">
        <v>2047</v>
      </c>
      <c r="I554" s="99">
        <v>84.055999999999997</v>
      </c>
      <c r="J554" s="235" t="str">
        <f t="shared" si="8"/>
        <v>Short Haul</v>
      </c>
    </row>
    <row r="555" spans="1:10" ht="15" thickBot="1" x14ac:dyDescent="0.4">
      <c r="A555" s="96" t="s">
        <v>2043</v>
      </c>
      <c r="B555" s="96" t="s">
        <v>1527</v>
      </c>
      <c r="C555" s="106">
        <v>43721</v>
      </c>
      <c r="D555" s="96" t="s">
        <v>2057</v>
      </c>
      <c r="E555" s="96" t="s">
        <v>2050</v>
      </c>
      <c r="F555" s="97">
        <v>383</v>
      </c>
      <c r="G555" s="98" t="s">
        <v>2046</v>
      </c>
      <c r="H555" s="96" t="s">
        <v>2047</v>
      </c>
      <c r="I555" s="99">
        <v>241.42400000000001</v>
      </c>
      <c r="J555" s="235" t="str">
        <f t="shared" si="8"/>
        <v>Medium Haul</v>
      </c>
    </row>
    <row r="556" spans="1:10" ht="15" thickBot="1" x14ac:dyDescent="0.4">
      <c r="A556" s="96" t="s">
        <v>2043</v>
      </c>
      <c r="B556" s="96" t="s">
        <v>1527</v>
      </c>
      <c r="C556" s="106">
        <v>43723</v>
      </c>
      <c r="D556" s="96" t="s">
        <v>2050</v>
      </c>
      <c r="E556" s="96" t="s">
        <v>2057</v>
      </c>
      <c r="F556" s="97">
        <v>383</v>
      </c>
      <c r="G556" s="98" t="s">
        <v>2046</v>
      </c>
      <c r="H556" s="96" t="s">
        <v>2047</v>
      </c>
      <c r="I556" s="99">
        <v>241.42400000000001</v>
      </c>
      <c r="J556" s="235" t="str">
        <f t="shared" si="8"/>
        <v>Medium Haul</v>
      </c>
    </row>
    <row r="557" spans="1:10" ht="15" thickBot="1" x14ac:dyDescent="0.4">
      <c r="A557" s="96" t="s">
        <v>2043</v>
      </c>
      <c r="B557" s="96" t="s">
        <v>1527</v>
      </c>
      <c r="C557" s="106">
        <v>43723</v>
      </c>
      <c r="D557" s="96" t="s">
        <v>2057</v>
      </c>
      <c r="E557" s="96" t="s">
        <v>2048</v>
      </c>
      <c r="F557" s="97">
        <v>133</v>
      </c>
      <c r="G557" s="98" t="s">
        <v>2046</v>
      </c>
      <c r="H557" s="96" t="s">
        <v>2047</v>
      </c>
      <c r="I557" s="99">
        <v>84.055999999999997</v>
      </c>
      <c r="J557" s="235" t="str">
        <f t="shared" si="8"/>
        <v>Short Haul</v>
      </c>
    </row>
    <row r="558" spans="1:10" ht="15" thickBot="1" x14ac:dyDescent="0.4">
      <c r="A558" s="89"/>
      <c r="B558" s="89"/>
      <c r="C558" s="290"/>
      <c r="D558" s="290"/>
      <c r="E558" s="290"/>
      <c r="F558" s="290"/>
      <c r="G558" s="290"/>
      <c r="H558" s="290"/>
      <c r="I558" s="95">
        <v>650.96</v>
      </c>
      <c r="J558" s="235" t="str">
        <f t="shared" si="8"/>
        <v/>
      </c>
    </row>
    <row r="559" spans="1:10" ht="15" thickBot="1" x14ac:dyDescent="0.4">
      <c r="A559" s="96" t="s">
        <v>2043</v>
      </c>
      <c r="B559" s="96" t="s">
        <v>1527</v>
      </c>
      <c r="C559" s="106">
        <v>43615</v>
      </c>
      <c r="D559" s="96" t="s">
        <v>2048</v>
      </c>
      <c r="E559" s="96" t="s">
        <v>2057</v>
      </c>
      <c r="F559" s="97">
        <v>133</v>
      </c>
      <c r="G559" s="98" t="s">
        <v>2046</v>
      </c>
      <c r="H559" s="96" t="s">
        <v>2047</v>
      </c>
      <c r="I559" s="99">
        <v>84.055999999999997</v>
      </c>
      <c r="J559" s="235" t="str">
        <f t="shared" si="8"/>
        <v>Short Haul</v>
      </c>
    </row>
    <row r="560" spans="1:10" ht="15" thickBot="1" x14ac:dyDescent="0.4">
      <c r="A560" s="96" t="s">
        <v>2043</v>
      </c>
      <c r="B560" s="96" t="s">
        <v>1527</v>
      </c>
      <c r="C560" s="106">
        <v>43615</v>
      </c>
      <c r="D560" s="96" t="s">
        <v>2057</v>
      </c>
      <c r="E560" s="96" t="s">
        <v>2088</v>
      </c>
      <c r="F560" s="97">
        <v>3885</v>
      </c>
      <c r="G560" s="98" t="s">
        <v>2056</v>
      </c>
      <c r="H560" s="96" t="s">
        <v>2047</v>
      </c>
      <c r="I560" s="99">
        <v>1318.86</v>
      </c>
      <c r="J560" s="235" t="str">
        <f t="shared" si="8"/>
        <v>Long Haul</v>
      </c>
    </row>
    <row r="561" spans="1:10" ht="15" thickBot="1" x14ac:dyDescent="0.4">
      <c r="A561" s="96" t="s">
        <v>2043</v>
      </c>
      <c r="B561" s="96" t="s">
        <v>1527</v>
      </c>
      <c r="C561" s="106">
        <v>43619</v>
      </c>
      <c r="D561" s="96" t="s">
        <v>2088</v>
      </c>
      <c r="E561" s="96" t="s">
        <v>2057</v>
      </c>
      <c r="F561" s="97">
        <v>3885</v>
      </c>
      <c r="G561" s="98" t="s">
        <v>2046</v>
      </c>
      <c r="H561" s="96" t="s">
        <v>2047</v>
      </c>
      <c r="I561" s="99">
        <v>1318.86</v>
      </c>
      <c r="J561" s="235" t="str">
        <f t="shared" si="8"/>
        <v>Long Haul</v>
      </c>
    </row>
    <row r="562" spans="1:10" ht="15" thickBot="1" x14ac:dyDescent="0.4">
      <c r="A562" s="96" t="s">
        <v>2043</v>
      </c>
      <c r="B562" s="96" t="s">
        <v>1527</v>
      </c>
      <c r="C562" s="106">
        <v>43619</v>
      </c>
      <c r="D562" s="96" t="s">
        <v>2057</v>
      </c>
      <c r="E562" s="96" t="s">
        <v>2048</v>
      </c>
      <c r="F562" s="97">
        <v>133</v>
      </c>
      <c r="G562" s="98" t="s">
        <v>2046</v>
      </c>
      <c r="H562" s="96" t="s">
        <v>2047</v>
      </c>
      <c r="I562" s="99">
        <v>84.055999999999997</v>
      </c>
      <c r="J562" s="235" t="str">
        <f t="shared" si="8"/>
        <v>Short Haul</v>
      </c>
    </row>
    <row r="563" spans="1:10" ht="15" thickBot="1" x14ac:dyDescent="0.4">
      <c r="A563" s="89"/>
      <c r="B563" s="89"/>
      <c r="C563" s="290"/>
      <c r="D563" s="290"/>
      <c r="E563" s="290"/>
      <c r="F563" s="290"/>
      <c r="G563" s="290"/>
      <c r="H563" s="290"/>
      <c r="I563" s="95">
        <v>2805.8319999999999</v>
      </c>
      <c r="J563" s="235" t="str">
        <f t="shared" si="8"/>
        <v/>
      </c>
    </row>
    <row r="564" spans="1:10" ht="15" thickBot="1" x14ac:dyDescent="0.4">
      <c r="A564" s="96" t="s">
        <v>2043</v>
      </c>
      <c r="B564" s="96" t="s">
        <v>1138</v>
      </c>
      <c r="C564" s="106">
        <v>43592</v>
      </c>
      <c r="D564" s="96" t="s">
        <v>2044</v>
      </c>
      <c r="E564" s="96" t="s">
        <v>2076</v>
      </c>
      <c r="F564" s="97">
        <v>922</v>
      </c>
      <c r="G564" s="98" t="s">
        <v>2046</v>
      </c>
      <c r="H564" s="96" t="s">
        <v>2047</v>
      </c>
      <c r="I564" s="99">
        <v>356.04</v>
      </c>
      <c r="J564" s="235" t="str">
        <f t="shared" si="8"/>
        <v>Medium Haul</v>
      </c>
    </row>
    <row r="565" spans="1:10" ht="15" thickBot="1" x14ac:dyDescent="0.4">
      <c r="A565" s="96" t="s">
        <v>2043</v>
      </c>
      <c r="B565" s="96" t="s">
        <v>1138</v>
      </c>
      <c r="C565" s="106">
        <v>43592</v>
      </c>
      <c r="D565" s="96" t="s">
        <v>2048</v>
      </c>
      <c r="E565" s="96" t="s">
        <v>2044</v>
      </c>
      <c r="F565" s="97">
        <v>153</v>
      </c>
      <c r="G565" s="98" t="s">
        <v>2046</v>
      </c>
      <c r="H565" s="96" t="s">
        <v>2047</v>
      </c>
      <c r="I565" s="99">
        <v>96.063999999999993</v>
      </c>
      <c r="J565" s="235" t="str">
        <f t="shared" si="8"/>
        <v>Short Haul</v>
      </c>
    </row>
    <row r="566" spans="1:10" ht="15" thickBot="1" x14ac:dyDescent="0.4">
      <c r="A566" s="96" t="s">
        <v>2043</v>
      </c>
      <c r="B566" s="96" t="s">
        <v>1138</v>
      </c>
      <c r="C566" s="106">
        <v>43595</v>
      </c>
      <c r="D566" s="96" t="s">
        <v>2044</v>
      </c>
      <c r="E566" s="96" t="s">
        <v>2048</v>
      </c>
      <c r="F566" s="97">
        <v>153</v>
      </c>
      <c r="G566" s="98" t="s">
        <v>2046</v>
      </c>
      <c r="H566" s="96" t="s">
        <v>2047</v>
      </c>
      <c r="I566" s="99">
        <v>96.063999999999993</v>
      </c>
      <c r="J566" s="235" t="str">
        <f t="shared" si="8"/>
        <v>Short Haul</v>
      </c>
    </row>
    <row r="567" spans="1:10" ht="15" thickBot="1" x14ac:dyDescent="0.4">
      <c r="A567" s="96" t="s">
        <v>2043</v>
      </c>
      <c r="B567" s="96" t="s">
        <v>1138</v>
      </c>
      <c r="C567" s="106">
        <v>43595</v>
      </c>
      <c r="D567" s="96" t="s">
        <v>2076</v>
      </c>
      <c r="E567" s="96" t="s">
        <v>2044</v>
      </c>
      <c r="F567" s="97">
        <v>922</v>
      </c>
      <c r="G567" s="98" t="s">
        <v>2046</v>
      </c>
      <c r="H567" s="96" t="s">
        <v>2047</v>
      </c>
      <c r="I567" s="99">
        <v>356.04</v>
      </c>
      <c r="J567" s="235" t="str">
        <f t="shared" si="8"/>
        <v>Medium Haul</v>
      </c>
    </row>
    <row r="568" spans="1:10" ht="15" thickBot="1" x14ac:dyDescent="0.4">
      <c r="A568" s="89"/>
      <c r="B568" s="89"/>
      <c r="C568" s="290"/>
      <c r="D568" s="290"/>
      <c r="E568" s="290"/>
      <c r="F568" s="290"/>
      <c r="G568" s="290"/>
      <c r="H568" s="290"/>
      <c r="I568" s="95">
        <v>904.20799999999997</v>
      </c>
      <c r="J568" s="235" t="str">
        <f t="shared" si="8"/>
        <v/>
      </c>
    </row>
    <row r="569" spans="1:10" ht="15" thickBot="1" x14ac:dyDescent="0.4">
      <c r="A569" s="96" t="s">
        <v>2043</v>
      </c>
      <c r="B569" s="96" t="s">
        <v>1104</v>
      </c>
      <c r="C569" s="106">
        <v>43523</v>
      </c>
      <c r="D569" s="96" t="s">
        <v>2048</v>
      </c>
      <c r="E569" s="96" t="s">
        <v>2057</v>
      </c>
      <c r="F569" s="97">
        <v>133</v>
      </c>
      <c r="G569" s="98" t="s">
        <v>2046</v>
      </c>
      <c r="H569" s="96" t="s">
        <v>2047</v>
      </c>
      <c r="I569" s="99">
        <v>84.055999999999997</v>
      </c>
      <c r="J569" s="235" t="str">
        <f t="shared" si="8"/>
        <v>Short Haul</v>
      </c>
    </row>
    <row r="570" spans="1:10" ht="15" thickBot="1" x14ac:dyDescent="0.4">
      <c r="A570" s="96" t="s">
        <v>2043</v>
      </c>
      <c r="B570" s="96" t="s">
        <v>1104</v>
      </c>
      <c r="C570" s="106">
        <v>43523</v>
      </c>
      <c r="D570" s="96" t="s">
        <v>2057</v>
      </c>
      <c r="E570" s="96" t="s">
        <v>2149</v>
      </c>
      <c r="F570" s="97">
        <v>1134</v>
      </c>
      <c r="G570" s="98" t="s">
        <v>2046</v>
      </c>
      <c r="H570" s="96" t="s">
        <v>2055</v>
      </c>
      <c r="I570" s="99">
        <v>438.084</v>
      </c>
      <c r="J570" s="235" t="str">
        <f t="shared" si="8"/>
        <v>Medium Haul</v>
      </c>
    </row>
    <row r="571" spans="1:10" ht="15" thickBot="1" x14ac:dyDescent="0.4">
      <c r="A571" s="96" t="s">
        <v>2043</v>
      </c>
      <c r="B571" s="96" t="s">
        <v>1104</v>
      </c>
      <c r="C571" s="106">
        <v>43523</v>
      </c>
      <c r="D571" s="96" t="s">
        <v>2057</v>
      </c>
      <c r="E571" s="96" t="s">
        <v>2149</v>
      </c>
      <c r="F571" s="97">
        <v>1134</v>
      </c>
      <c r="G571" s="98" t="s">
        <v>2046</v>
      </c>
      <c r="H571" s="96" t="s">
        <v>2047</v>
      </c>
      <c r="I571" s="99">
        <v>438.084</v>
      </c>
      <c r="J571" s="235" t="str">
        <f t="shared" si="8"/>
        <v>Medium Haul</v>
      </c>
    </row>
    <row r="572" spans="1:10" ht="15" thickBot="1" x14ac:dyDescent="0.4">
      <c r="A572" s="96" t="s">
        <v>2043</v>
      </c>
      <c r="B572" s="96" t="s">
        <v>1104</v>
      </c>
      <c r="C572" s="106">
        <v>43551</v>
      </c>
      <c r="D572" s="96" t="s">
        <v>2053</v>
      </c>
      <c r="E572" s="96" t="s">
        <v>2058</v>
      </c>
      <c r="F572" s="97">
        <v>1721</v>
      </c>
      <c r="G572" s="98" t="s">
        <v>2046</v>
      </c>
      <c r="H572" s="96" t="s">
        <v>2047</v>
      </c>
      <c r="I572" s="99">
        <v>664.86599999999999</v>
      </c>
      <c r="J572" s="235" t="str">
        <f t="shared" si="8"/>
        <v>Medium Haul</v>
      </c>
    </row>
    <row r="573" spans="1:10" ht="15" thickBot="1" x14ac:dyDescent="0.4">
      <c r="A573" s="96" t="s">
        <v>2043</v>
      </c>
      <c r="B573" s="96" t="s">
        <v>1104</v>
      </c>
      <c r="C573" s="106">
        <v>43551</v>
      </c>
      <c r="D573" s="96" t="s">
        <v>2048</v>
      </c>
      <c r="E573" s="96" t="s">
        <v>2053</v>
      </c>
      <c r="F573" s="97">
        <v>527</v>
      </c>
      <c r="G573" s="98" t="s">
        <v>2046</v>
      </c>
      <c r="H573" s="96" t="s">
        <v>2047</v>
      </c>
      <c r="I573" s="99">
        <v>332.43200000000002</v>
      </c>
      <c r="J573" s="235" t="str">
        <f t="shared" si="8"/>
        <v>Medium Haul</v>
      </c>
    </row>
    <row r="574" spans="1:10" ht="15" thickBot="1" x14ac:dyDescent="0.4">
      <c r="A574" s="96" t="s">
        <v>2043</v>
      </c>
      <c r="B574" s="96" t="s">
        <v>1104</v>
      </c>
      <c r="C574" s="106">
        <v>43558</v>
      </c>
      <c r="D574" s="96" t="s">
        <v>2058</v>
      </c>
      <c r="E574" s="96" t="s">
        <v>2053</v>
      </c>
      <c r="F574" s="97">
        <v>1721</v>
      </c>
      <c r="G574" s="98" t="s">
        <v>2056</v>
      </c>
      <c r="H574" s="96" t="s">
        <v>2047</v>
      </c>
      <c r="I574" s="99">
        <v>664.86599999999999</v>
      </c>
      <c r="J574" s="235" t="str">
        <f t="shared" si="8"/>
        <v>Medium Haul</v>
      </c>
    </row>
    <row r="575" spans="1:10" ht="15" thickBot="1" x14ac:dyDescent="0.4">
      <c r="A575" s="96" t="s">
        <v>2043</v>
      </c>
      <c r="B575" s="96" t="s">
        <v>1104</v>
      </c>
      <c r="C575" s="106">
        <v>43785</v>
      </c>
      <c r="D575" s="96" t="s">
        <v>2053</v>
      </c>
      <c r="E575" s="96" t="s">
        <v>2066</v>
      </c>
      <c r="F575" s="97">
        <v>258</v>
      </c>
      <c r="G575" s="98" t="s">
        <v>2046</v>
      </c>
      <c r="H575" s="96" t="s">
        <v>2047</v>
      </c>
      <c r="I575" s="99">
        <v>162.42400000000001</v>
      </c>
      <c r="J575" s="235" t="str">
        <f t="shared" si="8"/>
        <v>Short Haul</v>
      </c>
    </row>
    <row r="576" spans="1:10" ht="15" thickBot="1" x14ac:dyDescent="0.4">
      <c r="A576" s="96" t="s">
        <v>2043</v>
      </c>
      <c r="B576" s="96" t="s">
        <v>1104</v>
      </c>
      <c r="C576" s="106">
        <v>43785</v>
      </c>
      <c r="D576" s="96" t="s">
        <v>2048</v>
      </c>
      <c r="E576" s="96" t="s">
        <v>2053</v>
      </c>
      <c r="F576" s="97">
        <v>527</v>
      </c>
      <c r="G576" s="98" t="s">
        <v>2046</v>
      </c>
      <c r="H576" s="96" t="s">
        <v>2047</v>
      </c>
      <c r="I576" s="99">
        <v>332.43200000000002</v>
      </c>
      <c r="J576" s="235" t="str">
        <f t="shared" si="8"/>
        <v>Medium Haul</v>
      </c>
    </row>
    <row r="577" spans="1:10" ht="15" thickBot="1" x14ac:dyDescent="0.4">
      <c r="A577" s="96" t="s">
        <v>2043</v>
      </c>
      <c r="B577" s="96" t="s">
        <v>1104</v>
      </c>
      <c r="C577" s="106">
        <v>43786</v>
      </c>
      <c r="D577" s="96" t="s">
        <v>2057</v>
      </c>
      <c r="E577" s="96" t="s">
        <v>2048</v>
      </c>
      <c r="F577" s="97">
        <v>133</v>
      </c>
      <c r="G577" s="98" t="s">
        <v>2046</v>
      </c>
      <c r="H577" s="96" t="s">
        <v>2047</v>
      </c>
      <c r="I577" s="99">
        <v>84.055999999999997</v>
      </c>
      <c r="J577" s="235" t="str">
        <f t="shared" si="8"/>
        <v>Short Haul</v>
      </c>
    </row>
    <row r="578" spans="1:10" ht="15" thickBot="1" x14ac:dyDescent="0.4">
      <c r="A578" s="96" t="s">
        <v>2043</v>
      </c>
      <c r="B578" s="96" t="s">
        <v>1104</v>
      </c>
      <c r="C578" s="106">
        <v>43527</v>
      </c>
      <c r="D578" s="96" t="s">
        <v>2149</v>
      </c>
      <c r="E578" s="96" t="s">
        <v>2057</v>
      </c>
      <c r="F578" s="97">
        <v>1134</v>
      </c>
      <c r="G578" s="98" t="s">
        <v>2046</v>
      </c>
      <c r="H578" s="96" t="s">
        <v>2055</v>
      </c>
      <c r="I578" s="99">
        <v>438.084</v>
      </c>
      <c r="J578" s="235" t="str">
        <f t="shared" si="8"/>
        <v>Medium Haul</v>
      </c>
    </row>
    <row r="579" spans="1:10" ht="15" thickBot="1" x14ac:dyDescent="0.4">
      <c r="A579" s="96" t="s">
        <v>2043</v>
      </c>
      <c r="B579" s="96" t="s">
        <v>1104</v>
      </c>
      <c r="C579" s="106">
        <v>43527</v>
      </c>
      <c r="D579" s="96" t="s">
        <v>2149</v>
      </c>
      <c r="E579" s="96" t="s">
        <v>2057</v>
      </c>
      <c r="F579" s="97">
        <v>1134</v>
      </c>
      <c r="G579" s="98" t="s">
        <v>2046</v>
      </c>
      <c r="H579" s="96" t="s">
        <v>2047</v>
      </c>
      <c r="I579" s="99">
        <v>438.084</v>
      </c>
      <c r="J579" s="235" t="str">
        <f t="shared" si="8"/>
        <v>Medium Haul</v>
      </c>
    </row>
    <row r="580" spans="1:10" ht="15" thickBot="1" x14ac:dyDescent="0.4">
      <c r="A580" s="96" t="s">
        <v>2043</v>
      </c>
      <c r="B580" s="96" t="s">
        <v>1104</v>
      </c>
      <c r="C580" s="106">
        <v>43527</v>
      </c>
      <c r="D580" s="96" t="s">
        <v>2057</v>
      </c>
      <c r="E580" s="96" t="s">
        <v>2048</v>
      </c>
      <c r="F580" s="97">
        <v>133</v>
      </c>
      <c r="G580" s="98" t="s">
        <v>2046</v>
      </c>
      <c r="H580" s="96" t="s">
        <v>2047</v>
      </c>
      <c r="I580" s="99">
        <v>84.055999999999997</v>
      </c>
      <c r="J580" s="235" t="str">
        <f t="shared" si="8"/>
        <v>Short Haul</v>
      </c>
    </row>
    <row r="581" spans="1:10" ht="15" thickBot="1" x14ac:dyDescent="0.4">
      <c r="A581" s="96" t="s">
        <v>2043</v>
      </c>
      <c r="B581" s="96" t="s">
        <v>1104</v>
      </c>
      <c r="C581" s="106">
        <v>43558</v>
      </c>
      <c r="D581" s="96" t="s">
        <v>2053</v>
      </c>
      <c r="E581" s="96" t="s">
        <v>2048</v>
      </c>
      <c r="F581" s="97">
        <v>527</v>
      </c>
      <c r="G581" s="98" t="s">
        <v>2046</v>
      </c>
      <c r="H581" s="96" t="s">
        <v>2047</v>
      </c>
      <c r="I581" s="99">
        <v>332.43200000000002</v>
      </c>
      <c r="J581" s="235" t="str">
        <f t="shared" si="8"/>
        <v>Medium Haul</v>
      </c>
    </row>
    <row r="582" spans="1:10" ht="15" thickBot="1" x14ac:dyDescent="0.4">
      <c r="A582" s="96" t="s">
        <v>2043</v>
      </c>
      <c r="B582" s="96" t="s">
        <v>1104</v>
      </c>
      <c r="C582" s="106">
        <v>43786</v>
      </c>
      <c r="D582" s="96" t="s">
        <v>2066</v>
      </c>
      <c r="E582" s="96" t="s">
        <v>2057</v>
      </c>
      <c r="F582" s="97">
        <v>695</v>
      </c>
      <c r="G582" s="98" t="s">
        <v>2046</v>
      </c>
      <c r="H582" s="96" t="s">
        <v>2047</v>
      </c>
      <c r="I582" s="99">
        <v>268.57799999999997</v>
      </c>
      <c r="J582" s="235" t="str">
        <f t="shared" si="8"/>
        <v>Medium Haul</v>
      </c>
    </row>
    <row r="583" spans="1:10" ht="15" thickBot="1" x14ac:dyDescent="0.4">
      <c r="A583" s="89"/>
      <c r="B583" s="89"/>
      <c r="C583" s="290"/>
      <c r="D583" s="290"/>
      <c r="E583" s="290"/>
      <c r="F583" s="290"/>
      <c r="G583" s="290"/>
      <c r="H583" s="290"/>
      <c r="I583" s="95">
        <v>4762.5339999999997</v>
      </c>
      <c r="J583" s="235" t="str">
        <f t="shared" si="8"/>
        <v/>
      </c>
    </row>
    <row r="584" spans="1:10" ht="15" thickBot="1" x14ac:dyDescent="0.4">
      <c r="A584" s="96" t="s">
        <v>2043</v>
      </c>
      <c r="B584" s="96" t="s">
        <v>1227</v>
      </c>
      <c r="C584" s="106">
        <v>43680</v>
      </c>
      <c r="D584" s="96" t="s">
        <v>2048</v>
      </c>
      <c r="E584" s="96" t="s">
        <v>2044</v>
      </c>
      <c r="F584" s="97">
        <v>153</v>
      </c>
      <c r="G584" s="98" t="s">
        <v>2046</v>
      </c>
      <c r="H584" s="96" t="s">
        <v>2047</v>
      </c>
      <c r="I584" s="99">
        <v>96.063999999999993</v>
      </c>
      <c r="J584" s="235" t="str">
        <f t="shared" ref="J584:J647" si="9">IF(ISBLANK(F584),"",IF(F584&gt;$O$9,$N$9,IF(F584&gt;$O$8, $N$8,$N$7)))</f>
        <v>Short Haul</v>
      </c>
    </row>
    <row r="585" spans="1:10" ht="15" thickBot="1" x14ac:dyDescent="0.4">
      <c r="A585" s="96" t="s">
        <v>2043</v>
      </c>
      <c r="B585" s="96" t="s">
        <v>1227</v>
      </c>
      <c r="C585" s="106">
        <v>43684</v>
      </c>
      <c r="D585" s="96" t="s">
        <v>2077</v>
      </c>
      <c r="E585" s="96" t="s">
        <v>2044</v>
      </c>
      <c r="F585" s="97">
        <v>448</v>
      </c>
      <c r="G585" s="98" t="s">
        <v>2046</v>
      </c>
      <c r="H585" s="96" t="s">
        <v>2047</v>
      </c>
      <c r="I585" s="99">
        <v>282.50400000000002</v>
      </c>
      <c r="J585" s="235" t="str">
        <f t="shared" si="9"/>
        <v>Medium Haul</v>
      </c>
    </row>
    <row r="586" spans="1:10" ht="15" thickBot="1" x14ac:dyDescent="0.4">
      <c r="A586" s="96" t="s">
        <v>2043</v>
      </c>
      <c r="B586" s="96" t="s">
        <v>1227</v>
      </c>
      <c r="C586" s="106">
        <v>43680</v>
      </c>
      <c r="D586" s="96" t="s">
        <v>2044</v>
      </c>
      <c r="E586" s="96" t="s">
        <v>2150</v>
      </c>
      <c r="F586" s="97">
        <v>503</v>
      </c>
      <c r="G586" s="98" t="s">
        <v>2046</v>
      </c>
      <c r="H586" s="96" t="s">
        <v>2047</v>
      </c>
      <c r="I586" s="99">
        <v>317.26400000000001</v>
      </c>
      <c r="J586" s="235" t="str">
        <f t="shared" si="9"/>
        <v>Medium Haul</v>
      </c>
    </row>
    <row r="587" spans="1:10" ht="15" thickBot="1" x14ac:dyDescent="0.4">
      <c r="A587" s="96" t="s">
        <v>2043</v>
      </c>
      <c r="B587" s="96" t="s">
        <v>1227</v>
      </c>
      <c r="C587" s="106">
        <v>43684</v>
      </c>
      <c r="D587" s="96" t="s">
        <v>2150</v>
      </c>
      <c r="E587" s="96" t="s">
        <v>2077</v>
      </c>
      <c r="F587" s="97">
        <v>91</v>
      </c>
      <c r="G587" s="98" t="s">
        <v>2046</v>
      </c>
      <c r="H587" s="96" t="s">
        <v>2047</v>
      </c>
      <c r="I587" s="99">
        <v>57.512</v>
      </c>
      <c r="J587" s="235" t="str">
        <f t="shared" si="9"/>
        <v>Short Haul</v>
      </c>
    </row>
    <row r="588" spans="1:10" ht="15" thickBot="1" x14ac:dyDescent="0.4">
      <c r="A588" s="96" t="s">
        <v>2043</v>
      </c>
      <c r="B588" s="96" t="s">
        <v>1227</v>
      </c>
      <c r="C588" s="106">
        <v>43684</v>
      </c>
      <c r="D588" s="96" t="s">
        <v>2044</v>
      </c>
      <c r="E588" s="96" t="s">
        <v>2048</v>
      </c>
      <c r="F588" s="97">
        <v>153</v>
      </c>
      <c r="G588" s="98" t="s">
        <v>2046</v>
      </c>
      <c r="H588" s="96" t="s">
        <v>2047</v>
      </c>
      <c r="I588" s="99">
        <v>96.063999999999993</v>
      </c>
      <c r="J588" s="235" t="str">
        <f t="shared" si="9"/>
        <v>Short Haul</v>
      </c>
    </row>
    <row r="589" spans="1:10" ht="15" thickBot="1" x14ac:dyDescent="0.4">
      <c r="A589" s="89"/>
      <c r="B589" s="89"/>
      <c r="C589" s="290"/>
      <c r="D589" s="290"/>
      <c r="E589" s="290"/>
      <c r="F589" s="290"/>
      <c r="G589" s="290"/>
      <c r="H589" s="290"/>
      <c r="I589" s="95">
        <v>849.40800000000002</v>
      </c>
      <c r="J589" s="235" t="str">
        <f t="shared" si="9"/>
        <v/>
      </c>
    </row>
    <row r="590" spans="1:10" ht="15" thickBot="1" x14ac:dyDescent="0.4">
      <c r="A590" s="96" t="s">
        <v>2043</v>
      </c>
      <c r="B590" s="96" t="s">
        <v>1227</v>
      </c>
      <c r="C590" s="106">
        <v>43685</v>
      </c>
      <c r="D590" s="96" t="s">
        <v>2044</v>
      </c>
      <c r="E590" s="96" t="s">
        <v>2048</v>
      </c>
      <c r="F590" s="97">
        <v>153</v>
      </c>
      <c r="G590" s="98" t="s">
        <v>2046</v>
      </c>
      <c r="H590" s="96" t="s">
        <v>2047</v>
      </c>
      <c r="I590" s="99">
        <v>96.063999999999993</v>
      </c>
      <c r="J590" s="235" t="str">
        <f t="shared" si="9"/>
        <v>Short Haul</v>
      </c>
    </row>
    <row r="591" spans="1:10" ht="15" thickBot="1" x14ac:dyDescent="0.4">
      <c r="A591" s="96" t="s">
        <v>2043</v>
      </c>
      <c r="B591" s="96" t="s">
        <v>1227</v>
      </c>
      <c r="C591" s="106">
        <v>43685</v>
      </c>
      <c r="D591" s="96" t="s">
        <v>2150</v>
      </c>
      <c r="E591" s="96" t="s">
        <v>2077</v>
      </c>
      <c r="F591" s="97">
        <v>91</v>
      </c>
      <c r="G591" s="98" t="s">
        <v>2046</v>
      </c>
      <c r="H591" s="96" t="s">
        <v>2047</v>
      </c>
      <c r="I591" s="99">
        <v>57.512</v>
      </c>
      <c r="J591" s="235" t="str">
        <f t="shared" si="9"/>
        <v>Short Haul</v>
      </c>
    </row>
    <row r="592" spans="1:10" ht="15" thickBot="1" x14ac:dyDescent="0.4">
      <c r="A592" s="96" t="s">
        <v>2043</v>
      </c>
      <c r="B592" s="96" t="s">
        <v>1227</v>
      </c>
      <c r="C592" s="106">
        <v>43685</v>
      </c>
      <c r="D592" s="96" t="s">
        <v>2077</v>
      </c>
      <c r="E592" s="96" t="s">
        <v>2044</v>
      </c>
      <c r="F592" s="97">
        <v>448</v>
      </c>
      <c r="G592" s="98" t="s">
        <v>2046</v>
      </c>
      <c r="H592" s="96" t="s">
        <v>2047</v>
      </c>
      <c r="I592" s="99">
        <v>282.50400000000002</v>
      </c>
      <c r="J592" s="235" t="str">
        <f t="shared" si="9"/>
        <v>Medium Haul</v>
      </c>
    </row>
    <row r="593" spans="1:10" ht="15" thickBot="1" x14ac:dyDescent="0.4">
      <c r="A593" s="89"/>
      <c r="B593" s="89"/>
      <c r="C593" s="290"/>
      <c r="D593" s="290"/>
      <c r="E593" s="290"/>
      <c r="F593" s="290"/>
      <c r="G593" s="290"/>
      <c r="H593" s="290"/>
      <c r="I593" s="95">
        <v>436.08</v>
      </c>
      <c r="J593" s="235" t="str">
        <f t="shared" si="9"/>
        <v/>
      </c>
    </row>
    <row r="594" spans="1:10" ht="15" thickBot="1" x14ac:dyDescent="0.4">
      <c r="A594" s="96" t="s">
        <v>2043</v>
      </c>
      <c r="B594" s="96" t="s">
        <v>1393</v>
      </c>
      <c r="C594" s="106">
        <v>43766</v>
      </c>
      <c r="D594" s="96" t="s">
        <v>2057</v>
      </c>
      <c r="E594" s="96" t="s">
        <v>2048</v>
      </c>
      <c r="F594" s="97">
        <v>133</v>
      </c>
      <c r="G594" s="98" t="s">
        <v>2046</v>
      </c>
      <c r="H594" s="96" t="s">
        <v>2047</v>
      </c>
      <c r="I594" s="99">
        <v>84.055999999999997</v>
      </c>
      <c r="J594" s="235" t="str">
        <f t="shared" si="9"/>
        <v>Short Haul</v>
      </c>
    </row>
    <row r="595" spans="1:10" ht="15" thickBot="1" x14ac:dyDescent="0.4">
      <c r="A595" s="96" t="s">
        <v>2043</v>
      </c>
      <c r="B595" s="96" t="s">
        <v>1393</v>
      </c>
      <c r="C595" s="106">
        <v>43770</v>
      </c>
      <c r="D595" s="96" t="s">
        <v>2057</v>
      </c>
      <c r="E595" s="96" t="s">
        <v>2107</v>
      </c>
      <c r="F595" s="97">
        <v>3398</v>
      </c>
      <c r="G595" s="98" t="s">
        <v>2056</v>
      </c>
      <c r="H595" s="96" t="s">
        <v>2047</v>
      </c>
      <c r="I595" s="99">
        <v>1153.28</v>
      </c>
      <c r="J595" s="235" t="str">
        <f t="shared" si="9"/>
        <v>Long Haul</v>
      </c>
    </row>
    <row r="596" spans="1:10" ht="15" thickBot="1" x14ac:dyDescent="0.4">
      <c r="A596" s="96" t="s">
        <v>2043</v>
      </c>
      <c r="B596" s="96" t="s">
        <v>1393</v>
      </c>
      <c r="C596" s="106">
        <v>43766</v>
      </c>
      <c r="D596" s="96" t="s">
        <v>2107</v>
      </c>
      <c r="E596" s="96" t="s">
        <v>2057</v>
      </c>
      <c r="F596" s="97">
        <v>3398</v>
      </c>
      <c r="G596" s="98" t="s">
        <v>2056</v>
      </c>
      <c r="H596" s="96" t="s">
        <v>2047</v>
      </c>
      <c r="I596" s="99">
        <v>1153.28</v>
      </c>
      <c r="J596" s="235" t="str">
        <f t="shared" si="9"/>
        <v>Long Haul</v>
      </c>
    </row>
    <row r="597" spans="1:10" ht="15" thickBot="1" x14ac:dyDescent="0.4">
      <c r="A597" s="96" t="s">
        <v>2043</v>
      </c>
      <c r="B597" s="96" t="s">
        <v>1393</v>
      </c>
      <c r="C597" s="106">
        <v>43770</v>
      </c>
      <c r="D597" s="96" t="s">
        <v>2048</v>
      </c>
      <c r="E597" s="96" t="s">
        <v>2057</v>
      </c>
      <c r="F597" s="97">
        <v>133</v>
      </c>
      <c r="G597" s="98" t="s">
        <v>2046</v>
      </c>
      <c r="H597" s="96" t="s">
        <v>2047</v>
      </c>
      <c r="I597" s="99">
        <v>84.055999999999997</v>
      </c>
      <c r="J597" s="235" t="str">
        <f t="shared" si="9"/>
        <v>Short Haul</v>
      </c>
    </row>
    <row r="598" spans="1:10" ht="15" thickBot="1" x14ac:dyDescent="0.4">
      <c r="A598" s="89"/>
      <c r="B598" s="89"/>
      <c r="C598" s="290"/>
      <c r="D598" s="290"/>
      <c r="E598" s="290"/>
      <c r="F598" s="290"/>
      <c r="G598" s="290"/>
      <c r="H598" s="290"/>
      <c r="I598" s="95">
        <v>2474.672</v>
      </c>
      <c r="J598" s="235" t="str">
        <f t="shared" si="9"/>
        <v/>
      </c>
    </row>
    <row r="599" spans="1:10" ht="15" thickBot="1" x14ac:dyDescent="0.4">
      <c r="A599" s="96" t="s">
        <v>2043</v>
      </c>
      <c r="B599" s="96" t="s">
        <v>1325</v>
      </c>
      <c r="C599" s="106">
        <v>43520</v>
      </c>
      <c r="D599" s="96" t="s">
        <v>2044</v>
      </c>
      <c r="E599" s="96" t="s">
        <v>2151</v>
      </c>
      <c r="F599" s="97">
        <v>1581</v>
      </c>
      <c r="G599" s="98" t="s">
        <v>2056</v>
      </c>
      <c r="H599" s="96" t="s">
        <v>2047</v>
      </c>
      <c r="I599" s="99">
        <v>610.68600000000004</v>
      </c>
      <c r="J599" s="235" t="str">
        <f t="shared" si="9"/>
        <v>Medium Haul</v>
      </c>
    </row>
    <row r="600" spans="1:10" ht="15" thickBot="1" x14ac:dyDescent="0.4">
      <c r="A600" s="96" t="s">
        <v>2043</v>
      </c>
      <c r="B600" s="96" t="s">
        <v>1325</v>
      </c>
      <c r="C600" s="106">
        <v>43523</v>
      </c>
      <c r="D600" s="96" t="s">
        <v>2151</v>
      </c>
      <c r="E600" s="96" t="s">
        <v>2044</v>
      </c>
      <c r="F600" s="97">
        <v>1581</v>
      </c>
      <c r="G600" s="98" t="s">
        <v>2056</v>
      </c>
      <c r="H600" s="96" t="s">
        <v>2047</v>
      </c>
      <c r="I600" s="99">
        <v>610.68600000000004</v>
      </c>
      <c r="J600" s="235" t="str">
        <f t="shared" si="9"/>
        <v>Medium Haul</v>
      </c>
    </row>
    <row r="601" spans="1:10" ht="15" thickBot="1" x14ac:dyDescent="0.4">
      <c r="A601" s="89"/>
      <c r="B601" s="89"/>
      <c r="C601" s="290"/>
      <c r="D601" s="290"/>
      <c r="E601" s="290"/>
      <c r="F601" s="290"/>
      <c r="G601" s="290"/>
      <c r="H601" s="290"/>
      <c r="I601" s="95">
        <v>1221.3720000000001</v>
      </c>
      <c r="J601" s="235" t="str">
        <f t="shared" si="9"/>
        <v/>
      </c>
    </row>
    <row r="602" spans="1:10" ht="15" thickBot="1" x14ac:dyDescent="0.4">
      <c r="A602" s="96" t="s">
        <v>2043</v>
      </c>
      <c r="B602" s="96" t="s">
        <v>1527</v>
      </c>
      <c r="C602" s="106">
        <v>43694</v>
      </c>
      <c r="D602" s="96" t="s">
        <v>2100</v>
      </c>
      <c r="E602" s="96" t="s">
        <v>2060</v>
      </c>
      <c r="F602" s="97">
        <v>725</v>
      </c>
      <c r="G602" s="98" t="s">
        <v>2056</v>
      </c>
      <c r="H602" s="96" t="s">
        <v>2051</v>
      </c>
      <c r="I602" s="99">
        <v>280.18799999999999</v>
      </c>
      <c r="J602" s="235" t="str">
        <f t="shared" si="9"/>
        <v>Medium Haul</v>
      </c>
    </row>
    <row r="603" spans="1:10" ht="15" thickBot="1" x14ac:dyDescent="0.4">
      <c r="A603" s="96" t="s">
        <v>2043</v>
      </c>
      <c r="B603" s="96" t="s">
        <v>1527</v>
      </c>
      <c r="C603" s="106">
        <v>43703</v>
      </c>
      <c r="D603" s="96" t="s">
        <v>2060</v>
      </c>
      <c r="E603" s="96" t="s">
        <v>2050</v>
      </c>
      <c r="F603" s="97">
        <v>527</v>
      </c>
      <c r="G603" s="98" t="s">
        <v>2046</v>
      </c>
      <c r="H603" s="96" t="s">
        <v>2051</v>
      </c>
      <c r="I603" s="99">
        <v>332.43200000000002</v>
      </c>
      <c r="J603" s="235" t="str">
        <f t="shared" si="9"/>
        <v>Medium Haul</v>
      </c>
    </row>
    <row r="604" spans="1:10" ht="15" thickBot="1" x14ac:dyDescent="0.4">
      <c r="A604" s="96" t="s">
        <v>2043</v>
      </c>
      <c r="B604" s="96" t="s">
        <v>1527</v>
      </c>
      <c r="C604" s="106">
        <v>43703</v>
      </c>
      <c r="D604" s="96" t="s">
        <v>2101</v>
      </c>
      <c r="E604" s="96" t="s">
        <v>2060</v>
      </c>
      <c r="F604" s="97">
        <v>2939</v>
      </c>
      <c r="G604" s="98" t="s">
        <v>2046</v>
      </c>
      <c r="H604" s="96" t="s">
        <v>2051</v>
      </c>
      <c r="I604" s="99">
        <v>997.56</v>
      </c>
      <c r="J604" s="235" t="str">
        <f t="shared" si="9"/>
        <v>Long Haul</v>
      </c>
    </row>
    <row r="605" spans="1:10" ht="15" thickBot="1" x14ac:dyDescent="0.4">
      <c r="A605" s="96" t="s">
        <v>2043</v>
      </c>
      <c r="B605" s="96" t="s">
        <v>1527</v>
      </c>
      <c r="C605" s="106">
        <v>43694</v>
      </c>
      <c r="D605" s="96" t="s">
        <v>2100</v>
      </c>
      <c r="E605" s="96" t="s">
        <v>2060</v>
      </c>
      <c r="F605" s="97">
        <v>725</v>
      </c>
      <c r="G605" s="98" t="s">
        <v>2046</v>
      </c>
      <c r="H605" s="96" t="s">
        <v>2051</v>
      </c>
      <c r="I605" s="99">
        <v>280.18799999999999</v>
      </c>
      <c r="J605" s="235" t="str">
        <f t="shared" si="9"/>
        <v>Medium Haul</v>
      </c>
    </row>
    <row r="606" spans="1:10" ht="15" thickBot="1" x14ac:dyDescent="0.4">
      <c r="A606" s="96" t="s">
        <v>2043</v>
      </c>
      <c r="B606" s="96" t="s">
        <v>1527</v>
      </c>
      <c r="C606" s="106">
        <v>43703</v>
      </c>
      <c r="D606" s="96" t="s">
        <v>2050</v>
      </c>
      <c r="E606" s="96" t="s">
        <v>2048</v>
      </c>
      <c r="F606" s="97">
        <v>300</v>
      </c>
      <c r="G606" s="98" t="s">
        <v>2046</v>
      </c>
      <c r="H606" s="96" t="s">
        <v>2051</v>
      </c>
      <c r="I606" s="99">
        <v>188.96799999999999</v>
      </c>
      <c r="J606" s="235" t="str">
        <f t="shared" si="9"/>
        <v>Short Haul</v>
      </c>
    </row>
    <row r="607" spans="1:10" ht="15" thickBot="1" x14ac:dyDescent="0.4">
      <c r="A607" s="89"/>
      <c r="B607" s="89"/>
      <c r="C607" s="290"/>
      <c r="D607" s="290"/>
      <c r="E607" s="290"/>
      <c r="F607" s="290"/>
      <c r="G607" s="290"/>
      <c r="H607" s="290"/>
      <c r="I607" s="95">
        <v>2079.3359999999998</v>
      </c>
      <c r="J607" s="235" t="str">
        <f t="shared" si="9"/>
        <v/>
      </c>
    </row>
    <row r="608" spans="1:10" ht="15" thickBot="1" x14ac:dyDescent="0.4">
      <c r="A608" s="96" t="s">
        <v>2043</v>
      </c>
      <c r="B608" s="96" t="s">
        <v>1512</v>
      </c>
      <c r="C608" s="106">
        <v>43780</v>
      </c>
      <c r="D608" s="96" t="s">
        <v>2152</v>
      </c>
      <c r="E608" s="96" t="s">
        <v>2044</v>
      </c>
      <c r="F608" s="97">
        <v>278</v>
      </c>
      <c r="G608" s="98" t="s">
        <v>2046</v>
      </c>
      <c r="H608" s="96" t="s">
        <v>2047</v>
      </c>
      <c r="I608" s="99">
        <v>175.696</v>
      </c>
      <c r="J608" s="235" t="str">
        <f t="shared" si="9"/>
        <v>Short Haul</v>
      </c>
    </row>
    <row r="609" spans="1:10" ht="15" thickBot="1" x14ac:dyDescent="0.4">
      <c r="A609" s="96" t="s">
        <v>2043</v>
      </c>
      <c r="B609" s="96" t="s">
        <v>1512</v>
      </c>
      <c r="C609" s="106">
        <v>43780</v>
      </c>
      <c r="D609" s="96" t="s">
        <v>2044</v>
      </c>
      <c r="E609" s="96" t="s">
        <v>2048</v>
      </c>
      <c r="F609" s="97">
        <v>153</v>
      </c>
      <c r="G609" s="98" t="s">
        <v>2046</v>
      </c>
      <c r="H609" s="96" t="s">
        <v>2047</v>
      </c>
      <c r="I609" s="99">
        <v>96.063999999999993</v>
      </c>
      <c r="J609" s="235" t="str">
        <f t="shared" si="9"/>
        <v>Short Haul</v>
      </c>
    </row>
    <row r="610" spans="1:10" ht="15" thickBot="1" x14ac:dyDescent="0.4">
      <c r="A610" s="96" t="s">
        <v>2043</v>
      </c>
      <c r="B610" s="96" t="s">
        <v>1512</v>
      </c>
      <c r="C610" s="106">
        <v>43785</v>
      </c>
      <c r="D610" s="96" t="s">
        <v>2048</v>
      </c>
      <c r="E610" s="96" t="s">
        <v>2044</v>
      </c>
      <c r="F610" s="97">
        <v>153</v>
      </c>
      <c r="G610" s="98" t="s">
        <v>2046</v>
      </c>
      <c r="H610" s="96" t="s">
        <v>2047</v>
      </c>
      <c r="I610" s="99">
        <v>96.063999999999993</v>
      </c>
      <c r="J610" s="235" t="str">
        <f t="shared" si="9"/>
        <v>Short Haul</v>
      </c>
    </row>
    <row r="611" spans="1:10" ht="15" thickBot="1" x14ac:dyDescent="0.4">
      <c r="A611" s="96" t="s">
        <v>2043</v>
      </c>
      <c r="B611" s="96" t="s">
        <v>1512</v>
      </c>
      <c r="C611" s="106">
        <v>43785</v>
      </c>
      <c r="D611" s="96" t="s">
        <v>2044</v>
      </c>
      <c r="E611" s="96" t="s">
        <v>2115</v>
      </c>
      <c r="F611" s="97">
        <v>863</v>
      </c>
      <c r="G611" s="98" t="s">
        <v>2046</v>
      </c>
      <c r="H611" s="96" t="s">
        <v>2047</v>
      </c>
      <c r="I611" s="99">
        <v>333.59399999999999</v>
      </c>
      <c r="J611" s="235" t="str">
        <f t="shared" si="9"/>
        <v>Medium Haul</v>
      </c>
    </row>
    <row r="612" spans="1:10" ht="15" thickBot="1" x14ac:dyDescent="0.4">
      <c r="A612" s="89"/>
      <c r="B612" s="89"/>
      <c r="C612" s="290"/>
      <c r="D612" s="290"/>
      <c r="E612" s="290"/>
      <c r="F612" s="290"/>
      <c r="G612" s="290"/>
      <c r="H612" s="290"/>
      <c r="I612" s="95">
        <v>701.41800000000001</v>
      </c>
      <c r="J612" s="235" t="str">
        <f t="shared" si="9"/>
        <v/>
      </c>
    </row>
    <row r="613" spans="1:10" ht="15" thickBot="1" x14ac:dyDescent="0.4">
      <c r="A613" s="96" t="s">
        <v>2043</v>
      </c>
      <c r="B613" s="96" t="s">
        <v>1527</v>
      </c>
      <c r="C613" s="106">
        <v>43478</v>
      </c>
      <c r="D613" s="96" t="s">
        <v>2153</v>
      </c>
      <c r="E613" s="96" t="s">
        <v>2116</v>
      </c>
      <c r="F613" s="97">
        <v>171</v>
      </c>
      <c r="G613" s="98" t="s">
        <v>2046</v>
      </c>
      <c r="H613" s="96" t="s">
        <v>2051</v>
      </c>
      <c r="I613" s="99">
        <v>108.072</v>
      </c>
      <c r="J613" s="235" t="str">
        <f t="shared" si="9"/>
        <v>Short Haul</v>
      </c>
    </row>
    <row r="614" spans="1:10" ht="15" thickBot="1" x14ac:dyDescent="0.4">
      <c r="A614" s="96" t="s">
        <v>2043</v>
      </c>
      <c r="B614" s="96" t="s">
        <v>1527</v>
      </c>
      <c r="C614" s="106">
        <v>43469</v>
      </c>
      <c r="D614" s="96" t="s">
        <v>2050</v>
      </c>
      <c r="E614" s="96" t="s">
        <v>2116</v>
      </c>
      <c r="F614" s="97">
        <v>1923</v>
      </c>
      <c r="G614" s="98" t="s">
        <v>2046</v>
      </c>
      <c r="H614" s="96" t="s">
        <v>2051</v>
      </c>
      <c r="I614" s="99">
        <v>743.04</v>
      </c>
      <c r="J614" s="235" t="str">
        <f t="shared" si="9"/>
        <v>Medium Haul</v>
      </c>
    </row>
    <row r="615" spans="1:10" ht="15" thickBot="1" x14ac:dyDescent="0.4">
      <c r="A615" s="96" t="s">
        <v>2043</v>
      </c>
      <c r="B615" s="96" t="s">
        <v>1527</v>
      </c>
      <c r="C615" s="106">
        <v>43469</v>
      </c>
      <c r="D615" s="96" t="s">
        <v>2048</v>
      </c>
      <c r="E615" s="96" t="s">
        <v>2050</v>
      </c>
      <c r="F615" s="97">
        <v>300</v>
      </c>
      <c r="G615" s="98" t="s">
        <v>2046</v>
      </c>
      <c r="H615" s="96" t="s">
        <v>2051</v>
      </c>
      <c r="I615" s="99">
        <v>188.96799999999999</v>
      </c>
      <c r="J615" s="235" t="str">
        <f t="shared" si="9"/>
        <v>Short Haul</v>
      </c>
    </row>
    <row r="616" spans="1:10" ht="15" thickBot="1" x14ac:dyDescent="0.4">
      <c r="A616" s="96" t="s">
        <v>2043</v>
      </c>
      <c r="B616" s="96" t="s">
        <v>1527</v>
      </c>
      <c r="C616" s="106">
        <v>43477</v>
      </c>
      <c r="D616" s="96" t="s">
        <v>2116</v>
      </c>
      <c r="E616" s="96" t="s">
        <v>2153</v>
      </c>
      <c r="F616" s="97">
        <v>171</v>
      </c>
      <c r="G616" s="98" t="s">
        <v>2046</v>
      </c>
      <c r="H616" s="96" t="s">
        <v>2051</v>
      </c>
      <c r="I616" s="99">
        <v>108.072</v>
      </c>
      <c r="J616" s="235" t="str">
        <f t="shared" si="9"/>
        <v>Short Haul</v>
      </c>
    </row>
    <row r="617" spans="1:10" ht="15" thickBot="1" x14ac:dyDescent="0.4">
      <c r="A617" s="96" t="s">
        <v>2043</v>
      </c>
      <c r="B617" s="96" t="s">
        <v>1527</v>
      </c>
      <c r="C617" s="106">
        <v>43479</v>
      </c>
      <c r="D617" s="96" t="s">
        <v>2050</v>
      </c>
      <c r="E617" s="96" t="s">
        <v>2048</v>
      </c>
      <c r="F617" s="97">
        <v>300</v>
      </c>
      <c r="G617" s="98" t="s">
        <v>2046</v>
      </c>
      <c r="H617" s="96" t="s">
        <v>2051</v>
      </c>
      <c r="I617" s="99">
        <v>188.96799999999999</v>
      </c>
      <c r="J617" s="235" t="str">
        <f t="shared" si="9"/>
        <v>Short Haul</v>
      </c>
    </row>
    <row r="618" spans="1:10" ht="15" thickBot="1" x14ac:dyDescent="0.4">
      <c r="A618" s="96" t="s">
        <v>2043</v>
      </c>
      <c r="B618" s="96" t="s">
        <v>1527</v>
      </c>
      <c r="C618" s="106">
        <v>43479</v>
      </c>
      <c r="D618" s="96" t="s">
        <v>2116</v>
      </c>
      <c r="E618" s="96" t="s">
        <v>2050</v>
      </c>
      <c r="F618" s="97">
        <v>1923</v>
      </c>
      <c r="G618" s="98" t="s">
        <v>2056</v>
      </c>
      <c r="H618" s="96" t="s">
        <v>2154</v>
      </c>
      <c r="I618" s="99">
        <v>743.04</v>
      </c>
      <c r="J618" s="235" t="str">
        <f t="shared" si="9"/>
        <v>Medium Haul</v>
      </c>
    </row>
    <row r="619" spans="1:10" ht="15" thickBot="1" x14ac:dyDescent="0.4">
      <c r="A619" s="89"/>
      <c r="B619" s="89"/>
      <c r="C619" s="290"/>
      <c r="D619" s="290"/>
      <c r="E619" s="290"/>
      <c r="F619" s="290"/>
      <c r="G619" s="290"/>
      <c r="H619" s="290"/>
      <c r="I619" s="95">
        <v>2080.16</v>
      </c>
      <c r="J619" s="235" t="str">
        <f t="shared" si="9"/>
        <v/>
      </c>
    </row>
    <row r="620" spans="1:10" ht="15" thickBot="1" x14ac:dyDescent="0.4">
      <c r="A620" s="96" t="s">
        <v>2043</v>
      </c>
      <c r="B620" s="96" t="s">
        <v>1527</v>
      </c>
      <c r="C620" s="106">
        <v>43521</v>
      </c>
      <c r="D620" s="96" t="s">
        <v>2077</v>
      </c>
      <c r="E620" s="96" t="s">
        <v>2155</v>
      </c>
      <c r="F620" s="97">
        <v>361</v>
      </c>
      <c r="G620" s="98" t="s">
        <v>2046</v>
      </c>
      <c r="H620" s="96" t="s">
        <v>2047</v>
      </c>
      <c r="I620" s="99">
        <v>227.52</v>
      </c>
      <c r="J620" s="235" t="str">
        <f t="shared" si="9"/>
        <v>Medium Haul</v>
      </c>
    </row>
    <row r="621" spans="1:10" ht="15" thickBot="1" x14ac:dyDescent="0.4">
      <c r="A621" s="96" t="s">
        <v>2043</v>
      </c>
      <c r="B621" s="96" t="s">
        <v>1527</v>
      </c>
      <c r="C621" s="106">
        <v>43545</v>
      </c>
      <c r="D621" s="96" t="s">
        <v>2156</v>
      </c>
      <c r="E621" s="96" t="s">
        <v>2052</v>
      </c>
      <c r="F621" s="97">
        <v>433</v>
      </c>
      <c r="G621" s="98" t="s">
        <v>2046</v>
      </c>
      <c r="H621" s="96" t="s">
        <v>2051</v>
      </c>
      <c r="I621" s="99">
        <v>273.024</v>
      </c>
      <c r="J621" s="235" t="str">
        <f t="shared" si="9"/>
        <v>Medium Haul</v>
      </c>
    </row>
    <row r="622" spans="1:10" ht="15" thickBot="1" x14ac:dyDescent="0.4">
      <c r="A622" s="96" t="s">
        <v>2043</v>
      </c>
      <c r="B622" s="96" t="s">
        <v>1527</v>
      </c>
      <c r="C622" s="106">
        <v>43553</v>
      </c>
      <c r="D622" s="96" t="s">
        <v>2052</v>
      </c>
      <c r="E622" s="96" t="s">
        <v>2156</v>
      </c>
      <c r="F622" s="97">
        <v>433</v>
      </c>
      <c r="G622" s="98" t="s">
        <v>2046</v>
      </c>
      <c r="H622" s="96" t="s">
        <v>2051</v>
      </c>
      <c r="I622" s="99">
        <v>273.024</v>
      </c>
      <c r="J622" s="235" t="str">
        <f t="shared" si="9"/>
        <v>Medium Haul</v>
      </c>
    </row>
    <row r="623" spans="1:10" ht="15" thickBot="1" x14ac:dyDescent="0.4">
      <c r="A623" s="96" t="s">
        <v>2043</v>
      </c>
      <c r="B623" s="96" t="s">
        <v>1527</v>
      </c>
      <c r="C623" s="106">
        <v>43616</v>
      </c>
      <c r="D623" s="96" t="s">
        <v>2048</v>
      </c>
      <c r="E623" s="96" t="s">
        <v>2050</v>
      </c>
      <c r="F623" s="97">
        <v>300</v>
      </c>
      <c r="G623" s="98" t="s">
        <v>2046</v>
      </c>
      <c r="H623" s="96" t="s">
        <v>2051</v>
      </c>
      <c r="I623" s="99">
        <v>188.96799999999999</v>
      </c>
      <c r="J623" s="235" t="str">
        <f t="shared" si="9"/>
        <v>Short Haul</v>
      </c>
    </row>
    <row r="624" spans="1:10" ht="15" thickBot="1" x14ac:dyDescent="0.4">
      <c r="A624" s="96" t="s">
        <v>2043</v>
      </c>
      <c r="B624" s="96" t="s">
        <v>1527</v>
      </c>
      <c r="C624" s="106">
        <v>43626</v>
      </c>
      <c r="D624" s="96" t="s">
        <v>2081</v>
      </c>
      <c r="E624" s="96" t="s">
        <v>2141</v>
      </c>
      <c r="F624" s="97">
        <v>208</v>
      </c>
      <c r="G624" s="98" t="s">
        <v>2046</v>
      </c>
      <c r="H624" s="96" t="s">
        <v>2047</v>
      </c>
      <c r="I624" s="99">
        <v>131.45599999999999</v>
      </c>
      <c r="J624" s="235" t="str">
        <f t="shared" si="9"/>
        <v>Short Haul</v>
      </c>
    </row>
    <row r="625" spans="1:10" ht="15" thickBot="1" x14ac:dyDescent="0.4">
      <c r="A625" s="96" t="s">
        <v>2043</v>
      </c>
      <c r="B625" s="96" t="s">
        <v>1527</v>
      </c>
      <c r="C625" s="106">
        <v>43626</v>
      </c>
      <c r="D625" s="96" t="s">
        <v>2147</v>
      </c>
      <c r="E625" s="96" t="s">
        <v>2081</v>
      </c>
      <c r="F625" s="97">
        <v>221</v>
      </c>
      <c r="G625" s="98" t="s">
        <v>2046</v>
      </c>
      <c r="H625" s="96" t="s">
        <v>2047</v>
      </c>
      <c r="I625" s="99">
        <v>139.04</v>
      </c>
      <c r="J625" s="235" t="str">
        <f t="shared" si="9"/>
        <v>Short Haul</v>
      </c>
    </row>
    <row r="626" spans="1:10" ht="15" thickBot="1" x14ac:dyDescent="0.4">
      <c r="A626" s="96" t="s">
        <v>2043</v>
      </c>
      <c r="B626" s="96" t="s">
        <v>1527</v>
      </c>
      <c r="C626" s="106">
        <v>43630</v>
      </c>
      <c r="D626" s="96" t="s">
        <v>2074</v>
      </c>
      <c r="E626" s="96" t="s">
        <v>2050</v>
      </c>
      <c r="F626" s="97">
        <v>3933</v>
      </c>
      <c r="G626" s="98" t="s">
        <v>2046</v>
      </c>
      <c r="H626" s="96" t="s">
        <v>2051</v>
      </c>
      <c r="I626" s="99">
        <v>1334.84</v>
      </c>
      <c r="J626" s="235" t="str">
        <f t="shared" si="9"/>
        <v>Long Haul</v>
      </c>
    </row>
    <row r="627" spans="1:10" ht="15" thickBot="1" x14ac:dyDescent="0.4">
      <c r="A627" s="96" t="s">
        <v>2043</v>
      </c>
      <c r="B627" s="96" t="s">
        <v>1527</v>
      </c>
      <c r="C627" s="106">
        <v>43687</v>
      </c>
      <c r="D627" s="96" t="s">
        <v>2044</v>
      </c>
      <c r="E627" s="96" t="s">
        <v>2058</v>
      </c>
      <c r="F627" s="97">
        <v>2367</v>
      </c>
      <c r="G627" s="98" t="s">
        <v>2046</v>
      </c>
      <c r="H627" s="96" t="s">
        <v>2047</v>
      </c>
      <c r="I627" s="99">
        <v>803.42</v>
      </c>
      <c r="J627" s="235" t="str">
        <f t="shared" si="9"/>
        <v>Long Haul</v>
      </c>
    </row>
    <row r="628" spans="1:10" ht="15" thickBot="1" x14ac:dyDescent="0.4">
      <c r="A628" s="96" t="s">
        <v>2043</v>
      </c>
      <c r="B628" s="96" t="s">
        <v>1527</v>
      </c>
      <c r="C628" s="106">
        <v>43691</v>
      </c>
      <c r="D628" s="96" t="s">
        <v>2053</v>
      </c>
      <c r="E628" s="96" t="s">
        <v>2048</v>
      </c>
      <c r="F628" s="97">
        <v>527</v>
      </c>
      <c r="G628" s="98" t="s">
        <v>2046</v>
      </c>
      <c r="H628" s="96" t="s">
        <v>2047</v>
      </c>
      <c r="I628" s="99">
        <v>332.43200000000002</v>
      </c>
      <c r="J628" s="235" t="str">
        <f t="shared" si="9"/>
        <v>Medium Haul</v>
      </c>
    </row>
    <row r="629" spans="1:10" ht="15" thickBot="1" x14ac:dyDescent="0.4">
      <c r="A629" s="96" t="s">
        <v>2043</v>
      </c>
      <c r="B629" s="96" t="s">
        <v>1527</v>
      </c>
      <c r="C629" s="106">
        <v>43521</v>
      </c>
      <c r="D629" s="96" t="s">
        <v>2156</v>
      </c>
      <c r="E629" s="96" t="s">
        <v>2077</v>
      </c>
      <c r="F629" s="97">
        <v>220</v>
      </c>
      <c r="G629" s="98" t="s">
        <v>2046</v>
      </c>
      <c r="H629" s="96" t="s">
        <v>2047</v>
      </c>
      <c r="I629" s="99">
        <v>139.04</v>
      </c>
      <c r="J629" s="235" t="str">
        <f t="shared" si="9"/>
        <v>Short Haul</v>
      </c>
    </row>
    <row r="630" spans="1:10" ht="15" thickBot="1" x14ac:dyDescent="0.4">
      <c r="A630" s="96" t="s">
        <v>2043</v>
      </c>
      <c r="B630" s="96" t="s">
        <v>1527</v>
      </c>
      <c r="C630" s="106">
        <v>43523</v>
      </c>
      <c r="D630" s="96" t="s">
        <v>2155</v>
      </c>
      <c r="E630" s="96" t="s">
        <v>2077</v>
      </c>
      <c r="F630" s="97">
        <v>361</v>
      </c>
      <c r="G630" s="98" t="s">
        <v>2046</v>
      </c>
      <c r="H630" s="96" t="s">
        <v>2047</v>
      </c>
      <c r="I630" s="99">
        <v>227.52</v>
      </c>
      <c r="J630" s="235" t="str">
        <f t="shared" si="9"/>
        <v>Medium Haul</v>
      </c>
    </row>
    <row r="631" spans="1:10" ht="15" thickBot="1" x14ac:dyDescent="0.4">
      <c r="A631" s="96" t="s">
        <v>2043</v>
      </c>
      <c r="B631" s="96" t="s">
        <v>1527</v>
      </c>
      <c r="C631" s="106">
        <v>43523</v>
      </c>
      <c r="D631" s="96" t="s">
        <v>2077</v>
      </c>
      <c r="E631" s="96" t="s">
        <v>2156</v>
      </c>
      <c r="F631" s="97">
        <v>220</v>
      </c>
      <c r="G631" s="98" t="s">
        <v>2046</v>
      </c>
      <c r="H631" s="96" t="s">
        <v>2047</v>
      </c>
      <c r="I631" s="99">
        <v>139.04</v>
      </c>
      <c r="J631" s="235" t="str">
        <f t="shared" si="9"/>
        <v>Short Haul</v>
      </c>
    </row>
    <row r="632" spans="1:10" ht="15" thickBot="1" x14ac:dyDescent="0.4">
      <c r="A632" s="96" t="s">
        <v>2043</v>
      </c>
      <c r="B632" s="96" t="s">
        <v>1527</v>
      </c>
      <c r="C632" s="106">
        <v>43545</v>
      </c>
      <c r="D632" s="96" t="s">
        <v>2052</v>
      </c>
      <c r="E632" s="96" t="s">
        <v>2081</v>
      </c>
      <c r="F632" s="97">
        <v>4790</v>
      </c>
      <c r="G632" s="98" t="s">
        <v>2056</v>
      </c>
      <c r="H632" s="96" t="s">
        <v>2051</v>
      </c>
      <c r="I632" s="99">
        <v>1625.88</v>
      </c>
      <c r="J632" s="235" t="str">
        <f t="shared" si="9"/>
        <v>Long Haul</v>
      </c>
    </row>
    <row r="633" spans="1:10" ht="15" thickBot="1" x14ac:dyDescent="0.4">
      <c r="A633" s="96" t="s">
        <v>2043</v>
      </c>
      <c r="B633" s="96" t="s">
        <v>1527</v>
      </c>
      <c r="C633" s="106">
        <v>43553</v>
      </c>
      <c r="D633" s="96" t="s">
        <v>2081</v>
      </c>
      <c r="E633" s="96" t="s">
        <v>2052</v>
      </c>
      <c r="F633" s="97">
        <v>4790</v>
      </c>
      <c r="G633" s="98" t="s">
        <v>2056</v>
      </c>
      <c r="H633" s="96" t="s">
        <v>2051</v>
      </c>
      <c r="I633" s="99">
        <v>1625.88</v>
      </c>
      <c r="J633" s="235" t="str">
        <f t="shared" si="9"/>
        <v>Long Haul</v>
      </c>
    </row>
    <row r="634" spans="1:10" ht="15" thickBot="1" x14ac:dyDescent="0.4">
      <c r="A634" s="96" t="s">
        <v>2043</v>
      </c>
      <c r="B634" s="96" t="s">
        <v>1527</v>
      </c>
      <c r="C634" s="106">
        <v>43616</v>
      </c>
      <c r="D634" s="96" t="s">
        <v>2050</v>
      </c>
      <c r="E634" s="96" t="s">
        <v>2081</v>
      </c>
      <c r="F634" s="97">
        <v>4339</v>
      </c>
      <c r="G634" s="98" t="s">
        <v>2056</v>
      </c>
      <c r="H634" s="96" t="s">
        <v>2051</v>
      </c>
      <c r="I634" s="99">
        <v>1472.88</v>
      </c>
      <c r="J634" s="235" t="str">
        <f t="shared" si="9"/>
        <v>Long Haul</v>
      </c>
    </row>
    <row r="635" spans="1:10" ht="15" thickBot="1" x14ac:dyDescent="0.4">
      <c r="A635" s="96" t="s">
        <v>2043</v>
      </c>
      <c r="B635" s="96" t="s">
        <v>1527</v>
      </c>
      <c r="C635" s="106">
        <v>43617</v>
      </c>
      <c r="D635" s="96" t="s">
        <v>2081</v>
      </c>
      <c r="E635" s="96" t="s">
        <v>2157</v>
      </c>
      <c r="F635" s="97">
        <v>1088</v>
      </c>
      <c r="G635" s="98" t="s">
        <v>2046</v>
      </c>
      <c r="H635" s="96" t="s">
        <v>2047</v>
      </c>
      <c r="I635" s="99">
        <v>420.28199999999998</v>
      </c>
      <c r="J635" s="235" t="str">
        <f t="shared" si="9"/>
        <v>Medium Haul</v>
      </c>
    </row>
    <row r="636" spans="1:10" ht="15" thickBot="1" x14ac:dyDescent="0.4">
      <c r="A636" s="96" t="s">
        <v>2043</v>
      </c>
      <c r="B636" s="96" t="s">
        <v>1527</v>
      </c>
      <c r="C636" s="106">
        <v>43623</v>
      </c>
      <c r="D636" s="96" t="s">
        <v>2158</v>
      </c>
      <c r="E636" s="96" t="s">
        <v>2147</v>
      </c>
      <c r="F636" s="97">
        <v>795</v>
      </c>
      <c r="G636" s="98" t="s">
        <v>2046</v>
      </c>
      <c r="H636" s="96" t="s">
        <v>2047</v>
      </c>
      <c r="I636" s="99">
        <v>306.89100000000002</v>
      </c>
      <c r="J636" s="235" t="str">
        <f t="shared" si="9"/>
        <v>Medium Haul</v>
      </c>
    </row>
    <row r="637" spans="1:10" ht="15" thickBot="1" x14ac:dyDescent="0.4">
      <c r="A637" s="96" t="s">
        <v>2043</v>
      </c>
      <c r="B637" s="96" t="s">
        <v>1527</v>
      </c>
      <c r="C637" s="106">
        <v>43623</v>
      </c>
      <c r="D637" s="96" t="s">
        <v>2157</v>
      </c>
      <c r="E637" s="96" t="s">
        <v>2158</v>
      </c>
      <c r="F637" s="97">
        <v>166</v>
      </c>
      <c r="G637" s="98" t="s">
        <v>2046</v>
      </c>
      <c r="H637" s="96" t="s">
        <v>2047</v>
      </c>
      <c r="I637" s="99">
        <v>104.91200000000001</v>
      </c>
      <c r="J637" s="235" t="str">
        <f t="shared" si="9"/>
        <v>Short Haul</v>
      </c>
    </row>
    <row r="638" spans="1:10" ht="15" thickBot="1" x14ac:dyDescent="0.4">
      <c r="A638" s="96" t="s">
        <v>2043</v>
      </c>
      <c r="B638" s="96" t="s">
        <v>1527</v>
      </c>
      <c r="C638" s="106">
        <v>43630</v>
      </c>
      <c r="D638" s="96" t="s">
        <v>2050</v>
      </c>
      <c r="E638" s="96" t="s">
        <v>2048</v>
      </c>
      <c r="F638" s="97">
        <v>300</v>
      </c>
      <c r="G638" s="98" t="s">
        <v>2046</v>
      </c>
      <c r="H638" s="96" t="s">
        <v>2051</v>
      </c>
      <c r="I638" s="99">
        <v>188.96799999999999</v>
      </c>
      <c r="J638" s="235" t="str">
        <f t="shared" si="9"/>
        <v>Short Haul</v>
      </c>
    </row>
    <row r="639" spans="1:10" ht="15" thickBot="1" x14ac:dyDescent="0.4">
      <c r="A639" s="96" t="s">
        <v>2043</v>
      </c>
      <c r="B639" s="96" t="s">
        <v>1527</v>
      </c>
      <c r="C639" s="106">
        <v>43630</v>
      </c>
      <c r="D639" s="96" t="s">
        <v>2141</v>
      </c>
      <c r="E639" s="96" t="s">
        <v>2074</v>
      </c>
      <c r="F639" s="97">
        <v>552</v>
      </c>
      <c r="G639" s="98" t="s">
        <v>2046</v>
      </c>
      <c r="H639" s="96" t="s">
        <v>2051</v>
      </c>
      <c r="I639" s="99">
        <v>348.23200000000003</v>
      </c>
      <c r="J639" s="235" t="str">
        <f t="shared" si="9"/>
        <v>Medium Haul</v>
      </c>
    </row>
    <row r="640" spans="1:10" ht="15" thickBot="1" x14ac:dyDescent="0.4">
      <c r="A640" s="96" t="s">
        <v>2043</v>
      </c>
      <c r="B640" s="96" t="s">
        <v>1527</v>
      </c>
      <c r="C640" s="106">
        <v>43687</v>
      </c>
      <c r="D640" s="96" t="s">
        <v>2048</v>
      </c>
      <c r="E640" s="96" t="s">
        <v>2044</v>
      </c>
      <c r="F640" s="97">
        <v>153</v>
      </c>
      <c r="G640" s="98" t="s">
        <v>2046</v>
      </c>
      <c r="H640" s="96" t="s">
        <v>2047</v>
      </c>
      <c r="I640" s="99">
        <v>96.063999999999993</v>
      </c>
      <c r="J640" s="235" t="str">
        <f t="shared" si="9"/>
        <v>Short Haul</v>
      </c>
    </row>
    <row r="641" spans="1:10" ht="15" thickBot="1" x14ac:dyDescent="0.4">
      <c r="A641" s="96" t="s">
        <v>2043</v>
      </c>
      <c r="B641" s="96" t="s">
        <v>1527</v>
      </c>
      <c r="C641" s="106">
        <v>43691</v>
      </c>
      <c r="D641" s="96" t="s">
        <v>2058</v>
      </c>
      <c r="E641" s="96" t="s">
        <v>2053</v>
      </c>
      <c r="F641" s="97">
        <v>1721</v>
      </c>
      <c r="G641" s="98" t="s">
        <v>2056</v>
      </c>
      <c r="H641" s="96" t="s">
        <v>2047</v>
      </c>
      <c r="I641" s="99">
        <v>664.86599999999999</v>
      </c>
      <c r="J641" s="235" t="str">
        <f t="shared" si="9"/>
        <v>Medium Haul</v>
      </c>
    </row>
    <row r="642" spans="1:10" ht="15" thickBot="1" x14ac:dyDescent="0.4">
      <c r="A642" s="96" t="s">
        <v>2043</v>
      </c>
      <c r="B642" s="96" t="s">
        <v>1527</v>
      </c>
      <c r="C642" s="106">
        <v>43748</v>
      </c>
      <c r="D642" s="96" t="s">
        <v>2048</v>
      </c>
      <c r="E642" s="96" t="s">
        <v>2057</v>
      </c>
      <c r="F642" s="97">
        <v>133</v>
      </c>
      <c r="G642" s="98" t="s">
        <v>2046</v>
      </c>
      <c r="H642" s="96" t="s">
        <v>2047</v>
      </c>
      <c r="I642" s="99">
        <v>84.055999999999997</v>
      </c>
      <c r="J642" s="235" t="str">
        <f t="shared" si="9"/>
        <v>Short Haul</v>
      </c>
    </row>
    <row r="643" spans="1:10" ht="15" thickBot="1" x14ac:dyDescent="0.4">
      <c r="A643" s="96" t="s">
        <v>2043</v>
      </c>
      <c r="B643" s="96" t="s">
        <v>1527</v>
      </c>
      <c r="C643" s="106">
        <v>43748</v>
      </c>
      <c r="D643" s="96" t="s">
        <v>2057</v>
      </c>
      <c r="E643" s="96" t="s">
        <v>2147</v>
      </c>
      <c r="F643" s="97">
        <v>4457</v>
      </c>
      <c r="G643" s="98" t="s">
        <v>2056</v>
      </c>
      <c r="H643" s="96" t="s">
        <v>2047</v>
      </c>
      <c r="I643" s="99">
        <v>1512.66</v>
      </c>
      <c r="J643" s="235" t="str">
        <f t="shared" si="9"/>
        <v>Long Haul</v>
      </c>
    </row>
    <row r="644" spans="1:10" ht="15" thickBot="1" x14ac:dyDescent="0.4">
      <c r="A644" s="96" t="s">
        <v>2043</v>
      </c>
      <c r="B644" s="96" t="s">
        <v>1527</v>
      </c>
      <c r="C644" s="106">
        <v>43751</v>
      </c>
      <c r="D644" s="96" t="s">
        <v>2147</v>
      </c>
      <c r="E644" s="96" t="s">
        <v>2080</v>
      </c>
      <c r="F644" s="97">
        <v>386</v>
      </c>
      <c r="G644" s="98" t="s">
        <v>2046</v>
      </c>
      <c r="H644" s="96" t="s">
        <v>2047</v>
      </c>
      <c r="I644" s="99">
        <v>243.32</v>
      </c>
      <c r="J644" s="235" t="str">
        <f t="shared" si="9"/>
        <v>Medium Haul</v>
      </c>
    </row>
    <row r="645" spans="1:10" ht="15" thickBot="1" x14ac:dyDescent="0.4">
      <c r="A645" s="96" t="s">
        <v>2043</v>
      </c>
      <c r="B645" s="96" t="s">
        <v>1527</v>
      </c>
      <c r="C645" s="106">
        <v>43755</v>
      </c>
      <c r="D645" s="96" t="s">
        <v>2080</v>
      </c>
      <c r="E645" s="96" t="s">
        <v>2057</v>
      </c>
      <c r="F645" s="97">
        <v>4074</v>
      </c>
      <c r="G645" s="98" t="s">
        <v>2046</v>
      </c>
      <c r="H645" s="96" t="s">
        <v>2047</v>
      </c>
      <c r="I645" s="99">
        <v>1382.78</v>
      </c>
      <c r="J645" s="235" t="str">
        <f t="shared" si="9"/>
        <v>Long Haul</v>
      </c>
    </row>
    <row r="646" spans="1:10" ht="15" thickBot="1" x14ac:dyDescent="0.4">
      <c r="A646" s="89"/>
      <c r="B646" s="89"/>
      <c r="C646" s="290"/>
      <c r="D646" s="290"/>
      <c r="E646" s="290"/>
      <c r="F646" s="290"/>
      <c r="G646" s="290"/>
      <c r="H646" s="290"/>
      <c r="I646" s="95">
        <v>14286.995000000001</v>
      </c>
      <c r="J646" s="235" t="str">
        <f t="shared" si="9"/>
        <v/>
      </c>
    </row>
    <row r="647" spans="1:10" ht="15" thickBot="1" x14ac:dyDescent="0.4">
      <c r="A647" s="96" t="s">
        <v>2043</v>
      </c>
      <c r="B647" s="96" t="s">
        <v>1325</v>
      </c>
      <c r="C647" s="106">
        <v>43761</v>
      </c>
      <c r="D647" s="96" t="s">
        <v>2159</v>
      </c>
      <c r="E647" s="96" t="s">
        <v>2077</v>
      </c>
      <c r="F647" s="97">
        <v>389</v>
      </c>
      <c r="G647" s="98" t="s">
        <v>2046</v>
      </c>
      <c r="H647" s="96" t="s">
        <v>2047</v>
      </c>
      <c r="I647" s="99">
        <v>245.84800000000001</v>
      </c>
      <c r="J647" s="235" t="str">
        <f t="shared" si="9"/>
        <v>Medium Haul</v>
      </c>
    </row>
    <row r="648" spans="1:10" ht="15" thickBot="1" x14ac:dyDescent="0.4">
      <c r="A648" s="96" t="s">
        <v>2043</v>
      </c>
      <c r="B648" s="96" t="s">
        <v>1325</v>
      </c>
      <c r="C648" s="106">
        <v>43761</v>
      </c>
      <c r="D648" s="96" t="s">
        <v>2044</v>
      </c>
      <c r="E648" s="96" t="s">
        <v>2048</v>
      </c>
      <c r="F648" s="97">
        <v>153</v>
      </c>
      <c r="G648" s="98" t="s">
        <v>2046</v>
      </c>
      <c r="H648" s="96" t="s">
        <v>2047</v>
      </c>
      <c r="I648" s="99">
        <v>96.063999999999993</v>
      </c>
      <c r="J648" s="235" t="str">
        <f t="shared" ref="J648:J711" si="10">IF(ISBLANK(F648),"",IF(F648&gt;$O$9,$N$9,IF(F648&gt;$O$8, $N$8,$N$7)))</f>
        <v>Short Haul</v>
      </c>
    </row>
    <row r="649" spans="1:10" ht="15" thickBot="1" x14ac:dyDescent="0.4">
      <c r="A649" s="96" t="s">
        <v>2043</v>
      </c>
      <c r="B649" s="96" t="s">
        <v>1325</v>
      </c>
      <c r="C649" s="106">
        <v>43763</v>
      </c>
      <c r="D649" s="96" t="s">
        <v>2053</v>
      </c>
      <c r="E649" s="96" t="s">
        <v>2077</v>
      </c>
      <c r="F649" s="97">
        <v>600</v>
      </c>
      <c r="G649" s="98" t="s">
        <v>2046</v>
      </c>
      <c r="H649" s="96" t="s">
        <v>2047</v>
      </c>
      <c r="I649" s="99">
        <v>377.93599999999998</v>
      </c>
      <c r="J649" s="235" t="str">
        <f t="shared" si="10"/>
        <v>Medium Haul</v>
      </c>
    </row>
    <row r="650" spans="1:10" ht="15" thickBot="1" x14ac:dyDescent="0.4">
      <c r="A650" s="96" t="s">
        <v>2043</v>
      </c>
      <c r="B650" s="96" t="s">
        <v>1325</v>
      </c>
      <c r="C650" s="106">
        <v>43763</v>
      </c>
      <c r="D650" s="96" t="s">
        <v>2053</v>
      </c>
      <c r="E650" s="96" t="s">
        <v>2160</v>
      </c>
      <c r="F650" s="97">
        <v>1200</v>
      </c>
      <c r="G650" s="98" t="s">
        <v>2056</v>
      </c>
      <c r="H650" s="96" t="s">
        <v>2047</v>
      </c>
      <c r="I650" s="99">
        <v>463.62599999999998</v>
      </c>
      <c r="J650" s="235" t="str">
        <f t="shared" si="10"/>
        <v>Medium Haul</v>
      </c>
    </row>
    <row r="651" spans="1:10" ht="15" thickBot="1" x14ac:dyDescent="0.4">
      <c r="A651" s="96" t="s">
        <v>2043</v>
      </c>
      <c r="B651" s="96" t="s">
        <v>1325</v>
      </c>
      <c r="C651" s="106">
        <v>43763</v>
      </c>
      <c r="D651" s="96" t="s">
        <v>2160</v>
      </c>
      <c r="E651" s="96" t="s">
        <v>2159</v>
      </c>
      <c r="F651" s="97">
        <v>295</v>
      </c>
      <c r="G651" s="98" t="s">
        <v>2046</v>
      </c>
      <c r="H651" s="96" t="s">
        <v>2047</v>
      </c>
      <c r="I651" s="99">
        <v>186.44</v>
      </c>
      <c r="J651" s="235" t="str">
        <f t="shared" si="10"/>
        <v>Short Haul</v>
      </c>
    </row>
    <row r="652" spans="1:10" ht="15" thickBot="1" x14ac:dyDescent="0.4">
      <c r="A652" s="96" t="s">
        <v>2043</v>
      </c>
      <c r="B652" s="96" t="s">
        <v>1325</v>
      </c>
      <c r="C652" s="106">
        <v>43761</v>
      </c>
      <c r="D652" s="96" t="s">
        <v>2077</v>
      </c>
      <c r="E652" s="96" t="s">
        <v>2044</v>
      </c>
      <c r="F652" s="97">
        <v>448</v>
      </c>
      <c r="G652" s="98" t="s">
        <v>2046</v>
      </c>
      <c r="H652" s="96" t="s">
        <v>2047</v>
      </c>
      <c r="I652" s="99">
        <v>282.50400000000002</v>
      </c>
      <c r="J652" s="235" t="str">
        <f t="shared" si="10"/>
        <v>Medium Haul</v>
      </c>
    </row>
    <row r="653" spans="1:10" ht="15" thickBot="1" x14ac:dyDescent="0.4">
      <c r="A653" s="96" t="s">
        <v>2043</v>
      </c>
      <c r="B653" s="96" t="s">
        <v>1325</v>
      </c>
      <c r="C653" s="106">
        <v>43763</v>
      </c>
      <c r="D653" s="96" t="s">
        <v>2048</v>
      </c>
      <c r="E653" s="96" t="s">
        <v>2053</v>
      </c>
      <c r="F653" s="97">
        <v>527</v>
      </c>
      <c r="G653" s="98" t="s">
        <v>2046</v>
      </c>
      <c r="H653" s="96" t="s">
        <v>2047</v>
      </c>
      <c r="I653" s="99">
        <v>332.43200000000002</v>
      </c>
      <c r="J653" s="235" t="str">
        <f t="shared" si="10"/>
        <v>Medium Haul</v>
      </c>
    </row>
    <row r="654" spans="1:10" ht="15" thickBot="1" x14ac:dyDescent="0.4">
      <c r="A654" s="89"/>
      <c r="B654" s="89"/>
      <c r="C654" s="290"/>
      <c r="D654" s="290"/>
      <c r="E654" s="290"/>
      <c r="F654" s="290"/>
      <c r="G654" s="290"/>
      <c r="H654" s="290"/>
      <c r="I654" s="95">
        <v>1984.85</v>
      </c>
      <c r="J654" s="235" t="str">
        <f t="shared" si="10"/>
        <v/>
      </c>
    </row>
    <row r="655" spans="1:10" ht="15" thickBot="1" x14ac:dyDescent="0.4">
      <c r="A655" s="96" t="s">
        <v>2043</v>
      </c>
      <c r="B655" s="96" t="s">
        <v>1325</v>
      </c>
      <c r="C655" s="106">
        <v>43716</v>
      </c>
      <c r="D655" s="96" t="s">
        <v>2068</v>
      </c>
      <c r="E655" s="96" t="s">
        <v>2050</v>
      </c>
      <c r="F655" s="97">
        <v>1479</v>
      </c>
      <c r="G655" s="98" t="s">
        <v>2056</v>
      </c>
      <c r="H655" s="96" t="s">
        <v>2051</v>
      </c>
      <c r="I655" s="99">
        <v>571.21199999999999</v>
      </c>
      <c r="J655" s="235" t="str">
        <f t="shared" si="10"/>
        <v>Medium Haul</v>
      </c>
    </row>
    <row r="656" spans="1:10" ht="15" thickBot="1" x14ac:dyDescent="0.4">
      <c r="A656" s="96" t="s">
        <v>2043</v>
      </c>
      <c r="B656" s="96" t="s">
        <v>1325</v>
      </c>
      <c r="C656" s="106">
        <v>43701</v>
      </c>
      <c r="D656" s="96" t="s">
        <v>2053</v>
      </c>
      <c r="E656" s="96" t="s">
        <v>2058</v>
      </c>
      <c r="F656" s="97">
        <v>1721</v>
      </c>
      <c r="G656" s="98" t="s">
        <v>2046</v>
      </c>
      <c r="H656" s="96" t="s">
        <v>2047</v>
      </c>
      <c r="I656" s="99">
        <v>664.86599999999999</v>
      </c>
      <c r="J656" s="235" t="str">
        <f t="shared" si="10"/>
        <v>Medium Haul</v>
      </c>
    </row>
    <row r="657" spans="1:10" ht="15" thickBot="1" x14ac:dyDescent="0.4">
      <c r="A657" s="96" t="s">
        <v>2043</v>
      </c>
      <c r="B657" s="96" t="s">
        <v>1325</v>
      </c>
      <c r="C657" s="106">
        <v>43701</v>
      </c>
      <c r="D657" s="96" t="s">
        <v>2048</v>
      </c>
      <c r="E657" s="96" t="s">
        <v>2053</v>
      </c>
      <c r="F657" s="97">
        <v>527</v>
      </c>
      <c r="G657" s="98" t="s">
        <v>2046</v>
      </c>
      <c r="H657" s="96" t="s">
        <v>2047</v>
      </c>
      <c r="I657" s="99">
        <v>332.43200000000002</v>
      </c>
      <c r="J657" s="235" t="str">
        <f t="shared" si="10"/>
        <v>Medium Haul</v>
      </c>
    </row>
    <row r="658" spans="1:10" ht="15" thickBot="1" x14ac:dyDescent="0.4">
      <c r="A658" s="96" t="s">
        <v>2043</v>
      </c>
      <c r="B658" s="96" t="s">
        <v>1325</v>
      </c>
      <c r="C658" s="106">
        <v>43707</v>
      </c>
      <c r="D658" s="96" t="s">
        <v>2058</v>
      </c>
      <c r="E658" s="96" t="s">
        <v>2068</v>
      </c>
      <c r="F658" s="97">
        <v>627</v>
      </c>
      <c r="G658" s="98" t="s">
        <v>2046</v>
      </c>
      <c r="H658" s="96" t="s">
        <v>2051</v>
      </c>
      <c r="I658" s="99">
        <v>242.262</v>
      </c>
      <c r="J658" s="235" t="str">
        <f t="shared" si="10"/>
        <v>Medium Haul</v>
      </c>
    </row>
    <row r="659" spans="1:10" ht="15" thickBot="1" x14ac:dyDescent="0.4">
      <c r="A659" s="96" t="s">
        <v>2043</v>
      </c>
      <c r="B659" s="96" t="s">
        <v>1325</v>
      </c>
      <c r="C659" s="106">
        <v>43716</v>
      </c>
      <c r="D659" s="96" t="s">
        <v>2050</v>
      </c>
      <c r="E659" s="96" t="s">
        <v>2048</v>
      </c>
      <c r="F659" s="97">
        <v>300</v>
      </c>
      <c r="G659" s="98" t="s">
        <v>2046</v>
      </c>
      <c r="H659" s="96" t="s">
        <v>2051</v>
      </c>
      <c r="I659" s="99">
        <v>188.96799999999999</v>
      </c>
      <c r="J659" s="235" t="str">
        <f t="shared" si="10"/>
        <v>Short Haul</v>
      </c>
    </row>
    <row r="660" spans="1:10" ht="15" thickBot="1" x14ac:dyDescent="0.4">
      <c r="A660" s="89"/>
      <c r="B660" s="89"/>
      <c r="C660" s="290"/>
      <c r="D660" s="290"/>
      <c r="E660" s="290"/>
      <c r="F660" s="290"/>
      <c r="G660" s="290"/>
      <c r="H660" s="290"/>
      <c r="I660" s="95">
        <v>1999.74</v>
      </c>
      <c r="J660" s="235" t="str">
        <f t="shared" si="10"/>
        <v/>
      </c>
    </row>
    <row r="661" spans="1:10" ht="15" thickBot="1" x14ac:dyDescent="0.4">
      <c r="A661" s="96" t="s">
        <v>2043</v>
      </c>
      <c r="B661" s="96" t="s">
        <v>1512</v>
      </c>
      <c r="C661" s="106">
        <v>43666</v>
      </c>
      <c r="D661" s="96" t="s">
        <v>2048</v>
      </c>
      <c r="E661" s="96" t="s">
        <v>2050</v>
      </c>
      <c r="F661" s="97">
        <v>300</v>
      </c>
      <c r="G661" s="98" t="s">
        <v>2046</v>
      </c>
      <c r="H661" s="96" t="s">
        <v>2051</v>
      </c>
      <c r="I661" s="99">
        <v>188.96799999999999</v>
      </c>
      <c r="J661" s="235" t="str">
        <f t="shared" si="10"/>
        <v>Short Haul</v>
      </c>
    </row>
    <row r="662" spans="1:10" ht="15" thickBot="1" x14ac:dyDescent="0.4">
      <c r="A662" s="96" t="s">
        <v>2043</v>
      </c>
      <c r="B662" s="96" t="s">
        <v>1512</v>
      </c>
      <c r="C662" s="106">
        <v>43670</v>
      </c>
      <c r="D662" s="96" t="s">
        <v>2161</v>
      </c>
      <c r="E662" s="96" t="s">
        <v>2050</v>
      </c>
      <c r="F662" s="97">
        <v>1088</v>
      </c>
      <c r="G662" s="98" t="s">
        <v>2046</v>
      </c>
      <c r="H662" s="96" t="s">
        <v>2051</v>
      </c>
      <c r="I662" s="99">
        <v>420.28199999999998</v>
      </c>
      <c r="J662" s="235" t="str">
        <f t="shared" si="10"/>
        <v>Medium Haul</v>
      </c>
    </row>
    <row r="663" spans="1:10" ht="15" thickBot="1" x14ac:dyDescent="0.4">
      <c r="A663" s="96" t="s">
        <v>2043</v>
      </c>
      <c r="B663" s="96" t="s">
        <v>1512</v>
      </c>
      <c r="C663" s="106">
        <v>43670</v>
      </c>
      <c r="D663" s="96" t="s">
        <v>2050</v>
      </c>
      <c r="E663" s="96" t="s">
        <v>2048</v>
      </c>
      <c r="F663" s="97">
        <v>300</v>
      </c>
      <c r="G663" s="98" t="s">
        <v>2046</v>
      </c>
      <c r="H663" s="96" t="s">
        <v>2051</v>
      </c>
      <c r="I663" s="99">
        <v>188.96799999999999</v>
      </c>
      <c r="J663" s="235" t="str">
        <f t="shared" si="10"/>
        <v>Short Haul</v>
      </c>
    </row>
    <row r="664" spans="1:10" ht="15" thickBot="1" x14ac:dyDescent="0.4">
      <c r="A664" s="89"/>
      <c r="B664" s="89"/>
      <c r="C664" s="290"/>
      <c r="D664" s="290"/>
      <c r="E664" s="290"/>
      <c r="F664" s="290"/>
      <c r="G664" s="290"/>
      <c r="H664" s="290"/>
      <c r="I664" s="95">
        <v>798.21799999999996</v>
      </c>
      <c r="J664" s="235" t="str">
        <f t="shared" si="10"/>
        <v/>
      </c>
    </row>
    <row r="665" spans="1:10" ht="15" thickBot="1" x14ac:dyDescent="0.4">
      <c r="A665" s="96" t="s">
        <v>2043</v>
      </c>
      <c r="B665" s="96" t="s">
        <v>1393</v>
      </c>
      <c r="C665" s="106">
        <v>43561</v>
      </c>
      <c r="D665" s="96" t="s">
        <v>2048</v>
      </c>
      <c r="E665" s="96" t="s">
        <v>2044</v>
      </c>
      <c r="F665" s="97">
        <v>153</v>
      </c>
      <c r="G665" s="98" t="s">
        <v>2046</v>
      </c>
      <c r="H665" s="96" t="s">
        <v>2047</v>
      </c>
      <c r="I665" s="99">
        <v>96.063999999999993</v>
      </c>
      <c r="J665" s="235" t="str">
        <f t="shared" si="10"/>
        <v>Short Haul</v>
      </c>
    </row>
    <row r="666" spans="1:10" ht="15" thickBot="1" x14ac:dyDescent="0.4">
      <c r="A666" s="96" t="s">
        <v>2043</v>
      </c>
      <c r="B666" s="96" t="s">
        <v>1393</v>
      </c>
      <c r="C666" s="106">
        <v>43561</v>
      </c>
      <c r="D666" s="96" t="s">
        <v>2044</v>
      </c>
      <c r="E666" s="96" t="s">
        <v>2123</v>
      </c>
      <c r="F666" s="97">
        <v>3342</v>
      </c>
      <c r="G666" s="98" t="s">
        <v>2056</v>
      </c>
      <c r="H666" s="96" t="s">
        <v>2047</v>
      </c>
      <c r="I666" s="99">
        <v>1134.24</v>
      </c>
      <c r="J666" s="235" t="str">
        <f t="shared" si="10"/>
        <v>Long Haul</v>
      </c>
    </row>
    <row r="667" spans="1:10" ht="15" thickBot="1" x14ac:dyDescent="0.4">
      <c r="A667" s="96" t="s">
        <v>2043</v>
      </c>
      <c r="B667" s="96" t="s">
        <v>1393</v>
      </c>
      <c r="C667" s="106">
        <v>43568</v>
      </c>
      <c r="D667" s="96" t="s">
        <v>2123</v>
      </c>
      <c r="E667" s="96" t="s">
        <v>2044</v>
      </c>
      <c r="F667" s="97">
        <v>3342</v>
      </c>
      <c r="G667" s="98" t="s">
        <v>2046</v>
      </c>
      <c r="H667" s="96" t="s">
        <v>2047</v>
      </c>
      <c r="I667" s="99">
        <v>1134.24</v>
      </c>
      <c r="J667" s="235" t="str">
        <f t="shared" si="10"/>
        <v>Long Haul</v>
      </c>
    </row>
    <row r="668" spans="1:10" ht="15" thickBot="1" x14ac:dyDescent="0.4">
      <c r="A668" s="96" t="s">
        <v>2043</v>
      </c>
      <c r="B668" s="96" t="s">
        <v>1393</v>
      </c>
      <c r="C668" s="106">
        <v>43568</v>
      </c>
      <c r="D668" s="96" t="s">
        <v>2044</v>
      </c>
      <c r="E668" s="96" t="s">
        <v>2048</v>
      </c>
      <c r="F668" s="97">
        <v>153</v>
      </c>
      <c r="G668" s="98" t="s">
        <v>2046</v>
      </c>
      <c r="H668" s="96" t="s">
        <v>2047</v>
      </c>
      <c r="I668" s="99">
        <v>96.063999999999993</v>
      </c>
      <c r="J668" s="235" t="str">
        <f t="shared" si="10"/>
        <v>Short Haul</v>
      </c>
    </row>
    <row r="669" spans="1:10" ht="15" thickBot="1" x14ac:dyDescent="0.4">
      <c r="A669" s="89"/>
      <c r="B669" s="89"/>
      <c r="C669" s="290"/>
      <c r="D669" s="290"/>
      <c r="E669" s="290"/>
      <c r="F669" s="290"/>
      <c r="G669" s="290"/>
      <c r="H669" s="290"/>
      <c r="I669" s="95">
        <v>2460.6080000000002</v>
      </c>
      <c r="J669" s="235" t="str">
        <f t="shared" si="10"/>
        <v/>
      </c>
    </row>
    <row r="670" spans="1:10" ht="15" thickBot="1" x14ac:dyDescent="0.4">
      <c r="A670" s="96" t="s">
        <v>2043</v>
      </c>
      <c r="B670" s="96" t="s">
        <v>1393</v>
      </c>
      <c r="C670" s="106">
        <v>43600</v>
      </c>
      <c r="D670" s="96" t="s">
        <v>2160</v>
      </c>
      <c r="E670" s="96" t="s">
        <v>2151</v>
      </c>
      <c r="F670" s="97">
        <v>1046</v>
      </c>
      <c r="G670" s="98" t="s">
        <v>2046</v>
      </c>
      <c r="H670" s="96" t="s">
        <v>2047</v>
      </c>
      <c r="I670" s="99">
        <v>404.02800000000002</v>
      </c>
      <c r="J670" s="235" t="str">
        <f t="shared" si="10"/>
        <v>Medium Haul</v>
      </c>
    </row>
    <row r="671" spans="1:10" ht="15" thickBot="1" x14ac:dyDescent="0.4">
      <c r="A671" s="96" t="s">
        <v>2043</v>
      </c>
      <c r="B671" s="96" t="s">
        <v>1393</v>
      </c>
      <c r="C671" s="106">
        <v>43600</v>
      </c>
      <c r="D671" s="96" t="s">
        <v>2044</v>
      </c>
      <c r="E671" s="96" t="s">
        <v>2160</v>
      </c>
      <c r="F671" s="97">
        <v>1016</v>
      </c>
      <c r="G671" s="98" t="s">
        <v>2046</v>
      </c>
      <c r="H671" s="96" t="s">
        <v>2047</v>
      </c>
      <c r="I671" s="99">
        <v>392.41800000000001</v>
      </c>
      <c r="J671" s="235" t="str">
        <f t="shared" si="10"/>
        <v>Medium Haul</v>
      </c>
    </row>
    <row r="672" spans="1:10" ht="15" thickBot="1" x14ac:dyDescent="0.4">
      <c r="A672" s="96" t="s">
        <v>2043</v>
      </c>
      <c r="B672" s="96" t="s">
        <v>1393</v>
      </c>
      <c r="C672" s="106">
        <v>43623</v>
      </c>
      <c r="D672" s="96" t="s">
        <v>2044</v>
      </c>
      <c r="E672" s="96" t="s">
        <v>2048</v>
      </c>
      <c r="F672" s="97">
        <v>153</v>
      </c>
      <c r="G672" s="98" t="s">
        <v>2046</v>
      </c>
      <c r="H672" s="96" t="s">
        <v>2047</v>
      </c>
      <c r="I672" s="99">
        <v>96.063999999999993</v>
      </c>
      <c r="J672" s="235" t="str">
        <f t="shared" si="10"/>
        <v>Short Haul</v>
      </c>
    </row>
    <row r="673" spans="1:10" ht="15" thickBot="1" x14ac:dyDescent="0.4">
      <c r="A673" s="96" t="s">
        <v>2043</v>
      </c>
      <c r="B673" s="96" t="s">
        <v>1393</v>
      </c>
      <c r="C673" s="106">
        <v>43623</v>
      </c>
      <c r="D673" s="96" t="s">
        <v>2151</v>
      </c>
      <c r="E673" s="96" t="s">
        <v>2044</v>
      </c>
      <c r="F673" s="97">
        <v>1581</v>
      </c>
      <c r="G673" s="98" t="s">
        <v>2056</v>
      </c>
      <c r="H673" s="96" t="s">
        <v>2047</v>
      </c>
      <c r="I673" s="99">
        <v>610.68600000000004</v>
      </c>
      <c r="J673" s="235" t="str">
        <f t="shared" si="10"/>
        <v>Medium Haul</v>
      </c>
    </row>
    <row r="674" spans="1:10" ht="15" thickBot="1" x14ac:dyDescent="0.4">
      <c r="A674" s="96" t="s">
        <v>2043</v>
      </c>
      <c r="B674" s="96" t="s">
        <v>1393</v>
      </c>
      <c r="C674" s="106">
        <v>43660</v>
      </c>
      <c r="D674" s="96" t="s">
        <v>2044</v>
      </c>
      <c r="E674" s="96" t="s">
        <v>2151</v>
      </c>
      <c r="F674" s="97">
        <v>1581</v>
      </c>
      <c r="G674" s="98" t="s">
        <v>2056</v>
      </c>
      <c r="H674" s="96" t="s">
        <v>2047</v>
      </c>
      <c r="I674" s="99">
        <v>610.68600000000004</v>
      </c>
      <c r="J674" s="235" t="str">
        <f t="shared" si="10"/>
        <v>Medium Haul</v>
      </c>
    </row>
    <row r="675" spans="1:10" ht="15" thickBot="1" x14ac:dyDescent="0.4">
      <c r="A675" s="96" t="s">
        <v>2043</v>
      </c>
      <c r="B675" s="96" t="s">
        <v>1393</v>
      </c>
      <c r="C675" s="106">
        <v>43660</v>
      </c>
      <c r="D675" s="96" t="s">
        <v>2048</v>
      </c>
      <c r="E675" s="96" t="s">
        <v>2044</v>
      </c>
      <c r="F675" s="97">
        <v>153</v>
      </c>
      <c r="G675" s="98" t="s">
        <v>2046</v>
      </c>
      <c r="H675" s="96" t="s">
        <v>2047</v>
      </c>
      <c r="I675" s="99">
        <v>96.063999999999993</v>
      </c>
      <c r="J675" s="235" t="str">
        <f t="shared" si="10"/>
        <v>Short Haul</v>
      </c>
    </row>
    <row r="676" spans="1:10" ht="15" thickBot="1" x14ac:dyDescent="0.4">
      <c r="A676" s="96" t="s">
        <v>2043</v>
      </c>
      <c r="B676" s="96" t="s">
        <v>1393</v>
      </c>
      <c r="C676" s="106">
        <v>43681</v>
      </c>
      <c r="D676" s="96" t="s">
        <v>2053</v>
      </c>
      <c r="E676" s="96" t="s">
        <v>2115</v>
      </c>
      <c r="F676" s="97">
        <v>1007</v>
      </c>
      <c r="G676" s="98" t="s">
        <v>2056</v>
      </c>
      <c r="H676" s="96" t="s">
        <v>2047</v>
      </c>
      <c r="I676" s="99">
        <v>388.935</v>
      </c>
      <c r="J676" s="235" t="str">
        <f t="shared" si="10"/>
        <v>Medium Haul</v>
      </c>
    </row>
    <row r="677" spans="1:10" ht="15" thickBot="1" x14ac:dyDescent="0.4">
      <c r="A677" s="96" t="s">
        <v>2043</v>
      </c>
      <c r="B677" s="96" t="s">
        <v>1393</v>
      </c>
      <c r="C677" s="106">
        <v>43681</v>
      </c>
      <c r="D677" s="96" t="s">
        <v>2115</v>
      </c>
      <c r="E677" s="96" t="s">
        <v>2162</v>
      </c>
      <c r="F677" s="97">
        <v>2811</v>
      </c>
      <c r="G677" s="98" t="s">
        <v>2056</v>
      </c>
      <c r="H677" s="96" t="s">
        <v>2047</v>
      </c>
      <c r="I677" s="99">
        <v>954.04</v>
      </c>
      <c r="J677" s="235" t="str">
        <f t="shared" si="10"/>
        <v>Long Haul</v>
      </c>
    </row>
    <row r="678" spans="1:10" ht="15" thickBot="1" x14ac:dyDescent="0.4">
      <c r="A678" s="96" t="s">
        <v>2043</v>
      </c>
      <c r="B678" s="96" t="s">
        <v>1393</v>
      </c>
      <c r="C678" s="106">
        <v>43681</v>
      </c>
      <c r="D678" s="96" t="s">
        <v>2048</v>
      </c>
      <c r="E678" s="96" t="s">
        <v>2053</v>
      </c>
      <c r="F678" s="97">
        <v>527</v>
      </c>
      <c r="G678" s="98" t="s">
        <v>2046</v>
      </c>
      <c r="H678" s="96" t="s">
        <v>2047</v>
      </c>
      <c r="I678" s="99">
        <v>332.43200000000002</v>
      </c>
      <c r="J678" s="235" t="str">
        <f t="shared" si="10"/>
        <v>Medium Haul</v>
      </c>
    </row>
    <row r="679" spans="1:10" ht="15" thickBot="1" x14ac:dyDescent="0.4">
      <c r="A679" s="96" t="s">
        <v>2043</v>
      </c>
      <c r="B679" s="96" t="s">
        <v>1393</v>
      </c>
      <c r="C679" s="106">
        <v>43600</v>
      </c>
      <c r="D679" s="96" t="s">
        <v>2048</v>
      </c>
      <c r="E679" s="96" t="s">
        <v>2044</v>
      </c>
      <c r="F679" s="97">
        <v>153</v>
      </c>
      <c r="G679" s="98" t="s">
        <v>2046</v>
      </c>
      <c r="H679" s="96" t="s">
        <v>2047</v>
      </c>
      <c r="I679" s="99">
        <v>96.063999999999993</v>
      </c>
      <c r="J679" s="235" t="str">
        <f t="shared" si="10"/>
        <v>Short Haul</v>
      </c>
    </row>
    <row r="680" spans="1:10" ht="15" thickBot="1" x14ac:dyDescent="0.4">
      <c r="A680" s="96" t="s">
        <v>2043</v>
      </c>
      <c r="B680" s="96" t="s">
        <v>1393</v>
      </c>
      <c r="C680" s="106">
        <v>43666</v>
      </c>
      <c r="D680" s="96" t="s">
        <v>2044</v>
      </c>
      <c r="E680" s="96" t="s">
        <v>2048</v>
      </c>
      <c r="F680" s="97">
        <v>153</v>
      </c>
      <c r="G680" s="98" t="s">
        <v>2046</v>
      </c>
      <c r="H680" s="96" t="s">
        <v>2047</v>
      </c>
      <c r="I680" s="99">
        <v>96.063999999999993</v>
      </c>
      <c r="J680" s="235" t="str">
        <f t="shared" si="10"/>
        <v>Short Haul</v>
      </c>
    </row>
    <row r="681" spans="1:10" ht="15" thickBot="1" x14ac:dyDescent="0.4">
      <c r="A681" s="96" t="s">
        <v>2043</v>
      </c>
      <c r="B681" s="96" t="s">
        <v>1393</v>
      </c>
      <c r="C681" s="106">
        <v>43666</v>
      </c>
      <c r="D681" s="96" t="s">
        <v>2151</v>
      </c>
      <c r="E681" s="96" t="s">
        <v>2044</v>
      </c>
      <c r="F681" s="97">
        <v>1581</v>
      </c>
      <c r="G681" s="98" t="s">
        <v>2056</v>
      </c>
      <c r="H681" s="96" t="s">
        <v>2047</v>
      </c>
      <c r="I681" s="99">
        <v>610.68600000000004</v>
      </c>
      <c r="J681" s="235" t="str">
        <f t="shared" si="10"/>
        <v>Medium Haul</v>
      </c>
    </row>
    <row r="682" spans="1:10" ht="15" thickBot="1" x14ac:dyDescent="0.4">
      <c r="A682" s="96" t="s">
        <v>2043</v>
      </c>
      <c r="B682" s="96" t="s">
        <v>1393</v>
      </c>
      <c r="C682" s="106">
        <v>43703</v>
      </c>
      <c r="D682" s="96" t="s">
        <v>2162</v>
      </c>
      <c r="E682" s="96" t="s">
        <v>2115</v>
      </c>
      <c r="F682" s="97">
        <v>2811</v>
      </c>
      <c r="G682" s="98" t="s">
        <v>2056</v>
      </c>
      <c r="H682" s="96" t="s">
        <v>2047</v>
      </c>
      <c r="I682" s="99">
        <v>954.04</v>
      </c>
      <c r="J682" s="235" t="str">
        <f t="shared" si="10"/>
        <v>Long Haul</v>
      </c>
    </row>
    <row r="683" spans="1:10" ht="15" thickBot="1" x14ac:dyDescent="0.4">
      <c r="A683" s="96" t="s">
        <v>2043</v>
      </c>
      <c r="B683" s="96" t="s">
        <v>1393</v>
      </c>
      <c r="C683" s="106">
        <v>43703</v>
      </c>
      <c r="D683" s="96" t="s">
        <v>2115</v>
      </c>
      <c r="E683" s="96" t="s">
        <v>2044</v>
      </c>
      <c r="F683" s="97">
        <v>863</v>
      </c>
      <c r="G683" s="98" t="s">
        <v>2046</v>
      </c>
      <c r="H683" s="96" t="s">
        <v>2047</v>
      </c>
      <c r="I683" s="99">
        <v>333.59399999999999</v>
      </c>
      <c r="J683" s="235" t="str">
        <f t="shared" si="10"/>
        <v>Medium Haul</v>
      </c>
    </row>
    <row r="684" spans="1:10" ht="15" thickBot="1" x14ac:dyDescent="0.4">
      <c r="A684" s="96" t="s">
        <v>2043</v>
      </c>
      <c r="B684" s="96" t="s">
        <v>1393</v>
      </c>
      <c r="C684" s="106">
        <v>43703</v>
      </c>
      <c r="D684" s="96" t="s">
        <v>2044</v>
      </c>
      <c r="E684" s="96" t="s">
        <v>2048</v>
      </c>
      <c r="F684" s="97">
        <v>153</v>
      </c>
      <c r="G684" s="98" t="s">
        <v>2046</v>
      </c>
      <c r="H684" s="96" t="s">
        <v>2047</v>
      </c>
      <c r="I684" s="99">
        <v>96.063999999999993</v>
      </c>
      <c r="J684" s="235" t="str">
        <f t="shared" si="10"/>
        <v>Short Haul</v>
      </c>
    </row>
    <row r="685" spans="1:10" ht="15" thickBot="1" x14ac:dyDescent="0.4">
      <c r="A685" s="89"/>
      <c r="B685" s="89"/>
      <c r="C685" s="290"/>
      <c r="D685" s="290"/>
      <c r="E685" s="290"/>
      <c r="F685" s="290"/>
      <c r="G685" s="290"/>
      <c r="H685" s="290"/>
      <c r="I685" s="95">
        <v>6071.8649999999998</v>
      </c>
      <c r="J685" s="235" t="str">
        <f t="shared" si="10"/>
        <v/>
      </c>
    </row>
    <row r="686" spans="1:10" ht="15" thickBot="1" x14ac:dyDescent="0.4">
      <c r="A686" s="96" t="s">
        <v>2043</v>
      </c>
      <c r="B686" s="96" t="s">
        <v>1536</v>
      </c>
      <c r="C686" s="106">
        <v>43809</v>
      </c>
      <c r="D686" s="96" t="s">
        <v>2072</v>
      </c>
      <c r="E686" s="96" t="s">
        <v>2053</v>
      </c>
      <c r="F686" s="97">
        <v>108</v>
      </c>
      <c r="G686" s="98" t="s">
        <v>2046</v>
      </c>
      <c r="H686" s="96" t="s">
        <v>2047</v>
      </c>
      <c r="I686" s="99">
        <v>68.256</v>
      </c>
      <c r="J686" s="235" t="str">
        <f t="shared" si="10"/>
        <v>Short Haul</v>
      </c>
    </row>
    <row r="687" spans="1:10" ht="15" thickBot="1" x14ac:dyDescent="0.4">
      <c r="A687" s="96" t="s">
        <v>2043</v>
      </c>
      <c r="B687" s="96" t="s">
        <v>1536</v>
      </c>
      <c r="C687" s="106">
        <v>43806</v>
      </c>
      <c r="D687" s="96" t="s">
        <v>2053</v>
      </c>
      <c r="E687" s="96" t="s">
        <v>2072</v>
      </c>
      <c r="F687" s="97">
        <v>108</v>
      </c>
      <c r="G687" s="98" t="s">
        <v>2046</v>
      </c>
      <c r="H687" s="96" t="s">
        <v>2047</v>
      </c>
      <c r="I687" s="99">
        <v>68.256</v>
      </c>
      <c r="J687" s="235" t="str">
        <f t="shared" si="10"/>
        <v>Short Haul</v>
      </c>
    </row>
    <row r="688" spans="1:10" ht="15" thickBot="1" x14ac:dyDescent="0.4">
      <c r="A688" s="96" t="s">
        <v>2043</v>
      </c>
      <c r="B688" s="96" t="s">
        <v>1536</v>
      </c>
      <c r="C688" s="106">
        <v>43806</v>
      </c>
      <c r="D688" s="96" t="s">
        <v>2048</v>
      </c>
      <c r="E688" s="96" t="s">
        <v>2053</v>
      </c>
      <c r="F688" s="97">
        <v>527</v>
      </c>
      <c r="G688" s="98" t="s">
        <v>2046</v>
      </c>
      <c r="H688" s="96" t="s">
        <v>2047</v>
      </c>
      <c r="I688" s="99">
        <v>332.43200000000002</v>
      </c>
      <c r="J688" s="235" t="str">
        <f t="shared" si="10"/>
        <v>Medium Haul</v>
      </c>
    </row>
    <row r="689" spans="1:10" ht="15" thickBot="1" x14ac:dyDescent="0.4">
      <c r="A689" s="96" t="s">
        <v>2043</v>
      </c>
      <c r="B689" s="96" t="s">
        <v>1536</v>
      </c>
      <c r="C689" s="106">
        <v>43809</v>
      </c>
      <c r="D689" s="96" t="s">
        <v>2053</v>
      </c>
      <c r="E689" s="96" t="s">
        <v>2048</v>
      </c>
      <c r="F689" s="97">
        <v>527</v>
      </c>
      <c r="G689" s="98" t="s">
        <v>2046</v>
      </c>
      <c r="H689" s="96" t="s">
        <v>2047</v>
      </c>
      <c r="I689" s="99">
        <v>332.43200000000002</v>
      </c>
      <c r="J689" s="235" t="str">
        <f t="shared" si="10"/>
        <v>Medium Haul</v>
      </c>
    </row>
    <row r="690" spans="1:10" ht="15" thickBot="1" x14ac:dyDescent="0.4">
      <c r="A690" s="89"/>
      <c r="B690" s="89"/>
      <c r="C690" s="290"/>
      <c r="D690" s="290"/>
      <c r="E690" s="290"/>
      <c r="F690" s="290"/>
      <c r="G690" s="290"/>
      <c r="H690" s="290"/>
      <c r="I690" s="95">
        <v>801.37599999999998</v>
      </c>
      <c r="J690" s="235" t="str">
        <f t="shared" si="10"/>
        <v/>
      </c>
    </row>
    <row r="691" spans="1:10" ht="15" thickBot="1" x14ac:dyDescent="0.4">
      <c r="A691" s="96" t="s">
        <v>2043</v>
      </c>
      <c r="B691" s="96" t="s">
        <v>1393</v>
      </c>
      <c r="C691" s="106">
        <v>43538</v>
      </c>
      <c r="D691" s="96" t="s">
        <v>2050</v>
      </c>
      <c r="E691" s="96" t="s">
        <v>2045</v>
      </c>
      <c r="F691" s="97">
        <v>631</v>
      </c>
      <c r="G691" s="98" t="s">
        <v>2046</v>
      </c>
      <c r="H691" s="96" t="s">
        <v>2047</v>
      </c>
      <c r="I691" s="99">
        <v>243.81</v>
      </c>
      <c r="J691" s="235" t="str">
        <f t="shared" si="10"/>
        <v>Medium Haul</v>
      </c>
    </row>
    <row r="692" spans="1:10" ht="15" thickBot="1" x14ac:dyDescent="0.4">
      <c r="A692" s="96" t="s">
        <v>2043</v>
      </c>
      <c r="B692" s="96" t="s">
        <v>1393</v>
      </c>
      <c r="C692" s="106">
        <v>43538</v>
      </c>
      <c r="D692" s="96" t="s">
        <v>2048</v>
      </c>
      <c r="E692" s="96" t="s">
        <v>2050</v>
      </c>
      <c r="F692" s="97">
        <v>300</v>
      </c>
      <c r="G692" s="98" t="s">
        <v>2046</v>
      </c>
      <c r="H692" s="96" t="s">
        <v>2047</v>
      </c>
      <c r="I692" s="99">
        <v>188.96799999999999</v>
      </c>
      <c r="J692" s="235" t="str">
        <f t="shared" si="10"/>
        <v>Short Haul</v>
      </c>
    </row>
    <row r="693" spans="1:10" ht="15" thickBot="1" x14ac:dyDescent="0.4">
      <c r="A693" s="96" t="s">
        <v>2043</v>
      </c>
      <c r="B693" s="96" t="s">
        <v>1393</v>
      </c>
      <c r="C693" s="106">
        <v>43675</v>
      </c>
      <c r="D693" s="96" t="s">
        <v>2048</v>
      </c>
      <c r="E693" s="96" t="s">
        <v>2044</v>
      </c>
      <c r="F693" s="97">
        <v>153</v>
      </c>
      <c r="G693" s="98" t="s">
        <v>2046</v>
      </c>
      <c r="H693" s="96" t="s">
        <v>2047</v>
      </c>
      <c r="I693" s="99">
        <v>96.063999999999993</v>
      </c>
      <c r="J693" s="235" t="str">
        <f t="shared" si="10"/>
        <v>Short Haul</v>
      </c>
    </row>
    <row r="694" spans="1:10" ht="15" thickBot="1" x14ac:dyDescent="0.4">
      <c r="A694" s="96" t="s">
        <v>2043</v>
      </c>
      <c r="B694" s="96" t="s">
        <v>1393</v>
      </c>
      <c r="C694" s="106">
        <v>43679</v>
      </c>
      <c r="D694" s="96" t="s">
        <v>2151</v>
      </c>
      <c r="E694" s="96" t="s">
        <v>2044</v>
      </c>
      <c r="F694" s="97">
        <v>1581</v>
      </c>
      <c r="G694" s="98" t="s">
        <v>2056</v>
      </c>
      <c r="H694" s="96" t="s">
        <v>2047</v>
      </c>
      <c r="I694" s="99">
        <v>610.68600000000004</v>
      </c>
      <c r="J694" s="235" t="str">
        <f t="shared" si="10"/>
        <v>Medium Haul</v>
      </c>
    </row>
    <row r="695" spans="1:10" ht="15" thickBot="1" x14ac:dyDescent="0.4">
      <c r="A695" s="96" t="s">
        <v>2043</v>
      </c>
      <c r="B695" s="96" t="s">
        <v>1393</v>
      </c>
      <c r="C695" s="106">
        <v>43537</v>
      </c>
      <c r="D695" s="96" t="s">
        <v>2045</v>
      </c>
      <c r="E695" s="96" t="s">
        <v>2050</v>
      </c>
      <c r="F695" s="97">
        <v>631</v>
      </c>
      <c r="G695" s="98" t="s">
        <v>2046</v>
      </c>
      <c r="H695" s="96" t="s">
        <v>2047</v>
      </c>
      <c r="I695" s="99">
        <v>243.81</v>
      </c>
      <c r="J695" s="235" t="str">
        <f t="shared" si="10"/>
        <v>Medium Haul</v>
      </c>
    </row>
    <row r="696" spans="1:10" ht="15" thickBot="1" x14ac:dyDescent="0.4">
      <c r="A696" s="96" t="s">
        <v>2043</v>
      </c>
      <c r="B696" s="96" t="s">
        <v>1393</v>
      </c>
      <c r="C696" s="106">
        <v>43537</v>
      </c>
      <c r="D696" s="96" t="s">
        <v>2050</v>
      </c>
      <c r="E696" s="96" t="s">
        <v>2048</v>
      </c>
      <c r="F696" s="97">
        <v>300</v>
      </c>
      <c r="G696" s="98" t="s">
        <v>2046</v>
      </c>
      <c r="H696" s="96" t="s">
        <v>2047</v>
      </c>
      <c r="I696" s="99">
        <v>188.96799999999999</v>
      </c>
      <c r="J696" s="235" t="str">
        <f t="shared" si="10"/>
        <v>Short Haul</v>
      </c>
    </row>
    <row r="697" spans="1:10" ht="15" thickBot="1" x14ac:dyDescent="0.4">
      <c r="A697" s="96" t="s">
        <v>2043</v>
      </c>
      <c r="B697" s="96" t="s">
        <v>1393</v>
      </c>
      <c r="C697" s="106">
        <v>43675</v>
      </c>
      <c r="D697" s="96" t="s">
        <v>2044</v>
      </c>
      <c r="E697" s="96" t="s">
        <v>2151</v>
      </c>
      <c r="F697" s="97">
        <v>1581</v>
      </c>
      <c r="G697" s="98" t="s">
        <v>2056</v>
      </c>
      <c r="H697" s="96" t="s">
        <v>2047</v>
      </c>
      <c r="I697" s="99">
        <v>610.68600000000004</v>
      </c>
      <c r="J697" s="235" t="str">
        <f t="shared" si="10"/>
        <v>Medium Haul</v>
      </c>
    </row>
    <row r="698" spans="1:10" ht="15" thickBot="1" x14ac:dyDescent="0.4">
      <c r="A698" s="96" t="s">
        <v>2043</v>
      </c>
      <c r="B698" s="96" t="s">
        <v>1393</v>
      </c>
      <c r="C698" s="106">
        <v>43679</v>
      </c>
      <c r="D698" s="96" t="s">
        <v>2044</v>
      </c>
      <c r="E698" s="96" t="s">
        <v>2045</v>
      </c>
      <c r="F698" s="97">
        <v>280</v>
      </c>
      <c r="G698" s="98" t="s">
        <v>2046</v>
      </c>
      <c r="H698" s="96" t="s">
        <v>2047</v>
      </c>
      <c r="I698" s="99">
        <v>176.328</v>
      </c>
      <c r="J698" s="235" t="str">
        <f t="shared" si="10"/>
        <v>Short Haul</v>
      </c>
    </row>
    <row r="699" spans="1:10" ht="15" thickBot="1" x14ac:dyDescent="0.4">
      <c r="A699" s="89"/>
      <c r="B699" s="89"/>
      <c r="C699" s="290"/>
      <c r="D699" s="290"/>
      <c r="E699" s="290"/>
      <c r="F699" s="290"/>
      <c r="G699" s="290"/>
      <c r="H699" s="290"/>
      <c r="I699" s="95">
        <v>2359.3200000000002</v>
      </c>
      <c r="J699" s="235" t="str">
        <f t="shared" si="10"/>
        <v/>
      </c>
    </row>
    <row r="700" spans="1:10" ht="15" thickBot="1" x14ac:dyDescent="0.4">
      <c r="A700" s="96" t="s">
        <v>2043</v>
      </c>
      <c r="B700" s="96" t="s">
        <v>1536</v>
      </c>
      <c r="C700" s="106">
        <v>43715</v>
      </c>
      <c r="D700" s="96" t="s">
        <v>2057</v>
      </c>
      <c r="E700" s="96" t="s">
        <v>2097</v>
      </c>
      <c r="F700" s="97">
        <v>6745</v>
      </c>
      <c r="G700" s="98" t="s">
        <v>2056</v>
      </c>
      <c r="H700" s="96" t="s">
        <v>2047</v>
      </c>
      <c r="I700" s="99">
        <v>2289.2199999999998</v>
      </c>
      <c r="J700" s="235" t="str">
        <f t="shared" si="10"/>
        <v>Long Haul</v>
      </c>
    </row>
    <row r="701" spans="1:10" ht="15" thickBot="1" x14ac:dyDescent="0.4">
      <c r="A701" s="96" t="s">
        <v>2043</v>
      </c>
      <c r="B701" s="96" t="s">
        <v>1536</v>
      </c>
      <c r="C701" s="106">
        <v>43722</v>
      </c>
      <c r="D701" s="96" t="s">
        <v>2097</v>
      </c>
      <c r="E701" s="96" t="s">
        <v>2057</v>
      </c>
      <c r="F701" s="97">
        <v>6745</v>
      </c>
      <c r="G701" s="98" t="s">
        <v>2046</v>
      </c>
      <c r="H701" s="96" t="s">
        <v>2047</v>
      </c>
      <c r="I701" s="99">
        <v>2289.2199999999998</v>
      </c>
      <c r="J701" s="235" t="str">
        <f t="shared" si="10"/>
        <v>Long Haul</v>
      </c>
    </row>
    <row r="702" spans="1:10" ht="15" thickBot="1" x14ac:dyDescent="0.4">
      <c r="A702" s="89"/>
      <c r="B702" s="89"/>
      <c r="C702" s="290"/>
      <c r="D702" s="290"/>
      <c r="E702" s="290"/>
      <c r="F702" s="290"/>
      <c r="G702" s="290"/>
      <c r="H702" s="290"/>
      <c r="I702" s="95">
        <v>4578.4399999999996</v>
      </c>
      <c r="J702" s="235" t="str">
        <f t="shared" si="10"/>
        <v/>
      </c>
    </row>
    <row r="703" spans="1:10" ht="15" thickBot="1" x14ac:dyDescent="0.4">
      <c r="A703" s="96" t="s">
        <v>2043</v>
      </c>
      <c r="B703" s="96" t="s">
        <v>1512</v>
      </c>
      <c r="C703" s="106">
        <v>43827</v>
      </c>
      <c r="D703" s="96" t="s">
        <v>2052</v>
      </c>
      <c r="E703" s="96" t="s">
        <v>2163</v>
      </c>
      <c r="F703" s="97">
        <v>730</v>
      </c>
      <c r="G703" s="98" t="s">
        <v>2046</v>
      </c>
      <c r="H703" s="96" t="s">
        <v>2051</v>
      </c>
      <c r="I703" s="99">
        <v>282.12299999999999</v>
      </c>
      <c r="J703" s="235" t="str">
        <f t="shared" si="10"/>
        <v>Medium Haul</v>
      </c>
    </row>
    <row r="704" spans="1:10" ht="15" thickBot="1" x14ac:dyDescent="0.4">
      <c r="A704" s="96" t="s">
        <v>2043</v>
      </c>
      <c r="B704" s="96" t="s">
        <v>1512</v>
      </c>
      <c r="C704" s="106">
        <v>43820</v>
      </c>
      <c r="D704" s="96" t="s">
        <v>2163</v>
      </c>
      <c r="E704" s="96" t="s">
        <v>2073</v>
      </c>
      <c r="F704" s="97">
        <v>1387</v>
      </c>
      <c r="G704" s="98" t="s">
        <v>2056</v>
      </c>
      <c r="H704" s="96" t="s">
        <v>2051</v>
      </c>
      <c r="I704" s="99">
        <v>535.995</v>
      </c>
      <c r="J704" s="235" t="str">
        <f t="shared" si="10"/>
        <v>Medium Haul</v>
      </c>
    </row>
    <row r="705" spans="1:10" ht="15" thickBot="1" x14ac:dyDescent="0.4">
      <c r="A705" s="96" t="s">
        <v>2043</v>
      </c>
      <c r="B705" s="96" t="s">
        <v>1512</v>
      </c>
      <c r="C705" s="106">
        <v>43827</v>
      </c>
      <c r="D705" s="96" t="s">
        <v>2062</v>
      </c>
      <c r="E705" s="96" t="s">
        <v>2052</v>
      </c>
      <c r="F705" s="97">
        <v>620</v>
      </c>
      <c r="G705" s="98" t="s">
        <v>2046</v>
      </c>
      <c r="H705" s="96" t="s">
        <v>2051</v>
      </c>
      <c r="I705" s="99">
        <v>391.20800000000003</v>
      </c>
      <c r="J705" s="235" t="str">
        <f t="shared" si="10"/>
        <v>Medium Haul</v>
      </c>
    </row>
    <row r="706" spans="1:10" ht="15" thickBot="1" x14ac:dyDescent="0.4">
      <c r="A706" s="89"/>
      <c r="B706" s="89"/>
      <c r="C706" s="290"/>
      <c r="D706" s="290"/>
      <c r="E706" s="290"/>
      <c r="F706" s="290"/>
      <c r="G706" s="290"/>
      <c r="H706" s="290"/>
      <c r="I706" s="95">
        <v>1209.326</v>
      </c>
      <c r="J706" s="235" t="str">
        <f t="shared" si="10"/>
        <v/>
      </c>
    </row>
    <row r="707" spans="1:10" ht="15" thickBot="1" x14ac:dyDescent="0.4">
      <c r="A707" s="96" t="s">
        <v>2043</v>
      </c>
      <c r="B707" s="96" t="s">
        <v>1104</v>
      </c>
      <c r="C707" s="106">
        <v>43545</v>
      </c>
      <c r="D707" s="96" t="s">
        <v>2048</v>
      </c>
      <c r="E707" s="96" t="s">
        <v>2057</v>
      </c>
      <c r="F707" s="97">
        <v>133</v>
      </c>
      <c r="G707" s="98" t="s">
        <v>2046</v>
      </c>
      <c r="H707" s="96" t="s">
        <v>2164</v>
      </c>
      <c r="I707" s="99">
        <v>84.055999999999997</v>
      </c>
      <c r="J707" s="235" t="str">
        <f t="shared" si="10"/>
        <v>Short Haul</v>
      </c>
    </row>
    <row r="708" spans="1:10" ht="15" thickBot="1" x14ac:dyDescent="0.4">
      <c r="A708" s="96" t="s">
        <v>2043</v>
      </c>
      <c r="B708" s="96" t="s">
        <v>1104</v>
      </c>
      <c r="C708" s="106">
        <v>43548</v>
      </c>
      <c r="D708" s="96" t="s">
        <v>2069</v>
      </c>
      <c r="E708" s="96" t="s">
        <v>2057</v>
      </c>
      <c r="F708" s="97">
        <v>4813</v>
      </c>
      <c r="G708" s="98" t="s">
        <v>2046</v>
      </c>
      <c r="H708" s="96" t="s">
        <v>2164</v>
      </c>
      <c r="I708" s="99">
        <v>1633.7</v>
      </c>
      <c r="J708" s="235" t="str">
        <f t="shared" si="10"/>
        <v>Long Haul</v>
      </c>
    </row>
    <row r="709" spans="1:10" ht="15" thickBot="1" x14ac:dyDescent="0.4">
      <c r="A709" s="96" t="s">
        <v>2043</v>
      </c>
      <c r="B709" s="96" t="s">
        <v>1104</v>
      </c>
      <c r="C709" s="106">
        <v>43545</v>
      </c>
      <c r="D709" s="96" t="s">
        <v>2057</v>
      </c>
      <c r="E709" s="96" t="s">
        <v>2069</v>
      </c>
      <c r="F709" s="97">
        <v>4813</v>
      </c>
      <c r="G709" s="98" t="s">
        <v>2056</v>
      </c>
      <c r="H709" s="96" t="s">
        <v>2164</v>
      </c>
      <c r="I709" s="99">
        <v>1633.7</v>
      </c>
      <c r="J709" s="235" t="str">
        <f t="shared" si="10"/>
        <v>Long Haul</v>
      </c>
    </row>
    <row r="710" spans="1:10" ht="15" thickBot="1" x14ac:dyDescent="0.4">
      <c r="A710" s="96" t="s">
        <v>2043</v>
      </c>
      <c r="B710" s="96" t="s">
        <v>1104</v>
      </c>
      <c r="C710" s="106">
        <v>43549</v>
      </c>
      <c r="D710" s="96" t="s">
        <v>2057</v>
      </c>
      <c r="E710" s="96" t="s">
        <v>2048</v>
      </c>
      <c r="F710" s="97">
        <v>133</v>
      </c>
      <c r="G710" s="98" t="s">
        <v>2046</v>
      </c>
      <c r="H710" s="96" t="s">
        <v>2164</v>
      </c>
      <c r="I710" s="99">
        <v>84.055999999999997</v>
      </c>
      <c r="J710" s="235" t="str">
        <f t="shared" si="10"/>
        <v>Short Haul</v>
      </c>
    </row>
    <row r="711" spans="1:10" ht="15" thickBot="1" x14ac:dyDescent="0.4">
      <c r="A711" s="89"/>
      <c r="B711" s="89"/>
      <c r="C711" s="290"/>
      <c r="D711" s="290"/>
      <c r="E711" s="290"/>
      <c r="F711" s="290"/>
      <c r="G711" s="290"/>
      <c r="H711" s="290"/>
      <c r="I711" s="95">
        <v>3435.5120000000002</v>
      </c>
      <c r="J711" s="235" t="str">
        <f t="shared" si="10"/>
        <v/>
      </c>
    </row>
    <row r="712" spans="1:10" ht="15" thickBot="1" x14ac:dyDescent="0.4">
      <c r="A712" s="96" t="s">
        <v>2043</v>
      </c>
      <c r="B712" s="96" t="s">
        <v>1325</v>
      </c>
      <c r="C712" s="106">
        <v>43619</v>
      </c>
      <c r="D712" s="96" t="s">
        <v>2048</v>
      </c>
      <c r="E712" s="96" t="s">
        <v>2053</v>
      </c>
      <c r="F712" s="97">
        <v>527</v>
      </c>
      <c r="G712" s="98" t="s">
        <v>2046</v>
      </c>
      <c r="H712" s="96" t="s">
        <v>2047</v>
      </c>
      <c r="I712" s="99">
        <v>332.43200000000002</v>
      </c>
      <c r="J712" s="235" t="str">
        <f t="shared" ref="J712:J775" si="11">IF(ISBLANK(F712),"",IF(F712&gt;$O$9,$N$9,IF(F712&gt;$O$8, $N$8,$N$7)))</f>
        <v>Medium Haul</v>
      </c>
    </row>
    <row r="713" spans="1:10" ht="15" thickBot="1" x14ac:dyDescent="0.4">
      <c r="A713" s="96" t="s">
        <v>2043</v>
      </c>
      <c r="B713" s="96" t="s">
        <v>1325</v>
      </c>
      <c r="C713" s="106">
        <v>43621</v>
      </c>
      <c r="D713" s="96" t="s">
        <v>2053</v>
      </c>
      <c r="E713" s="96" t="s">
        <v>2048</v>
      </c>
      <c r="F713" s="97">
        <v>527</v>
      </c>
      <c r="G713" s="98" t="s">
        <v>2046</v>
      </c>
      <c r="H713" s="96" t="s">
        <v>2047</v>
      </c>
      <c r="I713" s="99">
        <v>332.43200000000002</v>
      </c>
      <c r="J713" s="235" t="str">
        <f t="shared" si="11"/>
        <v>Medium Haul</v>
      </c>
    </row>
    <row r="714" spans="1:10" ht="15" thickBot="1" x14ac:dyDescent="0.4">
      <c r="A714" s="96" t="s">
        <v>2043</v>
      </c>
      <c r="B714" s="96" t="s">
        <v>1325</v>
      </c>
      <c r="C714" s="106">
        <v>43621</v>
      </c>
      <c r="D714" s="96" t="s">
        <v>2060</v>
      </c>
      <c r="E714" s="96" t="s">
        <v>2053</v>
      </c>
      <c r="F714" s="97">
        <v>334</v>
      </c>
      <c r="G714" s="98" t="s">
        <v>2046</v>
      </c>
      <c r="H714" s="96" t="s">
        <v>2047</v>
      </c>
      <c r="I714" s="99">
        <v>210.45599999999999</v>
      </c>
      <c r="J714" s="235" t="str">
        <f t="shared" si="11"/>
        <v>Medium Haul</v>
      </c>
    </row>
    <row r="715" spans="1:10" ht="15" thickBot="1" x14ac:dyDescent="0.4">
      <c r="A715" s="96" t="s">
        <v>2043</v>
      </c>
      <c r="B715" s="96" t="s">
        <v>1325</v>
      </c>
      <c r="C715" s="106">
        <v>43619</v>
      </c>
      <c r="D715" s="96" t="s">
        <v>2053</v>
      </c>
      <c r="E715" s="96" t="s">
        <v>2060</v>
      </c>
      <c r="F715" s="97">
        <v>334</v>
      </c>
      <c r="G715" s="98" t="s">
        <v>2046</v>
      </c>
      <c r="H715" s="96" t="s">
        <v>2047</v>
      </c>
      <c r="I715" s="99">
        <v>210.45599999999999</v>
      </c>
      <c r="J715" s="235" t="str">
        <f t="shared" si="11"/>
        <v>Medium Haul</v>
      </c>
    </row>
    <row r="716" spans="1:10" ht="15" thickBot="1" x14ac:dyDescent="0.4">
      <c r="A716" s="89"/>
      <c r="B716" s="89"/>
      <c r="C716" s="290"/>
      <c r="D716" s="290"/>
      <c r="E716" s="290"/>
      <c r="F716" s="290"/>
      <c r="G716" s="290"/>
      <c r="H716" s="290"/>
      <c r="I716" s="95">
        <v>1085.7760000000001</v>
      </c>
      <c r="J716" s="235" t="str">
        <f t="shared" si="11"/>
        <v/>
      </c>
    </row>
    <row r="717" spans="1:10" ht="15" thickBot="1" x14ac:dyDescent="0.4">
      <c r="A717" s="96" t="s">
        <v>2043</v>
      </c>
      <c r="B717" s="96" t="s">
        <v>1393</v>
      </c>
      <c r="C717" s="106">
        <v>43533</v>
      </c>
      <c r="D717" s="96" t="s">
        <v>2088</v>
      </c>
      <c r="E717" s="96" t="s">
        <v>2057</v>
      </c>
      <c r="F717" s="97">
        <v>3885</v>
      </c>
      <c r="G717" s="98" t="s">
        <v>2046</v>
      </c>
      <c r="H717" s="96" t="s">
        <v>2047</v>
      </c>
      <c r="I717" s="99">
        <v>1318.86</v>
      </c>
      <c r="J717" s="235" t="str">
        <f t="shared" si="11"/>
        <v>Long Haul</v>
      </c>
    </row>
    <row r="718" spans="1:10" ht="15" thickBot="1" x14ac:dyDescent="0.4">
      <c r="A718" s="96" t="s">
        <v>2043</v>
      </c>
      <c r="B718" s="96" t="s">
        <v>1393</v>
      </c>
      <c r="C718" s="106">
        <v>43533</v>
      </c>
      <c r="D718" s="96" t="s">
        <v>2057</v>
      </c>
      <c r="E718" s="96" t="s">
        <v>2062</v>
      </c>
      <c r="F718" s="97">
        <v>93</v>
      </c>
      <c r="G718" s="98" t="s">
        <v>2046</v>
      </c>
      <c r="H718" s="96" t="s">
        <v>2047</v>
      </c>
      <c r="I718" s="99">
        <v>58.776000000000003</v>
      </c>
      <c r="J718" s="235" t="str">
        <f t="shared" si="11"/>
        <v>Short Haul</v>
      </c>
    </row>
    <row r="719" spans="1:10" ht="15" thickBot="1" x14ac:dyDescent="0.4">
      <c r="A719" s="96" t="s">
        <v>2043</v>
      </c>
      <c r="B719" s="96" t="s">
        <v>1393</v>
      </c>
      <c r="C719" s="106">
        <v>43615</v>
      </c>
      <c r="D719" s="96" t="s">
        <v>2048</v>
      </c>
      <c r="E719" s="96" t="s">
        <v>2057</v>
      </c>
      <c r="F719" s="97">
        <v>133</v>
      </c>
      <c r="G719" s="98" t="s">
        <v>2046</v>
      </c>
      <c r="H719" s="96" t="s">
        <v>2047</v>
      </c>
      <c r="I719" s="99">
        <v>84.055999999999997</v>
      </c>
      <c r="J719" s="235" t="str">
        <f t="shared" si="11"/>
        <v>Short Haul</v>
      </c>
    </row>
    <row r="720" spans="1:10" ht="15" thickBot="1" x14ac:dyDescent="0.4">
      <c r="A720" s="96" t="s">
        <v>2043</v>
      </c>
      <c r="B720" s="96" t="s">
        <v>1393</v>
      </c>
      <c r="C720" s="106">
        <v>43677</v>
      </c>
      <c r="D720" s="96" t="s">
        <v>2085</v>
      </c>
      <c r="E720" s="96" t="s">
        <v>2057</v>
      </c>
      <c r="F720" s="97">
        <v>346</v>
      </c>
      <c r="G720" s="98" t="s">
        <v>2046</v>
      </c>
      <c r="H720" s="96" t="s">
        <v>2047</v>
      </c>
      <c r="I720" s="99">
        <v>218.04</v>
      </c>
      <c r="J720" s="235" t="str">
        <f t="shared" si="11"/>
        <v>Medium Haul</v>
      </c>
    </row>
    <row r="721" spans="1:10" ht="15" thickBot="1" x14ac:dyDescent="0.4">
      <c r="A721" s="96" t="s">
        <v>2043</v>
      </c>
      <c r="B721" s="96" t="s">
        <v>1393</v>
      </c>
      <c r="C721" s="106">
        <v>43533</v>
      </c>
      <c r="D721" s="96" t="s">
        <v>2144</v>
      </c>
      <c r="E721" s="96" t="s">
        <v>2088</v>
      </c>
      <c r="F721" s="97">
        <v>436</v>
      </c>
      <c r="G721" s="98" t="s">
        <v>2046</v>
      </c>
      <c r="H721" s="96" t="s">
        <v>2047</v>
      </c>
      <c r="I721" s="99">
        <v>275.55200000000002</v>
      </c>
      <c r="J721" s="235" t="str">
        <f t="shared" si="11"/>
        <v>Medium Haul</v>
      </c>
    </row>
    <row r="722" spans="1:10" ht="15" thickBot="1" x14ac:dyDescent="0.4">
      <c r="A722" s="96" t="s">
        <v>2043</v>
      </c>
      <c r="B722" s="96" t="s">
        <v>1393</v>
      </c>
      <c r="C722" s="106">
        <v>43615</v>
      </c>
      <c r="D722" s="96" t="s">
        <v>2048</v>
      </c>
      <c r="E722" s="96" t="s">
        <v>2053</v>
      </c>
      <c r="F722" s="97">
        <v>527</v>
      </c>
      <c r="G722" s="98" t="s">
        <v>2046</v>
      </c>
      <c r="H722" s="96" t="s">
        <v>2047</v>
      </c>
      <c r="I722" s="99">
        <v>332.43200000000002</v>
      </c>
      <c r="J722" s="235" t="str">
        <f t="shared" si="11"/>
        <v>Medium Haul</v>
      </c>
    </row>
    <row r="723" spans="1:10" ht="15" thickBot="1" x14ac:dyDescent="0.4">
      <c r="A723" s="96" t="s">
        <v>2043</v>
      </c>
      <c r="B723" s="96" t="s">
        <v>1393</v>
      </c>
      <c r="C723" s="106">
        <v>43677</v>
      </c>
      <c r="D723" s="96" t="s">
        <v>2144</v>
      </c>
      <c r="E723" s="96" t="s">
        <v>2085</v>
      </c>
      <c r="F723" s="97">
        <v>4112</v>
      </c>
      <c r="G723" s="98" t="s">
        <v>2046</v>
      </c>
      <c r="H723" s="96" t="s">
        <v>2047</v>
      </c>
      <c r="I723" s="99">
        <v>1395.7</v>
      </c>
      <c r="J723" s="235" t="str">
        <f t="shared" si="11"/>
        <v>Long Haul</v>
      </c>
    </row>
    <row r="724" spans="1:10" ht="15" thickBot="1" x14ac:dyDescent="0.4">
      <c r="A724" s="96" t="s">
        <v>2043</v>
      </c>
      <c r="B724" s="96" t="s">
        <v>1393</v>
      </c>
      <c r="C724" s="106">
        <v>43677</v>
      </c>
      <c r="D724" s="96" t="s">
        <v>2057</v>
      </c>
      <c r="E724" s="96" t="s">
        <v>2048</v>
      </c>
      <c r="F724" s="97">
        <v>133</v>
      </c>
      <c r="G724" s="98" t="s">
        <v>2046</v>
      </c>
      <c r="H724" s="96" t="s">
        <v>2047</v>
      </c>
      <c r="I724" s="99">
        <v>84.055999999999997</v>
      </c>
      <c r="J724" s="235" t="str">
        <f t="shared" si="11"/>
        <v>Short Haul</v>
      </c>
    </row>
    <row r="725" spans="1:10" ht="15" thickBot="1" x14ac:dyDescent="0.4">
      <c r="A725" s="89"/>
      <c r="B725" s="89"/>
      <c r="C725" s="290"/>
      <c r="D725" s="290"/>
      <c r="E725" s="290"/>
      <c r="F725" s="290"/>
      <c r="G725" s="290"/>
      <c r="H725" s="290"/>
      <c r="I725" s="95">
        <v>3767.4720000000002</v>
      </c>
      <c r="J725" s="235" t="str">
        <f t="shared" si="11"/>
        <v/>
      </c>
    </row>
    <row r="726" spans="1:10" ht="15" thickBot="1" x14ac:dyDescent="0.4">
      <c r="A726" s="96" t="s">
        <v>2043</v>
      </c>
      <c r="B726" s="96" t="s">
        <v>1393</v>
      </c>
      <c r="C726" s="106">
        <v>43467</v>
      </c>
      <c r="D726" s="96" t="s">
        <v>2053</v>
      </c>
      <c r="E726" s="96" t="s">
        <v>2048</v>
      </c>
      <c r="F726" s="97">
        <v>527</v>
      </c>
      <c r="G726" s="98" t="s">
        <v>2046</v>
      </c>
      <c r="H726" s="96" t="s">
        <v>2047</v>
      </c>
      <c r="I726" s="99">
        <v>332.43200000000002</v>
      </c>
      <c r="J726" s="235" t="str">
        <f t="shared" si="11"/>
        <v>Medium Haul</v>
      </c>
    </row>
    <row r="727" spans="1:10" ht="15" thickBot="1" x14ac:dyDescent="0.4">
      <c r="A727" s="96" t="s">
        <v>2043</v>
      </c>
      <c r="B727" s="96" t="s">
        <v>1393</v>
      </c>
      <c r="C727" s="106">
        <v>43481</v>
      </c>
      <c r="D727" s="96" t="s">
        <v>2053</v>
      </c>
      <c r="E727" s="96" t="s">
        <v>2048</v>
      </c>
      <c r="F727" s="97">
        <v>527</v>
      </c>
      <c r="G727" s="98" t="s">
        <v>2046</v>
      </c>
      <c r="H727" s="96" t="s">
        <v>2047</v>
      </c>
      <c r="I727" s="99">
        <v>332.43200000000002</v>
      </c>
      <c r="J727" s="235" t="str">
        <f t="shared" si="11"/>
        <v>Medium Haul</v>
      </c>
    </row>
    <row r="728" spans="1:10" ht="15" thickBot="1" x14ac:dyDescent="0.4">
      <c r="A728" s="96" t="s">
        <v>2043</v>
      </c>
      <c r="B728" s="96" t="s">
        <v>1393</v>
      </c>
      <c r="C728" s="106">
        <v>43533</v>
      </c>
      <c r="D728" s="96" t="s">
        <v>2053</v>
      </c>
      <c r="E728" s="96" t="s">
        <v>2165</v>
      </c>
      <c r="F728" s="97">
        <v>1436</v>
      </c>
      <c r="G728" s="98" t="s">
        <v>2046</v>
      </c>
      <c r="H728" s="96" t="s">
        <v>2047</v>
      </c>
      <c r="I728" s="99">
        <v>554.95799999999997</v>
      </c>
      <c r="J728" s="235" t="str">
        <f t="shared" si="11"/>
        <v>Medium Haul</v>
      </c>
    </row>
    <row r="729" spans="1:10" ht="15" thickBot="1" x14ac:dyDescent="0.4">
      <c r="A729" s="96" t="s">
        <v>2043</v>
      </c>
      <c r="B729" s="96" t="s">
        <v>1393</v>
      </c>
      <c r="C729" s="106">
        <v>43533</v>
      </c>
      <c r="D729" s="96" t="s">
        <v>2048</v>
      </c>
      <c r="E729" s="96" t="s">
        <v>2053</v>
      </c>
      <c r="F729" s="97">
        <v>527</v>
      </c>
      <c r="G729" s="98" t="s">
        <v>2046</v>
      </c>
      <c r="H729" s="96" t="s">
        <v>2047</v>
      </c>
      <c r="I729" s="99">
        <v>332.43200000000002</v>
      </c>
      <c r="J729" s="235" t="str">
        <f t="shared" si="11"/>
        <v>Medium Haul</v>
      </c>
    </row>
    <row r="730" spans="1:10" ht="15" thickBot="1" x14ac:dyDescent="0.4">
      <c r="A730" s="96" t="s">
        <v>2043</v>
      </c>
      <c r="B730" s="96" t="s">
        <v>1393</v>
      </c>
      <c r="C730" s="106">
        <v>43535</v>
      </c>
      <c r="D730" s="96" t="s">
        <v>2053</v>
      </c>
      <c r="E730" s="96" t="s">
        <v>2048</v>
      </c>
      <c r="F730" s="97">
        <v>527</v>
      </c>
      <c r="G730" s="98" t="s">
        <v>2046</v>
      </c>
      <c r="H730" s="96" t="s">
        <v>2051</v>
      </c>
      <c r="I730" s="99">
        <v>332.43200000000002</v>
      </c>
      <c r="J730" s="235" t="str">
        <f t="shared" si="11"/>
        <v>Medium Haul</v>
      </c>
    </row>
    <row r="731" spans="1:10" ht="15" thickBot="1" x14ac:dyDescent="0.4">
      <c r="A731" s="96" t="s">
        <v>2043</v>
      </c>
      <c r="B731" s="96" t="s">
        <v>1393</v>
      </c>
      <c r="C731" s="106">
        <v>43592</v>
      </c>
      <c r="D731" s="96" t="s">
        <v>2053</v>
      </c>
      <c r="E731" s="96" t="s">
        <v>2054</v>
      </c>
      <c r="F731" s="97">
        <v>1844</v>
      </c>
      <c r="G731" s="98" t="s">
        <v>2046</v>
      </c>
      <c r="H731" s="96" t="s">
        <v>2055</v>
      </c>
      <c r="I731" s="99">
        <v>712.46699999999998</v>
      </c>
      <c r="J731" s="235" t="str">
        <f t="shared" si="11"/>
        <v>Medium Haul</v>
      </c>
    </row>
    <row r="732" spans="1:10" ht="15" thickBot="1" x14ac:dyDescent="0.4">
      <c r="A732" s="96" t="s">
        <v>2043</v>
      </c>
      <c r="B732" s="96" t="s">
        <v>1393</v>
      </c>
      <c r="C732" s="106">
        <v>43594</v>
      </c>
      <c r="D732" s="96" t="s">
        <v>2057</v>
      </c>
      <c r="E732" s="96" t="s">
        <v>2048</v>
      </c>
      <c r="F732" s="97">
        <v>133</v>
      </c>
      <c r="G732" s="98" t="s">
        <v>2046</v>
      </c>
      <c r="H732" s="96" t="s">
        <v>2047</v>
      </c>
      <c r="I732" s="99">
        <v>84.055999999999997</v>
      </c>
      <c r="J732" s="235" t="str">
        <f t="shared" si="11"/>
        <v>Short Haul</v>
      </c>
    </row>
    <row r="733" spans="1:10" ht="15" thickBot="1" x14ac:dyDescent="0.4">
      <c r="A733" s="96" t="s">
        <v>2043</v>
      </c>
      <c r="B733" s="96" t="s">
        <v>1393</v>
      </c>
      <c r="C733" s="106">
        <v>43467</v>
      </c>
      <c r="D733" s="96" t="s">
        <v>2115</v>
      </c>
      <c r="E733" s="96" t="s">
        <v>2053</v>
      </c>
      <c r="F733" s="97">
        <v>1007</v>
      </c>
      <c r="G733" s="98" t="s">
        <v>2046</v>
      </c>
      <c r="H733" s="96" t="s">
        <v>2047</v>
      </c>
      <c r="I733" s="99">
        <v>388.935</v>
      </c>
      <c r="J733" s="235" t="str">
        <f t="shared" si="11"/>
        <v>Medium Haul</v>
      </c>
    </row>
    <row r="734" spans="1:10" ht="15" thickBot="1" x14ac:dyDescent="0.4">
      <c r="A734" s="96" t="s">
        <v>2043</v>
      </c>
      <c r="B734" s="96" t="s">
        <v>1393</v>
      </c>
      <c r="C734" s="106">
        <v>43481</v>
      </c>
      <c r="D734" s="96" t="s">
        <v>2058</v>
      </c>
      <c r="E734" s="96" t="s">
        <v>2053</v>
      </c>
      <c r="F734" s="97">
        <v>1721</v>
      </c>
      <c r="G734" s="98" t="s">
        <v>2056</v>
      </c>
      <c r="H734" s="96" t="s">
        <v>2047</v>
      </c>
      <c r="I734" s="99">
        <v>664.86599999999999</v>
      </c>
      <c r="J734" s="235" t="str">
        <f t="shared" si="11"/>
        <v>Medium Haul</v>
      </c>
    </row>
    <row r="735" spans="1:10" ht="15" thickBot="1" x14ac:dyDescent="0.4">
      <c r="A735" s="96" t="s">
        <v>2043</v>
      </c>
      <c r="B735" s="96" t="s">
        <v>1393</v>
      </c>
      <c r="C735" s="106">
        <v>43535</v>
      </c>
      <c r="D735" s="96" t="s">
        <v>2165</v>
      </c>
      <c r="E735" s="96" t="s">
        <v>2053</v>
      </c>
      <c r="F735" s="97">
        <v>1436</v>
      </c>
      <c r="G735" s="98" t="s">
        <v>2056</v>
      </c>
      <c r="H735" s="96" t="s">
        <v>2047</v>
      </c>
      <c r="I735" s="99">
        <v>554.95799999999997</v>
      </c>
      <c r="J735" s="235" t="str">
        <f t="shared" si="11"/>
        <v>Medium Haul</v>
      </c>
    </row>
    <row r="736" spans="1:10" ht="15" thickBot="1" x14ac:dyDescent="0.4">
      <c r="A736" s="96" t="s">
        <v>2043</v>
      </c>
      <c r="B736" s="96" t="s">
        <v>1393</v>
      </c>
      <c r="C736" s="106">
        <v>43592</v>
      </c>
      <c r="D736" s="96" t="s">
        <v>2048</v>
      </c>
      <c r="E736" s="96" t="s">
        <v>2053</v>
      </c>
      <c r="F736" s="97">
        <v>527</v>
      </c>
      <c r="G736" s="98" t="s">
        <v>2046</v>
      </c>
      <c r="H736" s="96" t="s">
        <v>2051</v>
      </c>
      <c r="I736" s="99">
        <v>332.43200000000002</v>
      </c>
      <c r="J736" s="235" t="str">
        <f t="shared" si="11"/>
        <v>Medium Haul</v>
      </c>
    </row>
    <row r="737" spans="1:10" ht="15" thickBot="1" x14ac:dyDescent="0.4">
      <c r="A737" s="96" t="s">
        <v>2043</v>
      </c>
      <c r="B737" s="96" t="s">
        <v>1393</v>
      </c>
      <c r="C737" s="106">
        <v>43593</v>
      </c>
      <c r="D737" s="96" t="s">
        <v>2054</v>
      </c>
      <c r="E737" s="96" t="s">
        <v>2057</v>
      </c>
      <c r="F737" s="97">
        <v>2416</v>
      </c>
      <c r="G737" s="98" t="s">
        <v>2056</v>
      </c>
      <c r="H737" s="96" t="s">
        <v>2055</v>
      </c>
      <c r="I737" s="99">
        <v>820.08</v>
      </c>
      <c r="J737" s="235" t="str">
        <f t="shared" si="11"/>
        <v>Long Haul</v>
      </c>
    </row>
    <row r="738" spans="1:10" ht="15" thickBot="1" x14ac:dyDescent="0.4">
      <c r="A738" s="89"/>
      <c r="B738" s="89"/>
      <c r="C738" s="290"/>
      <c r="D738" s="290"/>
      <c r="E738" s="290"/>
      <c r="F738" s="290"/>
      <c r="G738" s="290"/>
      <c r="H738" s="290"/>
      <c r="I738" s="95">
        <v>5442.48</v>
      </c>
      <c r="J738" s="235" t="str">
        <f t="shared" si="11"/>
        <v/>
      </c>
    </row>
    <row r="739" spans="1:10" ht="15" thickBot="1" x14ac:dyDescent="0.4">
      <c r="A739" s="96" t="s">
        <v>2043</v>
      </c>
      <c r="B739" s="96" t="s">
        <v>1393</v>
      </c>
      <c r="C739" s="106">
        <v>43597</v>
      </c>
      <c r="D739" s="96" t="s">
        <v>2073</v>
      </c>
      <c r="E739" s="96" t="s">
        <v>2166</v>
      </c>
      <c r="F739" s="97">
        <v>6698</v>
      </c>
      <c r="G739" s="98" t="s">
        <v>2056</v>
      </c>
      <c r="H739" s="96" t="s">
        <v>2127</v>
      </c>
      <c r="I739" s="99">
        <v>2273.58</v>
      </c>
      <c r="J739" s="235" t="str">
        <f t="shared" si="11"/>
        <v>Long Haul</v>
      </c>
    </row>
    <row r="740" spans="1:10" ht="15" thickBot="1" x14ac:dyDescent="0.4">
      <c r="A740" s="96" t="s">
        <v>2043</v>
      </c>
      <c r="B740" s="96" t="s">
        <v>1393</v>
      </c>
      <c r="C740" s="106">
        <v>43598</v>
      </c>
      <c r="D740" s="96" t="s">
        <v>2166</v>
      </c>
      <c r="E740" s="96" t="s">
        <v>2131</v>
      </c>
      <c r="F740" s="97">
        <v>2212</v>
      </c>
      <c r="G740" s="98" t="s">
        <v>2056</v>
      </c>
      <c r="H740" s="96" t="s">
        <v>2127</v>
      </c>
      <c r="I740" s="99">
        <v>854.49599999999998</v>
      </c>
      <c r="J740" s="235" t="str">
        <f t="shared" si="11"/>
        <v>Medium Haul</v>
      </c>
    </row>
    <row r="741" spans="1:10" ht="15" thickBot="1" x14ac:dyDescent="0.4">
      <c r="A741" s="96" t="s">
        <v>2043</v>
      </c>
      <c r="B741" s="96" t="s">
        <v>1393</v>
      </c>
      <c r="C741" s="106">
        <v>43619</v>
      </c>
      <c r="D741" s="96" t="s">
        <v>2126</v>
      </c>
      <c r="E741" s="96" t="s">
        <v>2166</v>
      </c>
      <c r="F741" s="97">
        <v>2375</v>
      </c>
      <c r="G741" s="98" t="s">
        <v>2056</v>
      </c>
      <c r="H741" s="96" t="s">
        <v>2127</v>
      </c>
      <c r="I741" s="99">
        <v>806.14</v>
      </c>
      <c r="J741" s="235" t="str">
        <f t="shared" si="11"/>
        <v>Long Haul</v>
      </c>
    </row>
    <row r="742" spans="1:10" ht="15" thickBot="1" x14ac:dyDescent="0.4">
      <c r="A742" s="96" t="s">
        <v>2043</v>
      </c>
      <c r="B742" s="96" t="s">
        <v>1393</v>
      </c>
      <c r="C742" s="106">
        <v>43620</v>
      </c>
      <c r="D742" s="96" t="s">
        <v>2166</v>
      </c>
      <c r="E742" s="96" t="s">
        <v>2073</v>
      </c>
      <c r="F742" s="97">
        <v>6698</v>
      </c>
      <c r="G742" s="98" t="s">
        <v>2056</v>
      </c>
      <c r="H742" s="96" t="s">
        <v>2127</v>
      </c>
      <c r="I742" s="99">
        <v>2273.58</v>
      </c>
      <c r="J742" s="235" t="str">
        <f t="shared" si="11"/>
        <v>Long Haul</v>
      </c>
    </row>
    <row r="743" spans="1:10" ht="15" thickBot="1" x14ac:dyDescent="0.4">
      <c r="A743" s="96" t="s">
        <v>2043</v>
      </c>
      <c r="B743" s="96" t="s">
        <v>1393</v>
      </c>
      <c r="C743" s="106">
        <v>43619</v>
      </c>
      <c r="D743" s="96" t="s">
        <v>2131</v>
      </c>
      <c r="E743" s="96" t="s">
        <v>2126</v>
      </c>
      <c r="F743" s="97">
        <v>279</v>
      </c>
      <c r="G743" s="98" t="s">
        <v>2046</v>
      </c>
      <c r="H743" s="96" t="s">
        <v>2127</v>
      </c>
      <c r="I743" s="99">
        <v>176.328</v>
      </c>
      <c r="J743" s="235" t="str">
        <f t="shared" si="11"/>
        <v>Short Haul</v>
      </c>
    </row>
    <row r="744" spans="1:10" ht="15" thickBot="1" x14ac:dyDescent="0.4">
      <c r="A744" s="89"/>
      <c r="B744" s="89"/>
      <c r="C744" s="290"/>
      <c r="D744" s="290"/>
      <c r="E744" s="290"/>
      <c r="F744" s="290"/>
      <c r="G744" s="290"/>
      <c r="H744" s="290"/>
      <c r="I744" s="95">
        <v>6384.1239999999998</v>
      </c>
      <c r="J744" s="235" t="str">
        <f t="shared" si="11"/>
        <v/>
      </c>
    </row>
    <row r="745" spans="1:10" ht="15" thickBot="1" x14ac:dyDescent="0.4">
      <c r="A745" s="96" t="s">
        <v>2043</v>
      </c>
      <c r="B745" s="96" t="s">
        <v>1512</v>
      </c>
      <c r="C745" s="106">
        <v>43525</v>
      </c>
      <c r="D745" s="96" t="s">
        <v>2048</v>
      </c>
      <c r="E745" s="96" t="s">
        <v>2044</v>
      </c>
      <c r="F745" s="97">
        <v>153</v>
      </c>
      <c r="G745" s="98" t="s">
        <v>2046</v>
      </c>
      <c r="H745" s="96" t="s">
        <v>2047</v>
      </c>
      <c r="I745" s="99">
        <v>96.063999999999993</v>
      </c>
      <c r="J745" s="235" t="str">
        <f t="shared" si="11"/>
        <v>Short Haul</v>
      </c>
    </row>
    <row r="746" spans="1:10" ht="15" thickBot="1" x14ac:dyDescent="0.4">
      <c r="A746" s="96" t="s">
        <v>2043</v>
      </c>
      <c r="B746" s="96" t="s">
        <v>1512</v>
      </c>
      <c r="C746" s="106">
        <v>43531</v>
      </c>
      <c r="D746" s="96" t="s">
        <v>2069</v>
      </c>
      <c r="E746" s="96" t="s">
        <v>2091</v>
      </c>
      <c r="F746" s="97">
        <v>2916</v>
      </c>
      <c r="G746" s="98" t="s">
        <v>2056</v>
      </c>
      <c r="H746" s="96" t="s">
        <v>2047</v>
      </c>
      <c r="I746" s="99">
        <v>989.4</v>
      </c>
      <c r="J746" s="235" t="str">
        <f t="shared" si="11"/>
        <v>Long Haul</v>
      </c>
    </row>
    <row r="747" spans="1:10" ht="15" thickBot="1" x14ac:dyDescent="0.4">
      <c r="A747" s="96" t="s">
        <v>2043</v>
      </c>
      <c r="B747" s="96" t="s">
        <v>1512</v>
      </c>
      <c r="C747" s="106">
        <v>43532</v>
      </c>
      <c r="D747" s="96" t="s">
        <v>2091</v>
      </c>
      <c r="E747" s="96" t="s">
        <v>2044</v>
      </c>
      <c r="F747" s="97">
        <v>2073</v>
      </c>
      <c r="G747" s="98" t="s">
        <v>2056</v>
      </c>
      <c r="H747" s="96" t="s">
        <v>2047</v>
      </c>
      <c r="I747" s="99">
        <v>800.70299999999997</v>
      </c>
      <c r="J747" s="235" t="str">
        <f t="shared" si="11"/>
        <v>Medium Haul</v>
      </c>
    </row>
    <row r="748" spans="1:10" ht="15" thickBot="1" x14ac:dyDescent="0.4">
      <c r="A748" s="96" t="s">
        <v>2043</v>
      </c>
      <c r="B748" s="96" t="s">
        <v>1512</v>
      </c>
      <c r="C748" s="106">
        <v>43686</v>
      </c>
      <c r="D748" s="96" t="s">
        <v>2044</v>
      </c>
      <c r="E748" s="96" t="s">
        <v>2045</v>
      </c>
      <c r="F748" s="97">
        <v>280</v>
      </c>
      <c r="G748" s="98" t="s">
        <v>2046</v>
      </c>
      <c r="H748" s="96" t="s">
        <v>2051</v>
      </c>
      <c r="I748" s="99">
        <v>176.328</v>
      </c>
      <c r="J748" s="235" t="str">
        <f t="shared" si="11"/>
        <v>Short Haul</v>
      </c>
    </row>
    <row r="749" spans="1:10" ht="15" thickBot="1" x14ac:dyDescent="0.4">
      <c r="A749" s="96" t="s">
        <v>2043</v>
      </c>
      <c r="B749" s="96" t="s">
        <v>1512</v>
      </c>
      <c r="C749" s="106">
        <v>43692</v>
      </c>
      <c r="D749" s="96" t="s">
        <v>2069</v>
      </c>
      <c r="E749" s="96" t="s">
        <v>2045</v>
      </c>
      <c r="F749" s="97">
        <v>5091</v>
      </c>
      <c r="G749" s="98" t="s">
        <v>2056</v>
      </c>
      <c r="H749" s="96" t="s">
        <v>2051</v>
      </c>
      <c r="I749" s="99">
        <v>1727.88</v>
      </c>
      <c r="J749" s="235" t="str">
        <f t="shared" si="11"/>
        <v>Long Haul</v>
      </c>
    </row>
    <row r="750" spans="1:10" ht="15" thickBot="1" x14ac:dyDescent="0.4">
      <c r="A750" s="96" t="s">
        <v>2043</v>
      </c>
      <c r="B750" s="96" t="s">
        <v>1512</v>
      </c>
      <c r="C750" s="106">
        <v>43525</v>
      </c>
      <c r="D750" s="96" t="s">
        <v>2044</v>
      </c>
      <c r="E750" s="96" t="s">
        <v>2091</v>
      </c>
      <c r="F750" s="97">
        <v>2073</v>
      </c>
      <c r="G750" s="98" t="s">
        <v>2056</v>
      </c>
      <c r="H750" s="96" t="s">
        <v>2047</v>
      </c>
      <c r="I750" s="99">
        <v>800.70299999999997</v>
      </c>
      <c r="J750" s="235" t="str">
        <f t="shared" si="11"/>
        <v>Medium Haul</v>
      </c>
    </row>
    <row r="751" spans="1:10" ht="15" thickBot="1" x14ac:dyDescent="0.4">
      <c r="A751" s="96" t="s">
        <v>2043</v>
      </c>
      <c r="B751" s="96" t="s">
        <v>1512</v>
      </c>
      <c r="C751" s="106">
        <v>43526</v>
      </c>
      <c r="D751" s="96" t="s">
        <v>2053</v>
      </c>
      <c r="E751" s="96" t="s">
        <v>2069</v>
      </c>
      <c r="F751" s="97">
        <v>4241</v>
      </c>
      <c r="G751" s="98" t="s">
        <v>2056</v>
      </c>
      <c r="H751" s="96" t="s">
        <v>2047</v>
      </c>
      <c r="I751" s="99">
        <v>1439.22</v>
      </c>
      <c r="J751" s="235" t="str">
        <f t="shared" si="11"/>
        <v>Long Haul</v>
      </c>
    </row>
    <row r="752" spans="1:10" ht="15" thickBot="1" x14ac:dyDescent="0.4">
      <c r="A752" s="96" t="s">
        <v>2043</v>
      </c>
      <c r="B752" s="96" t="s">
        <v>1512</v>
      </c>
      <c r="C752" s="106">
        <v>43526</v>
      </c>
      <c r="D752" s="96" t="s">
        <v>2044</v>
      </c>
      <c r="E752" s="96" t="s">
        <v>2053</v>
      </c>
      <c r="F752" s="97">
        <v>676</v>
      </c>
      <c r="G752" s="98" t="s">
        <v>2046</v>
      </c>
      <c r="H752" s="96" t="s">
        <v>2047</v>
      </c>
      <c r="I752" s="99">
        <v>261.22500000000002</v>
      </c>
      <c r="J752" s="235" t="str">
        <f t="shared" si="11"/>
        <v>Medium Haul</v>
      </c>
    </row>
    <row r="753" spans="1:10" ht="15" thickBot="1" x14ac:dyDescent="0.4">
      <c r="A753" s="96" t="s">
        <v>2043</v>
      </c>
      <c r="B753" s="96" t="s">
        <v>1512</v>
      </c>
      <c r="C753" s="106">
        <v>43532</v>
      </c>
      <c r="D753" s="96" t="s">
        <v>2044</v>
      </c>
      <c r="E753" s="96" t="s">
        <v>2048</v>
      </c>
      <c r="F753" s="97">
        <v>153</v>
      </c>
      <c r="G753" s="98" t="s">
        <v>2046</v>
      </c>
      <c r="H753" s="96" t="s">
        <v>2047</v>
      </c>
      <c r="I753" s="99">
        <v>96.063999999999993</v>
      </c>
      <c r="J753" s="235" t="str">
        <f t="shared" si="11"/>
        <v>Short Haul</v>
      </c>
    </row>
    <row r="754" spans="1:10" ht="15" thickBot="1" x14ac:dyDescent="0.4">
      <c r="A754" s="96" t="s">
        <v>2043</v>
      </c>
      <c r="B754" s="96" t="s">
        <v>1512</v>
      </c>
      <c r="C754" s="106">
        <v>43686</v>
      </c>
      <c r="D754" s="96" t="s">
        <v>2045</v>
      </c>
      <c r="E754" s="96" t="s">
        <v>2069</v>
      </c>
      <c r="F754" s="97">
        <v>5091</v>
      </c>
      <c r="G754" s="98" t="s">
        <v>2056</v>
      </c>
      <c r="H754" s="96" t="s">
        <v>2051</v>
      </c>
      <c r="I754" s="99">
        <v>1727.88</v>
      </c>
      <c r="J754" s="235" t="str">
        <f t="shared" si="11"/>
        <v>Long Haul</v>
      </c>
    </row>
    <row r="755" spans="1:10" ht="15" thickBot="1" x14ac:dyDescent="0.4">
      <c r="A755" s="96" t="s">
        <v>2043</v>
      </c>
      <c r="B755" s="96" t="s">
        <v>1512</v>
      </c>
      <c r="C755" s="106">
        <v>43693</v>
      </c>
      <c r="D755" s="96" t="s">
        <v>2045</v>
      </c>
      <c r="E755" s="96" t="s">
        <v>2044</v>
      </c>
      <c r="F755" s="97">
        <v>280</v>
      </c>
      <c r="G755" s="98" t="s">
        <v>2046</v>
      </c>
      <c r="H755" s="96" t="s">
        <v>2051</v>
      </c>
      <c r="I755" s="99">
        <v>176.328</v>
      </c>
      <c r="J755" s="235" t="str">
        <f t="shared" si="11"/>
        <v>Short Haul</v>
      </c>
    </row>
    <row r="756" spans="1:10" ht="15" thickBot="1" x14ac:dyDescent="0.4">
      <c r="A756" s="89"/>
      <c r="B756" s="89"/>
      <c r="C756" s="290"/>
      <c r="D756" s="290"/>
      <c r="E756" s="290"/>
      <c r="F756" s="290"/>
      <c r="G756" s="290"/>
      <c r="H756" s="290"/>
      <c r="I756" s="95">
        <v>8291.7950000000001</v>
      </c>
      <c r="J756" s="235" t="str">
        <f t="shared" si="11"/>
        <v/>
      </c>
    </row>
    <row r="757" spans="1:10" ht="15" thickBot="1" x14ac:dyDescent="0.4">
      <c r="A757" s="96" t="s">
        <v>2043</v>
      </c>
      <c r="B757" s="96" t="s">
        <v>1512</v>
      </c>
      <c r="C757" s="106">
        <v>43525</v>
      </c>
      <c r="D757" s="96" t="s">
        <v>2048</v>
      </c>
      <c r="E757" s="96" t="s">
        <v>2044</v>
      </c>
      <c r="F757" s="97">
        <v>153</v>
      </c>
      <c r="G757" s="98" t="s">
        <v>2046</v>
      </c>
      <c r="H757" s="96" t="s">
        <v>2047</v>
      </c>
      <c r="I757" s="99">
        <v>96.063999999999993</v>
      </c>
      <c r="J757" s="235" t="str">
        <f t="shared" si="11"/>
        <v>Short Haul</v>
      </c>
    </row>
    <row r="758" spans="1:10" ht="15" thickBot="1" x14ac:dyDescent="0.4">
      <c r="A758" s="96" t="s">
        <v>2043</v>
      </c>
      <c r="B758" s="96" t="s">
        <v>1512</v>
      </c>
      <c r="C758" s="106">
        <v>43526</v>
      </c>
      <c r="D758" s="96" t="s">
        <v>2053</v>
      </c>
      <c r="E758" s="96" t="s">
        <v>2069</v>
      </c>
      <c r="F758" s="97">
        <v>4241</v>
      </c>
      <c r="G758" s="98" t="s">
        <v>2056</v>
      </c>
      <c r="H758" s="96" t="s">
        <v>2047</v>
      </c>
      <c r="I758" s="99">
        <v>1439.22</v>
      </c>
      <c r="J758" s="235" t="str">
        <f t="shared" si="11"/>
        <v>Long Haul</v>
      </c>
    </row>
    <row r="759" spans="1:10" ht="15" thickBot="1" x14ac:dyDescent="0.4">
      <c r="A759" s="96" t="s">
        <v>2043</v>
      </c>
      <c r="B759" s="96" t="s">
        <v>1512</v>
      </c>
      <c r="C759" s="106">
        <v>43532</v>
      </c>
      <c r="D759" s="96" t="s">
        <v>2044</v>
      </c>
      <c r="E759" s="96" t="s">
        <v>2048</v>
      </c>
      <c r="F759" s="97">
        <v>153</v>
      </c>
      <c r="G759" s="98" t="s">
        <v>2046</v>
      </c>
      <c r="H759" s="96" t="s">
        <v>2047</v>
      </c>
      <c r="I759" s="99">
        <v>96.063999999999993</v>
      </c>
      <c r="J759" s="235" t="str">
        <f t="shared" si="11"/>
        <v>Short Haul</v>
      </c>
    </row>
    <row r="760" spans="1:10" ht="15" thickBot="1" x14ac:dyDescent="0.4">
      <c r="A760" s="96" t="s">
        <v>2043</v>
      </c>
      <c r="B760" s="96" t="s">
        <v>1512</v>
      </c>
      <c r="C760" s="106">
        <v>43532</v>
      </c>
      <c r="D760" s="96" t="s">
        <v>2091</v>
      </c>
      <c r="E760" s="96" t="s">
        <v>2044</v>
      </c>
      <c r="F760" s="97">
        <v>2073</v>
      </c>
      <c r="G760" s="98" t="s">
        <v>2056</v>
      </c>
      <c r="H760" s="96" t="s">
        <v>2047</v>
      </c>
      <c r="I760" s="99">
        <v>800.70299999999997</v>
      </c>
      <c r="J760" s="235" t="str">
        <f t="shared" si="11"/>
        <v>Medium Haul</v>
      </c>
    </row>
    <row r="761" spans="1:10" ht="15" thickBot="1" x14ac:dyDescent="0.4">
      <c r="A761" s="96" t="s">
        <v>2043</v>
      </c>
      <c r="B761" s="96" t="s">
        <v>1512</v>
      </c>
      <c r="C761" s="106">
        <v>43692</v>
      </c>
      <c r="D761" s="96" t="s">
        <v>2069</v>
      </c>
      <c r="E761" s="96" t="s">
        <v>2045</v>
      </c>
      <c r="F761" s="97">
        <v>5091</v>
      </c>
      <c r="G761" s="98" t="s">
        <v>2056</v>
      </c>
      <c r="H761" s="96" t="s">
        <v>2051</v>
      </c>
      <c r="I761" s="99">
        <v>1727.88</v>
      </c>
      <c r="J761" s="235" t="str">
        <f t="shared" si="11"/>
        <v>Long Haul</v>
      </c>
    </row>
    <row r="762" spans="1:10" ht="15" thickBot="1" x14ac:dyDescent="0.4">
      <c r="A762" s="96" t="s">
        <v>2043</v>
      </c>
      <c r="B762" s="96" t="s">
        <v>1512</v>
      </c>
      <c r="C762" s="106">
        <v>43693</v>
      </c>
      <c r="D762" s="96" t="s">
        <v>2045</v>
      </c>
      <c r="E762" s="96" t="s">
        <v>2044</v>
      </c>
      <c r="F762" s="97">
        <v>280</v>
      </c>
      <c r="G762" s="98" t="s">
        <v>2046</v>
      </c>
      <c r="H762" s="96" t="s">
        <v>2051</v>
      </c>
      <c r="I762" s="99">
        <v>176.328</v>
      </c>
      <c r="J762" s="235" t="str">
        <f t="shared" si="11"/>
        <v>Short Haul</v>
      </c>
    </row>
    <row r="763" spans="1:10" ht="15" thickBot="1" x14ac:dyDescent="0.4">
      <c r="A763" s="96" t="s">
        <v>2043</v>
      </c>
      <c r="B763" s="96" t="s">
        <v>1512</v>
      </c>
      <c r="C763" s="106">
        <v>43525</v>
      </c>
      <c r="D763" s="96" t="s">
        <v>2044</v>
      </c>
      <c r="E763" s="96" t="s">
        <v>2091</v>
      </c>
      <c r="F763" s="97">
        <v>2073</v>
      </c>
      <c r="G763" s="98" t="s">
        <v>2056</v>
      </c>
      <c r="H763" s="96" t="s">
        <v>2047</v>
      </c>
      <c r="I763" s="99">
        <v>800.70299999999997</v>
      </c>
      <c r="J763" s="235" t="str">
        <f t="shared" si="11"/>
        <v>Medium Haul</v>
      </c>
    </row>
    <row r="764" spans="1:10" ht="15" thickBot="1" x14ac:dyDescent="0.4">
      <c r="A764" s="96" t="s">
        <v>2043</v>
      </c>
      <c r="B764" s="96" t="s">
        <v>1512</v>
      </c>
      <c r="C764" s="106">
        <v>43526</v>
      </c>
      <c r="D764" s="96" t="s">
        <v>2044</v>
      </c>
      <c r="E764" s="96" t="s">
        <v>2053</v>
      </c>
      <c r="F764" s="97">
        <v>676</v>
      </c>
      <c r="G764" s="98" t="s">
        <v>2046</v>
      </c>
      <c r="H764" s="96" t="s">
        <v>2047</v>
      </c>
      <c r="I764" s="99">
        <v>261.22500000000002</v>
      </c>
      <c r="J764" s="235" t="str">
        <f t="shared" si="11"/>
        <v>Medium Haul</v>
      </c>
    </row>
    <row r="765" spans="1:10" ht="15" thickBot="1" x14ac:dyDescent="0.4">
      <c r="A765" s="96" t="s">
        <v>2043</v>
      </c>
      <c r="B765" s="96" t="s">
        <v>1512</v>
      </c>
      <c r="C765" s="106">
        <v>43531</v>
      </c>
      <c r="D765" s="96" t="s">
        <v>2069</v>
      </c>
      <c r="E765" s="96" t="s">
        <v>2091</v>
      </c>
      <c r="F765" s="97">
        <v>2916</v>
      </c>
      <c r="G765" s="98" t="s">
        <v>2056</v>
      </c>
      <c r="H765" s="96" t="s">
        <v>2047</v>
      </c>
      <c r="I765" s="99">
        <v>989.4</v>
      </c>
      <c r="J765" s="235" t="str">
        <f t="shared" si="11"/>
        <v>Long Haul</v>
      </c>
    </row>
    <row r="766" spans="1:10" ht="15" thickBot="1" x14ac:dyDescent="0.4">
      <c r="A766" s="96" t="s">
        <v>2043</v>
      </c>
      <c r="B766" s="96" t="s">
        <v>1512</v>
      </c>
      <c r="C766" s="106">
        <v>43686</v>
      </c>
      <c r="D766" s="96" t="s">
        <v>2045</v>
      </c>
      <c r="E766" s="96" t="s">
        <v>2069</v>
      </c>
      <c r="F766" s="97">
        <v>5091</v>
      </c>
      <c r="G766" s="98" t="s">
        <v>2056</v>
      </c>
      <c r="H766" s="96" t="s">
        <v>2051</v>
      </c>
      <c r="I766" s="99">
        <v>1727.88</v>
      </c>
      <c r="J766" s="235" t="str">
        <f t="shared" si="11"/>
        <v>Long Haul</v>
      </c>
    </row>
    <row r="767" spans="1:10" ht="15" thickBot="1" x14ac:dyDescent="0.4">
      <c r="A767" s="96" t="s">
        <v>2043</v>
      </c>
      <c r="B767" s="96" t="s">
        <v>1512</v>
      </c>
      <c r="C767" s="106">
        <v>43686</v>
      </c>
      <c r="D767" s="96" t="s">
        <v>2044</v>
      </c>
      <c r="E767" s="96" t="s">
        <v>2045</v>
      </c>
      <c r="F767" s="97">
        <v>280</v>
      </c>
      <c r="G767" s="98" t="s">
        <v>2046</v>
      </c>
      <c r="H767" s="96" t="s">
        <v>2051</v>
      </c>
      <c r="I767" s="99">
        <v>176.328</v>
      </c>
      <c r="J767" s="235" t="str">
        <f t="shared" si="11"/>
        <v>Short Haul</v>
      </c>
    </row>
    <row r="768" spans="1:10" ht="15" thickBot="1" x14ac:dyDescent="0.4">
      <c r="A768" s="89"/>
      <c r="B768" s="89"/>
      <c r="C768" s="290"/>
      <c r="D768" s="290"/>
      <c r="E768" s="290"/>
      <c r="F768" s="290"/>
      <c r="G768" s="290"/>
      <c r="H768" s="290"/>
      <c r="I768" s="95">
        <v>8291.7950000000001</v>
      </c>
      <c r="J768" s="235" t="str">
        <f t="shared" si="11"/>
        <v/>
      </c>
    </row>
    <row r="769" spans="1:10" ht="15" thickBot="1" x14ac:dyDescent="0.4">
      <c r="A769" s="96" t="s">
        <v>2043</v>
      </c>
      <c r="B769" s="96" t="s">
        <v>1536</v>
      </c>
      <c r="C769" s="106">
        <v>43588</v>
      </c>
      <c r="D769" s="96" t="s">
        <v>2053</v>
      </c>
      <c r="E769" s="96" t="s">
        <v>2054</v>
      </c>
      <c r="F769" s="97">
        <v>1844</v>
      </c>
      <c r="G769" s="98" t="s">
        <v>2046</v>
      </c>
      <c r="H769" s="96" t="s">
        <v>2047</v>
      </c>
      <c r="I769" s="99">
        <v>712.46699999999998</v>
      </c>
      <c r="J769" s="235" t="str">
        <f t="shared" si="11"/>
        <v>Medium Haul</v>
      </c>
    </row>
    <row r="770" spans="1:10" ht="15" thickBot="1" x14ac:dyDescent="0.4">
      <c r="A770" s="96" t="s">
        <v>2043</v>
      </c>
      <c r="B770" s="96" t="s">
        <v>1536</v>
      </c>
      <c r="C770" s="106">
        <v>43588</v>
      </c>
      <c r="D770" s="96" t="s">
        <v>2048</v>
      </c>
      <c r="E770" s="96" t="s">
        <v>2053</v>
      </c>
      <c r="F770" s="97">
        <v>527</v>
      </c>
      <c r="G770" s="98" t="s">
        <v>2046</v>
      </c>
      <c r="H770" s="96" t="s">
        <v>2047</v>
      </c>
      <c r="I770" s="99">
        <v>332.43200000000002</v>
      </c>
      <c r="J770" s="235" t="str">
        <f t="shared" si="11"/>
        <v>Medium Haul</v>
      </c>
    </row>
    <row r="771" spans="1:10" ht="15" thickBot="1" x14ac:dyDescent="0.4">
      <c r="A771" s="96" t="s">
        <v>2043</v>
      </c>
      <c r="B771" s="96" t="s">
        <v>1536</v>
      </c>
      <c r="C771" s="106">
        <v>43596</v>
      </c>
      <c r="D771" s="96" t="s">
        <v>2053</v>
      </c>
      <c r="E771" s="96" t="s">
        <v>2048</v>
      </c>
      <c r="F771" s="97">
        <v>527</v>
      </c>
      <c r="G771" s="98" t="s">
        <v>2046</v>
      </c>
      <c r="H771" s="96" t="s">
        <v>2047</v>
      </c>
      <c r="I771" s="99">
        <v>332.43200000000002</v>
      </c>
      <c r="J771" s="235" t="str">
        <f t="shared" si="11"/>
        <v>Medium Haul</v>
      </c>
    </row>
    <row r="772" spans="1:10" ht="15" thickBot="1" x14ac:dyDescent="0.4">
      <c r="A772" s="96" t="s">
        <v>2043</v>
      </c>
      <c r="B772" s="96" t="s">
        <v>1536</v>
      </c>
      <c r="C772" s="106">
        <v>43596</v>
      </c>
      <c r="D772" s="96" t="s">
        <v>2167</v>
      </c>
      <c r="E772" s="96" t="s">
        <v>2053</v>
      </c>
      <c r="F772" s="97">
        <v>1826</v>
      </c>
      <c r="G772" s="98" t="s">
        <v>2056</v>
      </c>
      <c r="H772" s="96" t="s">
        <v>2047</v>
      </c>
      <c r="I772" s="99">
        <v>705.50099999999998</v>
      </c>
      <c r="J772" s="235" t="str">
        <f t="shared" si="11"/>
        <v>Medium Haul</v>
      </c>
    </row>
    <row r="773" spans="1:10" ht="15" thickBot="1" x14ac:dyDescent="0.4">
      <c r="A773" s="89"/>
      <c r="B773" s="89"/>
      <c r="C773" s="290"/>
      <c r="D773" s="290"/>
      <c r="E773" s="290"/>
      <c r="F773" s="290"/>
      <c r="G773" s="290"/>
      <c r="H773" s="290"/>
      <c r="I773" s="95">
        <v>2082.8319999999999</v>
      </c>
      <c r="J773" s="235" t="str">
        <f t="shared" si="11"/>
        <v/>
      </c>
    </row>
    <row r="774" spans="1:10" ht="15" thickBot="1" x14ac:dyDescent="0.4">
      <c r="A774" s="96" t="s">
        <v>2043</v>
      </c>
      <c r="B774" s="96" t="s">
        <v>1325</v>
      </c>
      <c r="C774" s="106">
        <v>43701</v>
      </c>
      <c r="D774" s="96" t="s">
        <v>2053</v>
      </c>
      <c r="E774" s="96" t="s">
        <v>2058</v>
      </c>
      <c r="F774" s="97">
        <v>1721</v>
      </c>
      <c r="G774" s="98" t="s">
        <v>2046</v>
      </c>
      <c r="H774" s="96" t="s">
        <v>2047</v>
      </c>
      <c r="I774" s="99">
        <v>664.86599999999999</v>
      </c>
      <c r="J774" s="235" t="str">
        <f t="shared" si="11"/>
        <v>Medium Haul</v>
      </c>
    </row>
    <row r="775" spans="1:10" ht="15" thickBot="1" x14ac:dyDescent="0.4">
      <c r="A775" s="96" t="s">
        <v>2043</v>
      </c>
      <c r="B775" s="96" t="s">
        <v>1325</v>
      </c>
      <c r="C775" s="106">
        <v>43707</v>
      </c>
      <c r="D775" s="96" t="s">
        <v>2058</v>
      </c>
      <c r="E775" s="96" t="s">
        <v>2057</v>
      </c>
      <c r="F775" s="97">
        <v>2250</v>
      </c>
      <c r="G775" s="98" t="s">
        <v>2056</v>
      </c>
      <c r="H775" s="96" t="s">
        <v>2047</v>
      </c>
      <c r="I775" s="99">
        <v>869.202</v>
      </c>
      <c r="J775" s="235" t="str">
        <f t="shared" si="11"/>
        <v>Medium Haul</v>
      </c>
    </row>
    <row r="776" spans="1:10" ht="15" thickBot="1" x14ac:dyDescent="0.4">
      <c r="A776" s="96" t="s">
        <v>2043</v>
      </c>
      <c r="B776" s="96" t="s">
        <v>1325</v>
      </c>
      <c r="C776" s="106">
        <v>43707</v>
      </c>
      <c r="D776" s="96" t="s">
        <v>2057</v>
      </c>
      <c r="E776" s="96" t="s">
        <v>2048</v>
      </c>
      <c r="F776" s="97">
        <v>133</v>
      </c>
      <c r="G776" s="98" t="s">
        <v>2046</v>
      </c>
      <c r="H776" s="96" t="s">
        <v>2047</v>
      </c>
      <c r="I776" s="99">
        <v>84.055999999999997</v>
      </c>
      <c r="J776" s="235" t="str">
        <f t="shared" ref="J776:J839" si="12">IF(ISBLANK(F776),"",IF(F776&gt;$O$9,$N$9,IF(F776&gt;$O$8, $N$8,$N$7)))</f>
        <v>Short Haul</v>
      </c>
    </row>
    <row r="777" spans="1:10" ht="15" thickBot="1" x14ac:dyDescent="0.4">
      <c r="A777" s="96" t="s">
        <v>2043</v>
      </c>
      <c r="B777" s="96" t="s">
        <v>1325</v>
      </c>
      <c r="C777" s="106">
        <v>43701</v>
      </c>
      <c r="D777" s="96" t="s">
        <v>2048</v>
      </c>
      <c r="E777" s="96" t="s">
        <v>2053</v>
      </c>
      <c r="F777" s="97">
        <v>527</v>
      </c>
      <c r="G777" s="98" t="s">
        <v>2046</v>
      </c>
      <c r="H777" s="96" t="s">
        <v>2047</v>
      </c>
      <c r="I777" s="99">
        <v>332.43200000000002</v>
      </c>
      <c r="J777" s="235" t="str">
        <f t="shared" si="12"/>
        <v>Medium Haul</v>
      </c>
    </row>
    <row r="778" spans="1:10" ht="15" thickBot="1" x14ac:dyDescent="0.4">
      <c r="A778" s="89"/>
      <c r="B778" s="89"/>
      <c r="C778" s="290"/>
      <c r="D778" s="290"/>
      <c r="E778" s="290"/>
      <c r="F778" s="290"/>
      <c r="G778" s="290"/>
      <c r="H778" s="290"/>
      <c r="I778" s="95">
        <v>1950.556</v>
      </c>
      <c r="J778" s="235" t="str">
        <f t="shared" si="12"/>
        <v/>
      </c>
    </row>
    <row r="779" spans="1:10" ht="15" thickBot="1" x14ac:dyDescent="0.4">
      <c r="A779" s="96" t="s">
        <v>2043</v>
      </c>
      <c r="B779" s="96" t="s">
        <v>2168</v>
      </c>
      <c r="C779" s="106">
        <v>43686</v>
      </c>
      <c r="D779" s="96" t="s">
        <v>2050</v>
      </c>
      <c r="E779" s="96" t="s">
        <v>2048</v>
      </c>
      <c r="F779" s="97">
        <v>300</v>
      </c>
      <c r="G779" s="98" t="s">
        <v>2046</v>
      </c>
      <c r="H779" s="96" t="s">
        <v>2051</v>
      </c>
      <c r="I779" s="99">
        <v>188.96799999999999</v>
      </c>
      <c r="J779" s="235" t="str">
        <f t="shared" si="12"/>
        <v>Short Haul</v>
      </c>
    </row>
    <row r="780" spans="1:10" ht="15" thickBot="1" x14ac:dyDescent="0.4">
      <c r="A780" s="96" t="s">
        <v>2043</v>
      </c>
      <c r="B780" s="96" t="s">
        <v>2168</v>
      </c>
      <c r="C780" s="106">
        <v>43679</v>
      </c>
      <c r="D780" s="96" t="s">
        <v>2050</v>
      </c>
      <c r="E780" s="96" t="s">
        <v>2054</v>
      </c>
      <c r="F780" s="97">
        <v>2076</v>
      </c>
      <c r="G780" s="98" t="s">
        <v>2046</v>
      </c>
      <c r="H780" s="96" t="s">
        <v>2051</v>
      </c>
      <c r="I780" s="99">
        <v>802.25099999999998</v>
      </c>
      <c r="J780" s="235" t="str">
        <f t="shared" si="12"/>
        <v>Medium Haul</v>
      </c>
    </row>
    <row r="781" spans="1:10" ht="15" thickBot="1" x14ac:dyDescent="0.4">
      <c r="A781" s="96" t="s">
        <v>2043</v>
      </c>
      <c r="B781" s="96" t="s">
        <v>2168</v>
      </c>
      <c r="C781" s="106">
        <v>43679</v>
      </c>
      <c r="D781" s="96" t="s">
        <v>2048</v>
      </c>
      <c r="E781" s="96" t="s">
        <v>2050</v>
      </c>
      <c r="F781" s="97">
        <v>300</v>
      </c>
      <c r="G781" s="98" t="s">
        <v>2046</v>
      </c>
      <c r="H781" s="96" t="s">
        <v>2051</v>
      </c>
      <c r="I781" s="99">
        <v>188.96799999999999</v>
      </c>
      <c r="J781" s="235" t="str">
        <f t="shared" si="12"/>
        <v>Short Haul</v>
      </c>
    </row>
    <row r="782" spans="1:10" ht="15" thickBot="1" x14ac:dyDescent="0.4">
      <c r="A782" s="96" t="s">
        <v>2043</v>
      </c>
      <c r="B782" s="96" t="s">
        <v>2168</v>
      </c>
      <c r="C782" s="106">
        <v>43686</v>
      </c>
      <c r="D782" s="96" t="s">
        <v>2054</v>
      </c>
      <c r="E782" s="96" t="s">
        <v>2050</v>
      </c>
      <c r="F782" s="97">
        <v>2076</v>
      </c>
      <c r="G782" s="98" t="s">
        <v>2056</v>
      </c>
      <c r="H782" s="96" t="s">
        <v>2051</v>
      </c>
      <c r="I782" s="99">
        <v>802.25099999999998</v>
      </c>
      <c r="J782" s="235" t="str">
        <f t="shared" si="12"/>
        <v>Medium Haul</v>
      </c>
    </row>
    <row r="783" spans="1:10" ht="15" thickBot="1" x14ac:dyDescent="0.4">
      <c r="A783" s="89"/>
      <c r="B783" s="89"/>
      <c r="C783" s="290"/>
      <c r="D783" s="290"/>
      <c r="E783" s="290"/>
      <c r="F783" s="290"/>
      <c r="G783" s="290"/>
      <c r="H783" s="290"/>
      <c r="I783" s="95">
        <v>1982.4380000000001</v>
      </c>
      <c r="J783" s="235" t="str">
        <f t="shared" si="12"/>
        <v/>
      </c>
    </row>
    <row r="784" spans="1:10" ht="15" thickBot="1" x14ac:dyDescent="0.4">
      <c r="A784" s="96" t="s">
        <v>2043</v>
      </c>
      <c r="B784" s="96" t="s">
        <v>1536</v>
      </c>
      <c r="C784" s="106">
        <v>43670</v>
      </c>
      <c r="D784" s="96" t="s">
        <v>2053</v>
      </c>
      <c r="E784" s="96" t="s">
        <v>2072</v>
      </c>
      <c r="F784" s="97">
        <v>108</v>
      </c>
      <c r="G784" s="98" t="s">
        <v>2046</v>
      </c>
      <c r="H784" s="96" t="s">
        <v>2047</v>
      </c>
      <c r="I784" s="99">
        <v>68.256</v>
      </c>
      <c r="J784" s="235" t="str">
        <f t="shared" si="12"/>
        <v>Short Haul</v>
      </c>
    </row>
    <row r="785" spans="1:10" ht="15" thickBot="1" x14ac:dyDescent="0.4">
      <c r="A785" s="96" t="s">
        <v>2043</v>
      </c>
      <c r="B785" s="96" t="s">
        <v>1536</v>
      </c>
      <c r="C785" s="106">
        <v>43670</v>
      </c>
      <c r="D785" s="96" t="s">
        <v>2048</v>
      </c>
      <c r="E785" s="96" t="s">
        <v>2053</v>
      </c>
      <c r="F785" s="97">
        <v>527</v>
      </c>
      <c r="G785" s="98" t="s">
        <v>2046</v>
      </c>
      <c r="H785" s="96" t="s">
        <v>2047</v>
      </c>
      <c r="I785" s="99">
        <v>332.43200000000002</v>
      </c>
      <c r="J785" s="235" t="str">
        <f t="shared" si="12"/>
        <v>Medium Haul</v>
      </c>
    </row>
    <row r="786" spans="1:10" ht="15" thickBot="1" x14ac:dyDescent="0.4">
      <c r="A786" s="96" t="s">
        <v>2043</v>
      </c>
      <c r="B786" s="96" t="s">
        <v>1536</v>
      </c>
      <c r="C786" s="106">
        <v>43679</v>
      </c>
      <c r="D786" s="96" t="s">
        <v>2053</v>
      </c>
      <c r="E786" s="96" t="s">
        <v>2048</v>
      </c>
      <c r="F786" s="97">
        <v>527</v>
      </c>
      <c r="G786" s="98" t="s">
        <v>2046</v>
      </c>
      <c r="H786" s="96" t="s">
        <v>2047</v>
      </c>
      <c r="I786" s="99">
        <v>332.43200000000002</v>
      </c>
      <c r="J786" s="235" t="str">
        <f t="shared" si="12"/>
        <v>Medium Haul</v>
      </c>
    </row>
    <row r="787" spans="1:10" ht="15" thickBot="1" x14ac:dyDescent="0.4">
      <c r="A787" s="96" t="s">
        <v>2043</v>
      </c>
      <c r="B787" s="96" t="s">
        <v>1536</v>
      </c>
      <c r="C787" s="106">
        <v>43679</v>
      </c>
      <c r="D787" s="96" t="s">
        <v>2072</v>
      </c>
      <c r="E787" s="96" t="s">
        <v>2053</v>
      </c>
      <c r="F787" s="97">
        <v>108</v>
      </c>
      <c r="G787" s="98" t="s">
        <v>2046</v>
      </c>
      <c r="H787" s="96" t="s">
        <v>2047</v>
      </c>
      <c r="I787" s="99">
        <v>68.256</v>
      </c>
      <c r="J787" s="235" t="str">
        <f t="shared" si="12"/>
        <v>Short Haul</v>
      </c>
    </row>
    <row r="788" spans="1:10" ht="15" thickBot="1" x14ac:dyDescent="0.4">
      <c r="A788" s="96" t="s">
        <v>2043</v>
      </c>
      <c r="B788" s="96" t="s">
        <v>1536</v>
      </c>
      <c r="C788" s="106">
        <v>43705</v>
      </c>
      <c r="D788" s="96" t="s">
        <v>2044</v>
      </c>
      <c r="E788" s="96" t="s">
        <v>2169</v>
      </c>
      <c r="F788" s="97">
        <v>587</v>
      </c>
      <c r="G788" s="98" t="s">
        <v>2046</v>
      </c>
      <c r="H788" s="96" t="s">
        <v>2047</v>
      </c>
      <c r="I788" s="99">
        <v>370.35199999999998</v>
      </c>
      <c r="J788" s="235" t="str">
        <f t="shared" si="12"/>
        <v>Medium Haul</v>
      </c>
    </row>
    <row r="789" spans="1:10" ht="15" thickBot="1" x14ac:dyDescent="0.4">
      <c r="A789" s="96" t="s">
        <v>2043</v>
      </c>
      <c r="B789" s="96" t="s">
        <v>1536</v>
      </c>
      <c r="C789" s="106">
        <v>43705</v>
      </c>
      <c r="D789" s="96" t="s">
        <v>2048</v>
      </c>
      <c r="E789" s="96" t="s">
        <v>2044</v>
      </c>
      <c r="F789" s="97">
        <v>153</v>
      </c>
      <c r="G789" s="98" t="s">
        <v>2046</v>
      </c>
      <c r="H789" s="96" t="s">
        <v>2047</v>
      </c>
      <c r="I789" s="99">
        <v>96.063999999999993</v>
      </c>
      <c r="J789" s="235" t="str">
        <f t="shared" si="12"/>
        <v>Short Haul</v>
      </c>
    </row>
    <row r="790" spans="1:10" ht="15" thickBot="1" x14ac:dyDescent="0.4">
      <c r="A790" s="89"/>
      <c r="B790" s="89"/>
      <c r="C790" s="290"/>
      <c r="D790" s="290"/>
      <c r="E790" s="290"/>
      <c r="F790" s="290"/>
      <c r="G790" s="290"/>
      <c r="H790" s="290"/>
      <c r="I790" s="95">
        <v>1267.7919999999999</v>
      </c>
      <c r="J790" s="235" t="str">
        <f t="shared" si="12"/>
        <v/>
      </c>
    </row>
    <row r="791" spans="1:10" ht="15" thickBot="1" x14ac:dyDescent="0.4">
      <c r="A791" s="96" t="s">
        <v>2043</v>
      </c>
      <c r="B791" s="96" t="s">
        <v>1512</v>
      </c>
      <c r="C791" s="106">
        <v>43585</v>
      </c>
      <c r="D791" s="96" t="s">
        <v>2050</v>
      </c>
      <c r="E791" s="96" t="s">
        <v>2163</v>
      </c>
      <c r="F791" s="97">
        <v>986</v>
      </c>
      <c r="G791" s="98" t="s">
        <v>2046</v>
      </c>
      <c r="H791" s="96" t="s">
        <v>2051</v>
      </c>
      <c r="I791" s="99">
        <v>381.19499999999999</v>
      </c>
      <c r="J791" s="235" t="str">
        <f t="shared" si="12"/>
        <v>Medium Haul</v>
      </c>
    </row>
    <row r="792" spans="1:10" ht="15" thickBot="1" x14ac:dyDescent="0.4">
      <c r="A792" s="96" t="s">
        <v>2043</v>
      </c>
      <c r="B792" s="96" t="s">
        <v>1512</v>
      </c>
      <c r="C792" s="106">
        <v>43585</v>
      </c>
      <c r="D792" s="96" t="s">
        <v>2048</v>
      </c>
      <c r="E792" s="96" t="s">
        <v>2050</v>
      </c>
      <c r="F792" s="97">
        <v>300</v>
      </c>
      <c r="G792" s="98" t="s">
        <v>2046</v>
      </c>
      <c r="H792" s="96" t="s">
        <v>2051</v>
      </c>
      <c r="I792" s="99">
        <v>188.96799999999999</v>
      </c>
      <c r="J792" s="235" t="str">
        <f t="shared" si="12"/>
        <v>Short Haul</v>
      </c>
    </row>
    <row r="793" spans="1:10" ht="15" thickBot="1" x14ac:dyDescent="0.4">
      <c r="A793" s="96" t="s">
        <v>2043</v>
      </c>
      <c r="B793" s="96" t="s">
        <v>1512</v>
      </c>
      <c r="C793" s="106">
        <v>43569</v>
      </c>
      <c r="D793" s="96" t="s">
        <v>2163</v>
      </c>
      <c r="E793" s="96" t="s">
        <v>2044</v>
      </c>
      <c r="F793" s="97">
        <v>1301</v>
      </c>
      <c r="G793" s="98" t="s">
        <v>2056</v>
      </c>
      <c r="H793" s="96" t="s">
        <v>2170</v>
      </c>
      <c r="I793" s="99">
        <v>502.71300000000002</v>
      </c>
      <c r="J793" s="235" t="str">
        <f t="shared" si="12"/>
        <v>Medium Haul</v>
      </c>
    </row>
    <row r="794" spans="1:10" ht="15" thickBot="1" x14ac:dyDescent="0.4">
      <c r="A794" s="96" t="s">
        <v>2043</v>
      </c>
      <c r="B794" s="96" t="s">
        <v>1512</v>
      </c>
      <c r="C794" s="106">
        <v>43569</v>
      </c>
      <c r="D794" s="96" t="s">
        <v>2044</v>
      </c>
      <c r="E794" s="96" t="s">
        <v>2048</v>
      </c>
      <c r="F794" s="97">
        <v>153</v>
      </c>
      <c r="G794" s="98" t="s">
        <v>2046</v>
      </c>
      <c r="H794" s="96" t="s">
        <v>2047</v>
      </c>
      <c r="I794" s="99">
        <v>96.063999999999993</v>
      </c>
      <c r="J794" s="235" t="str">
        <f t="shared" si="12"/>
        <v>Short Haul</v>
      </c>
    </row>
    <row r="795" spans="1:10" ht="15" thickBot="1" x14ac:dyDescent="0.4">
      <c r="A795" s="96" t="s">
        <v>2043</v>
      </c>
      <c r="B795" s="96" t="s">
        <v>1512</v>
      </c>
      <c r="C795" s="106">
        <v>43584</v>
      </c>
      <c r="D795" s="96" t="s">
        <v>2057</v>
      </c>
      <c r="E795" s="96" t="s">
        <v>2048</v>
      </c>
      <c r="F795" s="97">
        <v>133</v>
      </c>
      <c r="G795" s="98" t="s">
        <v>2046</v>
      </c>
      <c r="H795" s="96" t="s">
        <v>2047</v>
      </c>
      <c r="I795" s="99">
        <v>84.055999999999997</v>
      </c>
      <c r="J795" s="235" t="str">
        <f t="shared" si="12"/>
        <v>Short Haul</v>
      </c>
    </row>
    <row r="796" spans="1:10" ht="15" thickBot="1" x14ac:dyDescent="0.4">
      <c r="A796" s="96" t="s">
        <v>2043</v>
      </c>
      <c r="B796" s="96" t="s">
        <v>1512</v>
      </c>
      <c r="C796" s="106">
        <v>43770</v>
      </c>
      <c r="D796" s="96" t="s">
        <v>2171</v>
      </c>
      <c r="E796" s="96" t="s">
        <v>2172</v>
      </c>
      <c r="F796" s="97">
        <v>735</v>
      </c>
      <c r="G796" s="98" t="s">
        <v>2046</v>
      </c>
      <c r="H796" s="96" t="s">
        <v>2047</v>
      </c>
      <c r="I796" s="100"/>
      <c r="J796" s="235" t="str">
        <f t="shared" si="12"/>
        <v>Medium Haul</v>
      </c>
    </row>
    <row r="797" spans="1:10" ht="15" thickBot="1" x14ac:dyDescent="0.4">
      <c r="A797" s="89"/>
      <c r="B797" s="89"/>
      <c r="C797" s="290"/>
      <c r="D797" s="290"/>
      <c r="E797" s="290"/>
      <c r="F797" s="290"/>
      <c r="G797" s="290"/>
      <c r="H797" s="290"/>
      <c r="I797" s="95">
        <v>1252.9960000000001</v>
      </c>
      <c r="J797" s="235" t="str">
        <f t="shared" si="12"/>
        <v/>
      </c>
    </row>
    <row r="798" spans="1:10" ht="15" thickBot="1" x14ac:dyDescent="0.4">
      <c r="A798" s="96" t="s">
        <v>2043</v>
      </c>
      <c r="B798" s="96" t="s">
        <v>1393</v>
      </c>
      <c r="C798" s="106">
        <v>43637</v>
      </c>
      <c r="D798" s="96" t="s">
        <v>2044</v>
      </c>
      <c r="E798" s="96" t="s">
        <v>2173</v>
      </c>
      <c r="F798" s="97">
        <v>237</v>
      </c>
      <c r="G798" s="98" t="s">
        <v>2046</v>
      </c>
      <c r="H798" s="96" t="s">
        <v>2047</v>
      </c>
      <c r="I798" s="99">
        <v>149.15199999999999</v>
      </c>
      <c r="J798" s="235" t="str">
        <f t="shared" si="12"/>
        <v>Short Haul</v>
      </c>
    </row>
    <row r="799" spans="1:10" ht="15" thickBot="1" x14ac:dyDescent="0.4">
      <c r="A799" s="96" t="s">
        <v>2043</v>
      </c>
      <c r="B799" s="96" t="s">
        <v>1393</v>
      </c>
      <c r="C799" s="106">
        <v>43642</v>
      </c>
      <c r="D799" s="96" t="s">
        <v>2173</v>
      </c>
      <c r="E799" s="96" t="s">
        <v>2044</v>
      </c>
      <c r="F799" s="97">
        <v>237</v>
      </c>
      <c r="G799" s="98" t="s">
        <v>2046</v>
      </c>
      <c r="H799" s="96" t="s">
        <v>2047</v>
      </c>
      <c r="I799" s="99">
        <v>149.15199999999999</v>
      </c>
      <c r="J799" s="235" t="str">
        <f t="shared" si="12"/>
        <v>Short Haul</v>
      </c>
    </row>
    <row r="800" spans="1:10" ht="15" thickBot="1" x14ac:dyDescent="0.4">
      <c r="A800" s="96" t="s">
        <v>2043</v>
      </c>
      <c r="B800" s="96" t="s">
        <v>1393</v>
      </c>
      <c r="C800" s="106">
        <v>43740</v>
      </c>
      <c r="D800" s="96" t="s">
        <v>2053</v>
      </c>
      <c r="E800" s="96" t="s">
        <v>2062</v>
      </c>
      <c r="F800" s="97">
        <v>593</v>
      </c>
      <c r="G800" s="98" t="s">
        <v>2056</v>
      </c>
      <c r="H800" s="96" t="s">
        <v>2047</v>
      </c>
      <c r="I800" s="99">
        <v>374.14400000000001</v>
      </c>
      <c r="J800" s="235" t="str">
        <f t="shared" si="12"/>
        <v>Medium Haul</v>
      </c>
    </row>
    <row r="801" spans="1:10" ht="15" thickBot="1" x14ac:dyDescent="0.4">
      <c r="A801" s="96" t="s">
        <v>2043</v>
      </c>
      <c r="B801" s="96" t="s">
        <v>1393</v>
      </c>
      <c r="C801" s="106">
        <v>43741</v>
      </c>
      <c r="D801" s="96" t="s">
        <v>2062</v>
      </c>
      <c r="E801" s="96" t="s">
        <v>2048</v>
      </c>
      <c r="F801" s="97">
        <v>72</v>
      </c>
      <c r="G801" s="98" t="s">
        <v>2046</v>
      </c>
      <c r="H801" s="96" t="s">
        <v>2047</v>
      </c>
      <c r="I801" s="99">
        <v>45.503999999999998</v>
      </c>
      <c r="J801" s="235" t="str">
        <f t="shared" si="12"/>
        <v>Short Haul</v>
      </c>
    </row>
    <row r="802" spans="1:10" ht="15" thickBot="1" x14ac:dyDescent="0.4">
      <c r="A802" s="96" t="s">
        <v>2043</v>
      </c>
      <c r="B802" s="96" t="s">
        <v>1393</v>
      </c>
      <c r="C802" s="106">
        <v>43636</v>
      </c>
      <c r="D802" s="96" t="s">
        <v>2044</v>
      </c>
      <c r="E802" s="96" t="s">
        <v>2173</v>
      </c>
      <c r="F802" s="97">
        <v>237</v>
      </c>
      <c r="G802" s="98" t="s">
        <v>2046</v>
      </c>
      <c r="H802" s="96" t="s">
        <v>2047</v>
      </c>
      <c r="I802" s="99">
        <v>149.15199999999999</v>
      </c>
      <c r="J802" s="235" t="str">
        <f t="shared" si="12"/>
        <v>Short Haul</v>
      </c>
    </row>
    <row r="803" spans="1:10" ht="15" thickBot="1" x14ac:dyDescent="0.4">
      <c r="A803" s="96" t="s">
        <v>2043</v>
      </c>
      <c r="B803" s="96" t="s">
        <v>1393</v>
      </c>
      <c r="C803" s="106">
        <v>43636</v>
      </c>
      <c r="D803" s="96" t="s">
        <v>2048</v>
      </c>
      <c r="E803" s="96" t="s">
        <v>2044</v>
      </c>
      <c r="F803" s="97">
        <v>153</v>
      </c>
      <c r="G803" s="98" t="s">
        <v>2046</v>
      </c>
      <c r="H803" s="96" t="s">
        <v>2047</v>
      </c>
      <c r="I803" s="99">
        <v>96.063999999999993</v>
      </c>
      <c r="J803" s="235" t="str">
        <f t="shared" si="12"/>
        <v>Short Haul</v>
      </c>
    </row>
    <row r="804" spans="1:10" ht="15" thickBot="1" x14ac:dyDescent="0.4">
      <c r="A804" s="96" t="s">
        <v>2043</v>
      </c>
      <c r="B804" s="96" t="s">
        <v>1393</v>
      </c>
      <c r="C804" s="106">
        <v>43637</v>
      </c>
      <c r="D804" s="96" t="s">
        <v>2048</v>
      </c>
      <c r="E804" s="96" t="s">
        <v>2044</v>
      </c>
      <c r="F804" s="97">
        <v>153</v>
      </c>
      <c r="G804" s="98" t="s">
        <v>2046</v>
      </c>
      <c r="H804" s="96" t="s">
        <v>2047</v>
      </c>
      <c r="I804" s="99">
        <v>96.063999999999993</v>
      </c>
      <c r="J804" s="235" t="str">
        <f t="shared" si="12"/>
        <v>Short Haul</v>
      </c>
    </row>
    <row r="805" spans="1:10" ht="15" thickBot="1" x14ac:dyDescent="0.4">
      <c r="A805" s="96" t="s">
        <v>2043</v>
      </c>
      <c r="B805" s="96" t="s">
        <v>1393</v>
      </c>
      <c r="C805" s="106">
        <v>43642</v>
      </c>
      <c r="D805" s="96" t="s">
        <v>2044</v>
      </c>
      <c r="E805" s="96" t="s">
        <v>2048</v>
      </c>
      <c r="F805" s="97">
        <v>153</v>
      </c>
      <c r="G805" s="98" t="s">
        <v>2046</v>
      </c>
      <c r="H805" s="96" t="s">
        <v>2047</v>
      </c>
      <c r="I805" s="99">
        <v>96.063999999999993</v>
      </c>
      <c r="J805" s="235" t="str">
        <f t="shared" si="12"/>
        <v>Short Haul</v>
      </c>
    </row>
    <row r="806" spans="1:10" ht="15" thickBot="1" x14ac:dyDescent="0.4">
      <c r="A806" s="96" t="s">
        <v>2043</v>
      </c>
      <c r="B806" s="96" t="s">
        <v>1393</v>
      </c>
      <c r="C806" s="106">
        <v>43693</v>
      </c>
      <c r="D806" s="96" t="s">
        <v>2048</v>
      </c>
      <c r="E806" s="96" t="s">
        <v>2053</v>
      </c>
      <c r="F806" s="97">
        <v>527</v>
      </c>
      <c r="G806" s="98" t="s">
        <v>2046</v>
      </c>
      <c r="H806" s="96" t="s">
        <v>2047</v>
      </c>
      <c r="I806" s="99">
        <v>332.43200000000002</v>
      </c>
      <c r="J806" s="235" t="str">
        <f t="shared" si="12"/>
        <v>Medium Haul</v>
      </c>
    </row>
    <row r="807" spans="1:10" ht="15" thickBot="1" x14ac:dyDescent="0.4">
      <c r="A807" s="96" t="s">
        <v>2043</v>
      </c>
      <c r="B807" s="96" t="s">
        <v>1393</v>
      </c>
      <c r="C807" s="106">
        <v>43695</v>
      </c>
      <c r="D807" s="96" t="s">
        <v>2053</v>
      </c>
      <c r="E807" s="96" t="s">
        <v>2048</v>
      </c>
      <c r="F807" s="97">
        <v>527</v>
      </c>
      <c r="G807" s="98" t="s">
        <v>2046</v>
      </c>
      <c r="H807" s="96" t="s">
        <v>2047</v>
      </c>
      <c r="I807" s="99">
        <v>332.43200000000002</v>
      </c>
      <c r="J807" s="235" t="str">
        <f t="shared" si="12"/>
        <v>Medium Haul</v>
      </c>
    </row>
    <row r="808" spans="1:10" ht="15" thickBot="1" x14ac:dyDescent="0.4">
      <c r="A808" s="96" t="s">
        <v>2043</v>
      </c>
      <c r="B808" s="96" t="s">
        <v>1393</v>
      </c>
      <c r="C808" s="106">
        <v>43738</v>
      </c>
      <c r="D808" s="96" t="s">
        <v>2048</v>
      </c>
      <c r="E808" s="96" t="s">
        <v>2053</v>
      </c>
      <c r="F808" s="97">
        <v>527</v>
      </c>
      <c r="G808" s="98" t="s">
        <v>2046</v>
      </c>
      <c r="H808" s="96" t="s">
        <v>2047</v>
      </c>
      <c r="I808" s="99">
        <v>332.43200000000002</v>
      </c>
      <c r="J808" s="235" t="str">
        <f t="shared" si="12"/>
        <v>Medium Haul</v>
      </c>
    </row>
    <row r="809" spans="1:10" ht="15" thickBot="1" x14ac:dyDescent="0.4">
      <c r="A809" s="96" t="s">
        <v>2043</v>
      </c>
      <c r="B809" s="96" t="s">
        <v>1393</v>
      </c>
      <c r="C809" s="106">
        <v>43742</v>
      </c>
      <c r="D809" s="96" t="s">
        <v>2062</v>
      </c>
      <c r="E809" s="96" t="s">
        <v>2048</v>
      </c>
      <c r="F809" s="97">
        <v>72</v>
      </c>
      <c r="G809" s="98" t="s">
        <v>2046</v>
      </c>
      <c r="H809" s="96" t="s">
        <v>2047</v>
      </c>
      <c r="I809" s="99">
        <v>45.503999999999998</v>
      </c>
      <c r="J809" s="235" t="str">
        <f t="shared" si="12"/>
        <v>Short Haul</v>
      </c>
    </row>
    <row r="810" spans="1:10" ht="15" thickBot="1" x14ac:dyDescent="0.4">
      <c r="A810" s="89"/>
      <c r="B810" s="89"/>
      <c r="C810" s="290"/>
      <c r="D810" s="290"/>
      <c r="E810" s="290"/>
      <c r="F810" s="290"/>
      <c r="G810" s="290"/>
      <c r="H810" s="290"/>
      <c r="I810" s="95">
        <v>2198.096</v>
      </c>
      <c r="J810" s="235" t="str">
        <f t="shared" si="12"/>
        <v/>
      </c>
    </row>
    <row r="811" spans="1:10" ht="15" thickBot="1" x14ac:dyDescent="0.4">
      <c r="A811" s="96" t="s">
        <v>2043</v>
      </c>
      <c r="B811" s="96" t="s">
        <v>1393</v>
      </c>
      <c r="C811" s="106">
        <v>43615</v>
      </c>
      <c r="D811" s="96" t="s">
        <v>2054</v>
      </c>
      <c r="E811" s="96" t="s">
        <v>2050</v>
      </c>
      <c r="F811" s="97">
        <v>2076</v>
      </c>
      <c r="G811" s="98" t="s">
        <v>2056</v>
      </c>
      <c r="H811" s="96" t="s">
        <v>2051</v>
      </c>
      <c r="I811" s="99">
        <v>802.25099999999998</v>
      </c>
      <c r="J811" s="235" t="str">
        <f t="shared" si="12"/>
        <v>Medium Haul</v>
      </c>
    </row>
    <row r="812" spans="1:10" ht="15" thickBot="1" x14ac:dyDescent="0.4">
      <c r="A812" s="96" t="s">
        <v>2043</v>
      </c>
      <c r="B812" s="96" t="s">
        <v>1393</v>
      </c>
      <c r="C812" s="106">
        <v>43616</v>
      </c>
      <c r="D812" s="96" t="s">
        <v>2050</v>
      </c>
      <c r="E812" s="96" t="s">
        <v>2054</v>
      </c>
      <c r="F812" s="97">
        <v>2076</v>
      </c>
      <c r="G812" s="98" t="s">
        <v>2046</v>
      </c>
      <c r="H812" s="96" t="s">
        <v>2051</v>
      </c>
      <c r="I812" s="99">
        <v>802.25099999999998</v>
      </c>
      <c r="J812" s="235" t="str">
        <f t="shared" si="12"/>
        <v>Medium Haul</v>
      </c>
    </row>
    <row r="813" spans="1:10" ht="15" thickBot="1" x14ac:dyDescent="0.4">
      <c r="A813" s="96" t="s">
        <v>2043</v>
      </c>
      <c r="B813" s="96" t="s">
        <v>1393</v>
      </c>
      <c r="C813" s="106">
        <v>43615</v>
      </c>
      <c r="D813" s="96" t="s">
        <v>2050</v>
      </c>
      <c r="E813" s="96" t="s">
        <v>2048</v>
      </c>
      <c r="F813" s="97">
        <v>300</v>
      </c>
      <c r="G813" s="98" t="s">
        <v>2046</v>
      </c>
      <c r="H813" s="96" t="s">
        <v>2051</v>
      </c>
      <c r="I813" s="99">
        <v>188.96799999999999</v>
      </c>
      <c r="J813" s="235" t="str">
        <f t="shared" si="12"/>
        <v>Short Haul</v>
      </c>
    </row>
    <row r="814" spans="1:10" ht="15" thickBot="1" x14ac:dyDescent="0.4">
      <c r="A814" s="96" t="s">
        <v>2043</v>
      </c>
      <c r="B814" s="96" t="s">
        <v>1393</v>
      </c>
      <c r="C814" s="106">
        <v>43616</v>
      </c>
      <c r="D814" s="96" t="s">
        <v>2048</v>
      </c>
      <c r="E814" s="96" t="s">
        <v>2050</v>
      </c>
      <c r="F814" s="97">
        <v>300</v>
      </c>
      <c r="G814" s="98" t="s">
        <v>2046</v>
      </c>
      <c r="H814" s="96" t="s">
        <v>2051</v>
      </c>
      <c r="I814" s="99">
        <v>188.96799999999999</v>
      </c>
      <c r="J814" s="235" t="str">
        <f t="shared" si="12"/>
        <v>Short Haul</v>
      </c>
    </row>
    <row r="815" spans="1:10" ht="15" thickBot="1" x14ac:dyDescent="0.4">
      <c r="A815" s="89"/>
      <c r="B815" s="89"/>
      <c r="C815" s="290"/>
      <c r="D815" s="290"/>
      <c r="E815" s="290"/>
      <c r="F815" s="290"/>
      <c r="G815" s="290"/>
      <c r="H815" s="290"/>
      <c r="I815" s="95">
        <v>1982.4380000000001</v>
      </c>
      <c r="J815" s="235" t="str">
        <f t="shared" si="12"/>
        <v/>
      </c>
    </row>
    <row r="816" spans="1:10" ht="15" thickBot="1" x14ac:dyDescent="0.4">
      <c r="A816" s="96" t="s">
        <v>2043</v>
      </c>
      <c r="B816" s="96" t="s">
        <v>1512</v>
      </c>
      <c r="C816" s="106">
        <v>43623</v>
      </c>
      <c r="D816" s="96" t="s">
        <v>2048</v>
      </c>
      <c r="E816" s="96" t="s">
        <v>2050</v>
      </c>
      <c r="F816" s="97">
        <v>300</v>
      </c>
      <c r="G816" s="98" t="s">
        <v>2046</v>
      </c>
      <c r="H816" s="96" t="s">
        <v>2051</v>
      </c>
      <c r="I816" s="99">
        <v>188.96799999999999</v>
      </c>
      <c r="J816" s="235" t="str">
        <f t="shared" si="12"/>
        <v>Short Haul</v>
      </c>
    </row>
    <row r="817" spans="1:10" ht="15" thickBot="1" x14ac:dyDescent="0.4">
      <c r="A817" s="96" t="s">
        <v>2043</v>
      </c>
      <c r="B817" s="96" t="s">
        <v>1512</v>
      </c>
      <c r="C817" s="106">
        <v>43621</v>
      </c>
      <c r="D817" s="96" t="s">
        <v>2050</v>
      </c>
      <c r="E817" s="96" t="s">
        <v>2048</v>
      </c>
      <c r="F817" s="97">
        <v>300</v>
      </c>
      <c r="G817" s="98" t="s">
        <v>2046</v>
      </c>
      <c r="H817" s="96" t="s">
        <v>2051</v>
      </c>
      <c r="I817" s="99">
        <v>188.96799999999999</v>
      </c>
      <c r="J817" s="235" t="str">
        <f t="shared" si="12"/>
        <v>Short Haul</v>
      </c>
    </row>
    <row r="818" spans="1:10" ht="15" thickBot="1" x14ac:dyDescent="0.4">
      <c r="A818" s="96" t="s">
        <v>2043</v>
      </c>
      <c r="B818" s="96" t="s">
        <v>1512</v>
      </c>
      <c r="C818" s="106">
        <v>43623</v>
      </c>
      <c r="D818" s="96" t="s">
        <v>2050</v>
      </c>
      <c r="E818" s="96" t="s">
        <v>2060</v>
      </c>
      <c r="F818" s="97">
        <v>527</v>
      </c>
      <c r="G818" s="98" t="s">
        <v>2046</v>
      </c>
      <c r="H818" s="96" t="s">
        <v>2051</v>
      </c>
      <c r="I818" s="99">
        <v>332.43200000000002</v>
      </c>
      <c r="J818" s="235" t="str">
        <f t="shared" si="12"/>
        <v>Medium Haul</v>
      </c>
    </row>
    <row r="819" spans="1:10" ht="15" thickBot="1" x14ac:dyDescent="0.4">
      <c r="A819" s="96" t="s">
        <v>2043</v>
      </c>
      <c r="B819" s="96" t="s">
        <v>1512</v>
      </c>
      <c r="C819" s="106">
        <v>43623</v>
      </c>
      <c r="D819" s="96" t="s">
        <v>2060</v>
      </c>
      <c r="E819" s="96" t="s">
        <v>2174</v>
      </c>
      <c r="F819" s="97">
        <v>794</v>
      </c>
      <c r="G819" s="98" t="s">
        <v>2046</v>
      </c>
      <c r="H819" s="96" t="s">
        <v>2051</v>
      </c>
      <c r="I819" s="99">
        <v>306.89100000000002</v>
      </c>
      <c r="J819" s="235" t="str">
        <f t="shared" si="12"/>
        <v>Medium Haul</v>
      </c>
    </row>
    <row r="820" spans="1:10" ht="15" thickBot="1" x14ac:dyDescent="0.4">
      <c r="A820" s="89"/>
      <c r="B820" s="89"/>
      <c r="C820" s="290"/>
      <c r="D820" s="290"/>
      <c r="E820" s="290"/>
      <c r="F820" s="290"/>
      <c r="G820" s="290"/>
      <c r="H820" s="290"/>
      <c r="I820" s="95">
        <v>1017.259</v>
      </c>
      <c r="J820" s="235" t="str">
        <f t="shared" si="12"/>
        <v/>
      </c>
    </row>
    <row r="821" spans="1:10" ht="15" thickBot="1" x14ac:dyDescent="0.4">
      <c r="A821" s="96" t="s">
        <v>2043</v>
      </c>
      <c r="B821" s="96" t="s">
        <v>1227</v>
      </c>
      <c r="C821" s="106">
        <v>43790</v>
      </c>
      <c r="D821" s="96" t="s">
        <v>2044</v>
      </c>
      <c r="E821" s="96" t="s">
        <v>2142</v>
      </c>
      <c r="F821" s="97">
        <v>4364</v>
      </c>
      <c r="G821" s="98" t="s">
        <v>2056</v>
      </c>
      <c r="H821" s="96" t="s">
        <v>2047</v>
      </c>
      <c r="I821" s="99">
        <v>1481.04</v>
      </c>
      <c r="J821" s="235" t="str">
        <f t="shared" si="12"/>
        <v>Long Haul</v>
      </c>
    </row>
    <row r="822" spans="1:10" ht="15" thickBot="1" x14ac:dyDescent="0.4">
      <c r="A822" s="96" t="s">
        <v>2043</v>
      </c>
      <c r="B822" s="96" t="s">
        <v>1227</v>
      </c>
      <c r="C822" s="106">
        <v>43790</v>
      </c>
      <c r="D822" s="96" t="s">
        <v>2048</v>
      </c>
      <c r="E822" s="96" t="s">
        <v>2044</v>
      </c>
      <c r="F822" s="97">
        <v>153</v>
      </c>
      <c r="G822" s="98" t="s">
        <v>2046</v>
      </c>
      <c r="H822" s="96" t="s">
        <v>2047</v>
      </c>
      <c r="I822" s="99">
        <v>96.063999999999993</v>
      </c>
      <c r="J822" s="235" t="str">
        <f t="shared" si="12"/>
        <v>Short Haul</v>
      </c>
    </row>
    <row r="823" spans="1:10" ht="15" thickBot="1" x14ac:dyDescent="0.4">
      <c r="A823" s="96" t="s">
        <v>2043</v>
      </c>
      <c r="B823" s="96" t="s">
        <v>1227</v>
      </c>
      <c r="C823" s="106">
        <v>43802</v>
      </c>
      <c r="D823" s="96" t="s">
        <v>2142</v>
      </c>
      <c r="E823" s="96" t="s">
        <v>2044</v>
      </c>
      <c r="F823" s="97">
        <v>4364</v>
      </c>
      <c r="G823" s="98" t="s">
        <v>2056</v>
      </c>
      <c r="H823" s="96" t="s">
        <v>2047</v>
      </c>
      <c r="I823" s="99">
        <v>1481.04</v>
      </c>
      <c r="J823" s="235" t="str">
        <f t="shared" si="12"/>
        <v>Long Haul</v>
      </c>
    </row>
    <row r="824" spans="1:10" ht="15" thickBot="1" x14ac:dyDescent="0.4">
      <c r="A824" s="96" t="s">
        <v>2043</v>
      </c>
      <c r="B824" s="96" t="s">
        <v>1227</v>
      </c>
      <c r="C824" s="106">
        <v>43803</v>
      </c>
      <c r="D824" s="96" t="s">
        <v>2044</v>
      </c>
      <c r="E824" s="96" t="s">
        <v>2048</v>
      </c>
      <c r="F824" s="97">
        <v>153</v>
      </c>
      <c r="G824" s="98" t="s">
        <v>2046</v>
      </c>
      <c r="H824" s="96" t="s">
        <v>2047</v>
      </c>
      <c r="I824" s="99">
        <v>96.063999999999993</v>
      </c>
      <c r="J824" s="235" t="str">
        <f t="shared" si="12"/>
        <v>Short Haul</v>
      </c>
    </row>
    <row r="825" spans="1:10" ht="15" thickBot="1" x14ac:dyDescent="0.4">
      <c r="A825" s="89"/>
      <c r="B825" s="89"/>
      <c r="C825" s="290"/>
      <c r="D825" s="290"/>
      <c r="E825" s="290"/>
      <c r="F825" s="290"/>
      <c r="G825" s="290"/>
      <c r="H825" s="290"/>
      <c r="I825" s="95">
        <v>3154.2080000000001</v>
      </c>
      <c r="J825" s="235" t="str">
        <f t="shared" si="12"/>
        <v/>
      </c>
    </row>
    <row r="826" spans="1:10" ht="15" thickBot="1" x14ac:dyDescent="0.4">
      <c r="A826" s="96" t="s">
        <v>2043</v>
      </c>
      <c r="B826" s="96" t="s">
        <v>1512</v>
      </c>
      <c r="C826" s="106">
        <v>43646</v>
      </c>
      <c r="D826" s="96" t="s">
        <v>2101</v>
      </c>
      <c r="E826" s="96" t="s">
        <v>2080</v>
      </c>
      <c r="F826" s="97">
        <v>1493</v>
      </c>
      <c r="G826" s="98" t="s">
        <v>2056</v>
      </c>
      <c r="H826" s="96" t="s">
        <v>2047</v>
      </c>
      <c r="I826" s="99">
        <v>577.01700000000005</v>
      </c>
      <c r="J826" s="235" t="str">
        <f t="shared" si="12"/>
        <v>Medium Haul</v>
      </c>
    </row>
    <row r="827" spans="1:10" ht="15" thickBot="1" x14ac:dyDescent="0.4">
      <c r="A827" s="96" t="s">
        <v>2043</v>
      </c>
      <c r="B827" s="96" t="s">
        <v>1512</v>
      </c>
      <c r="C827" s="106">
        <v>43655</v>
      </c>
      <c r="D827" s="96" t="s">
        <v>2080</v>
      </c>
      <c r="E827" s="96" t="s">
        <v>2101</v>
      </c>
      <c r="F827" s="97">
        <v>1493</v>
      </c>
      <c r="G827" s="98" t="s">
        <v>2046</v>
      </c>
      <c r="H827" s="96" t="s">
        <v>2175</v>
      </c>
      <c r="I827" s="99">
        <v>577.01700000000005</v>
      </c>
      <c r="J827" s="235" t="str">
        <f t="shared" si="12"/>
        <v>Medium Haul</v>
      </c>
    </row>
    <row r="828" spans="1:10" ht="15" thickBot="1" x14ac:dyDescent="0.4">
      <c r="A828" s="96" t="s">
        <v>2043</v>
      </c>
      <c r="B828" s="96" t="s">
        <v>1512</v>
      </c>
      <c r="C828" s="106">
        <v>43655</v>
      </c>
      <c r="D828" s="96" t="s">
        <v>2101</v>
      </c>
      <c r="E828" s="96" t="s">
        <v>2044</v>
      </c>
      <c r="F828" s="97">
        <v>2676</v>
      </c>
      <c r="G828" s="98" t="s">
        <v>2046</v>
      </c>
      <c r="H828" s="96" t="s">
        <v>2175</v>
      </c>
      <c r="I828" s="99">
        <v>908.48</v>
      </c>
      <c r="J828" s="235" t="str">
        <f t="shared" si="12"/>
        <v>Long Haul</v>
      </c>
    </row>
    <row r="829" spans="1:10" ht="15" thickBot="1" x14ac:dyDescent="0.4">
      <c r="A829" s="96" t="s">
        <v>2043</v>
      </c>
      <c r="B829" s="96" t="s">
        <v>1512</v>
      </c>
      <c r="C829" s="106">
        <v>43754</v>
      </c>
      <c r="D829" s="96" t="s">
        <v>2048</v>
      </c>
      <c r="E829" s="96" t="s">
        <v>2044</v>
      </c>
      <c r="F829" s="97">
        <v>153</v>
      </c>
      <c r="G829" s="98" t="s">
        <v>2046</v>
      </c>
      <c r="H829" s="96" t="s">
        <v>2047</v>
      </c>
      <c r="I829" s="99">
        <v>96.063999999999993</v>
      </c>
      <c r="J829" s="235" t="str">
        <f t="shared" si="12"/>
        <v>Short Haul</v>
      </c>
    </row>
    <row r="830" spans="1:10" ht="15" thickBot="1" x14ac:dyDescent="0.4">
      <c r="A830" s="96" t="s">
        <v>2043</v>
      </c>
      <c r="B830" s="96" t="s">
        <v>1512</v>
      </c>
      <c r="C830" s="106">
        <v>43755</v>
      </c>
      <c r="D830" s="96" t="s">
        <v>2044</v>
      </c>
      <c r="E830" s="96" t="s">
        <v>2045</v>
      </c>
      <c r="F830" s="97">
        <v>280</v>
      </c>
      <c r="G830" s="98" t="s">
        <v>2046</v>
      </c>
      <c r="H830" s="96" t="s">
        <v>2047</v>
      </c>
      <c r="I830" s="99">
        <v>176.328</v>
      </c>
      <c r="J830" s="235" t="str">
        <f t="shared" si="12"/>
        <v>Short Haul</v>
      </c>
    </row>
    <row r="831" spans="1:10" ht="15" thickBot="1" x14ac:dyDescent="0.4">
      <c r="A831" s="96" t="s">
        <v>2043</v>
      </c>
      <c r="B831" s="96" t="s">
        <v>1512</v>
      </c>
      <c r="C831" s="106">
        <v>43762</v>
      </c>
      <c r="D831" s="96" t="s">
        <v>2044</v>
      </c>
      <c r="E831" s="96" t="s">
        <v>2048</v>
      </c>
      <c r="F831" s="97">
        <v>153</v>
      </c>
      <c r="G831" s="98" t="s">
        <v>2046</v>
      </c>
      <c r="H831" s="96" t="s">
        <v>2047</v>
      </c>
      <c r="I831" s="99">
        <v>96.063999999999993</v>
      </c>
      <c r="J831" s="235" t="str">
        <f t="shared" si="12"/>
        <v>Short Haul</v>
      </c>
    </row>
    <row r="832" spans="1:10" ht="15" thickBot="1" x14ac:dyDescent="0.4">
      <c r="A832" s="96" t="s">
        <v>2043</v>
      </c>
      <c r="B832" s="96" t="s">
        <v>1512</v>
      </c>
      <c r="C832" s="106">
        <v>43786</v>
      </c>
      <c r="D832" s="96" t="s">
        <v>2049</v>
      </c>
      <c r="E832" s="96" t="s">
        <v>2160</v>
      </c>
      <c r="F832" s="97">
        <v>1088</v>
      </c>
      <c r="G832" s="98" t="s">
        <v>2046</v>
      </c>
      <c r="H832" s="96" t="s">
        <v>2176</v>
      </c>
      <c r="I832" s="99">
        <v>420.66899999999998</v>
      </c>
      <c r="J832" s="235" t="str">
        <f t="shared" si="12"/>
        <v>Medium Haul</v>
      </c>
    </row>
    <row r="833" spans="1:10" ht="15" thickBot="1" x14ac:dyDescent="0.4">
      <c r="A833" s="96" t="s">
        <v>2043</v>
      </c>
      <c r="B833" s="96" t="s">
        <v>1512</v>
      </c>
      <c r="C833" s="106">
        <v>43488</v>
      </c>
      <c r="D833" s="96" t="s">
        <v>2100</v>
      </c>
      <c r="E833" s="96" t="s">
        <v>2045</v>
      </c>
      <c r="F833" s="97">
        <v>495</v>
      </c>
      <c r="G833" s="98" t="s">
        <v>2046</v>
      </c>
      <c r="H833" s="96" t="s">
        <v>2051</v>
      </c>
      <c r="I833" s="99">
        <v>312.20800000000003</v>
      </c>
      <c r="J833" s="235" t="str">
        <f t="shared" si="12"/>
        <v>Medium Haul</v>
      </c>
    </row>
    <row r="834" spans="1:10" ht="15" thickBot="1" x14ac:dyDescent="0.4">
      <c r="A834" s="96" t="s">
        <v>2043</v>
      </c>
      <c r="B834" s="96" t="s">
        <v>1512</v>
      </c>
      <c r="C834" s="106">
        <v>43491</v>
      </c>
      <c r="D834" s="96" t="s">
        <v>2045</v>
      </c>
      <c r="E834" s="96" t="s">
        <v>2100</v>
      </c>
      <c r="F834" s="97">
        <v>495</v>
      </c>
      <c r="G834" s="98" t="s">
        <v>2046</v>
      </c>
      <c r="H834" s="96" t="s">
        <v>2051</v>
      </c>
      <c r="I834" s="99">
        <v>312.20800000000003</v>
      </c>
      <c r="J834" s="235" t="str">
        <f t="shared" si="12"/>
        <v>Medium Haul</v>
      </c>
    </row>
    <row r="835" spans="1:10" ht="15" thickBot="1" x14ac:dyDescent="0.4">
      <c r="A835" s="96" t="s">
        <v>2043</v>
      </c>
      <c r="B835" s="96" t="s">
        <v>1512</v>
      </c>
      <c r="C835" s="106">
        <v>43645</v>
      </c>
      <c r="D835" s="96" t="s">
        <v>2044</v>
      </c>
      <c r="E835" s="96" t="s">
        <v>2101</v>
      </c>
      <c r="F835" s="97">
        <v>2676</v>
      </c>
      <c r="G835" s="98" t="s">
        <v>2056</v>
      </c>
      <c r="H835" s="96" t="s">
        <v>2047</v>
      </c>
      <c r="I835" s="99">
        <v>908.48</v>
      </c>
      <c r="J835" s="235" t="str">
        <f t="shared" si="12"/>
        <v>Long Haul</v>
      </c>
    </row>
    <row r="836" spans="1:10" ht="15" thickBot="1" x14ac:dyDescent="0.4">
      <c r="A836" s="96" t="s">
        <v>2043</v>
      </c>
      <c r="B836" s="96" t="s">
        <v>1512</v>
      </c>
      <c r="C836" s="106">
        <v>43754</v>
      </c>
      <c r="D836" s="96" t="s">
        <v>2044</v>
      </c>
      <c r="E836" s="96" t="s">
        <v>2045</v>
      </c>
      <c r="F836" s="97">
        <v>280</v>
      </c>
      <c r="G836" s="98" t="s">
        <v>2046</v>
      </c>
      <c r="H836" s="96" t="s">
        <v>2047</v>
      </c>
      <c r="I836" s="99">
        <v>176.328</v>
      </c>
      <c r="J836" s="235" t="str">
        <f t="shared" si="12"/>
        <v>Short Haul</v>
      </c>
    </row>
    <row r="837" spans="1:10" ht="15" thickBot="1" x14ac:dyDescent="0.4">
      <c r="A837" s="96" t="s">
        <v>2043</v>
      </c>
      <c r="B837" s="96" t="s">
        <v>1512</v>
      </c>
      <c r="C837" s="106">
        <v>43762</v>
      </c>
      <c r="D837" s="96" t="s">
        <v>2045</v>
      </c>
      <c r="E837" s="96" t="s">
        <v>2044</v>
      </c>
      <c r="F837" s="97">
        <v>280</v>
      </c>
      <c r="G837" s="98" t="s">
        <v>2046</v>
      </c>
      <c r="H837" s="96" t="s">
        <v>2047</v>
      </c>
      <c r="I837" s="99">
        <v>176.328</v>
      </c>
      <c r="J837" s="235" t="str">
        <f t="shared" si="12"/>
        <v>Short Haul</v>
      </c>
    </row>
    <row r="838" spans="1:10" ht="15" thickBot="1" x14ac:dyDescent="0.4">
      <c r="A838" s="96" t="s">
        <v>2043</v>
      </c>
      <c r="B838" s="96" t="s">
        <v>1512</v>
      </c>
      <c r="C838" s="106">
        <v>43786</v>
      </c>
      <c r="D838" s="96" t="s">
        <v>2160</v>
      </c>
      <c r="E838" s="96" t="s">
        <v>2139</v>
      </c>
      <c r="F838" s="97">
        <v>4585</v>
      </c>
      <c r="G838" s="98" t="s">
        <v>2056</v>
      </c>
      <c r="H838" s="96" t="s">
        <v>2176</v>
      </c>
      <c r="I838" s="99">
        <v>1556.18</v>
      </c>
      <c r="J838" s="235" t="str">
        <f t="shared" si="12"/>
        <v>Long Haul</v>
      </c>
    </row>
    <row r="839" spans="1:10" ht="15" thickBot="1" x14ac:dyDescent="0.4">
      <c r="A839" s="96" t="s">
        <v>2043</v>
      </c>
      <c r="B839" s="96" t="s">
        <v>1512</v>
      </c>
      <c r="C839" s="106">
        <v>43791</v>
      </c>
      <c r="D839" s="96" t="s">
        <v>2139</v>
      </c>
      <c r="E839" s="96" t="s">
        <v>2049</v>
      </c>
      <c r="F839" s="97">
        <v>3643</v>
      </c>
      <c r="G839" s="98" t="s">
        <v>2046</v>
      </c>
      <c r="H839" s="96" t="s">
        <v>2047</v>
      </c>
      <c r="I839" s="99">
        <v>1236.24</v>
      </c>
      <c r="J839" s="235" t="str">
        <f t="shared" si="12"/>
        <v>Long Haul</v>
      </c>
    </row>
    <row r="840" spans="1:10" ht="15" thickBot="1" x14ac:dyDescent="0.4">
      <c r="A840" s="89"/>
      <c r="B840" s="89"/>
      <c r="C840" s="290"/>
      <c r="D840" s="290"/>
      <c r="E840" s="290"/>
      <c r="F840" s="290"/>
      <c r="G840" s="290"/>
      <c r="H840" s="290"/>
      <c r="I840" s="95">
        <v>7529.6109999999999</v>
      </c>
      <c r="J840" s="235" t="str">
        <f t="shared" ref="J840:J903" si="13">IF(ISBLANK(F840),"",IF(F840&gt;$O$9,$N$9,IF(F840&gt;$O$8, $N$8,$N$7)))</f>
        <v/>
      </c>
    </row>
    <row r="841" spans="1:10" ht="15" thickBot="1" x14ac:dyDescent="0.4">
      <c r="A841" s="96" t="s">
        <v>2043</v>
      </c>
      <c r="B841" s="96" t="s">
        <v>1325</v>
      </c>
      <c r="C841" s="106">
        <v>43639</v>
      </c>
      <c r="D841" s="96" t="s">
        <v>2050</v>
      </c>
      <c r="E841" s="96" t="s">
        <v>2116</v>
      </c>
      <c r="F841" s="97">
        <v>1923</v>
      </c>
      <c r="G841" s="98" t="s">
        <v>2046</v>
      </c>
      <c r="H841" s="96" t="s">
        <v>2051</v>
      </c>
      <c r="I841" s="99">
        <v>743.04</v>
      </c>
      <c r="J841" s="235" t="str">
        <f t="shared" si="13"/>
        <v>Medium Haul</v>
      </c>
    </row>
    <row r="842" spans="1:10" ht="15" thickBot="1" x14ac:dyDescent="0.4">
      <c r="A842" s="96" t="s">
        <v>2043</v>
      </c>
      <c r="B842" s="96" t="s">
        <v>1325</v>
      </c>
      <c r="C842" s="106">
        <v>43646</v>
      </c>
      <c r="D842" s="96" t="s">
        <v>2116</v>
      </c>
      <c r="E842" s="96" t="s">
        <v>2053</v>
      </c>
      <c r="F842" s="97">
        <v>1717</v>
      </c>
      <c r="G842" s="98" t="s">
        <v>2056</v>
      </c>
      <c r="H842" s="96" t="s">
        <v>2047</v>
      </c>
      <c r="I842" s="99">
        <v>663.31799999999998</v>
      </c>
      <c r="J842" s="235" t="str">
        <f t="shared" si="13"/>
        <v>Medium Haul</v>
      </c>
    </row>
    <row r="843" spans="1:10" ht="15" thickBot="1" x14ac:dyDescent="0.4">
      <c r="A843" s="96" t="s">
        <v>2043</v>
      </c>
      <c r="B843" s="96" t="s">
        <v>1325</v>
      </c>
      <c r="C843" s="106">
        <v>43647</v>
      </c>
      <c r="D843" s="96" t="s">
        <v>2053</v>
      </c>
      <c r="E843" s="96" t="s">
        <v>2048</v>
      </c>
      <c r="F843" s="97">
        <v>527</v>
      </c>
      <c r="G843" s="98" t="s">
        <v>2046</v>
      </c>
      <c r="H843" s="96" t="s">
        <v>2047</v>
      </c>
      <c r="I843" s="99">
        <v>332.43200000000002</v>
      </c>
      <c r="J843" s="235" t="str">
        <f t="shared" si="13"/>
        <v>Medium Haul</v>
      </c>
    </row>
    <row r="844" spans="1:10" ht="15" thickBot="1" x14ac:dyDescent="0.4">
      <c r="A844" s="96" t="s">
        <v>2043</v>
      </c>
      <c r="B844" s="96" t="s">
        <v>1325</v>
      </c>
      <c r="C844" s="106">
        <v>43639</v>
      </c>
      <c r="D844" s="96" t="s">
        <v>2048</v>
      </c>
      <c r="E844" s="96" t="s">
        <v>2050</v>
      </c>
      <c r="F844" s="97">
        <v>300</v>
      </c>
      <c r="G844" s="98" t="s">
        <v>2046</v>
      </c>
      <c r="H844" s="96" t="s">
        <v>2051</v>
      </c>
      <c r="I844" s="99">
        <v>188.96799999999999</v>
      </c>
      <c r="J844" s="235" t="str">
        <f t="shared" si="13"/>
        <v>Short Haul</v>
      </c>
    </row>
    <row r="845" spans="1:10" ht="15" thickBot="1" x14ac:dyDescent="0.4">
      <c r="A845" s="89"/>
      <c r="B845" s="89"/>
      <c r="C845" s="290"/>
      <c r="D845" s="290"/>
      <c r="E845" s="290"/>
      <c r="F845" s="290"/>
      <c r="G845" s="290"/>
      <c r="H845" s="290"/>
      <c r="I845" s="95">
        <v>1927.758</v>
      </c>
      <c r="J845" s="235" t="str">
        <f t="shared" si="13"/>
        <v/>
      </c>
    </row>
    <row r="846" spans="1:10" ht="15" thickBot="1" x14ac:dyDescent="0.4">
      <c r="A846" s="96" t="s">
        <v>2043</v>
      </c>
      <c r="B846" s="96" t="s">
        <v>1325</v>
      </c>
      <c r="C846" s="106">
        <v>43702</v>
      </c>
      <c r="D846" s="96" t="s">
        <v>2155</v>
      </c>
      <c r="E846" s="96" t="s">
        <v>2058</v>
      </c>
      <c r="F846" s="97">
        <v>2292</v>
      </c>
      <c r="G846" s="98" t="s">
        <v>2046</v>
      </c>
      <c r="H846" s="96" t="s">
        <v>2047</v>
      </c>
      <c r="I846" s="99">
        <v>885.45600000000002</v>
      </c>
      <c r="J846" s="235" t="str">
        <f t="shared" si="13"/>
        <v>Medium Haul</v>
      </c>
    </row>
    <row r="847" spans="1:10" ht="15" thickBot="1" x14ac:dyDescent="0.4">
      <c r="A847" s="96" t="s">
        <v>2043</v>
      </c>
      <c r="B847" s="96" t="s">
        <v>1325</v>
      </c>
      <c r="C847" s="106">
        <v>43707</v>
      </c>
      <c r="D847" s="96" t="s">
        <v>2058</v>
      </c>
      <c r="E847" s="96" t="s">
        <v>2155</v>
      </c>
      <c r="F847" s="97">
        <v>2292</v>
      </c>
      <c r="G847" s="98" t="s">
        <v>2056</v>
      </c>
      <c r="H847" s="96" t="s">
        <v>2047</v>
      </c>
      <c r="I847" s="99">
        <v>885.45600000000002</v>
      </c>
      <c r="J847" s="235" t="str">
        <f t="shared" si="13"/>
        <v>Medium Haul</v>
      </c>
    </row>
    <row r="848" spans="1:10" ht="15" thickBot="1" x14ac:dyDescent="0.4">
      <c r="A848" s="89"/>
      <c r="B848" s="89"/>
      <c r="C848" s="290"/>
      <c r="D848" s="290"/>
      <c r="E848" s="290"/>
      <c r="F848" s="290"/>
      <c r="G848" s="290"/>
      <c r="H848" s="290"/>
      <c r="I848" s="95">
        <v>1770.912</v>
      </c>
      <c r="J848" s="235" t="str">
        <f t="shared" si="13"/>
        <v/>
      </c>
    </row>
    <row r="849" spans="1:10" ht="15" thickBot="1" x14ac:dyDescent="0.4">
      <c r="A849" s="96" t="s">
        <v>2043</v>
      </c>
      <c r="B849" s="96" t="s">
        <v>1325</v>
      </c>
      <c r="C849" s="106">
        <v>43543</v>
      </c>
      <c r="D849" s="96" t="s">
        <v>2057</v>
      </c>
      <c r="E849" s="96" t="s">
        <v>2048</v>
      </c>
      <c r="F849" s="97">
        <v>133</v>
      </c>
      <c r="G849" s="98" t="s">
        <v>2046</v>
      </c>
      <c r="H849" s="96" t="s">
        <v>2047</v>
      </c>
      <c r="I849" s="99">
        <v>84.055999999999997</v>
      </c>
      <c r="J849" s="235" t="str">
        <f t="shared" si="13"/>
        <v>Short Haul</v>
      </c>
    </row>
    <row r="850" spans="1:10" ht="15" thickBot="1" x14ac:dyDescent="0.4">
      <c r="A850" s="96" t="s">
        <v>2043</v>
      </c>
      <c r="B850" s="96" t="s">
        <v>1325</v>
      </c>
      <c r="C850" s="106">
        <v>43545</v>
      </c>
      <c r="D850" s="96" t="s">
        <v>2048</v>
      </c>
      <c r="E850" s="96" t="s">
        <v>2057</v>
      </c>
      <c r="F850" s="97">
        <v>133</v>
      </c>
      <c r="G850" s="98" t="s">
        <v>2046</v>
      </c>
      <c r="H850" s="96" t="s">
        <v>2047</v>
      </c>
      <c r="I850" s="99">
        <v>84.055999999999997</v>
      </c>
      <c r="J850" s="235" t="str">
        <f t="shared" si="13"/>
        <v>Short Haul</v>
      </c>
    </row>
    <row r="851" spans="1:10" ht="15" thickBot="1" x14ac:dyDescent="0.4">
      <c r="A851" s="89"/>
      <c r="B851" s="89"/>
      <c r="C851" s="290"/>
      <c r="D851" s="290"/>
      <c r="E851" s="290"/>
      <c r="F851" s="290"/>
      <c r="G851" s="290"/>
      <c r="H851" s="290"/>
      <c r="I851" s="95">
        <v>168.11199999999999</v>
      </c>
      <c r="J851" s="235" t="str">
        <f t="shared" si="13"/>
        <v/>
      </c>
    </row>
    <row r="852" spans="1:10" ht="15" thickBot="1" x14ac:dyDescent="0.4">
      <c r="A852" s="96" t="s">
        <v>2043</v>
      </c>
      <c r="B852" s="96" t="s">
        <v>1527</v>
      </c>
      <c r="C852" s="106">
        <v>43587</v>
      </c>
      <c r="D852" s="96" t="s">
        <v>2177</v>
      </c>
      <c r="E852" s="96" t="s">
        <v>2053</v>
      </c>
      <c r="F852" s="97">
        <v>979</v>
      </c>
      <c r="G852" s="98" t="s">
        <v>2046</v>
      </c>
      <c r="H852" s="96" t="s">
        <v>2047</v>
      </c>
      <c r="I852" s="99">
        <v>378.09899999999999</v>
      </c>
      <c r="J852" s="235" t="str">
        <f t="shared" si="13"/>
        <v>Medium Haul</v>
      </c>
    </row>
    <row r="853" spans="1:10" ht="15" thickBot="1" x14ac:dyDescent="0.4">
      <c r="A853" s="96" t="s">
        <v>2043</v>
      </c>
      <c r="B853" s="96" t="s">
        <v>1527</v>
      </c>
      <c r="C853" s="106">
        <v>43587</v>
      </c>
      <c r="D853" s="96" t="s">
        <v>2053</v>
      </c>
      <c r="E853" s="96" t="s">
        <v>2048</v>
      </c>
      <c r="F853" s="97">
        <v>527</v>
      </c>
      <c r="G853" s="98" t="s">
        <v>2046</v>
      </c>
      <c r="H853" s="96" t="s">
        <v>2047</v>
      </c>
      <c r="I853" s="99">
        <v>332.43200000000002</v>
      </c>
      <c r="J853" s="235" t="str">
        <f t="shared" si="13"/>
        <v>Medium Haul</v>
      </c>
    </row>
    <row r="854" spans="1:10" ht="15" thickBot="1" x14ac:dyDescent="0.4">
      <c r="A854" s="96" t="s">
        <v>2043</v>
      </c>
      <c r="B854" s="96" t="s">
        <v>1527</v>
      </c>
      <c r="C854" s="106">
        <v>43582</v>
      </c>
      <c r="D854" s="96" t="s">
        <v>2048</v>
      </c>
      <c r="E854" s="96" t="s">
        <v>2057</v>
      </c>
      <c r="F854" s="97">
        <v>133</v>
      </c>
      <c r="G854" s="98" t="s">
        <v>2046</v>
      </c>
      <c r="H854" s="96" t="s">
        <v>2047</v>
      </c>
      <c r="I854" s="99">
        <v>84.055999999999997</v>
      </c>
      <c r="J854" s="235" t="str">
        <f t="shared" si="13"/>
        <v>Short Haul</v>
      </c>
    </row>
    <row r="855" spans="1:10" ht="15" thickBot="1" x14ac:dyDescent="0.4">
      <c r="A855" s="96" t="s">
        <v>2043</v>
      </c>
      <c r="B855" s="96" t="s">
        <v>1527</v>
      </c>
      <c r="C855" s="106">
        <v>43582</v>
      </c>
      <c r="D855" s="96" t="s">
        <v>2057</v>
      </c>
      <c r="E855" s="96" t="s">
        <v>2177</v>
      </c>
      <c r="F855" s="97">
        <v>1296</v>
      </c>
      <c r="G855" s="98" t="s">
        <v>2046</v>
      </c>
      <c r="H855" s="96" t="s">
        <v>2047</v>
      </c>
      <c r="I855" s="99">
        <v>500.77800000000002</v>
      </c>
      <c r="J855" s="235" t="str">
        <f t="shared" si="13"/>
        <v>Medium Haul</v>
      </c>
    </row>
    <row r="856" spans="1:10" ht="15" thickBot="1" x14ac:dyDescent="0.4">
      <c r="A856" s="89"/>
      <c r="B856" s="89"/>
      <c r="C856" s="290"/>
      <c r="D856" s="290"/>
      <c r="E856" s="290"/>
      <c r="F856" s="290"/>
      <c r="G856" s="290"/>
      <c r="H856" s="290"/>
      <c r="I856" s="95">
        <v>1295.365</v>
      </c>
      <c r="J856" s="235" t="str">
        <f t="shared" si="13"/>
        <v/>
      </c>
    </row>
    <row r="857" spans="1:10" ht="15" thickBot="1" x14ac:dyDescent="0.4">
      <c r="A857" s="96" t="s">
        <v>2043</v>
      </c>
      <c r="B857" s="96" t="s">
        <v>1393</v>
      </c>
      <c r="C857" s="106">
        <v>43578</v>
      </c>
      <c r="D857" s="96" t="s">
        <v>2044</v>
      </c>
      <c r="E857" s="96" t="s">
        <v>2048</v>
      </c>
      <c r="F857" s="97">
        <v>153</v>
      </c>
      <c r="G857" s="98" t="s">
        <v>2046</v>
      </c>
      <c r="H857" s="96" t="s">
        <v>2047</v>
      </c>
      <c r="I857" s="99">
        <v>96.063999999999993</v>
      </c>
      <c r="J857" s="235" t="str">
        <f t="shared" si="13"/>
        <v>Short Haul</v>
      </c>
    </row>
    <row r="858" spans="1:10" ht="15" thickBot="1" x14ac:dyDescent="0.4">
      <c r="A858" s="96" t="s">
        <v>2043</v>
      </c>
      <c r="B858" s="96" t="s">
        <v>1393</v>
      </c>
      <c r="C858" s="106">
        <v>43578</v>
      </c>
      <c r="D858" s="96" t="s">
        <v>2178</v>
      </c>
      <c r="E858" s="96" t="s">
        <v>2044</v>
      </c>
      <c r="F858" s="97">
        <v>310</v>
      </c>
      <c r="G858" s="98" t="s">
        <v>2046</v>
      </c>
      <c r="H858" s="96" t="s">
        <v>2047</v>
      </c>
      <c r="I858" s="99">
        <v>195.92</v>
      </c>
      <c r="J858" s="235" t="str">
        <f t="shared" si="13"/>
        <v>Medium Haul</v>
      </c>
    </row>
    <row r="859" spans="1:10" ht="15" thickBot="1" x14ac:dyDescent="0.4">
      <c r="A859" s="96" t="s">
        <v>2043</v>
      </c>
      <c r="B859" s="96" t="s">
        <v>1393</v>
      </c>
      <c r="C859" s="106">
        <v>43581</v>
      </c>
      <c r="D859" s="96" t="s">
        <v>2048</v>
      </c>
      <c r="E859" s="96" t="s">
        <v>2044</v>
      </c>
      <c r="F859" s="97">
        <v>153</v>
      </c>
      <c r="G859" s="98" t="s">
        <v>2046</v>
      </c>
      <c r="H859" s="96" t="s">
        <v>2047</v>
      </c>
      <c r="I859" s="99">
        <v>96.063999999999993</v>
      </c>
      <c r="J859" s="235" t="str">
        <f t="shared" si="13"/>
        <v>Short Haul</v>
      </c>
    </row>
    <row r="860" spans="1:10" ht="15" thickBot="1" x14ac:dyDescent="0.4">
      <c r="A860" s="96" t="s">
        <v>2043</v>
      </c>
      <c r="B860" s="96" t="s">
        <v>1393</v>
      </c>
      <c r="C860" s="106">
        <v>43582</v>
      </c>
      <c r="D860" s="96" t="s">
        <v>2044</v>
      </c>
      <c r="E860" s="96" t="s">
        <v>2178</v>
      </c>
      <c r="F860" s="97">
        <v>310</v>
      </c>
      <c r="G860" s="98" t="s">
        <v>2046</v>
      </c>
      <c r="H860" s="96" t="s">
        <v>2047</v>
      </c>
      <c r="I860" s="99">
        <v>195.92</v>
      </c>
      <c r="J860" s="235" t="str">
        <f t="shared" si="13"/>
        <v>Medium Haul</v>
      </c>
    </row>
    <row r="861" spans="1:10" ht="15" thickBot="1" x14ac:dyDescent="0.4">
      <c r="A861" s="89"/>
      <c r="B861" s="89"/>
      <c r="C861" s="290"/>
      <c r="D861" s="290"/>
      <c r="E861" s="290"/>
      <c r="F861" s="290"/>
      <c r="G861" s="290"/>
      <c r="H861" s="290"/>
      <c r="I861" s="95">
        <v>583.96799999999996</v>
      </c>
      <c r="J861" s="235" t="str">
        <f t="shared" si="13"/>
        <v/>
      </c>
    </row>
    <row r="862" spans="1:10" ht="15" thickBot="1" x14ac:dyDescent="0.4">
      <c r="A862" s="96" t="s">
        <v>2043</v>
      </c>
      <c r="B862" s="96" t="s">
        <v>1536</v>
      </c>
      <c r="C862" s="106">
        <v>43653</v>
      </c>
      <c r="D862" s="96" t="s">
        <v>2080</v>
      </c>
      <c r="E862" s="96" t="s">
        <v>2084</v>
      </c>
      <c r="F862" s="97">
        <v>852</v>
      </c>
      <c r="G862" s="98" t="s">
        <v>2046</v>
      </c>
      <c r="H862" s="96" t="s">
        <v>2047</v>
      </c>
      <c r="I862" s="99">
        <v>329.33699999999999</v>
      </c>
      <c r="J862" s="235" t="str">
        <f t="shared" si="13"/>
        <v>Medium Haul</v>
      </c>
    </row>
    <row r="863" spans="1:10" ht="15" thickBot="1" x14ac:dyDescent="0.4">
      <c r="A863" s="96" t="s">
        <v>2043</v>
      </c>
      <c r="B863" s="96" t="s">
        <v>1536</v>
      </c>
      <c r="C863" s="106">
        <v>43669</v>
      </c>
      <c r="D863" s="96" t="s">
        <v>2053</v>
      </c>
      <c r="E863" s="96" t="s">
        <v>2048</v>
      </c>
      <c r="F863" s="97">
        <v>527</v>
      </c>
      <c r="G863" s="98" t="s">
        <v>2046</v>
      </c>
      <c r="H863" s="96" t="s">
        <v>2047</v>
      </c>
      <c r="I863" s="99">
        <v>332.43200000000002</v>
      </c>
      <c r="J863" s="235" t="str">
        <f t="shared" si="13"/>
        <v>Medium Haul</v>
      </c>
    </row>
    <row r="864" spans="1:10" ht="15" thickBot="1" x14ac:dyDescent="0.4">
      <c r="A864" s="96" t="s">
        <v>2043</v>
      </c>
      <c r="B864" s="96" t="s">
        <v>1536</v>
      </c>
      <c r="C864" s="106">
        <v>43669</v>
      </c>
      <c r="D864" s="96" t="s">
        <v>2084</v>
      </c>
      <c r="E864" s="96" t="s">
        <v>2080</v>
      </c>
      <c r="F864" s="97">
        <v>852</v>
      </c>
      <c r="G864" s="98" t="s">
        <v>2046</v>
      </c>
      <c r="H864" s="96" t="s">
        <v>2047</v>
      </c>
      <c r="I864" s="99">
        <v>329.33699999999999</v>
      </c>
      <c r="J864" s="235" t="str">
        <f t="shared" si="13"/>
        <v>Medium Haul</v>
      </c>
    </row>
    <row r="865" spans="1:10" ht="15" thickBot="1" x14ac:dyDescent="0.4">
      <c r="A865" s="96" t="s">
        <v>2043</v>
      </c>
      <c r="B865" s="96" t="s">
        <v>1536</v>
      </c>
      <c r="C865" s="106">
        <v>43652</v>
      </c>
      <c r="D865" s="96" t="s">
        <v>2048</v>
      </c>
      <c r="E865" s="96" t="s">
        <v>2057</v>
      </c>
      <c r="F865" s="97">
        <v>133</v>
      </c>
      <c r="G865" s="98" t="s">
        <v>2046</v>
      </c>
      <c r="H865" s="96" t="s">
        <v>2047</v>
      </c>
      <c r="I865" s="99">
        <v>84.055999999999997</v>
      </c>
      <c r="J865" s="235" t="str">
        <f t="shared" si="13"/>
        <v>Short Haul</v>
      </c>
    </row>
    <row r="866" spans="1:10" ht="15" thickBot="1" x14ac:dyDescent="0.4">
      <c r="A866" s="96" t="s">
        <v>2043</v>
      </c>
      <c r="B866" s="96" t="s">
        <v>1536</v>
      </c>
      <c r="C866" s="106">
        <v>43652</v>
      </c>
      <c r="D866" s="96" t="s">
        <v>2057</v>
      </c>
      <c r="E866" s="96" t="s">
        <v>2080</v>
      </c>
      <c r="F866" s="97">
        <v>4074</v>
      </c>
      <c r="G866" s="98" t="s">
        <v>2056</v>
      </c>
      <c r="H866" s="96" t="s">
        <v>2047</v>
      </c>
      <c r="I866" s="99">
        <v>1382.78</v>
      </c>
      <c r="J866" s="235" t="str">
        <f t="shared" si="13"/>
        <v>Long Haul</v>
      </c>
    </row>
    <row r="867" spans="1:10" ht="15" thickBot="1" x14ac:dyDescent="0.4">
      <c r="A867" s="96" t="s">
        <v>2043</v>
      </c>
      <c r="B867" s="96" t="s">
        <v>1536</v>
      </c>
      <c r="C867" s="106">
        <v>43669</v>
      </c>
      <c r="D867" s="96" t="s">
        <v>2080</v>
      </c>
      <c r="E867" s="96" t="s">
        <v>2053</v>
      </c>
      <c r="F867" s="97">
        <v>4336</v>
      </c>
      <c r="G867" s="98" t="s">
        <v>2046</v>
      </c>
      <c r="H867" s="96" t="s">
        <v>2047</v>
      </c>
      <c r="I867" s="99">
        <v>1471.52</v>
      </c>
      <c r="J867" s="235" t="str">
        <f t="shared" si="13"/>
        <v>Long Haul</v>
      </c>
    </row>
    <row r="868" spans="1:10" ht="15" thickBot="1" x14ac:dyDescent="0.4">
      <c r="A868" s="89"/>
      <c r="B868" s="89"/>
      <c r="C868" s="290"/>
      <c r="D868" s="290"/>
      <c r="E868" s="290"/>
      <c r="F868" s="290"/>
      <c r="G868" s="290"/>
      <c r="H868" s="290"/>
      <c r="I868" s="95">
        <v>3929.462</v>
      </c>
      <c r="J868" s="235" t="str">
        <f t="shared" si="13"/>
        <v/>
      </c>
    </row>
    <row r="869" spans="1:10" ht="15" thickBot="1" x14ac:dyDescent="0.4">
      <c r="A869" s="96" t="s">
        <v>2043</v>
      </c>
      <c r="B869" s="96" t="s">
        <v>1512</v>
      </c>
      <c r="C869" s="106">
        <v>43604</v>
      </c>
      <c r="D869" s="96" t="s">
        <v>2048</v>
      </c>
      <c r="E869" s="96" t="s">
        <v>2053</v>
      </c>
      <c r="F869" s="97">
        <v>527</v>
      </c>
      <c r="G869" s="98" t="s">
        <v>2046</v>
      </c>
      <c r="H869" s="96" t="s">
        <v>2051</v>
      </c>
      <c r="I869" s="99">
        <v>332.43200000000002</v>
      </c>
      <c r="J869" s="235" t="str">
        <f t="shared" si="13"/>
        <v>Medium Haul</v>
      </c>
    </row>
    <row r="870" spans="1:10" ht="15" thickBot="1" x14ac:dyDescent="0.4">
      <c r="A870" s="96" t="s">
        <v>2043</v>
      </c>
      <c r="B870" s="96" t="s">
        <v>1512</v>
      </c>
      <c r="C870" s="106">
        <v>43607</v>
      </c>
      <c r="D870" s="96" t="s">
        <v>2072</v>
      </c>
      <c r="E870" s="96" t="s">
        <v>2053</v>
      </c>
      <c r="F870" s="97">
        <v>108</v>
      </c>
      <c r="G870" s="98" t="s">
        <v>2046</v>
      </c>
      <c r="H870" s="96" t="s">
        <v>2047</v>
      </c>
      <c r="I870" s="99">
        <v>68.256</v>
      </c>
      <c r="J870" s="235" t="str">
        <f t="shared" si="13"/>
        <v>Short Haul</v>
      </c>
    </row>
    <row r="871" spans="1:10" ht="15" thickBot="1" x14ac:dyDescent="0.4">
      <c r="A871" s="96" t="s">
        <v>2043</v>
      </c>
      <c r="B871" s="96" t="s">
        <v>1512</v>
      </c>
      <c r="C871" s="106">
        <v>43605</v>
      </c>
      <c r="D871" s="96" t="s">
        <v>2053</v>
      </c>
      <c r="E871" s="96" t="s">
        <v>2072</v>
      </c>
      <c r="F871" s="97">
        <v>108</v>
      </c>
      <c r="G871" s="98" t="s">
        <v>2046</v>
      </c>
      <c r="H871" s="96" t="s">
        <v>2047</v>
      </c>
      <c r="I871" s="99">
        <v>68.256</v>
      </c>
      <c r="J871" s="235" t="str">
        <f t="shared" si="13"/>
        <v>Short Haul</v>
      </c>
    </row>
    <row r="872" spans="1:10" ht="15" thickBot="1" x14ac:dyDescent="0.4">
      <c r="A872" s="96" t="s">
        <v>2043</v>
      </c>
      <c r="B872" s="96" t="s">
        <v>1512</v>
      </c>
      <c r="C872" s="106">
        <v>43605</v>
      </c>
      <c r="D872" s="96" t="s">
        <v>2062</v>
      </c>
      <c r="E872" s="96" t="s">
        <v>2053</v>
      </c>
      <c r="F872" s="97">
        <v>593</v>
      </c>
      <c r="G872" s="98" t="s">
        <v>2046</v>
      </c>
      <c r="H872" s="96" t="s">
        <v>2047</v>
      </c>
      <c r="I872" s="99">
        <v>374.14400000000001</v>
      </c>
      <c r="J872" s="235" t="str">
        <f t="shared" si="13"/>
        <v>Medium Haul</v>
      </c>
    </row>
    <row r="873" spans="1:10" ht="15" thickBot="1" x14ac:dyDescent="0.4">
      <c r="A873" s="96" t="s">
        <v>2043</v>
      </c>
      <c r="B873" s="96" t="s">
        <v>1512</v>
      </c>
      <c r="C873" s="106">
        <v>43607</v>
      </c>
      <c r="D873" s="96" t="s">
        <v>2053</v>
      </c>
      <c r="E873" s="96" t="s">
        <v>2062</v>
      </c>
      <c r="F873" s="97">
        <v>593</v>
      </c>
      <c r="G873" s="98" t="s">
        <v>2046</v>
      </c>
      <c r="H873" s="96" t="s">
        <v>2047</v>
      </c>
      <c r="I873" s="99">
        <v>374.14400000000001</v>
      </c>
      <c r="J873" s="235" t="str">
        <f t="shared" si="13"/>
        <v>Medium Haul</v>
      </c>
    </row>
    <row r="874" spans="1:10" ht="15" thickBot="1" x14ac:dyDescent="0.4">
      <c r="A874" s="89"/>
      <c r="B874" s="89"/>
      <c r="C874" s="290"/>
      <c r="D874" s="290"/>
      <c r="E874" s="290"/>
      <c r="F874" s="290"/>
      <c r="G874" s="290"/>
      <c r="H874" s="290"/>
      <c r="I874" s="95">
        <v>1217.232</v>
      </c>
      <c r="J874" s="235" t="str">
        <f t="shared" si="13"/>
        <v/>
      </c>
    </row>
    <row r="875" spans="1:10" ht="15" thickBot="1" x14ac:dyDescent="0.4">
      <c r="A875" s="96" t="s">
        <v>2043</v>
      </c>
      <c r="B875" s="96" t="s">
        <v>1393</v>
      </c>
      <c r="C875" s="106">
        <v>43764</v>
      </c>
      <c r="D875" s="96" t="s">
        <v>2050</v>
      </c>
      <c r="E875" s="96" t="s">
        <v>2073</v>
      </c>
      <c r="F875" s="97">
        <v>500</v>
      </c>
      <c r="G875" s="98" t="s">
        <v>2046</v>
      </c>
      <c r="H875" s="96" t="s">
        <v>2051</v>
      </c>
      <c r="I875" s="99">
        <v>315.36799999999999</v>
      </c>
      <c r="J875" s="235" t="str">
        <f t="shared" si="13"/>
        <v>Medium Haul</v>
      </c>
    </row>
    <row r="876" spans="1:10" ht="15" thickBot="1" x14ac:dyDescent="0.4">
      <c r="A876" s="96" t="s">
        <v>2043</v>
      </c>
      <c r="B876" s="96" t="s">
        <v>1393</v>
      </c>
      <c r="C876" s="106">
        <v>43764</v>
      </c>
      <c r="D876" s="96" t="s">
        <v>2048</v>
      </c>
      <c r="E876" s="96" t="s">
        <v>2050</v>
      </c>
      <c r="F876" s="97">
        <v>300</v>
      </c>
      <c r="G876" s="98" t="s">
        <v>2046</v>
      </c>
      <c r="H876" s="96" t="s">
        <v>2051</v>
      </c>
      <c r="I876" s="99">
        <v>188.96799999999999</v>
      </c>
      <c r="J876" s="235" t="str">
        <f t="shared" si="13"/>
        <v>Short Haul</v>
      </c>
    </row>
    <row r="877" spans="1:10" ht="15" thickBot="1" x14ac:dyDescent="0.4">
      <c r="A877" s="96" t="s">
        <v>2043</v>
      </c>
      <c r="B877" s="96" t="s">
        <v>1393</v>
      </c>
      <c r="C877" s="106">
        <v>43760</v>
      </c>
      <c r="D877" s="96" t="s">
        <v>2050</v>
      </c>
      <c r="E877" s="96" t="s">
        <v>2048</v>
      </c>
      <c r="F877" s="97">
        <v>300</v>
      </c>
      <c r="G877" s="98" t="s">
        <v>2046</v>
      </c>
      <c r="H877" s="96" t="s">
        <v>2051</v>
      </c>
      <c r="I877" s="99">
        <v>188.96799999999999</v>
      </c>
      <c r="J877" s="235" t="str">
        <f t="shared" si="13"/>
        <v>Short Haul</v>
      </c>
    </row>
    <row r="878" spans="1:10" ht="15" thickBot="1" x14ac:dyDescent="0.4">
      <c r="A878" s="96" t="s">
        <v>2043</v>
      </c>
      <c r="B878" s="96" t="s">
        <v>1393</v>
      </c>
      <c r="C878" s="106">
        <v>43760</v>
      </c>
      <c r="D878" s="96" t="s">
        <v>2073</v>
      </c>
      <c r="E878" s="96" t="s">
        <v>2050</v>
      </c>
      <c r="F878" s="97">
        <v>500</v>
      </c>
      <c r="G878" s="98" t="s">
        <v>2046</v>
      </c>
      <c r="H878" s="96" t="s">
        <v>2051</v>
      </c>
      <c r="I878" s="99">
        <v>315.36799999999999</v>
      </c>
      <c r="J878" s="235" t="str">
        <f t="shared" si="13"/>
        <v>Medium Haul</v>
      </c>
    </row>
    <row r="879" spans="1:10" ht="15" thickBot="1" x14ac:dyDescent="0.4">
      <c r="A879" s="89"/>
      <c r="B879" s="89"/>
      <c r="C879" s="290"/>
      <c r="D879" s="290"/>
      <c r="E879" s="290"/>
      <c r="F879" s="290"/>
      <c r="G879" s="290"/>
      <c r="H879" s="290"/>
      <c r="I879" s="95">
        <v>1008.672</v>
      </c>
      <c r="J879" s="235" t="str">
        <f t="shared" si="13"/>
        <v/>
      </c>
    </row>
    <row r="880" spans="1:10" ht="15" thickBot="1" x14ac:dyDescent="0.4">
      <c r="A880" s="96" t="s">
        <v>2043</v>
      </c>
      <c r="B880" s="96" t="s">
        <v>1512</v>
      </c>
      <c r="C880" s="106">
        <v>43494</v>
      </c>
      <c r="D880" s="96" t="s">
        <v>2045</v>
      </c>
      <c r="E880" s="96" t="s">
        <v>2053</v>
      </c>
      <c r="F880" s="97">
        <v>865</v>
      </c>
      <c r="G880" s="98" t="s">
        <v>2046</v>
      </c>
      <c r="H880" s="96" t="s">
        <v>2047</v>
      </c>
      <c r="I880" s="99">
        <v>333.98099999999999</v>
      </c>
      <c r="J880" s="235" t="str">
        <f t="shared" si="13"/>
        <v>Medium Haul</v>
      </c>
    </row>
    <row r="881" spans="1:10" ht="15" thickBot="1" x14ac:dyDescent="0.4">
      <c r="A881" s="96" t="s">
        <v>2043</v>
      </c>
      <c r="B881" s="96" t="s">
        <v>1512</v>
      </c>
      <c r="C881" s="106">
        <v>43494</v>
      </c>
      <c r="D881" s="96" t="s">
        <v>2053</v>
      </c>
      <c r="E881" s="96" t="s">
        <v>2048</v>
      </c>
      <c r="F881" s="97">
        <v>527</v>
      </c>
      <c r="G881" s="98" t="s">
        <v>2046</v>
      </c>
      <c r="H881" s="96" t="s">
        <v>2047</v>
      </c>
      <c r="I881" s="99">
        <v>332.43200000000002</v>
      </c>
      <c r="J881" s="235" t="str">
        <f t="shared" si="13"/>
        <v>Medium Haul</v>
      </c>
    </row>
    <row r="882" spans="1:10" ht="15" thickBot="1" x14ac:dyDescent="0.4">
      <c r="A882" s="96" t="s">
        <v>2043</v>
      </c>
      <c r="B882" s="96" t="s">
        <v>1512</v>
      </c>
      <c r="C882" s="106">
        <v>43497</v>
      </c>
      <c r="D882" s="96" t="s">
        <v>2048</v>
      </c>
      <c r="E882" s="96" t="s">
        <v>2057</v>
      </c>
      <c r="F882" s="97">
        <v>133</v>
      </c>
      <c r="G882" s="98" t="s">
        <v>2046</v>
      </c>
      <c r="H882" s="96" t="s">
        <v>2047</v>
      </c>
      <c r="I882" s="99">
        <v>84.055999999999997</v>
      </c>
      <c r="J882" s="235" t="str">
        <f t="shared" si="13"/>
        <v>Short Haul</v>
      </c>
    </row>
    <row r="883" spans="1:10" ht="15" thickBot="1" x14ac:dyDescent="0.4">
      <c r="A883" s="96" t="s">
        <v>2043</v>
      </c>
      <c r="B883" s="96" t="s">
        <v>1512</v>
      </c>
      <c r="C883" s="106">
        <v>43497</v>
      </c>
      <c r="D883" s="96" t="s">
        <v>2057</v>
      </c>
      <c r="E883" s="96" t="s">
        <v>2045</v>
      </c>
      <c r="F883" s="97">
        <v>412</v>
      </c>
      <c r="G883" s="98" t="s">
        <v>2046</v>
      </c>
      <c r="H883" s="96" t="s">
        <v>2047</v>
      </c>
      <c r="I883" s="99">
        <v>260.38400000000001</v>
      </c>
      <c r="J883" s="235" t="str">
        <f t="shared" si="13"/>
        <v>Medium Haul</v>
      </c>
    </row>
    <row r="884" spans="1:10" ht="15" thickBot="1" x14ac:dyDescent="0.4">
      <c r="A884" s="89"/>
      <c r="B884" s="89"/>
      <c r="C884" s="290"/>
      <c r="D884" s="290"/>
      <c r="E884" s="290"/>
      <c r="F884" s="290"/>
      <c r="G884" s="290"/>
      <c r="H884" s="290"/>
      <c r="I884" s="95">
        <v>1010.853</v>
      </c>
      <c r="J884" s="235" t="str">
        <f t="shared" si="13"/>
        <v/>
      </c>
    </row>
    <row r="885" spans="1:10" ht="15" thickBot="1" x14ac:dyDescent="0.4">
      <c r="A885" s="96" t="s">
        <v>2043</v>
      </c>
      <c r="B885" s="96" t="s">
        <v>1512</v>
      </c>
      <c r="C885" s="106">
        <v>43802</v>
      </c>
      <c r="D885" s="96" t="s">
        <v>2050</v>
      </c>
      <c r="E885" s="96" t="s">
        <v>2048</v>
      </c>
      <c r="F885" s="97">
        <v>300</v>
      </c>
      <c r="G885" s="98" t="s">
        <v>2046</v>
      </c>
      <c r="H885" s="96" t="s">
        <v>2051</v>
      </c>
      <c r="I885" s="99">
        <v>188.96799999999999</v>
      </c>
      <c r="J885" s="235" t="str">
        <f t="shared" si="13"/>
        <v>Short Haul</v>
      </c>
    </row>
    <row r="886" spans="1:10" ht="15" thickBot="1" x14ac:dyDescent="0.4">
      <c r="A886" s="96" t="s">
        <v>2043</v>
      </c>
      <c r="B886" s="96" t="s">
        <v>1512</v>
      </c>
      <c r="C886" s="106">
        <v>43804</v>
      </c>
      <c r="D886" s="96" t="s">
        <v>2050</v>
      </c>
      <c r="E886" s="96" t="s">
        <v>2052</v>
      </c>
      <c r="F886" s="97">
        <v>596</v>
      </c>
      <c r="G886" s="98" t="s">
        <v>2046</v>
      </c>
      <c r="H886" s="96" t="s">
        <v>2051</v>
      </c>
      <c r="I886" s="99">
        <v>375.40800000000002</v>
      </c>
      <c r="J886" s="235" t="str">
        <f t="shared" si="13"/>
        <v>Medium Haul</v>
      </c>
    </row>
    <row r="887" spans="1:10" ht="15" thickBot="1" x14ac:dyDescent="0.4">
      <c r="A887" s="96" t="s">
        <v>2043</v>
      </c>
      <c r="B887" s="96" t="s">
        <v>1512</v>
      </c>
      <c r="C887" s="106">
        <v>43804</v>
      </c>
      <c r="D887" s="96" t="s">
        <v>2048</v>
      </c>
      <c r="E887" s="96" t="s">
        <v>2050</v>
      </c>
      <c r="F887" s="97">
        <v>300</v>
      </c>
      <c r="G887" s="98" t="s">
        <v>2046</v>
      </c>
      <c r="H887" s="96" t="s">
        <v>2051</v>
      </c>
      <c r="I887" s="99">
        <v>188.96799999999999</v>
      </c>
      <c r="J887" s="235" t="str">
        <f t="shared" si="13"/>
        <v>Short Haul</v>
      </c>
    </row>
    <row r="888" spans="1:10" ht="15" thickBot="1" x14ac:dyDescent="0.4">
      <c r="A888" s="96" t="s">
        <v>2043</v>
      </c>
      <c r="B888" s="96" t="s">
        <v>1512</v>
      </c>
      <c r="C888" s="106">
        <v>43802</v>
      </c>
      <c r="D888" s="96" t="s">
        <v>2052</v>
      </c>
      <c r="E888" s="96" t="s">
        <v>2050</v>
      </c>
      <c r="F888" s="97">
        <v>596</v>
      </c>
      <c r="G888" s="98" t="s">
        <v>2046</v>
      </c>
      <c r="H888" s="96" t="s">
        <v>2051</v>
      </c>
      <c r="I888" s="99">
        <v>375.40800000000002</v>
      </c>
      <c r="J888" s="235" t="str">
        <f t="shared" si="13"/>
        <v>Medium Haul</v>
      </c>
    </row>
    <row r="889" spans="1:10" ht="15" thickBot="1" x14ac:dyDescent="0.4">
      <c r="A889" s="89"/>
      <c r="B889" s="89"/>
      <c r="C889" s="290"/>
      <c r="D889" s="290"/>
      <c r="E889" s="290"/>
      <c r="F889" s="290"/>
      <c r="G889" s="290"/>
      <c r="H889" s="290"/>
      <c r="I889" s="95">
        <v>1128.752</v>
      </c>
      <c r="J889" s="235" t="str">
        <f t="shared" si="13"/>
        <v/>
      </c>
    </row>
    <row r="890" spans="1:10" ht="15" thickBot="1" x14ac:dyDescent="0.4">
      <c r="A890" s="96" t="s">
        <v>2043</v>
      </c>
      <c r="B890" s="96" t="s">
        <v>1104</v>
      </c>
      <c r="C890" s="106">
        <v>43551</v>
      </c>
      <c r="D890" s="96" t="s">
        <v>2064</v>
      </c>
      <c r="E890" s="96" t="s">
        <v>2049</v>
      </c>
      <c r="F890" s="97">
        <v>3379</v>
      </c>
      <c r="G890" s="98" t="s">
        <v>2056</v>
      </c>
      <c r="H890" s="96" t="s">
        <v>2047</v>
      </c>
      <c r="I890" s="99">
        <v>1147.1600000000001</v>
      </c>
      <c r="J890" s="235" t="str">
        <f t="shared" si="13"/>
        <v>Long Haul</v>
      </c>
    </row>
    <row r="891" spans="1:10" ht="15" thickBot="1" x14ac:dyDescent="0.4">
      <c r="A891" s="96" t="s">
        <v>2043</v>
      </c>
      <c r="B891" s="96" t="s">
        <v>1104</v>
      </c>
      <c r="C891" s="106">
        <v>43547</v>
      </c>
      <c r="D891" s="96" t="s">
        <v>2049</v>
      </c>
      <c r="E891" s="96" t="s">
        <v>2064</v>
      </c>
      <c r="F891" s="97">
        <v>3379</v>
      </c>
      <c r="G891" s="98" t="s">
        <v>2056</v>
      </c>
      <c r="H891" s="96" t="s">
        <v>2047</v>
      </c>
      <c r="I891" s="99">
        <v>1147.1600000000001</v>
      </c>
      <c r="J891" s="235" t="str">
        <f t="shared" si="13"/>
        <v>Long Haul</v>
      </c>
    </row>
    <row r="892" spans="1:10" ht="15" thickBot="1" x14ac:dyDescent="0.4">
      <c r="A892" s="89"/>
      <c r="B892" s="89"/>
      <c r="C892" s="290"/>
      <c r="D892" s="290"/>
      <c r="E892" s="290"/>
      <c r="F892" s="290"/>
      <c r="G892" s="290"/>
      <c r="H892" s="290"/>
      <c r="I892" s="95">
        <v>2294.3200000000002</v>
      </c>
      <c r="J892" s="235" t="str">
        <f t="shared" si="13"/>
        <v/>
      </c>
    </row>
    <row r="893" spans="1:10" ht="15" thickBot="1" x14ac:dyDescent="0.4">
      <c r="A893" s="96" t="s">
        <v>2043</v>
      </c>
      <c r="B893" s="96" t="s">
        <v>1185</v>
      </c>
      <c r="C893" s="106">
        <v>43812</v>
      </c>
      <c r="D893" s="96" t="s">
        <v>2067</v>
      </c>
      <c r="E893" s="96" t="s">
        <v>2044</v>
      </c>
      <c r="F893" s="97">
        <v>2398</v>
      </c>
      <c r="G893" s="98" t="s">
        <v>2056</v>
      </c>
      <c r="H893" s="96" t="s">
        <v>2047</v>
      </c>
      <c r="I893" s="99">
        <v>813.96</v>
      </c>
      <c r="J893" s="235" t="str">
        <f t="shared" si="13"/>
        <v>Long Haul</v>
      </c>
    </row>
    <row r="894" spans="1:10" ht="15" thickBot="1" x14ac:dyDescent="0.4">
      <c r="A894" s="96" t="s">
        <v>2043</v>
      </c>
      <c r="B894" s="96" t="s">
        <v>1185</v>
      </c>
      <c r="C894" s="106">
        <v>43808</v>
      </c>
      <c r="D894" s="96" t="s">
        <v>2044</v>
      </c>
      <c r="E894" s="96" t="s">
        <v>2067</v>
      </c>
      <c r="F894" s="97">
        <v>2398</v>
      </c>
      <c r="G894" s="98" t="s">
        <v>2056</v>
      </c>
      <c r="H894" s="96" t="s">
        <v>2047</v>
      </c>
      <c r="I894" s="99">
        <v>813.96</v>
      </c>
      <c r="J894" s="235" t="str">
        <f t="shared" si="13"/>
        <v>Long Haul</v>
      </c>
    </row>
    <row r="895" spans="1:10" ht="15" thickBot="1" x14ac:dyDescent="0.4">
      <c r="A895" s="96" t="s">
        <v>2043</v>
      </c>
      <c r="B895" s="96" t="s">
        <v>1185</v>
      </c>
      <c r="C895" s="106">
        <v>43808</v>
      </c>
      <c r="D895" s="96" t="s">
        <v>2048</v>
      </c>
      <c r="E895" s="96" t="s">
        <v>2044</v>
      </c>
      <c r="F895" s="97">
        <v>153</v>
      </c>
      <c r="G895" s="98" t="s">
        <v>2046</v>
      </c>
      <c r="H895" s="96" t="s">
        <v>2047</v>
      </c>
      <c r="I895" s="99">
        <v>96.063999999999993</v>
      </c>
      <c r="J895" s="235" t="str">
        <f t="shared" si="13"/>
        <v>Short Haul</v>
      </c>
    </row>
    <row r="896" spans="1:10" ht="15" thickBot="1" x14ac:dyDescent="0.4">
      <c r="A896" s="96" t="s">
        <v>2043</v>
      </c>
      <c r="B896" s="96" t="s">
        <v>1185</v>
      </c>
      <c r="C896" s="106">
        <v>43813</v>
      </c>
      <c r="D896" s="96" t="s">
        <v>2044</v>
      </c>
      <c r="E896" s="96" t="s">
        <v>2048</v>
      </c>
      <c r="F896" s="97">
        <v>153</v>
      </c>
      <c r="G896" s="98" t="s">
        <v>2046</v>
      </c>
      <c r="H896" s="96" t="s">
        <v>2047</v>
      </c>
      <c r="I896" s="99">
        <v>96.063999999999993</v>
      </c>
      <c r="J896" s="235" t="str">
        <f t="shared" si="13"/>
        <v>Short Haul</v>
      </c>
    </row>
    <row r="897" spans="1:10" ht="15" thickBot="1" x14ac:dyDescent="0.4">
      <c r="A897" s="89"/>
      <c r="B897" s="89"/>
      <c r="C897" s="290"/>
      <c r="D897" s="290"/>
      <c r="E897" s="290"/>
      <c r="F897" s="290"/>
      <c r="G897" s="290"/>
      <c r="H897" s="290"/>
      <c r="I897" s="95">
        <v>1820.048</v>
      </c>
      <c r="J897" s="235" t="str">
        <f t="shared" si="13"/>
        <v/>
      </c>
    </row>
    <row r="898" spans="1:10" ht="15" thickBot="1" x14ac:dyDescent="0.4">
      <c r="A898" s="96" t="s">
        <v>2043</v>
      </c>
      <c r="B898" s="96" t="s">
        <v>1325</v>
      </c>
      <c r="C898" s="106">
        <v>43471</v>
      </c>
      <c r="D898" s="96" t="s">
        <v>2048</v>
      </c>
      <c r="E898" s="96" t="s">
        <v>2050</v>
      </c>
      <c r="F898" s="97">
        <v>300</v>
      </c>
      <c r="G898" s="98" t="s">
        <v>2046</v>
      </c>
      <c r="H898" s="96" t="s">
        <v>2051</v>
      </c>
      <c r="I898" s="99">
        <v>188.96799999999999</v>
      </c>
      <c r="J898" s="235" t="str">
        <f t="shared" si="13"/>
        <v>Short Haul</v>
      </c>
    </row>
    <row r="899" spans="1:10" ht="15" thickBot="1" x14ac:dyDescent="0.4">
      <c r="A899" s="96" t="s">
        <v>2043</v>
      </c>
      <c r="B899" s="96" t="s">
        <v>1325</v>
      </c>
      <c r="C899" s="106">
        <v>43475</v>
      </c>
      <c r="D899" s="96" t="s">
        <v>2109</v>
      </c>
      <c r="E899" s="96" t="s">
        <v>2050</v>
      </c>
      <c r="F899" s="97">
        <v>928</v>
      </c>
      <c r="G899" s="98" t="s">
        <v>2046</v>
      </c>
      <c r="H899" s="96" t="s">
        <v>2047</v>
      </c>
      <c r="I899" s="99">
        <v>358.36200000000002</v>
      </c>
      <c r="J899" s="235" t="str">
        <f t="shared" si="13"/>
        <v>Medium Haul</v>
      </c>
    </row>
    <row r="900" spans="1:10" ht="15" thickBot="1" x14ac:dyDescent="0.4">
      <c r="A900" s="96" t="s">
        <v>2043</v>
      </c>
      <c r="B900" s="96" t="s">
        <v>1325</v>
      </c>
      <c r="C900" s="106">
        <v>43791</v>
      </c>
      <c r="D900" s="96" t="s">
        <v>2066</v>
      </c>
      <c r="E900" s="96" t="s">
        <v>2050</v>
      </c>
      <c r="F900" s="97">
        <v>439</v>
      </c>
      <c r="G900" s="98" t="s">
        <v>2046</v>
      </c>
      <c r="H900" s="96" t="s">
        <v>2051</v>
      </c>
      <c r="I900" s="99">
        <v>277.44799999999998</v>
      </c>
      <c r="J900" s="235" t="str">
        <f t="shared" si="13"/>
        <v>Medium Haul</v>
      </c>
    </row>
    <row r="901" spans="1:10" ht="15" thickBot="1" x14ac:dyDescent="0.4">
      <c r="A901" s="96" t="s">
        <v>2043</v>
      </c>
      <c r="B901" s="96" t="s">
        <v>1325</v>
      </c>
      <c r="C901" s="106">
        <v>43471</v>
      </c>
      <c r="D901" s="96" t="s">
        <v>2050</v>
      </c>
      <c r="E901" s="96" t="s">
        <v>2109</v>
      </c>
      <c r="F901" s="97">
        <v>928</v>
      </c>
      <c r="G901" s="98" t="s">
        <v>2046</v>
      </c>
      <c r="H901" s="96" t="s">
        <v>2051</v>
      </c>
      <c r="I901" s="99">
        <v>358.36200000000002</v>
      </c>
      <c r="J901" s="235" t="str">
        <f t="shared" si="13"/>
        <v>Medium Haul</v>
      </c>
    </row>
    <row r="902" spans="1:10" ht="15" thickBot="1" x14ac:dyDescent="0.4">
      <c r="A902" s="96" t="s">
        <v>2043</v>
      </c>
      <c r="B902" s="96" t="s">
        <v>1325</v>
      </c>
      <c r="C902" s="106">
        <v>43475</v>
      </c>
      <c r="D902" s="96" t="s">
        <v>2050</v>
      </c>
      <c r="E902" s="96" t="s">
        <v>2048</v>
      </c>
      <c r="F902" s="97">
        <v>300</v>
      </c>
      <c r="G902" s="98" t="s">
        <v>2046</v>
      </c>
      <c r="H902" s="96" t="s">
        <v>2047</v>
      </c>
      <c r="I902" s="99">
        <v>188.96799999999999</v>
      </c>
      <c r="J902" s="235" t="str">
        <f t="shared" si="13"/>
        <v>Short Haul</v>
      </c>
    </row>
    <row r="903" spans="1:10" ht="15" thickBot="1" x14ac:dyDescent="0.4">
      <c r="A903" s="96" t="s">
        <v>2043</v>
      </c>
      <c r="B903" s="96" t="s">
        <v>1325</v>
      </c>
      <c r="C903" s="106">
        <v>43786</v>
      </c>
      <c r="D903" s="96" t="s">
        <v>2050</v>
      </c>
      <c r="E903" s="96" t="s">
        <v>2066</v>
      </c>
      <c r="F903" s="97">
        <v>439</v>
      </c>
      <c r="G903" s="98" t="s">
        <v>2046</v>
      </c>
      <c r="H903" s="96" t="s">
        <v>2051</v>
      </c>
      <c r="I903" s="99">
        <v>277.44799999999998</v>
      </c>
      <c r="J903" s="235" t="str">
        <f t="shared" si="13"/>
        <v>Medium Haul</v>
      </c>
    </row>
    <row r="904" spans="1:10" ht="15" thickBot="1" x14ac:dyDescent="0.4">
      <c r="A904" s="96" t="s">
        <v>2043</v>
      </c>
      <c r="B904" s="96" t="s">
        <v>1325</v>
      </c>
      <c r="C904" s="106">
        <v>43786</v>
      </c>
      <c r="D904" s="96" t="s">
        <v>2048</v>
      </c>
      <c r="E904" s="96" t="s">
        <v>2050</v>
      </c>
      <c r="F904" s="97">
        <v>300</v>
      </c>
      <c r="G904" s="98" t="s">
        <v>2046</v>
      </c>
      <c r="H904" s="96" t="s">
        <v>2051</v>
      </c>
      <c r="I904" s="99">
        <v>188.96799999999999</v>
      </c>
      <c r="J904" s="235" t="str">
        <f t="shared" ref="J904:J967" si="14">IF(ISBLANK(F904),"",IF(F904&gt;$O$9,$N$9,IF(F904&gt;$O$8, $N$8,$N$7)))</f>
        <v>Short Haul</v>
      </c>
    </row>
    <row r="905" spans="1:10" ht="15" thickBot="1" x14ac:dyDescent="0.4">
      <c r="A905" s="96" t="s">
        <v>2043</v>
      </c>
      <c r="B905" s="96" t="s">
        <v>1325</v>
      </c>
      <c r="C905" s="106">
        <v>43791</v>
      </c>
      <c r="D905" s="96" t="s">
        <v>2050</v>
      </c>
      <c r="E905" s="96" t="s">
        <v>2048</v>
      </c>
      <c r="F905" s="97">
        <v>300</v>
      </c>
      <c r="G905" s="98" t="s">
        <v>2046</v>
      </c>
      <c r="H905" s="96" t="s">
        <v>2051</v>
      </c>
      <c r="I905" s="99">
        <v>188.96799999999999</v>
      </c>
      <c r="J905" s="235" t="str">
        <f t="shared" si="14"/>
        <v>Short Haul</v>
      </c>
    </row>
    <row r="906" spans="1:10" ht="15" thickBot="1" x14ac:dyDescent="0.4">
      <c r="A906" s="89"/>
      <c r="B906" s="89"/>
      <c r="C906" s="290"/>
      <c r="D906" s="290"/>
      <c r="E906" s="290"/>
      <c r="F906" s="290"/>
      <c r="G906" s="290"/>
      <c r="H906" s="290"/>
      <c r="I906" s="95">
        <v>2027.492</v>
      </c>
      <c r="J906" s="235" t="str">
        <f t="shared" si="14"/>
        <v/>
      </c>
    </row>
    <row r="907" spans="1:10" ht="15" thickBot="1" x14ac:dyDescent="0.4">
      <c r="A907" s="96" t="s">
        <v>2043</v>
      </c>
      <c r="B907" s="96" t="s">
        <v>1512</v>
      </c>
      <c r="C907" s="106">
        <v>43645</v>
      </c>
      <c r="D907" s="96" t="s">
        <v>2073</v>
      </c>
      <c r="E907" s="96" t="s">
        <v>2063</v>
      </c>
      <c r="F907" s="97">
        <v>3445</v>
      </c>
      <c r="G907" s="98" t="s">
        <v>2056</v>
      </c>
      <c r="H907" s="96" t="s">
        <v>2047</v>
      </c>
      <c r="I907" s="99">
        <v>1169.26</v>
      </c>
      <c r="J907" s="235" t="str">
        <f t="shared" si="14"/>
        <v>Long Haul</v>
      </c>
    </row>
    <row r="908" spans="1:10" ht="15" thickBot="1" x14ac:dyDescent="0.4">
      <c r="A908" s="96" t="s">
        <v>2043</v>
      </c>
      <c r="B908" s="96" t="s">
        <v>1512</v>
      </c>
      <c r="C908" s="106">
        <v>43646</v>
      </c>
      <c r="D908" s="96" t="s">
        <v>2063</v>
      </c>
      <c r="E908" s="96" t="s">
        <v>2140</v>
      </c>
      <c r="F908" s="97">
        <v>447</v>
      </c>
      <c r="G908" s="98" t="s">
        <v>2046</v>
      </c>
      <c r="H908" s="96" t="s">
        <v>2047</v>
      </c>
      <c r="I908" s="99">
        <v>281.87200000000001</v>
      </c>
      <c r="J908" s="235" t="str">
        <f t="shared" si="14"/>
        <v>Medium Haul</v>
      </c>
    </row>
    <row r="909" spans="1:10" ht="15" thickBot="1" x14ac:dyDescent="0.4">
      <c r="A909" s="96" t="s">
        <v>2043</v>
      </c>
      <c r="B909" s="96" t="s">
        <v>1512</v>
      </c>
      <c r="C909" s="106">
        <v>43655</v>
      </c>
      <c r="D909" s="96" t="s">
        <v>2063</v>
      </c>
      <c r="E909" s="96" t="s">
        <v>2045</v>
      </c>
      <c r="F909" s="97">
        <v>3259</v>
      </c>
      <c r="G909" s="98" t="s">
        <v>2046</v>
      </c>
      <c r="H909" s="96" t="s">
        <v>2047</v>
      </c>
      <c r="I909" s="99">
        <v>1106.02</v>
      </c>
      <c r="J909" s="235" t="str">
        <f t="shared" si="14"/>
        <v>Long Haul</v>
      </c>
    </row>
    <row r="910" spans="1:10" ht="15" thickBot="1" x14ac:dyDescent="0.4">
      <c r="A910" s="96" t="s">
        <v>2043</v>
      </c>
      <c r="B910" s="96" t="s">
        <v>1512</v>
      </c>
      <c r="C910" s="106">
        <v>43646</v>
      </c>
      <c r="D910" s="96" t="s">
        <v>2063</v>
      </c>
      <c r="E910" s="96" t="s">
        <v>2105</v>
      </c>
      <c r="F910" s="97">
        <v>490</v>
      </c>
      <c r="G910" s="98" t="s">
        <v>2046</v>
      </c>
      <c r="H910" s="96" t="s">
        <v>2047</v>
      </c>
      <c r="I910" s="99">
        <v>309.048</v>
      </c>
      <c r="J910" s="235" t="str">
        <f t="shared" si="14"/>
        <v>Medium Haul</v>
      </c>
    </row>
    <row r="911" spans="1:10" ht="15" thickBot="1" x14ac:dyDescent="0.4">
      <c r="A911" s="96" t="s">
        <v>2043</v>
      </c>
      <c r="B911" s="96" t="s">
        <v>1512</v>
      </c>
      <c r="C911" s="106">
        <v>43655</v>
      </c>
      <c r="D911" s="96" t="s">
        <v>2140</v>
      </c>
      <c r="E911" s="96" t="s">
        <v>2063</v>
      </c>
      <c r="F911" s="97">
        <v>447</v>
      </c>
      <c r="G911" s="98" t="s">
        <v>2046</v>
      </c>
      <c r="H911" s="96" t="s">
        <v>2176</v>
      </c>
      <c r="I911" s="99">
        <v>281.87200000000001</v>
      </c>
      <c r="J911" s="235" t="str">
        <f t="shared" si="14"/>
        <v>Medium Haul</v>
      </c>
    </row>
    <row r="912" spans="1:10" ht="15" thickBot="1" x14ac:dyDescent="0.4">
      <c r="A912" s="89"/>
      <c r="B912" s="89"/>
      <c r="C912" s="290"/>
      <c r="D912" s="290"/>
      <c r="E912" s="290"/>
      <c r="F912" s="290"/>
      <c r="G912" s="290"/>
      <c r="H912" s="290"/>
      <c r="I912" s="95">
        <v>3148.0720000000001</v>
      </c>
      <c r="J912" s="235" t="str">
        <f t="shared" si="14"/>
        <v/>
      </c>
    </row>
    <row r="913" spans="1:10" ht="15" thickBot="1" x14ac:dyDescent="0.4">
      <c r="A913" s="96" t="s">
        <v>2043</v>
      </c>
      <c r="B913" s="96" t="s">
        <v>1325</v>
      </c>
      <c r="C913" s="106">
        <v>43492</v>
      </c>
      <c r="D913" s="96" t="s">
        <v>2048</v>
      </c>
      <c r="E913" s="96" t="s">
        <v>2057</v>
      </c>
      <c r="F913" s="97">
        <v>133</v>
      </c>
      <c r="G913" s="98" t="s">
        <v>2046</v>
      </c>
      <c r="H913" s="96" t="s">
        <v>2047</v>
      </c>
      <c r="I913" s="99">
        <v>84.055999999999997</v>
      </c>
      <c r="J913" s="235" t="str">
        <f t="shared" si="14"/>
        <v>Short Haul</v>
      </c>
    </row>
    <row r="914" spans="1:10" ht="15" thickBot="1" x14ac:dyDescent="0.4">
      <c r="A914" s="96" t="s">
        <v>2043</v>
      </c>
      <c r="B914" s="96" t="s">
        <v>1325</v>
      </c>
      <c r="C914" s="106">
        <v>43492</v>
      </c>
      <c r="D914" s="96" t="s">
        <v>2057</v>
      </c>
      <c r="E914" s="96" t="s">
        <v>2067</v>
      </c>
      <c r="F914" s="97">
        <v>2285</v>
      </c>
      <c r="G914" s="98" t="s">
        <v>2046</v>
      </c>
      <c r="H914" s="96" t="s">
        <v>2047</v>
      </c>
      <c r="I914" s="99">
        <v>882.74699999999996</v>
      </c>
      <c r="J914" s="235" t="str">
        <f t="shared" si="14"/>
        <v>Medium Haul</v>
      </c>
    </row>
    <row r="915" spans="1:10" ht="15" thickBot="1" x14ac:dyDescent="0.4">
      <c r="A915" s="96" t="s">
        <v>2043</v>
      </c>
      <c r="B915" s="96" t="s">
        <v>1325</v>
      </c>
      <c r="C915" s="106">
        <v>43499</v>
      </c>
      <c r="D915" s="96" t="s">
        <v>2067</v>
      </c>
      <c r="E915" s="96" t="s">
        <v>2057</v>
      </c>
      <c r="F915" s="97">
        <v>2285</v>
      </c>
      <c r="G915" s="98" t="s">
        <v>2056</v>
      </c>
      <c r="H915" s="96" t="s">
        <v>2047</v>
      </c>
      <c r="I915" s="99">
        <v>882.74699999999996</v>
      </c>
      <c r="J915" s="235" t="str">
        <f t="shared" si="14"/>
        <v>Medium Haul</v>
      </c>
    </row>
    <row r="916" spans="1:10" ht="15" thickBot="1" x14ac:dyDescent="0.4">
      <c r="A916" s="96" t="s">
        <v>2043</v>
      </c>
      <c r="B916" s="96" t="s">
        <v>1325</v>
      </c>
      <c r="C916" s="106">
        <v>43500</v>
      </c>
      <c r="D916" s="96" t="s">
        <v>2057</v>
      </c>
      <c r="E916" s="96" t="s">
        <v>2048</v>
      </c>
      <c r="F916" s="97">
        <v>133</v>
      </c>
      <c r="G916" s="98" t="s">
        <v>2046</v>
      </c>
      <c r="H916" s="96" t="s">
        <v>2047</v>
      </c>
      <c r="I916" s="99">
        <v>84.055999999999997</v>
      </c>
      <c r="J916" s="235" t="str">
        <f t="shared" si="14"/>
        <v>Short Haul</v>
      </c>
    </row>
    <row r="917" spans="1:10" ht="15" thickBot="1" x14ac:dyDescent="0.4">
      <c r="A917" s="89"/>
      <c r="B917" s="89"/>
      <c r="C917" s="290"/>
      <c r="D917" s="290"/>
      <c r="E917" s="290"/>
      <c r="F917" s="290"/>
      <c r="G917" s="290"/>
      <c r="H917" s="290"/>
      <c r="I917" s="95">
        <v>1933.606</v>
      </c>
      <c r="J917" s="235" t="str">
        <f t="shared" si="14"/>
        <v/>
      </c>
    </row>
    <row r="918" spans="1:10" ht="15" thickBot="1" x14ac:dyDescent="0.4">
      <c r="A918" s="96" t="s">
        <v>2043</v>
      </c>
      <c r="B918" s="96" t="s">
        <v>1393</v>
      </c>
      <c r="C918" s="106">
        <v>43760</v>
      </c>
      <c r="D918" s="96" t="s">
        <v>2050</v>
      </c>
      <c r="E918" s="96" t="s">
        <v>2048</v>
      </c>
      <c r="F918" s="97">
        <v>300</v>
      </c>
      <c r="G918" s="98" t="s">
        <v>2046</v>
      </c>
      <c r="H918" s="96" t="s">
        <v>2051</v>
      </c>
      <c r="I918" s="99">
        <v>188.96799999999999</v>
      </c>
      <c r="J918" s="235" t="str">
        <f t="shared" si="14"/>
        <v>Short Haul</v>
      </c>
    </row>
    <row r="919" spans="1:10" ht="15" thickBot="1" x14ac:dyDescent="0.4">
      <c r="A919" s="96" t="s">
        <v>2043</v>
      </c>
      <c r="B919" s="96" t="s">
        <v>1393</v>
      </c>
      <c r="C919" s="106">
        <v>43760</v>
      </c>
      <c r="D919" s="96" t="s">
        <v>2179</v>
      </c>
      <c r="E919" s="96" t="s">
        <v>2052</v>
      </c>
      <c r="F919" s="97">
        <v>224</v>
      </c>
      <c r="G919" s="98" t="s">
        <v>2046</v>
      </c>
      <c r="H919" s="96" t="s">
        <v>2051</v>
      </c>
      <c r="I919" s="99">
        <v>141.56800000000001</v>
      </c>
      <c r="J919" s="235" t="str">
        <f t="shared" si="14"/>
        <v>Short Haul</v>
      </c>
    </row>
    <row r="920" spans="1:10" ht="15" thickBot="1" x14ac:dyDescent="0.4">
      <c r="A920" s="96" t="s">
        <v>2043</v>
      </c>
      <c r="B920" s="96" t="s">
        <v>1393</v>
      </c>
      <c r="C920" s="106">
        <v>43764</v>
      </c>
      <c r="D920" s="96" t="s">
        <v>2050</v>
      </c>
      <c r="E920" s="96" t="s">
        <v>2052</v>
      </c>
      <c r="F920" s="97">
        <v>596</v>
      </c>
      <c r="G920" s="98" t="s">
        <v>2046</v>
      </c>
      <c r="H920" s="96" t="s">
        <v>2051</v>
      </c>
      <c r="I920" s="99">
        <v>375.40800000000002</v>
      </c>
      <c r="J920" s="235" t="str">
        <f t="shared" si="14"/>
        <v>Medium Haul</v>
      </c>
    </row>
    <row r="921" spans="1:10" ht="15" thickBot="1" x14ac:dyDescent="0.4">
      <c r="A921" s="96" t="s">
        <v>2043</v>
      </c>
      <c r="B921" s="96" t="s">
        <v>1393</v>
      </c>
      <c r="C921" s="106">
        <v>43760</v>
      </c>
      <c r="D921" s="96" t="s">
        <v>2052</v>
      </c>
      <c r="E921" s="96" t="s">
        <v>2050</v>
      </c>
      <c r="F921" s="97">
        <v>596</v>
      </c>
      <c r="G921" s="98" t="s">
        <v>2046</v>
      </c>
      <c r="H921" s="96" t="s">
        <v>2051</v>
      </c>
      <c r="I921" s="99">
        <v>375.40800000000002</v>
      </c>
      <c r="J921" s="235" t="str">
        <f t="shared" si="14"/>
        <v>Medium Haul</v>
      </c>
    </row>
    <row r="922" spans="1:10" ht="15" thickBot="1" x14ac:dyDescent="0.4">
      <c r="A922" s="96" t="s">
        <v>2043</v>
      </c>
      <c r="B922" s="96" t="s">
        <v>1393</v>
      </c>
      <c r="C922" s="106">
        <v>43764</v>
      </c>
      <c r="D922" s="96" t="s">
        <v>2052</v>
      </c>
      <c r="E922" s="96" t="s">
        <v>2179</v>
      </c>
      <c r="F922" s="97">
        <v>224</v>
      </c>
      <c r="G922" s="98" t="s">
        <v>2046</v>
      </c>
      <c r="H922" s="96" t="s">
        <v>2051</v>
      </c>
      <c r="I922" s="99">
        <v>141.56800000000001</v>
      </c>
      <c r="J922" s="235" t="str">
        <f t="shared" si="14"/>
        <v>Short Haul</v>
      </c>
    </row>
    <row r="923" spans="1:10" ht="15" thickBot="1" x14ac:dyDescent="0.4">
      <c r="A923" s="96" t="s">
        <v>2043</v>
      </c>
      <c r="B923" s="96" t="s">
        <v>1393</v>
      </c>
      <c r="C923" s="106">
        <v>43764</v>
      </c>
      <c r="D923" s="96" t="s">
        <v>2048</v>
      </c>
      <c r="E923" s="96" t="s">
        <v>2050</v>
      </c>
      <c r="F923" s="97">
        <v>300</v>
      </c>
      <c r="G923" s="98" t="s">
        <v>2046</v>
      </c>
      <c r="H923" s="96" t="s">
        <v>2051</v>
      </c>
      <c r="I923" s="99">
        <v>188.96799999999999</v>
      </c>
      <c r="J923" s="235" t="str">
        <f t="shared" si="14"/>
        <v>Short Haul</v>
      </c>
    </row>
    <row r="924" spans="1:10" ht="15" thickBot="1" x14ac:dyDescent="0.4">
      <c r="A924" s="89"/>
      <c r="B924" s="89"/>
      <c r="C924" s="290"/>
      <c r="D924" s="290"/>
      <c r="E924" s="290"/>
      <c r="F924" s="290"/>
      <c r="G924" s="290"/>
      <c r="H924" s="290"/>
      <c r="I924" s="95">
        <v>1411.8879999999999</v>
      </c>
      <c r="J924" s="235" t="str">
        <f t="shared" si="14"/>
        <v/>
      </c>
    </row>
    <row r="925" spans="1:10" ht="15" thickBot="1" x14ac:dyDescent="0.4">
      <c r="A925" s="96" t="s">
        <v>2043</v>
      </c>
      <c r="B925" s="96" t="s">
        <v>1393</v>
      </c>
      <c r="C925" s="106">
        <v>43731</v>
      </c>
      <c r="D925" s="96" t="s">
        <v>2180</v>
      </c>
      <c r="E925" s="96" t="s">
        <v>2181</v>
      </c>
      <c r="F925" s="97">
        <v>461</v>
      </c>
      <c r="G925" s="98" t="s">
        <v>2046</v>
      </c>
      <c r="H925" s="96" t="s">
        <v>2047</v>
      </c>
      <c r="I925" s="99">
        <v>290.72000000000003</v>
      </c>
      <c r="J925" s="235" t="str">
        <f t="shared" si="14"/>
        <v>Medium Haul</v>
      </c>
    </row>
    <row r="926" spans="1:10" ht="15" thickBot="1" x14ac:dyDescent="0.4">
      <c r="A926" s="96" t="s">
        <v>2043</v>
      </c>
      <c r="B926" s="96" t="s">
        <v>1393</v>
      </c>
      <c r="C926" s="106">
        <v>43734</v>
      </c>
      <c r="D926" s="96" t="s">
        <v>2181</v>
      </c>
      <c r="E926" s="96" t="s">
        <v>2180</v>
      </c>
      <c r="F926" s="97">
        <v>461</v>
      </c>
      <c r="G926" s="98" t="s">
        <v>2046</v>
      </c>
      <c r="H926" s="96" t="s">
        <v>2047</v>
      </c>
      <c r="I926" s="99">
        <v>290.72000000000003</v>
      </c>
      <c r="J926" s="235" t="str">
        <f t="shared" si="14"/>
        <v>Medium Haul</v>
      </c>
    </row>
    <row r="927" spans="1:10" ht="15" thickBot="1" x14ac:dyDescent="0.4">
      <c r="A927" s="96" t="s">
        <v>2043</v>
      </c>
      <c r="B927" s="96" t="s">
        <v>1393</v>
      </c>
      <c r="C927" s="106">
        <v>43734</v>
      </c>
      <c r="D927" s="96" t="s">
        <v>2180</v>
      </c>
      <c r="E927" s="96" t="s">
        <v>2073</v>
      </c>
      <c r="F927" s="97">
        <v>4653</v>
      </c>
      <c r="G927" s="98" t="s">
        <v>2046</v>
      </c>
      <c r="H927" s="96" t="s">
        <v>2047</v>
      </c>
      <c r="I927" s="99">
        <v>1579.3</v>
      </c>
      <c r="J927" s="235" t="str">
        <f t="shared" si="14"/>
        <v>Long Haul</v>
      </c>
    </row>
    <row r="928" spans="1:10" ht="15" thickBot="1" x14ac:dyDescent="0.4">
      <c r="A928" s="96" t="s">
        <v>2043</v>
      </c>
      <c r="B928" s="96" t="s">
        <v>1393</v>
      </c>
      <c r="C928" s="106">
        <v>43730</v>
      </c>
      <c r="D928" s="96" t="s">
        <v>2073</v>
      </c>
      <c r="E928" s="96" t="s">
        <v>2180</v>
      </c>
      <c r="F928" s="97">
        <v>4653</v>
      </c>
      <c r="G928" s="98" t="s">
        <v>2056</v>
      </c>
      <c r="H928" s="96" t="s">
        <v>2047</v>
      </c>
      <c r="I928" s="99">
        <v>1579.3</v>
      </c>
      <c r="J928" s="235" t="str">
        <f t="shared" si="14"/>
        <v>Long Haul</v>
      </c>
    </row>
    <row r="929" spans="1:10" ht="15" thickBot="1" x14ac:dyDescent="0.4">
      <c r="A929" s="89"/>
      <c r="B929" s="89"/>
      <c r="C929" s="290"/>
      <c r="D929" s="290"/>
      <c r="E929" s="290"/>
      <c r="F929" s="290"/>
      <c r="G929" s="290"/>
      <c r="H929" s="290"/>
      <c r="I929" s="95">
        <v>3740.04</v>
      </c>
      <c r="J929" s="235" t="str">
        <f t="shared" si="14"/>
        <v/>
      </c>
    </row>
    <row r="930" spans="1:10" ht="15" thickBot="1" x14ac:dyDescent="0.4">
      <c r="A930" s="96" t="s">
        <v>2043</v>
      </c>
      <c r="B930" s="96" t="s">
        <v>1393</v>
      </c>
      <c r="C930" s="106">
        <v>43653</v>
      </c>
      <c r="D930" s="96" t="s">
        <v>2105</v>
      </c>
      <c r="E930" s="96" t="s">
        <v>2063</v>
      </c>
      <c r="F930" s="97">
        <v>472</v>
      </c>
      <c r="G930" s="98" t="s">
        <v>2046</v>
      </c>
      <c r="H930" s="96" t="s">
        <v>2047</v>
      </c>
      <c r="I930" s="99">
        <v>297.67200000000003</v>
      </c>
      <c r="J930" s="235" t="str">
        <f t="shared" si="14"/>
        <v>Medium Haul</v>
      </c>
    </row>
    <row r="931" spans="1:10" ht="15" thickBot="1" x14ac:dyDescent="0.4">
      <c r="A931" s="89"/>
      <c r="B931" s="89"/>
      <c r="C931" s="290"/>
      <c r="D931" s="290"/>
      <c r="E931" s="290"/>
      <c r="F931" s="290"/>
      <c r="G931" s="290"/>
      <c r="H931" s="290"/>
      <c r="I931" s="95">
        <v>297.67200000000003</v>
      </c>
      <c r="J931" s="235" t="str">
        <f t="shared" si="14"/>
        <v/>
      </c>
    </row>
    <row r="932" spans="1:10" ht="15" thickBot="1" x14ac:dyDescent="0.4">
      <c r="A932" s="96" t="s">
        <v>2043</v>
      </c>
      <c r="B932" s="96" t="s">
        <v>1393</v>
      </c>
      <c r="C932" s="106">
        <v>43558</v>
      </c>
      <c r="D932" s="96" t="s">
        <v>2115</v>
      </c>
      <c r="E932" s="96" t="s">
        <v>2057</v>
      </c>
      <c r="F932" s="97">
        <v>760</v>
      </c>
      <c r="G932" s="98" t="s">
        <v>2046</v>
      </c>
      <c r="H932" s="96" t="s">
        <v>2047</v>
      </c>
      <c r="I932" s="99">
        <v>293.346</v>
      </c>
      <c r="J932" s="235" t="str">
        <f t="shared" si="14"/>
        <v>Medium Haul</v>
      </c>
    </row>
    <row r="933" spans="1:10" ht="15" thickBot="1" x14ac:dyDescent="0.4">
      <c r="A933" s="96" t="s">
        <v>2043</v>
      </c>
      <c r="B933" s="96" t="s">
        <v>1393</v>
      </c>
      <c r="C933" s="106">
        <v>43558</v>
      </c>
      <c r="D933" s="96" t="s">
        <v>2057</v>
      </c>
      <c r="E933" s="96" t="s">
        <v>2048</v>
      </c>
      <c r="F933" s="97">
        <v>133</v>
      </c>
      <c r="G933" s="98" t="s">
        <v>2046</v>
      </c>
      <c r="H933" s="96" t="s">
        <v>2047</v>
      </c>
      <c r="I933" s="99">
        <v>84.055999999999997</v>
      </c>
      <c r="J933" s="235" t="str">
        <f t="shared" si="14"/>
        <v>Short Haul</v>
      </c>
    </row>
    <row r="934" spans="1:10" ht="15" thickBot="1" x14ac:dyDescent="0.4">
      <c r="A934" s="96" t="s">
        <v>2043</v>
      </c>
      <c r="B934" s="96" t="s">
        <v>1393</v>
      </c>
      <c r="C934" s="106">
        <v>43659</v>
      </c>
      <c r="D934" s="96" t="s">
        <v>2063</v>
      </c>
      <c r="E934" s="96" t="s">
        <v>2049</v>
      </c>
      <c r="F934" s="97">
        <v>3459</v>
      </c>
      <c r="G934" s="98" t="s">
        <v>2046</v>
      </c>
      <c r="H934" s="96" t="s">
        <v>2047</v>
      </c>
      <c r="I934" s="99">
        <v>1174.02</v>
      </c>
      <c r="J934" s="235" t="str">
        <f t="shared" si="14"/>
        <v>Long Haul</v>
      </c>
    </row>
    <row r="935" spans="1:10" ht="15" thickBot="1" x14ac:dyDescent="0.4">
      <c r="A935" s="96" t="s">
        <v>2043</v>
      </c>
      <c r="B935" s="96" t="s">
        <v>1393</v>
      </c>
      <c r="C935" s="106">
        <v>43554</v>
      </c>
      <c r="D935" s="96" t="s">
        <v>2048</v>
      </c>
      <c r="E935" s="96" t="s">
        <v>2057</v>
      </c>
      <c r="F935" s="97">
        <v>133</v>
      </c>
      <c r="G935" s="98" t="s">
        <v>2046</v>
      </c>
      <c r="H935" s="96" t="s">
        <v>2047</v>
      </c>
      <c r="I935" s="99">
        <v>84.055999999999997</v>
      </c>
      <c r="J935" s="235" t="str">
        <f t="shared" si="14"/>
        <v>Short Haul</v>
      </c>
    </row>
    <row r="936" spans="1:10" ht="15" thickBot="1" x14ac:dyDescent="0.4">
      <c r="A936" s="96" t="s">
        <v>2043</v>
      </c>
      <c r="B936" s="96" t="s">
        <v>1393</v>
      </c>
      <c r="C936" s="106">
        <v>43554</v>
      </c>
      <c r="D936" s="96" t="s">
        <v>2057</v>
      </c>
      <c r="E936" s="96" t="s">
        <v>2115</v>
      </c>
      <c r="F936" s="97">
        <v>760</v>
      </c>
      <c r="G936" s="98" t="s">
        <v>2046</v>
      </c>
      <c r="H936" s="96" t="s">
        <v>2047</v>
      </c>
      <c r="I936" s="99">
        <v>293.346</v>
      </c>
      <c r="J936" s="235" t="str">
        <f t="shared" si="14"/>
        <v>Medium Haul</v>
      </c>
    </row>
    <row r="937" spans="1:10" ht="15" thickBot="1" x14ac:dyDescent="0.4">
      <c r="A937" s="96" t="s">
        <v>2043</v>
      </c>
      <c r="B937" s="96" t="s">
        <v>1393</v>
      </c>
      <c r="C937" s="106">
        <v>43649</v>
      </c>
      <c r="D937" s="96" t="s">
        <v>2049</v>
      </c>
      <c r="E937" s="96" t="s">
        <v>2105</v>
      </c>
      <c r="F937" s="97">
        <v>3938</v>
      </c>
      <c r="G937" s="98" t="s">
        <v>2056</v>
      </c>
      <c r="H937" s="96" t="s">
        <v>2047</v>
      </c>
      <c r="I937" s="99">
        <v>1336.54</v>
      </c>
      <c r="J937" s="235" t="str">
        <f t="shared" si="14"/>
        <v>Long Haul</v>
      </c>
    </row>
    <row r="938" spans="1:10" ht="15" thickBot="1" x14ac:dyDescent="0.4">
      <c r="A938" s="89"/>
      <c r="B938" s="89"/>
      <c r="C938" s="290"/>
      <c r="D938" s="290"/>
      <c r="E938" s="290"/>
      <c r="F938" s="290"/>
      <c r="G938" s="290"/>
      <c r="H938" s="290"/>
      <c r="I938" s="95">
        <v>3265.364</v>
      </c>
      <c r="J938" s="235" t="str">
        <f t="shared" si="14"/>
        <v/>
      </c>
    </row>
    <row r="939" spans="1:10" ht="15" thickBot="1" x14ac:dyDescent="0.4">
      <c r="A939" s="96" t="s">
        <v>2043</v>
      </c>
      <c r="B939" s="96" t="s">
        <v>1325</v>
      </c>
      <c r="C939" s="106">
        <v>43672</v>
      </c>
      <c r="D939" s="96" t="s">
        <v>2061</v>
      </c>
      <c r="E939" s="96" t="s">
        <v>2057</v>
      </c>
      <c r="F939" s="97">
        <v>3810</v>
      </c>
      <c r="G939" s="98" t="s">
        <v>2046</v>
      </c>
      <c r="H939" s="96" t="s">
        <v>2047</v>
      </c>
      <c r="I939" s="99">
        <v>1293.02</v>
      </c>
      <c r="J939" s="235" t="str">
        <f t="shared" si="14"/>
        <v>Long Haul</v>
      </c>
    </row>
    <row r="940" spans="1:10" ht="15" thickBot="1" x14ac:dyDescent="0.4">
      <c r="A940" s="96" t="s">
        <v>2043</v>
      </c>
      <c r="B940" s="96" t="s">
        <v>1325</v>
      </c>
      <c r="C940" s="106">
        <v>43726</v>
      </c>
      <c r="D940" s="96" t="s">
        <v>2048</v>
      </c>
      <c r="E940" s="96" t="s">
        <v>2053</v>
      </c>
      <c r="F940" s="97">
        <v>527</v>
      </c>
      <c r="G940" s="98" t="s">
        <v>2046</v>
      </c>
      <c r="H940" s="96" t="s">
        <v>2047</v>
      </c>
      <c r="I940" s="99">
        <v>332.43200000000002</v>
      </c>
      <c r="J940" s="235" t="str">
        <f t="shared" si="14"/>
        <v>Medium Haul</v>
      </c>
    </row>
    <row r="941" spans="1:10" ht="15" thickBot="1" x14ac:dyDescent="0.4">
      <c r="A941" s="96" t="s">
        <v>2043</v>
      </c>
      <c r="B941" s="96" t="s">
        <v>1325</v>
      </c>
      <c r="C941" s="106">
        <v>43492</v>
      </c>
      <c r="D941" s="96" t="s">
        <v>2057</v>
      </c>
      <c r="E941" s="96" t="s">
        <v>2067</v>
      </c>
      <c r="F941" s="97">
        <v>2285</v>
      </c>
      <c r="G941" s="98" t="s">
        <v>2046</v>
      </c>
      <c r="H941" s="96" t="s">
        <v>2047</v>
      </c>
      <c r="I941" s="99">
        <v>882.74699999999996</v>
      </c>
      <c r="J941" s="235" t="str">
        <f t="shared" si="14"/>
        <v>Medium Haul</v>
      </c>
    </row>
    <row r="942" spans="1:10" ht="15" thickBot="1" x14ac:dyDescent="0.4">
      <c r="A942" s="96" t="s">
        <v>2043</v>
      </c>
      <c r="B942" s="96" t="s">
        <v>1325</v>
      </c>
      <c r="C942" s="106">
        <v>43496</v>
      </c>
      <c r="D942" s="96" t="s">
        <v>2067</v>
      </c>
      <c r="E942" s="96" t="s">
        <v>2057</v>
      </c>
      <c r="F942" s="97">
        <v>2285</v>
      </c>
      <c r="G942" s="98" t="s">
        <v>2056</v>
      </c>
      <c r="H942" s="96" t="s">
        <v>2047</v>
      </c>
      <c r="I942" s="99">
        <v>882.74699999999996</v>
      </c>
      <c r="J942" s="235" t="str">
        <f t="shared" si="14"/>
        <v>Medium Haul</v>
      </c>
    </row>
    <row r="943" spans="1:10" ht="15" thickBot="1" x14ac:dyDescent="0.4">
      <c r="A943" s="96" t="s">
        <v>2043</v>
      </c>
      <c r="B943" s="96" t="s">
        <v>1325</v>
      </c>
      <c r="C943" s="106">
        <v>43659</v>
      </c>
      <c r="D943" s="96" t="s">
        <v>2057</v>
      </c>
      <c r="E943" s="96" t="s">
        <v>2090</v>
      </c>
      <c r="F943" s="97">
        <v>4053</v>
      </c>
      <c r="G943" s="98" t="s">
        <v>2056</v>
      </c>
      <c r="H943" s="96" t="s">
        <v>2047</v>
      </c>
      <c r="I943" s="99">
        <v>1375.64</v>
      </c>
      <c r="J943" s="235" t="str">
        <f t="shared" si="14"/>
        <v>Long Haul</v>
      </c>
    </row>
    <row r="944" spans="1:10" ht="15" thickBot="1" x14ac:dyDescent="0.4">
      <c r="A944" s="96" t="s">
        <v>2043</v>
      </c>
      <c r="B944" s="96" t="s">
        <v>1325</v>
      </c>
      <c r="C944" s="106">
        <v>43726</v>
      </c>
      <c r="D944" s="96" t="s">
        <v>2053</v>
      </c>
      <c r="E944" s="96" t="s">
        <v>2079</v>
      </c>
      <c r="F944" s="97">
        <v>887</v>
      </c>
      <c r="G944" s="98" t="s">
        <v>2046</v>
      </c>
      <c r="H944" s="96" t="s">
        <v>2047</v>
      </c>
      <c r="I944" s="99">
        <v>342.495</v>
      </c>
      <c r="J944" s="235" t="str">
        <f t="shared" si="14"/>
        <v>Medium Haul</v>
      </c>
    </row>
    <row r="945" spans="1:10" ht="15" thickBot="1" x14ac:dyDescent="0.4">
      <c r="A945" s="96" t="s">
        <v>2043</v>
      </c>
      <c r="B945" s="96" t="s">
        <v>1325</v>
      </c>
      <c r="C945" s="106">
        <v>43730</v>
      </c>
      <c r="D945" s="96" t="s">
        <v>2079</v>
      </c>
      <c r="E945" s="96" t="s">
        <v>2057</v>
      </c>
      <c r="F945" s="97">
        <v>1450</v>
      </c>
      <c r="G945" s="98" t="s">
        <v>2056</v>
      </c>
      <c r="H945" s="96" t="s">
        <v>2047</v>
      </c>
      <c r="I945" s="99">
        <v>559.98900000000003</v>
      </c>
      <c r="J945" s="235" t="str">
        <f t="shared" si="14"/>
        <v>Medium Haul</v>
      </c>
    </row>
    <row r="946" spans="1:10" ht="15" thickBot="1" x14ac:dyDescent="0.4">
      <c r="A946" s="96" t="s">
        <v>2043</v>
      </c>
      <c r="B946" s="96" t="s">
        <v>1325</v>
      </c>
      <c r="C946" s="106">
        <v>43730</v>
      </c>
      <c r="D946" s="96" t="s">
        <v>2057</v>
      </c>
      <c r="E946" s="96" t="s">
        <v>2048</v>
      </c>
      <c r="F946" s="97">
        <v>133</v>
      </c>
      <c r="G946" s="98" t="s">
        <v>2046</v>
      </c>
      <c r="H946" s="96" t="s">
        <v>2047</v>
      </c>
      <c r="I946" s="99">
        <v>84.055999999999997</v>
      </c>
      <c r="J946" s="235" t="str">
        <f t="shared" si="14"/>
        <v>Short Haul</v>
      </c>
    </row>
    <row r="947" spans="1:10" ht="15" thickBot="1" x14ac:dyDescent="0.4">
      <c r="A947" s="89"/>
      <c r="B947" s="89"/>
      <c r="C947" s="290"/>
      <c r="D947" s="290"/>
      <c r="E947" s="290"/>
      <c r="F947" s="290"/>
      <c r="G947" s="290"/>
      <c r="H947" s="290"/>
      <c r="I947" s="95">
        <v>5753.1260000000002</v>
      </c>
      <c r="J947" s="235" t="str">
        <f t="shared" si="14"/>
        <v/>
      </c>
    </row>
    <row r="948" spans="1:10" ht="15" thickBot="1" x14ac:dyDescent="0.4">
      <c r="A948" s="96" t="s">
        <v>2043</v>
      </c>
      <c r="B948" s="96" t="s">
        <v>1536</v>
      </c>
      <c r="C948" s="106">
        <v>43572</v>
      </c>
      <c r="D948" s="96" t="s">
        <v>2053</v>
      </c>
      <c r="E948" s="96" t="s">
        <v>2048</v>
      </c>
      <c r="F948" s="97">
        <v>527</v>
      </c>
      <c r="G948" s="98" t="s">
        <v>2046</v>
      </c>
      <c r="H948" s="96" t="s">
        <v>2047</v>
      </c>
      <c r="I948" s="99">
        <v>332.43200000000002</v>
      </c>
      <c r="J948" s="235" t="str">
        <f t="shared" si="14"/>
        <v>Medium Haul</v>
      </c>
    </row>
    <row r="949" spans="1:10" ht="15" thickBot="1" x14ac:dyDescent="0.4">
      <c r="A949" s="96" t="s">
        <v>2043</v>
      </c>
      <c r="B949" s="96" t="s">
        <v>1536</v>
      </c>
      <c r="C949" s="106">
        <v>43638</v>
      </c>
      <c r="D949" s="96" t="s">
        <v>2073</v>
      </c>
      <c r="E949" s="96" t="s">
        <v>2139</v>
      </c>
      <c r="F949" s="97">
        <v>3628</v>
      </c>
      <c r="G949" s="98" t="s">
        <v>2056</v>
      </c>
      <c r="H949" s="96" t="s">
        <v>2051</v>
      </c>
      <c r="I949" s="99">
        <v>1231.48</v>
      </c>
      <c r="J949" s="235" t="str">
        <f t="shared" si="14"/>
        <v>Long Haul</v>
      </c>
    </row>
    <row r="950" spans="1:10" ht="15" thickBot="1" x14ac:dyDescent="0.4">
      <c r="A950" s="96" t="s">
        <v>2043</v>
      </c>
      <c r="B950" s="96" t="s">
        <v>1536</v>
      </c>
      <c r="C950" s="106">
        <v>43645</v>
      </c>
      <c r="D950" s="96" t="s">
        <v>2074</v>
      </c>
      <c r="E950" s="96" t="s">
        <v>2073</v>
      </c>
      <c r="F950" s="97">
        <v>3637</v>
      </c>
      <c r="G950" s="98" t="s">
        <v>2046</v>
      </c>
      <c r="H950" s="96" t="s">
        <v>2047</v>
      </c>
      <c r="I950" s="99">
        <v>1234.2</v>
      </c>
      <c r="J950" s="235" t="str">
        <f t="shared" si="14"/>
        <v>Long Haul</v>
      </c>
    </row>
    <row r="951" spans="1:10" ht="15" thickBot="1" x14ac:dyDescent="0.4">
      <c r="A951" s="96" t="s">
        <v>2043</v>
      </c>
      <c r="B951" s="96" t="s">
        <v>1536</v>
      </c>
      <c r="C951" s="106">
        <v>43679</v>
      </c>
      <c r="D951" s="96" t="s">
        <v>2050</v>
      </c>
      <c r="E951" s="96" t="s">
        <v>2048</v>
      </c>
      <c r="F951" s="97">
        <v>300</v>
      </c>
      <c r="G951" s="98" t="s">
        <v>2046</v>
      </c>
      <c r="H951" s="96" t="s">
        <v>2051</v>
      </c>
      <c r="I951" s="99">
        <v>188.96799999999999</v>
      </c>
      <c r="J951" s="235" t="str">
        <f t="shared" si="14"/>
        <v>Short Haul</v>
      </c>
    </row>
    <row r="952" spans="1:10" ht="15" thickBot="1" x14ac:dyDescent="0.4">
      <c r="A952" s="96" t="s">
        <v>2043</v>
      </c>
      <c r="B952" s="96" t="s">
        <v>1536</v>
      </c>
      <c r="C952" s="106">
        <v>43679</v>
      </c>
      <c r="D952" s="96" t="s">
        <v>2072</v>
      </c>
      <c r="E952" s="96" t="s">
        <v>2050</v>
      </c>
      <c r="F952" s="97">
        <v>310</v>
      </c>
      <c r="G952" s="98" t="s">
        <v>2046</v>
      </c>
      <c r="H952" s="96" t="s">
        <v>2051</v>
      </c>
      <c r="I952" s="99">
        <v>195.92</v>
      </c>
      <c r="J952" s="235" t="str">
        <f t="shared" si="14"/>
        <v>Medium Haul</v>
      </c>
    </row>
    <row r="953" spans="1:10" ht="15" thickBot="1" x14ac:dyDescent="0.4">
      <c r="A953" s="96" t="s">
        <v>2043</v>
      </c>
      <c r="B953" s="96" t="s">
        <v>1536</v>
      </c>
      <c r="C953" s="106">
        <v>43567</v>
      </c>
      <c r="D953" s="96" t="s">
        <v>2053</v>
      </c>
      <c r="E953" s="96" t="s">
        <v>2079</v>
      </c>
      <c r="F953" s="97">
        <v>887</v>
      </c>
      <c r="G953" s="98" t="s">
        <v>2046</v>
      </c>
      <c r="H953" s="96" t="s">
        <v>2047</v>
      </c>
      <c r="I953" s="99">
        <v>342.495</v>
      </c>
      <c r="J953" s="235" t="str">
        <f t="shared" si="14"/>
        <v>Medium Haul</v>
      </c>
    </row>
    <row r="954" spans="1:10" ht="15" thickBot="1" x14ac:dyDescent="0.4">
      <c r="A954" s="96" t="s">
        <v>2043</v>
      </c>
      <c r="B954" s="96" t="s">
        <v>1536</v>
      </c>
      <c r="C954" s="106">
        <v>43567</v>
      </c>
      <c r="D954" s="96" t="s">
        <v>2048</v>
      </c>
      <c r="E954" s="96" t="s">
        <v>2053</v>
      </c>
      <c r="F954" s="97">
        <v>527</v>
      </c>
      <c r="G954" s="98" t="s">
        <v>2046</v>
      </c>
      <c r="H954" s="96" t="s">
        <v>2047</v>
      </c>
      <c r="I954" s="99">
        <v>332.43200000000002</v>
      </c>
      <c r="J954" s="235" t="str">
        <f t="shared" si="14"/>
        <v>Medium Haul</v>
      </c>
    </row>
    <row r="955" spans="1:10" ht="15" thickBot="1" x14ac:dyDescent="0.4">
      <c r="A955" s="96" t="s">
        <v>2043</v>
      </c>
      <c r="B955" s="96" t="s">
        <v>1536</v>
      </c>
      <c r="C955" s="106">
        <v>43572</v>
      </c>
      <c r="D955" s="96" t="s">
        <v>2079</v>
      </c>
      <c r="E955" s="96" t="s">
        <v>2053</v>
      </c>
      <c r="F955" s="97">
        <v>887</v>
      </c>
      <c r="G955" s="98" t="s">
        <v>2046</v>
      </c>
      <c r="H955" s="96" t="s">
        <v>2047</v>
      </c>
      <c r="I955" s="99">
        <v>342.495</v>
      </c>
      <c r="J955" s="235" t="str">
        <f t="shared" si="14"/>
        <v>Medium Haul</v>
      </c>
    </row>
    <row r="956" spans="1:10" ht="15" thickBot="1" x14ac:dyDescent="0.4">
      <c r="A956" s="96" t="s">
        <v>2043</v>
      </c>
      <c r="B956" s="96" t="s">
        <v>1536</v>
      </c>
      <c r="C956" s="106">
        <v>43639</v>
      </c>
      <c r="D956" s="96" t="s">
        <v>2139</v>
      </c>
      <c r="E956" s="96" t="s">
        <v>2180</v>
      </c>
      <c r="F956" s="97">
        <v>1526</v>
      </c>
      <c r="G956" s="98" t="s">
        <v>2056</v>
      </c>
      <c r="H956" s="96" t="s">
        <v>2051</v>
      </c>
      <c r="I956" s="99">
        <v>589.40099999999995</v>
      </c>
      <c r="J956" s="235" t="str">
        <f t="shared" si="14"/>
        <v>Medium Haul</v>
      </c>
    </row>
    <row r="957" spans="1:10" ht="15" thickBot="1" x14ac:dyDescent="0.4">
      <c r="A957" s="96" t="s">
        <v>2043</v>
      </c>
      <c r="B957" s="96" t="s">
        <v>1536</v>
      </c>
      <c r="C957" s="106">
        <v>43645</v>
      </c>
      <c r="D957" s="96" t="s">
        <v>2180</v>
      </c>
      <c r="E957" s="96" t="s">
        <v>2074</v>
      </c>
      <c r="F957" s="97">
        <v>1333</v>
      </c>
      <c r="G957" s="98" t="s">
        <v>2046</v>
      </c>
      <c r="H957" s="96" t="s">
        <v>2047</v>
      </c>
      <c r="I957" s="99">
        <v>515.09699999999998</v>
      </c>
      <c r="J957" s="235" t="str">
        <f t="shared" si="14"/>
        <v>Medium Haul</v>
      </c>
    </row>
    <row r="958" spans="1:10" ht="15" thickBot="1" x14ac:dyDescent="0.4">
      <c r="A958" s="96" t="s">
        <v>2043</v>
      </c>
      <c r="B958" s="96" t="s">
        <v>1536</v>
      </c>
      <c r="C958" s="106">
        <v>43669</v>
      </c>
      <c r="D958" s="96" t="s">
        <v>2050</v>
      </c>
      <c r="E958" s="96" t="s">
        <v>2072</v>
      </c>
      <c r="F958" s="97">
        <v>310</v>
      </c>
      <c r="G958" s="98" t="s">
        <v>2046</v>
      </c>
      <c r="H958" s="96" t="s">
        <v>2051</v>
      </c>
      <c r="I958" s="99">
        <v>195.92</v>
      </c>
      <c r="J958" s="235" t="str">
        <f t="shared" si="14"/>
        <v>Medium Haul</v>
      </c>
    </row>
    <row r="959" spans="1:10" ht="15" thickBot="1" x14ac:dyDescent="0.4">
      <c r="A959" s="96" t="s">
        <v>2043</v>
      </c>
      <c r="B959" s="96" t="s">
        <v>1536</v>
      </c>
      <c r="C959" s="106">
        <v>43669</v>
      </c>
      <c r="D959" s="96" t="s">
        <v>2048</v>
      </c>
      <c r="E959" s="96" t="s">
        <v>2050</v>
      </c>
      <c r="F959" s="97">
        <v>300</v>
      </c>
      <c r="G959" s="98" t="s">
        <v>2046</v>
      </c>
      <c r="H959" s="96" t="s">
        <v>2051</v>
      </c>
      <c r="I959" s="99">
        <v>188.96799999999999</v>
      </c>
      <c r="J959" s="235" t="str">
        <f t="shared" si="14"/>
        <v>Short Haul</v>
      </c>
    </row>
    <row r="960" spans="1:10" ht="15" thickBot="1" x14ac:dyDescent="0.4">
      <c r="A960" s="96" t="s">
        <v>2043</v>
      </c>
      <c r="B960" s="96" t="s">
        <v>1536</v>
      </c>
      <c r="C960" s="106">
        <v>43702</v>
      </c>
      <c r="D960" s="96" t="s">
        <v>2048</v>
      </c>
      <c r="E960" s="96" t="s">
        <v>2053</v>
      </c>
      <c r="F960" s="97">
        <v>527</v>
      </c>
      <c r="G960" s="98" t="s">
        <v>2046</v>
      </c>
      <c r="H960" s="96" t="s">
        <v>2047</v>
      </c>
      <c r="I960" s="99">
        <v>332.43200000000002</v>
      </c>
      <c r="J960" s="235" t="str">
        <f t="shared" si="14"/>
        <v>Medium Haul</v>
      </c>
    </row>
    <row r="961" spans="1:10" ht="15" thickBot="1" x14ac:dyDescent="0.4">
      <c r="A961" s="96" t="s">
        <v>2043</v>
      </c>
      <c r="B961" s="96" t="s">
        <v>1536</v>
      </c>
      <c r="C961" s="106">
        <v>43705</v>
      </c>
      <c r="D961" s="96" t="s">
        <v>2053</v>
      </c>
      <c r="E961" s="96" t="s">
        <v>2048</v>
      </c>
      <c r="F961" s="97">
        <v>527</v>
      </c>
      <c r="G961" s="98" t="s">
        <v>2046</v>
      </c>
      <c r="H961" s="96" t="s">
        <v>2047</v>
      </c>
      <c r="I961" s="99">
        <v>332.43200000000002</v>
      </c>
      <c r="J961" s="235" t="str">
        <f t="shared" si="14"/>
        <v>Medium Haul</v>
      </c>
    </row>
    <row r="962" spans="1:10" ht="15" thickBot="1" x14ac:dyDescent="0.4">
      <c r="A962" s="89"/>
      <c r="B962" s="89"/>
      <c r="C962" s="290"/>
      <c r="D962" s="290"/>
      <c r="E962" s="290"/>
      <c r="F962" s="290"/>
      <c r="G962" s="290"/>
      <c r="H962" s="290"/>
      <c r="I962" s="95">
        <v>6354.6719999999996</v>
      </c>
      <c r="J962" s="235" t="str">
        <f t="shared" si="14"/>
        <v/>
      </c>
    </row>
    <row r="963" spans="1:10" ht="15" thickBot="1" x14ac:dyDescent="0.4">
      <c r="A963" s="96" t="s">
        <v>2043</v>
      </c>
      <c r="B963" s="96" t="s">
        <v>1536</v>
      </c>
      <c r="C963" s="106">
        <v>43479</v>
      </c>
      <c r="D963" s="96" t="s">
        <v>2069</v>
      </c>
      <c r="E963" s="96" t="s">
        <v>2054</v>
      </c>
      <c r="F963" s="97">
        <v>2397</v>
      </c>
      <c r="G963" s="98" t="s">
        <v>2056</v>
      </c>
      <c r="H963" s="96" t="s">
        <v>2047</v>
      </c>
      <c r="I963" s="99">
        <v>813.62</v>
      </c>
      <c r="J963" s="235" t="str">
        <f t="shared" si="14"/>
        <v>Long Haul</v>
      </c>
    </row>
    <row r="964" spans="1:10" ht="15" thickBot="1" x14ac:dyDescent="0.4">
      <c r="A964" s="96" t="s">
        <v>2043</v>
      </c>
      <c r="B964" s="96" t="s">
        <v>1536</v>
      </c>
      <c r="C964" s="106">
        <v>43521</v>
      </c>
      <c r="D964" s="96" t="s">
        <v>2048</v>
      </c>
      <c r="E964" s="96" t="s">
        <v>2057</v>
      </c>
      <c r="F964" s="97">
        <v>133</v>
      </c>
      <c r="G964" s="98" t="s">
        <v>2046</v>
      </c>
      <c r="H964" s="96" t="s">
        <v>2047</v>
      </c>
      <c r="I964" s="99">
        <v>84.055999999999997</v>
      </c>
      <c r="J964" s="235" t="str">
        <f t="shared" si="14"/>
        <v>Short Haul</v>
      </c>
    </row>
    <row r="965" spans="1:10" ht="15" thickBot="1" x14ac:dyDescent="0.4">
      <c r="A965" s="96" t="s">
        <v>2043</v>
      </c>
      <c r="B965" s="96" t="s">
        <v>1536</v>
      </c>
      <c r="C965" s="106">
        <v>43583</v>
      </c>
      <c r="D965" s="96" t="s">
        <v>2048</v>
      </c>
      <c r="E965" s="96" t="s">
        <v>2053</v>
      </c>
      <c r="F965" s="97">
        <v>527</v>
      </c>
      <c r="G965" s="98" t="s">
        <v>2046</v>
      </c>
      <c r="H965" s="96" t="s">
        <v>2047</v>
      </c>
      <c r="I965" s="99">
        <v>332.43200000000002</v>
      </c>
      <c r="J965" s="235" t="str">
        <f t="shared" si="14"/>
        <v>Medium Haul</v>
      </c>
    </row>
    <row r="966" spans="1:10" ht="15" thickBot="1" x14ac:dyDescent="0.4">
      <c r="A966" s="96" t="s">
        <v>2043</v>
      </c>
      <c r="B966" s="96" t="s">
        <v>1536</v>
      </c>
      <c r="C966" s="106">
        <v>43588</v>
      </c>
      <c r="D966" s="96" t="s">
        <v>2053</v>
      </c>
      <c r="E966" s="96" t="s">
        <v>2100</v>
      </c>
      <c r="F966" s="97">
        <v>411</v>
      </c>
      <c r="G966" s="98" t="s">
        <v>2046</v>
      </c>
      <c r="H966" s="96" t="s">
        <v>2055</v>
      </c>
      <c r="I966" s="99">
        <v>259.75200000000001</v>
      </c>
      <c r="J966" s="235" t="str">
        <f t="shared" si="14"/>
        <v>Medium Haul</v>
      </c>
    </row>
    <row r="967" spans="1:10" ht="15" thickBot="1" x14ac:dyDescent="0.4">
      <c r="A967" s="96" t="s">
        <v>2043</v>
      </c>
      <c r="B967" s="96" t="s">
        <v>1536</v>
      </c>
      <c r="C967" s="106">
        <v>43588</v>
      </c>
      <c r="D967" s="96" t="s">
        <v>2072</v>
      </c>
      <c r="E967" s="96" t="s">
        <v>2053</v>
      </c>
      <c r="F967" s="97">
        <v>108</v>
      </c>
      <c r="G967" s="98" t="s">
        <v>2046</v>
      </c>
      <c r="H967" s="96" t="s">
        <v>2047</v>
      </c>
      <c r="I967" s="99">
        <v>68.256</v>
      </c>
      <c r="J967" s="235" t="str">
        <f t="shared" si="14"/>
        <v>Short Haul</v>
      </c>
    </row>
    <row r="968" spans="1:10" ht="15" thickBot="1" x14ac:dyDescent="0.4">
      <c r="A968" s="96" t="s">
        <v>2043</v>
      </c>
      <c r="B968" s="96" t="s">
        <v>1536</v>
      </c>
      <c r="C968" s="106">
        <v>43591</v>
      </c>
      <c r="D968" s="96" t="s">
        <v>2049</v>
      </c>
      <c r="E968" s="96" t="s">
        <v>2063</v>
      </c>
      <c r="F968" s="97">
        <v>3459</v>
      </c>
      <c r="G968" s="98" t="s">
        <v>2056</v>
      </c>
      <c r="H968" s="96" t="s">
        <v>2047</v>
      </c>
      <c r="I968" s="99">
        <v>1174.02</v>
      </c>
      <c r="J968" s="235" t="str">
        <f t="shared" ref="J968:J1031" si="15">IF(ISBLANK(F968),"",IF(F968&gt;$O$9,$N$9,IF(F968&gt;$O$8, $N$8,$N$7)))</f>
        <v>Long Haul</v>
      </c>
    </row>
    <row r="969" spans="1:10" ht="15" thickBot="1" x14ac:dyDescent="0.4">
      <c r="A969" s="96" t="s">
        <v>2043</v>
      </c>
      <c r="B969" s="96" t="s">
        <v>1536</v>
      </c>
      <c r="C969" s="106">
        <v>43608</v>
      </c>
      <c r="D969" s="96" t="s">
        <v>2097</v>
      </c>
      <c r="E969" s="96" t="s">
        <v>2079</v>
      </c>
      <c r="F969" s="97">
        <v>5780</v>
      </c>
      <c r="G969" s="98" t="s">
        <v>2046</v>
      </c>
      <c r="H969" s="96" t="s">
        <v>2047</v>
      </c>
      <c r="I969" s="99">
        <v>1961.8</v>
      </c>
      <c r="J969" s="235" t="str">
        <f t="shared" si="15"/>
        <v>Long Haul</v>
      </c>
    </row>
    <row r="970" spans="1:10" ht="15" thickBot="1" x14ac:dyDescent="0.4">
      <c r="A970" s="96" t="s">
        <v>2043</v>
      </c>
      <c r="B970" s="96" t="s">
        <v>1536</v>
      </c>
      <c r="C970" s="106">
        <v>43608</v>
      </c>
      <c r="D970" s="96" t="s">
        <v>2057</v>
      </c>
      <c r="E970" s="96" t="s">
        <v>2048</v>
      </c>
      <c r="F970" s="97">
        <v>133</v>
      </c>
      <c r="G970" s="98" t="s">
        <v>2046</v>
      </c>
      <c r="H970" s="96" t="s">
        <v>2047</v>
      </c>
      <c r="I970" s="99">
        <v>84.055999999999997</v>
      </c>
      <c r="J970" s="235" t="str">
        <f t="shared" si="15"/>
        <v>Short Haul</v>
      </c>
    </row>
    <row r="971" spans="1:10" ht="15" thickBot="1" x14ac:dyDescent="0.4">
      <c r="A971" s="96" t="s">
        <v>2043</v>
      </c>
      <c r="B971" s="96" t="s">
        <v>1536</v>
      </c>
      <c r="C971" s="106">
        <v>43474</v>
      </c>
      <c r="D971" s="96" t="s">
        <v>2067</v>
      </c>
      <c r="E971" s="96" t="s">
        <v>2069</v>
      </c>
      <c r="F971" s="97">
        <v>2555</v>
      </c>
      <c r="G971" s="98" t="s">
        <v>2056</v>
      </c>
      <c r="H971" s="96" t="s">
        <v>2047</v>
      </c>
      <c r="I971" s="99">
        <v>867</v>
      </c>
      <c r="J971" s="235" t="str">
        <f t="shared" si="15"/>
        <v>Long Haul</v>
      </c>
    </row>
    <row r="972" spans="1:10" ht="15" thickBot="1" x14ac:dyDescent="0.4">
      <c r="A972" s="96" t="s">
        <v>2043</v>
      </c>
      <c r="B972" s="96" t="s">
        <v>1536</v>
      </c>
      <c r="C972" s="106">
        <v>43474</v>
      </c>
      <c r="D972" s="96" t="s">
        <v>2048</v>
      </c>
      <c r="E972" s="96" t="s">
        <v>2057</v>
      </c>
      <c r="F972" s="97">
        <v>133</v>
      </c>
      <c r="G972" s="98" t="s">
        <v>2046</v>
      </c>
      <c r="H972" s="96" t="s">
        <v>2047</v>
      </c>
      <c r="I972" s="99">
        <v>84.055999999999997</v>
      </c>
      <c r="J972" s="235" t="str">
        <f t="shared" si="15"/>
        <v>Short Haul</v>
      </c>
    </row>
    <row r="973" spans="1:10" ht="15" thickBot="1" x14ac:dyDescent="0.4">
      <c r="A973" s="96" t="s">
        <v>2043</v>
      </c>
      <c r="B973" s="96" t="s">
        <v>1536</v>
      </c>
      <c r="C973" s="106">
        <v>43474</v>
      </c>
      <c r="D973" s="96" t="s">
        <v>2057</v>
      </c>
      <c r="E973" s="96" t="s">
        <v>2067</v>
      </c>
      <c r="F973" s="97">
        <v>2285</v>
      </c>
      <c r="G973" s="98" t="s">
        <v>2046</v>
      </c>
      <c r="H973" s="96" t="s">
        <v>2047</v>
      </c>
      <c r="I973" s="99">
        <v>882.74699999999996</v>
      </c>
      <c r="J973" s="235" t="str">
        <f t="shared" si="15"/>
        <v>Medium Haul</v>
      </c>
    </row>
    <row r="974" spans="1:10" ht="15" thickBot="1" x14ac:dyDescent="0.4">
      <c r="A974" s="96" t="s">
        <v>2043</v>
      </c>
      <c r="B974" s="96" t="s">
        <v>1536</v>
      </c>
      <c r="C974" s="106">
        <v>43479</v>
      </c>
      <c r="D974" s="96" t="s">
        <v>2054</v>
      </c>
      <c r="E974" s="96" t="s">
        <v>2057</v>
      </c>
      <c r="F974" s="97">
        <v>2416</v>
      </c>
      <c r="G974" s="98" t="s">
        <v>2056</v>
      </c>
      <c r="H974" s="96" t="s">
        <v>2047</v>
      </c>
      <c r="I974" s="99">
        <v>820.08</v>
      </c>
      <c r="J974" s="235" t="str">
        <f t="shared" si="15"/>
        <v>Long Haul</v>
      </c>
    </row>
    <row r="975" spans="1:10" ht="15" thickBot="1" x14ac:dyDescent="0.4">
      <c r="A975" s="96" t="s">
        <v>2043</v>
      </c>
      <c r="B975" s="96" t="s">
        <v>1536</v>
      </c>
      <c r="C975" s="106">
        <v>43556</v>
      </c>
      <c r="D975" s="96" t="s">
        <v>2048</v>
      </c>
      <c r="E975" s="96" t="s">
        <v>2057</v>
      </c>
      <c r="F975" s="97">
        <v>133</v>
      </c>
      <c r="G975" s="98" t="s">
        <v>2046</v>
      </c>
      <c r="H975" s="96" t="s">
        <v>2047</v>
      </c>
      <c r="I975" s="99">
        <v>84.055999999999997</v>
      </c>
      <c r="J975" s="235" t="str">
        <f t="shared" si="15"/>
        <v>Short Haul</v>
      </c>
    </row>
    <row r="976" spans="1:10" ht="15" thickBot="1" x14ac:dyDescent="0.4">
      <c r="A976" s="96" t="s">
        <v>2043</v>
      </c>
      <c r="B976" s="96" t="s">
        <v>1536</v>
      </c>
      <c r="C976" s="106">
        <v>43556</v>
      </c>
      <c r="D976" s="96" t="s">
        <v>2057</v>
      </c>
      <c r="E976" s="96" t="s">
        <v>2054</v>
      </c>
      <c r="F976" s="97">
        <v>2416</v>
      </c>
      <c r="G976" s="98" t="s">
        <v>2046</v>
      </c>
      <c r="H976" s="96" t="s">
        <v>2047</v>
      </c>
      <c r="I976" s="99">
        <v>820.08</v>
      </c>
      <c r="J976" s="235" t="str">
        <f t="shared" si="15"/>
        <v>Long Haul</v>
      </c>
    </row>
    <row r="977" spans="1:10" ht="15" thickBot="1" x14ac:dyDescent="0.4">
      <c r="A977" s="96" t="s">
        <v>2043</v>
      </c>
      <c r="B977" s="96" t="s">
        <v>1536</v>
      </c>
      <c r="C977" s="106">
        <v>43560</v>
      </c>
      <c r="D977" s="96" t="s">
        <v>2053</v>
      </c>
      <c r="E977" s="96" t="s">
        <v>2048</v>
      </c>
      <c r="F977" s="97">
        <v>527</v>
      </c>
      <c r="G977" s="98" t="s">
        <v>2046</v>
      </c>
      <c r="H977" s="96" t="s">
        <v>2047</v>
      </c>
      <c r="I977" s="99">
        <v>332.43200000000002</v>
      </c>
      <c r="J977" s="235" t="str">
        <f t="shared" si="15"/>
        <v>Medium Haul</v>
      </c>
    </row>
    <row r="978" spans="1:10" ht="15" thickBot="1" x14ac:dyDescent="0.4">
      <c r="A978" s="96" t="s">
        <v>2043</v>
      </c>
      <c r="B978" s="96" t="s">
        <v>1536</v>
      </c>
      <c r="C978" s="106">
        <v>43560</v>
      </c>
      <c r="D978" s="96" t="s">
        <v>2054</v>
      </c>
      <c r="E978" s="96" t="s">
        <v>2053</v>
      </c>
      <c r="F978" s="97">
        <v>1844</v>
      </c>
      <c r="G978" s="98" t="s">
        <v>2056</v>
      </c>
      <c r="H978" s="96" t="s">
        <v>2047</v>
      </c>
      <c r="I978" s="99">
        <v>712.46699999999998</v>
      </c>
      <c r="J978" s="235" t="str">
        <f t="shared" si="15"/>
        <v>Medium Haul</v>
      </c>
    </row>
    <row r="979" spans="1:10" ht="15" thickBot="1" x14ac:dyDescent="0.4">
      <c r="A979" s="96" t="s">
        <v>2043</v>
      </c>
      <c r="B979" s="96" t="s">
        <v>1536</v>
      </c>
      <c r="C979" s="106">
        <v>43583</v>
      </c>
      <c r="D979" s="96" t="s">
        <v>2053</v>
      </c>
      <c r="E979" s="96" t="s">
        <v>2072</v>
      </c>
      <c r="F979" s="97">
        <v>108</v>
      </c>
      <c r="G979" s="98" t="s">
        <v>2046</v>
      </c>
      <c r="H979" s="96" t="s">
        <v>2055</v>
      </c>
      <c r="I979" s="99">
        <v>68.256</v>
      </c>
      <c r="J979" s="235" t="str">
        <f t="shared" si="15"/>
        <v>Short Haul</v>
      </c>
    </row>
    <row r="980" spans="1:10" ht="15" thickBot="1" x14ac:dyDescent="0.4">
      <c r="A980" s="96" t="s">
        <v>2043</v>
      </c>
      <c r="B980" s="96" t="s">
        <v>1536</v>
      </c>
      <c r="C980" s="106">
        <v>43602</v>
      </c>
      <c r="D980" s="96" t="s">
        <v>2123</v>
      </c>
      <c r="E980" s="96" t="s">
        <v>2105</v>
      </c>
      <c r="F980" s="97">
        <v>776</v>
      </c>
      <c r="G980" s="98" t="s">
        <v>2056</v>
      </c>
      <c r="H980" s="96" t="s">
        <v>2047</v>
      </c>
      <c r="I980" s="99">
        <v>299.53800000000001</v>
      </c>
      <c r="J980" s="235" t="str">
        <f t="shared" si="15"/>
        <v>Medium Haul</v>
      </c>
    </row>
    <row r="981" spans="1:10" ht="15" thickBot="1" x14ac:dyDescent="0.4">
      <c r="A981" s="96" t="s">
        <v>2043</v>
      </c>
      <c r="B981" s="96" t="s">
        <v>1536</v>
      </c>
      <c r="C981" s="106">
        <v>43604</v>
      </c>
      <c r="D981" s="96" t="s">
        <v>2105</v>
      </c>
      <c r="E981" s="96" t="s">
        <v>2097</v>
      </c>
      <c r="F981" s="97">
        <v>5968</v>
      </c>
      <c r="G981" s="98" t="s">
        <v>2056</v>
      </c>
      <c r="H981" s="96" t="s">
        <v>2047</v>
      </c>
      <c r="I981" s="99">
        <v>2025.38</v>
      </c>
      <c r="J981" s="235" t="str">
        <f t="shared" si="15"/>
        <v>Long Haul</v>
      </c>
    </row>
    <row r="982" spans="1:10" ht="15" thickBot="1" x14ac:dyDescent="0.4">
      <c r="A982" s="96" t="s">
        <v>2043</v>
      </c>
      <c r="B982" s="96" t="s">
        <v>1536</v>
      </c>
      <c r="C982" s="106">
        <v>43608</v>
      </c>
      <c r="D982" s="96" t="s">
        <v>2079</v>
      </c>
      <c r="E982" s="96" t="s">
        <v>2057</v>
      </c>
      <c r="F982" s="97">
        <v>1450</v>
      </c>
      <c r="G982" s="98" t="s">
        <v>2056</v>
      </c>
      <c r="H982" s="96" t="s">
        <v>2047</v>
      </c>
      <c r="I982" s="99">
        <v>559.98900000000003</v>
      </c>
      <c r="J982" s="235" t="str">
        <f t="shared" si="15"/>
        <v>Medium Haul</v>
      </c>
    </row>
    <row r="983" spans="1:10" ht="15" thickBot="1" x14ac:dyDescent="0.4">
      <c r="A983" s="89"/>
      <c r="B983" s="89"/>
      <c r="C983" s="290"/>
      <c r="D983" s="290"/>
      <c r="E983" s="290"/>
      <c r="F983" s="290"/>
      <c r="G983" s="290"/>
      <c r="H983" s="290"/>
      <c r="I983" s="95">
        <v>12334.073</v>
      </c>
      <c r="J983" s="235" t="str">
        <f t="shared" si="15"/>
        <v/>
      </c>
    </row>
    <row r="984" spans="1:10" ht="15" thickBot="1" x14ac:dyDescent="0.4">
      <c r="A984" s="96" t="s">
        <v>2043</v>
      </c>
      <c r="B984" s="96" t="s">
        <v>1536</v>
      </c>
      <c r="C984" s="106">
        <v>43605</v>
      </c>
      <c r="D984" s="96" t="s">
        <v>2169</v>
      </c>
      <c r="E984" s="96" t="s">
        <v>2060</v>
      </c>
      <c r="F984" s="97">
        <v>502</v>
      </c>
      <c r="G984" s="98" t="s">
        <v>2046</v>
      </c>
      <c r="H984" s="96" t="s">
        <v>2051</v>
      </c>
      <c r="I984" s="99">
        <v>316.63200000000001</v>
      </c>
      <c r="J984" s="235" t="str">
        <f t="shared" si="15"/>
        <v>Medium Haul</v>
      </c>
    </row>
    <row r="985" spans="1:10" ht="15" thickBot="1" x14ac:dyDescent="0.4">
      <c r="A985" s="96" t="s">
        <v>2043</v>
      </c>
      <c r="B985" s="96" t="s">
        <v>1536</v>
      </c>
      <c r="C985" s="106">
        <v>43605</v>
      </c>
      <c r="D985" s="96" t="s">
        <v>2060</v>
      </c>
      <c r="E985" s="96" t="s">
        <v>2182</v>
      </c>
      <c r="F985" s="97">
        <v>488</v>
      </c>
      <c r="G985" s="98" t="s">
        <v>2046</v>
      </c>
      <c r="H985" s="96" t="s">
        <v>2051</v>
      </c>
      <c r="I985" s="99">
        <v>307.78399999999999</v>
      </c>
      <c r="J985" s="235" t="str">
        <f t="shared" si="15"/>
        <v>Medium Haul</v>
      </c>
    </row>
    <row r="986" spans="1:10" ht="15" thickBot="1" x14ac:dyDescent="0.4">
      <c r="A986" s="96" t="s">
        <v>2043</v>
      </c>
      <c r="B986" s="96" t="s">
        <v>1536</v>
      </c>
      <c r="C986" s="106">
        <v>43680</v>
      </c>
      <c r="D986" s="96" t="s">
        <v>2060</v>
      </c>
      <c r="E986" s="96" t="s">
        <v>2169</v>
      </c>
      <c r="F986" s="97">
        <v>502</v>
      </c>
      <c r="G986" s="98" t="s">
        <v>2046</v>
      </c>
      <c r="H986" s="96" t="s">
        <v>2051</v>
      </c>
      <c r="I986" s="99">
        <v>316.63200000000001</v>
      </c>
      <c r="J986" s="235" t="str">
        <f t="shared" si="15"/>
        <v>Medium Haul</v>
      </c>
    </row>
    <row r="987" spans="1:10" ht="15" thickBot="1" x14ac:dyDescent="0.4">
      <c r="A987" s="96" t="s">
        <v>2043</v>
      </c>
      <c r="B987" s="96" t="s">
        <v>1536</v>
      </c>
      <c r="C987" s="106">
        <v>43680</v>
      </c>
      <c r="D987" s="96" t="s">
        <v>2182</v>
      </c>
      <c r="E987" s="96" t="s">
        <v>2060</v>
      </c>
      <c r="F987" s="97">
        <v>488</v>
      </c>
      <c r="G987" s="98" t="s">
        <v>2046</v>
      </c>
      <c r="H987" s="96" t="s">
        <v>2051</v>
      </c>
      <c r="I987" s="99">
        <v>307.78399999999999</v>
      </c>
      <c r="J987" s="235" t="str">
        <f t="shared" si="15"/>
        <v>Medium Haul</v>
      </c>
    </row>
    <row r="988" spans="1:10" ht="15" thickBot="1" x14ac:dyDescent="0.4">
      <c r="A988" s="89"/>
      <c r="B988" s="89"/>
      <c r="C988" s="290"/>
      <c r="D988" s="290"/>
      <c r="E988" s="290"/>
      <c r="F988" s="290"/>
      <c r="G988" s="290"/>
      <c r="H988" s="290"/>
      <c r="I988" s="95">
        <v>1248.8320000000001</v>
      </c>
      <c r="J988" s="235" t="str">
        <f t="shared" si="15"/>
        <v/>
      </c>
    </row>
    <row r="989" spans="1:10" ht="15" thickBot="1" x14ac:dyDescent="0.4">
      <c r="A989" s="96" t="s">
        <v>2043</v>
      </c>
      <c r="B989" s="96" t="s">
        <v>1393</v>
      </c>
      <c r="C989" s="106">
        <v>43566</v>
      </c>
      <c r="D989" s="96" t="s">
        <v>2044</v>
      </c>
      <c r="E989" s="96" t="s">
        <v>2139</v>
      </c>
      <c r="F989" s="97">
        <v>3722</v>
      </c>
      <c r="G989" s="98" t="s">
        <v>2056</v>
      </c>
      <c r="H989" s="96" t="s">
        <v>2047</v>
      </c>
      <c r="I989" s="99">
        <v>1263.0999999999999</v>
      </c>
      <c r="J989" s="235" t="str">
        <f t="shared" si="15"/>
        <v>Long Haul</v>
      </c>
    </row>
    <row r="990" spans="1:10" ht="15" thickBot="1" x14ac:dyDescent="0.4">
      <c r="A990" s="96" t="s">
        <v>2043</v>
      </c>
      <c r="B990" s="96" t="s">
        <v>1393</v>
      </c>
      <c r="C990" s="106">
        <v>43566</v>
      </c>
      <c r="D990" s="96" t="s">
        <v>2048</v>
      </c>
      <c r="E990" s="96" t="s">
        <v>2044</v>
      </c>
      <c r="F990" s="97">
        <v>153</v>
      </c>
      <c r="G990" s="98" t="s">
        <v>2046</v>
      </c>
      <c r="H990" s="96" t="s">
        <v>2047</v>
      </c>
      <c r="I990" s="99">
        <v>96.063999999999993</v>
      </c>
      <c r="J990" s="235" t="str">
        <f t="shared" si="15"/>
        <v>Short Haul</v>
      </c>
    </row>
    <row r="991" spans="1:10" ht="15" thickBot="1" x14ac:dyDescent="0.4">
      <c r="A991" s="96" t="s">
        <v>2043</v>
      </c>
      <c r="B991" s="96" t="s">
        <v>1393</v>
      </c>
      <c r="C991" s="106">
        <v>43572</v>
      </c>
      <c r="D991" s="96" t="s">
        <v>2139</v>
      </c>
      <c r="E991" s="96" t="s">
        <v>2044</v>
      </c>
      <c r="F991" s="97">
        <v>3722</v>
      </c>
      <c r="G991" s="98" t="s">
        <v>2046</v>
      </c>
      <c r="H991" s="96" t="s">
        <v>2047</v>
      </c>
      <c r="I991" s="99">
        <v>1263.0999999999999</v>
      </c>
      <c r="J991" s="235" t="str">
        <f t="shared" si="15"/>
        <v>Long Haul</v>
      </c>
    </row>
    <row r="992" spans="1:10" ht="15" thickBot="1" x14ac:dyDescent="0.4">
      <c r="A992" s="96" t="s">
        <v>2043</v>
      </c>
      <c r="B992" s="96" t="s">
        <v>1393</v>
      </c>
      <c r="C992" s="106">
        <v>43572</v>
      </c>
      <c r="D992" s="96" t="s">
        <v>2044</v>
      </c>
      <c r="E992" s="96" t="s">
        <v>2048</v>
      </c>
      <c r="F992" s="97">
        <v>153</v>
      </c>
      <c r="G992" s="98" t="s">
        <v>2046</v>
      </c>
      <c r="H992" s="96" t="s">
        <v>2047</v>
      </c>
      <c r="I992" s="99">
        <v>96.063999999999993</v>
      </c>
      <c r="J992" s="235" t="str">
        <f t="shared" si="15"/>
        <v>Short Haul</v>
      </c>
    </row>
    <row r="993" spans="1:10" ht="15" thickBot="1" x14ac:dyDescent="0.4">
      <c r="A993" s="89"/>
      <c r="B993" s="89"/>
      <c r="C993" s="290"/>
      <c r="D993" s="290"/>
      <c r="E993" s="290"/>
      <c r="F993" s="290"/>
      <c r="G993" s="290"/>
      <c r="H993" s="290"/>
      <c r="I993" s="95">
        <v>2718.328</v>
      </c>
      <c r="J993" s="235" t="str">
        <f t="shared" si="15"/>
        <v/>
      </c>
    </row>
    <row r="994" spans="1:10" ht="15" thickBot="1" x14ac:dyDescent="0.4">
      <c r="A994" s="96" t="s">
        <v>2043</v>
      </c>
      <c r="B994" s="96" t="s">
        <v>1536</v>
      </c>
      <c r="C994" s="106">
        <v>43475</v>
      </c>
      <c r="D994" s="96" t="s">
        <v>2083</v>
      </c>
      <c r="E994" s="96" t="s">
        <v>2139</v>
      </c>
      <c r="F994" s="97">
        <v>4867</v>
      </c>
      <c r="G994" s="98" t="s">
        <v>2056</v>
      </c>
      <c r="H994" s="96" t="s">
        <v>2051</v>
      </c>
      <c r="I994" s="99">
        <v>1651.72</v>
      </c>
      <c r="J994" s="235" t="str">
        <f t="shared" si="15"/>
        <v>Long Haul</v>
      </c>
    </row>
    <row r="995" spans="1:10" ht="15" thickBot="1" x14ac:dyDescent="0.4">
      <c r="A995" s="96" t="s">
        <v>2043</v>
      </c>
      <c r="B995" s="96" t="s">
        <v>1536</v>
      </c>
      <c r="C995" s="106">
        <v>43475</v>
      </c>
      <c r="D995" s="96" t="s">
        <v>2050</v>
      </c>
      <c r="E995" s="96" t="s">
        <v>2048</v>
      </c>
      <c r="F995" s="97">
        <v>300</v>
      </c>
      <c r="G995" s="98" t="s">
        <v>2046</v>
      </c>
      <c r="H995" s="96" t="s">
        <v>2051</v>
      </c>
      <c r="I995" s="99">
        <v>188.96799999999999</v>
      </c>
      <c r="J995" s="235" t="str">
        <f t="shared" si="15"/>
        <v>Short Haul</v>
      </c>
    </row>
    <row r="996" spans="1:10" ht="15" thickBot="1" x14ac:dyDescent="0.4">
      <c r="A996" s="96" t="s">
        <v>2043</v>
      </c>
      <c r="B996" s="96" t="s">
        <v>1536</v>
      </c>
      <c r="C996" s="106">
        <v>43469</v>
      </c>
      <c r="D996" s="96" t="s">
        <v>2050</v>
      </c>
      <c r="E996" s="96" t="s">
        <v>2074</v>
      </c>
      <c r="F996" s="97">
        <v>3933</v>
      </c>
      <c r="G996" s="98" t="s">
        <v>2056</v>
      </c>
      <c r="H996" s="96" t="s">
        <v>2183</v>
      </c>
      <c r="I996" s="99">
        <v>1334.84</v>
      </c>
      <c r="J996" s="235" t="str">
        <f t="shared" si="15"/>
        <v>Long Haul</v>
      </c>
    </row>
    <row r="997" spans="1:10" ht="15" thickBot="1" x14ac:dyDescent="0.4">
      <c r="A997" s="96" t="s">
        <v>2043</v>
      </c>
      <c r="B997" s="96" t="s">
        <v>1536</v>
      </c>
      <c r="C997" s="106">
        <v>43469</v>
      </c>
      <c r="D997" s="96" t="s">
        <v>2048</v>
      </c>
      <c r="E997" s="96" t="s">
        <v>2050</v>
      </c>
      <c r="F997" s="97">
        <v>300</v>
      </c>
      <c r="G997" s="98" t="s">
        <v>2046</v>
      </c>
      <c r="H997" s="96" t="s">
        <v>2051</v>
      </c>
      <c r="I997" s="99">
        <v>188.96799999999999</v>
      </c>
      <c r="J997" s="235" t="str">
        <f t="shared" si="15"/>
        <v>Short Haul</v>
      </c>
    </row>
    <row r="998" spans="1:10" ht="15" thickBot="1" x14ac:dyDescent="0.4">
      <c r="A998" s="96" t="s">
        <v>2043</v>
      </c>
      <c r="B998" s="96" t="s">
        <v>1536</v>
      </c>
      <c r="C998" s="106">
        <v>43470</v>
      </c>
      <c r="D998" s="96" t="s">
        <v>2074</v>
      </c>
      <c r="E998" s="96" t="s">
        <v>2083</v>
      </c>
      <c r="F998" s="97">
        <v>4785</v>
      </c>
      <c r="G998" s="98" t="s">
        <v>2056</v>
      </c>
      <c r="H998" s="96" t="s">
        <v>2051</v>
      </c>
      <c r="I998" s="99">
        <v>1624.18</v>
      </c>
      <c r="J998" s="235" t="str">
        <f t="shared" si="15"/>
        <v>Long Haul</v>
      </c>
    </row>
    <row r="999" spans="1:10" ht="15" thickBot="1" x14ac:dyDescent="0.4">
      <c r="A999" s="96" t="s">
        <v>2043</v>
      </c>
      <c r="B999" s="96" t="s">
        <v>1536</v>
      </c>
      <c r="C999" s="106">
        <v>43475</v>
      </c>
      <c r="D999" s="96" t="s">
        <v>2139</v>
      </c>
      <c r="E999" s="96" t="s">
        <v>2050</v>
      </c>
      <c r="F999" s="97">
        <v>3955</v>
      </c>
      <c r="G999" s="98" t="s">
        <v>2046</v>
      </c>
      <c r="H999" s="96" t="s">
        <v>2051</v>
      </c>
      <c r="I999" s="99">
        <v>1342.32</v>
      </c>
      <c r="J999" s="235" t="str">
        <f t="shared" si="15"/>
        <v>Long Haul</v>
      </c>
    </row>
    <row r="1000" spans="1:10" ht="15" thickBot="1" x14ac:dyDescent="0.4">
      <c r="A1000" s="96" t="s">
        <v>2043</v>
      </c>
      <c r="B1000" s="96" t="s">
        <v>1536</v>
      </c>
      <c r="C1000" s="106">
        <v>43516</v>
      </c>
      <c r="D1000" s="96" t="s">
        <v>2048</v>
      </c>
      <c r="E1000" s="96" t="s">
        <v>2053</v>
      </c>
      <c r="F1000" s="97">
        <v>527</v>
      </c>
      <c r="G1000" s="98" t="s">
        <v>2046</v>
      </c>
      <c r="H1000" s="96" t="s">
        <v>2051</v>
      </c>
      <c r="I1000" s="99">
        <v>332.43200000000002</v>
      </c>
      <c r="J1000" s="235" t="str">
        <f t="shared" si="15"/>
        <v>Medium Haul</v>
      </c>
    </row>
    <row r="1001" spans="1:10" ht="15" thickBot="1" x14ac:dyDescent="0.4">
      <c r="A1001" s="89"/>
      <c r="B1001" s="89"/>
      <c r="C1001" s="290"/>
      <c r="D1001" s="290"/>
      <c r="E1001" s="290"/>
      <c r="F1001" s="290"/>
      <c r="G1001" s="290"/>
      <c r="H1001" s="290"/>
      <c r="I1001" s="95">
        <v>6663.4279999999999</v>
      </c>
      <c r="J1001" s="235" t="str">
        <f t="shared" si="15"/>
        <v/>
      </c>
    </row>
    <row r="1002" spans="1:10" ht="15" thickBot="1" x14ac:dyDescent="0.4">
      <c r="A1002" s="96" t="s">
        <v>2043</v>
      </c>
      <c r="B1002" s="96" t="s">
        <v>1536</v>
      </c>
      <c r="C1002" s="106">
        <v>43689</v>
      </c>
      <c r="D1002" s="96" t="s">
        <v>2044</v>
      </c>
      <c r="E1002" s="96" t="s">
        <v>2067</v>
      </c>
      <c r="F1002" s="97">
        <v>2398</v>
      </c>
      <c r="G1002" s="98" t="s">
        <v>2046</v>
      </c>
      <c r="H1002" s="96" t="s">
        <v>2047</v>
      </c>
      <c r="I1002" s="99">
        <v>813.96</v>
      </c>
      <c r="J1002" s="235" t="str">
        <f t="shared" si="15"/>
        <v>Long Haul</v>
      </c>
    </row>
    <row r="1003" spans="1:10" ht="15" thickBot="1" x14ac:dyDescent="0.4">
      <c r="A1003" s="96" t="s">
        <v>2043</v>
      </c>
      <c r="B1003" s="96" t="s">
        <v>1536</v>
      </c>
      <c r="C1003" s="106">
        <v>43691</v>
      </c>
      <c r="D1003" s="96" t="s">
        <v>2053</v>
      </c>
      <c r="E1003" s="96" t="s">
        <v>2048</v>
      </c>
      <c r="F1003" s="97">
        <v>527</v>
      </c>
      <c r="G1003" s="98" t="s">
        <v>2046</v>
      </c>
      <c r="H1003" s="96" t="s">
        <v>2047</v>
      </c>
      <c r="I1003" s="99">
        <v>332.43200000000002</v>
      </c>
      <c r="J1003" s="235" t="str">
        <f t="shared" si="15"/>
        <v>Medium Haul</v>
      </c>
    </row>
    <row r="1004" spans="1:10" ht="15" thickBot="1" x14ac:dyDescent="0.4">
      <c r="A1004" s="96" t="s">
        <v>2043</v>
      </c>
      <c r="B1004" s="96" t="s">
        <v>1536</v>
      </c>
      <c r="C1004" s="106">
        <v>43691</v>
      </c>
      <c r="D1004" s="96" t="s">
        <v>2067</v>
      </c>
      <c r="E1004" s="96" t="s">
        <v>2053</v>
      </c>
      <c r="F1004" s="97">
        <v>1743</v>
      </c>
      <c r="G1004" s="98" t="s">
        <v>2056</v>
      </c>
      <c r="H1004" s="96" t="s">
        <v>2184</v>
      </c>
      <c r="I1004" s="99">
        <v>672.99300000000005</v>
      </c>
      <c r="J1004" s="235" t="str">
        <f t="shared" si="15"/>
        <v>Medium Haul</v>
      </c>
    </row>
    <row r="1005" spans="1:10" ht="15" thickBot="1" x14ac:dyDescent="0.4">
      <c r="A1005" s="96" t="s">
        <v>2043</v>
      </c>
      <c r="B1005" s="96" t="s">
        <v>1536</v>
      </c>
      <c r="C1005" s="106">
        <v>43689</v>
      </c>
      <c r="D1005" s="96" t="s">
        <v>2048</v>
      </c>
      <c r="E1005" s="96" t="s">
        <v>2044</v>
      </c>
      <c r="F1005" s="97">
        <v>153</v>
      </c>
      <c r="G1005" s="98" t="s">
        <v>2046</v>
      </c>
      <c r="H1005" s="96" t="s">
        <v>2047</v>
      </c>
      <c r="I1005" s="99">
        <v>96.063999999999993</v>
      </c>
      <c r="J1005" s="235" t="str">
        <f t="shared" si="15"/>
        <v>Short Haul</v>
      </c>
    </row>
    <row r="1006" spans="1:10" ht="15" thickBot="1" x14ac:dyDescent="0.4">
      <c r="A1006" s="89"/>
      <c r="B1006" s="89"/>
      <c r="C1006" s="290"/>
      <c r="D1006" s="290"/>
      <c r="E1006" s="290"/>
      <c r="F1006" s="290"/>
      <c r="G1006" s="290"/>
      <c r="H1006" s="290"/>
      <c r="I1006" s="95">
        <v>1915.4490000000001</v>
      </c>
      <c r="J1006" s="235" t="str">
        <f t="shared" si="15"/>
        <v/>
      </c>
    </row>
    <row r="1007" spans="1:10" ht="15" thickBot="1" x14ac:dyDescent="0.4">
      <c r="A1007" s="96" t="s">
        <v>2043</v>
      </c>
      <c r="B1007" s="96" t="s">
        <v>1393</v>
      </c>
      <c r="C1007" s="106">
        <v>43637</v>
      </c>
      <c r="D1007" s="96" t="s">
        <v>2044</v>
      </c>
      <c r="E1007" s="96" t="s">
        <v>2060</v>
      </c>
      <c r="F1007" s="97">
        <v>979</v>
      </c>
      <c r="G1007" s="98" t="s">
        <v>2046</v>
      </c>
      <c r="H1007" s="96" t="s">
        <v>2047</v>
      </c>
      <c r="I1007" s="99">
        <v>378.09899999999999</v>
      </c>
      <c r="J1007" s="235" t="str">
        <f t="shared" si="15"/>
        <v>Medium Haul</v>
      </c>
    </row>
    <row r="1008" spans="1:10" ht="15" thickBot="1" x14ac:dyDescent="0.4">
      <c r="A1008" s="96" t="s">
        <v>2043</v>
      </c>
      <c r="B1008" s="96" t="s">
        <v>1393</v>
      </c>
      <c r="C1008" s="106">
        <v>43637</v>
      </c>
      <c r="D1008" s="96" t="s">
        <v>2048</v>
      </c>
      <c r="E1008" s="96" t="s">
        <v>2044</v>
      </c>
      <c r="F1008" s="97">
        <v>153</v>
      </c>
      <c r="G1008" s="98" t="s">
        <v>2046</v>
      </c>
      <c r="H1008" s="96" t="s">
        <v>2047</v>
      </c>
      <c r="I1008" s="99">
        <v>96.063999999999993</v>
      </c>
      <c r="J1008" s="235" t="str">
        <f t="shared" si="15"/>
        <v>Short Haul</v>
      </c>
    </row>
    <row r="1009" spans="1:10" ht="15" thickBot="1" x14ac:dyDescent="0.4">
      <c r="A1009" s="96" t="s">
        <v>2043</v>
      </c>
      <c r="B1009" s="96" t="s">
        <v>1393</v>
      </c>
      <c r="C1009" s="106">
        <v>43643</v>
      </c>
      <c r="D1009" s="96" t="s">
        <v>2185</v>
      </c>
      <c r="E1009" s="96" t="s">
        <v>2044</v>
      </c>
      <c r="F1009" s="97">
        <v>689</v>
      </c>
      <c r="G1009" s="98" t="s">
        <v>2046</v>
      </c>
      <c r="H1009" s="96" t="s">
        <v>2047</v>
      </c>
      <c r="I1009" s="99">
        <v>266.25599999999997</v>
      </c>
      <c r="J1009" s="235" t="str">
        <f t="shared" si="15"/>
        <v>Medium Haul</v>
      </c>
    </row>
    <row r="1010" spans="1:10" ht="15" thickBot="1" x14ac:dyDescent="0.4">
      <c r="A1010" s="96" t="s">
        <v>2043</v>
      </c>
      <c r="B1010" s="96" t="s">
        <v>1393</v>
      </c>
      <c r="C1010" s="106">
        <v>43643</v>
      </c>
      <c r="D1010" s="96" t="s">
        <v>2060</v>
      </c>
      <c r="E1010" s="96" t="s">
        <v>2185</v>
      </c>
      <c r="F1010" s="97">
        <v>297</v>
      </c>
      <c r="G1010" s="98" t="s">
        <v>2046</v>
      </c>
      <c r="H1010" s="96" t="s">
        <v>2047</v>
      </c>
      <c r="I1010" s="99">
        <v>187.072</v>
      </c>
      <c r="J1010" s="235" t="str">
        <f t="shared" si="15"/>
        <v>Short Haul</v>
      </c>
    </row>
    <row r="1011" spans="1:10" ht="15" thickBot="1" x14ac:dyDescent="0.4">
      <c r="A1011" s="96" t="s">
        <v>2043</v>
      </c>
      <c r="B1011" s="96" t="s">
        <v>1393</v>
      </c>
      <c r="C1011" s="106">
        <v>43643</v>
      </c>
      <c r="D1011" s="96" t="s">
        <v>2044</v>
      </c>
      <c r="E1011" s="96" t="s">
        <v>2048</v>
      </c>
      <c r="F1011" s="97">
        <v>153</v>
      </c>
      <c r="G1011" s="98" t="s">
        <v>2046</v>
      </c>
      <c r="H1011" s="96" t="s">
        <v>2047</v>
      </c>
      <c r="I1011" s="99">
        <v>96.063999999999993</v>
      </c>
      <c r="J1011" s="235" t="str">
        <f t="shared" si="15"/>
        <v>Short Haul</v>
      </c>
    </row>
    <row r="1012" spans="1:10" ht="15" thickBot="1" x14ac:dyDescent="0.4">
      <c r="A1012" s="89"/>
      <c r="B1012" s="89"/>
      <c r="C1012" s="290"/>
      <c r="D1012" s="290"/>
      <c r="E1012" s="290"/>
      <c r="F1012" s="290"/>
      <c r="G1012" s="290"/>
      <c r="H1012" s="290"/>
      <c r="I1012" s="95">
        <v>1023.5549999999999</v>
      </c>
      <c r="J1012" s="235" t="str">
        <f t="shared" si="15"/>
        <v/>
      </c>
    </row>
    <row r="1013" spans="1:10" ht="15" thickBot="1" x14ac:dyDescent="0.4">
      <c r="A1013" s="96" t="s">
        <v>2043</v>
      </c>
      <c r="B1013" s="96" t="s">
        <v>1393</v>
      </c>
      <c r="C1013" s="106">
        <v>43618</v>
      </c>
      <c r="D1013" s="96" t="s">
        <v>2072</v>
      </c>
      <c r="E1013" s="96" t="s">
        <v>2044</v>
      </c>
      <c r="F1013" s="97">
        <v>763</v>
      </c>
      <c r="G1013" s="98" t="s">
        <v>2046</v>
      </c>
      <c r="H1013" s="96" t="s">
        <v>2047</v>
      </c>
      <c r="I1013" s="99">
        <v>294.50700000000001</v>
      </c>
      <c r="J1013" s="235" t="str">
        <f t="shared" si="15"/>
        <v>Medium Haul</v>
      </c>
    </row>
    <row r="1014" spans="1:10" ht="15" thickBot="1" x14ac:dyDescent="0.4">
      <c r="A1014" s="89"/>
      <c r="B1014" s="89"/>
      <c r="C1014" s="290"/>
      <c r="D1014" s="290"/>
      <c r="E1014" s="290"/>
      <c r="F1014" s="290"/>
      <c r="G1014" s="290"/>
      <c r="H1014" s="290"/>
      <c r="I1014" s="95">
        <v>294.50700000000001</v>
      </c>
      <c r="J1014" s="235" t="str">
        <f t="shared" si="15"/>
        <v/>
      </c>
    </row>
    <row r="1015" spans="1:10" ht="15" thickBot="1" x14ac:dyDescent="0.4">
      <c r="A1015" s="96" t="s">
        <v>2043</v>
      </c>
      <c r="B1015" s="96" t="s">
        <v>1325</v>
      </c>
      <c r="C1015" s="106">
        <v>43500</v>
      </c>
      <c r="D1015" s="96" t="s">
        <v>2057</v>
      </c>
      <c r="E1015" s="96" t="s">
        <v>2109</v>
      </c>
      <c r="F1015" s="97">
        <v>955</v>
      </c>
      <c r="G1015" s="98" t="s">
        <v>2046</v>
      </c>
      <c r="H1015" s="96" t="s">
        <v>2047</v>
      </c>
      <c r="I1015" s="99">
        <v>368.81099999999998</v>
      </c>
      <c r="J1015" s="235" t="str">
        <f t="shared" si="15"/>
        <v>Medium Haul</v>
      </c>
    </row>
    <row r="1016" spans="1:10" ht="15" thickBot="1" x14ac:dyDescent="0.4">
      <c r="A1016" s="96" t="s">
        <v>2043</v>
      </c>
      <c r="B1016" s="96" t="s">
        <v>1325</v>
      </c>
      <c r="C1016" s="106">
        <v>43504</v>
      </c>
      <c r="D1016" s="96" t="s">
        <v>2057</v>
      </c>
      <c r="E1016" s="96" t="s">
        <v>2048</v>
      </c>
      <c r="F1016" s="97">
        <v>133</v>
      </c>
      <c r="G1016" s="98" t="s">
        <v>2046</v>
      </c>
      <c r="H1016" s="96" t="s">
        <v>2047</v>
      </c>
      <c r="I1016" s="99">
        <v>84.055999999999997</v>
      </c>
      <c r="J1016" s="235" t="str">
        <f t="shared" si="15"/>
        <v>Short Haul</v>
      </c>
    </row>
    <row r="1017" spans="1:10" ht="15" thickBot="1" x14ac:dyDescent="0.4">
      <c r="A1017" s="96" t="s">
        <v>2043</v>
      </c>
      <c r="B1017" s="96" t="s">
        <v>1325</v>
      </c>
      <c r="C1017" s="106">
        <v>43520</v>
      </c>
      <c r="D1017" s="96" t="s">
        <v>2044</v>
      </c>
      <c r="E1017" s="96" t="s">
        <v>2151</v>
      </c>
      <c r="F1017" s="97">
        <v>1581</v>
      </c>
      <c r="G1017" s="98" t="s">
        <v>2056</v>
      </c>
      <c r="H1017" s="96" t="s">
        <v>2047</v>
      </c>
      <c r="I1017" s="99">
        <v>610.68600000000004</v>
      </c>
      <c r="J1017" s="235" t="str">
        <f t="shared" si="15"/>
        <v>Medium Haul</v>
      </c>
    </row>
    <row r="1018" spans="1:10" ht="15" thickBot="1" x14ac:dyDescent="0.4">
      <c r="A1018" s="96" t="s">
        <v>2043</v>
      </c>
      <c r="B1018" s="96" t="s">
        <v>1325</v>
      </c>
      <c r="C1018" s="106">
        <v>43500</v>
      </c>
      <c r="D1018" s="96" t="s">
        <v>2048</v>
      </c>
      <c r="E1018" s="96" t="s">
        <v>2057</v>
      </c>
      <c r="F1018" s="97">
        <v>133</v>
      </c>
      <c r="G1018" s="98" t="s">
        <v>2046</v>
      </c>
      <c r="H1018" s="96" t="s">
        <v>2047</v>
      </c>
      <c r="I1018" s="99">
        <v>84.055999999999997</v>
      </c>
      <c r="J1018" s="235" t="str">
        <f t="shared" si="15"/>
        <v>Short Haul</v>
      </c>
    </row>
    <row r="1019" spans="1:10" ht="15" thickBot="1" x14ac:dyDescent="0.4">
      <c r="A1019" s="96" t="s">
        <v>2043</v>
      </c>
      <c r="B1019" s="96" t="s">
        <v>1325</v>
      </c>
      <c r="C1019" s="106">
        <v>43503</v>
      </c>
      <c r="D1019" s="96" t="s">
        <v>2109</v>
      </c>
      <c r="E1019" s="96" t="s">
        <v>2057</v>
      </c>
      <c r="F1019" s="97">
        <v>955</v>
      </c>
      <c r="G1019" s="98" t="s">
        <v>2046</v>
      </c>
      <c r="H1019" s="96" t="s">
        <v>2047</v>
      </c>
      <c r="I1019" s="99">
        <v>368.81099999999998</v>
      </c>
      <c r="J1019" s="235" t="str">
        <f t="shared" si="15"/>
        <v>Medium Haul</v>
      </c>
    </row>
    <row r="1020" spans="1:10" ht="15" thickBot="1" x14ac:dyDescent="0.4">
      <c r="A1020" s="96" t="s">
        <v>2043</v>
      </c>
      <c r="B1020" s="96" t="s">
        <v>1325</v>
      </c>
      <c r="C1020" s="106">
        <v>43523</v>
      </c>
      <c r="D1020" s="96" t="s">
        <v>2151</v>
      </c>
      <c r="E1020" s="96" t="s">
        <v>2044</v>
      </c>
      <c r="F1020" s="97">
        <v>1581</v>
      </c>
      <c r="G1020" s="98" t="s">
        <v>2056</v>
      </c>
      <c r="H1020" s="96" t="s">
        <v>2047</v>
      </c>
      <c r="I1020" s="99">
        <v>610.68600000000004</v>
      </c>
      <c r="J1020" s="235" t="str">
        <f t="shared" si="15"/>
        <v>Medium Haul</v>
      </c>
    </row>
    <row r="1021" spans="1:10" ht="15" thickBot="1" x14ac:dyDescent="0.4">
      <c r="A1021" s="89"/>
      <c r="B1021" s="89"/>
      <c r="C1021" s="290"/>
      <c r="D1021" s="290"/>
      <c r="E1021" s="290"/>
      <c r="F1021" s="290"/>
      <c r="G1021" s="290"/>
      <c r="H1021" s="290"/>
      <c r="I1021" s="95">
        <v>2127.1060000000002</v>
      </c>
      <c r="J1021" s="235" t="str">
        <f t="shared" si="15"/>
        <v/>
      </c>
    </row>
    <row r="1022" spans="1:10" ht="15" thickBot="1" x14ac:dyDescent="0.4">
      <c r="A1022" s="96" t="s">
        <v>2043</v>
      </c>
      <c r="B1022" s="96" t="s">
        <v>1325</v>
      </c>
      <c r="C1022" s="106">
        <v>43623</v>
      </c>
      <c r="D1022" s="96" t="s">
        <v>2050</v>
      </c>
      <c r="E1022" s="96" t="s">
        <v>2048</v>
      </c>
      <c r="F1022" s="97">
        <v>300</v>
      </c>
      <c r="G1022" s="98" t="s">
        <v>2046</v>
      </c>
      <c r="H1022" s="96" t="s">
        <v>2051</v>
      </c>
      <c r="I1022" s="99">
        <v>188.96799999999999</v>
      </c>
      <c r="J1022" s="235" t="str">
        <f t="shared" si="15"/>
        <v>Short Haul</v>
      </c>
    </row>
    <row r="1023" spans="1:10" ht="15" thickBot="1" x14ac:dyDescent="0.4">
      <c r="A1023" s="96" t="s">
        <v>2043</v>
      </c>
      <c r="B1023" s="96" t="s">
        <v>1325</v>
      </c>
      <c r="C1023" s="106">
        <v>43707</v>
      </c>
      <c r="D1023" s="96" t="s">
        <v>2058</v>
      </c>
      <c r="E1023" s="96" t="s">
        <v>2049</v>
      </c>
      <c r="F1023" s="97">
        <v>2422</v>
      </c>
      <c r="G1023" s="98" t="s">
        <v>2056</v>
      </c>
      <c r="H1023" s="96" t="s">
        <v>2047</v>
      </c>
      <c r="I1023" s="99">
        <v>822.12</v>
      </c>
      <c r="J1023" s="235" t="str">
        <f t="shared" si="15"/>
        <v>Long Haul</v>
      </c>
    </row>
    <row r="1024" spans="1:10" ht="15" thickBot="1" x14ac:dyDescent="0.4">
      <c r="A1024" s="96" t="s">
        <v>2043</v>
      </c>
      <c r="B1024" s="96" t="s">
        <v>1325</v>
      </c>
      <c r="C1024" s="106">
        <v>43622</v>
      </c>
      <c r="D1024" s="96" t="s">
        <v>2048</v>
      </c>
      <c r="E1024" s="96" t="s">
        <v>2050</v>
      </c>
      <c r="F1024" s="97">
        <v>300</v>
      </c>
      <c r="G1024" s="98" t="s">
        <v>2046</v>
      </c>
      <c r="H1024" s="96" t="s">
        <v>2051</v>
      </c>
      <c r="I1024" s="99">
        <v>188.96799999999999</v>
      </c>
      <c r="J1024" s="235" t="str">
        <f t="shared" si="15"/>
        <v>Short Haul</v>
      </c>
    </row>
    <row r="1025" spans="1:10" ht="15" thickBot="1" x14ac:dyDescent="0.4">
      <c r="A1025" s="96" t="s">
        <v>2043</v>
      </c>
      <c r="B1025" s="96" t="s">
        <v>1325</v>
      </c>
      <c r="C1025" s="106">
        <v>43703</v>
      </c>
      <c r="D1025" s="96" t="s">
        <v>2049</v>
      </c>
      <c r="E1025" s="96" t="s">
        <v>2058</v>
      </c>
      <c r="F1025" s="97">
        <v>2422</v>
      </c>
      <c r="G1025" s="98" t="s">
        <v>2046</v>
      </c>
      <c r="H1025" s="96" t="s">
        <v>2047</v>
      </c>
      <c r="I1025" s="99">
        <v>822.12</v>
      </c>
      <c r="J1025" s="235" t="str">
        <f t="shared" si="15"/>
        <v>Long Haul</v>
      </c>
    </row>
    <row r="1026" spans="1:10" ht="15" thickBot="1" x14ac:dyDescent="0.4">
      <c r="A1026" s="89"/>
      <c r="B1026" s="89"/>
      <c r="C1026" s="290"/>
      <c r="D1026" s="290"/>
      <c r="E1026" s="290"/>
      <c r="F1026" s="290"/>
      <c r="G1026" s="290"/>
      <c r="H1026" s="290"/>
      <c r="I1026" s="95">
        <v>2022.1759999999999</v>
      </c>
      <c r="J1026" s="235" t="str">
        <f t="shared" si="15"/>
        <v/>
      </c>
    </row>
    <row r="1027" spans="1:10" ht="15" thickBot="1" x14ac:dyDescent="0.4">
      <c r="A1027" s="96" t="s">
        <v>2043</v>
      </c>
      <c r="B1027" s="96" t="s">
        <v>1104</v>
      </c>
      <c r="C1027" s="106">
        <v>43575</v>
      </c>
      <c r="D1027" s="96" t="s">
        <v>2186</v>
      </c>
      <c r="E1027" s="96" t="s">
        <v>2080</v>
      </c>
      <c r="F1027" s="97">
        <v>268</v>
      </c>
      <c r="G1027" s="98" t="s">
        <v>2046</v>
      </c>
      <c r="H1027" s="96" t="s">
        <v>2047</v>
      </c>
      <c r="I1027" s="99">
        <v>169.376</v>
      </c>
      <c r="J1027" s="235" t="str">
        <f t="shared" si="15"/>
        <v>Short Haul</v>
      </c>
    </row>
    <row r="1028" spans="1:10" ht="15" thickBot="1" x14ac:dyDescent="0.4">
      <c r="A1028" s="96" t="s">
        <v>2043</v>
      </c>
      <c r="B1028" s="96" t="s">
        <v>1104</v>
      </c>
      <c r="C1028" s="106">
        <v>43575</v>
      </c>
      <c r="D1028" s="96" t="s">
        <v>2080</v>
      </c>
      <c r="E1028" s="96" t="s">
        <v>2057</v>
      </c>
      <c r="F1028" s="97">
        <v>4074</v>
      </c>
      <c r="G1028" s="98" t="s">
        <v>2046</v>
      </c>
      <c r="H1028" s="96" t="s">
        <v>2047</v>
      </c>
      <c r="I1028" s="99">
        <v>1382.78</v>
      </c>
      <c r="J1028" s="235" t="str">
        <f t="shared" si="15"/>
        <v>Long Haul</v>
      </c>
    </row>
    <row r="1029" spans="1:10" ht="15" thickBot="1" x14ac:dyDescent="0.4">
      <c r="A1029" s="96" t="s">
        <v>2043</v>
      </c>
      <c r="B1029" s="96" t="s">
        <v>1104</v>
      </c>
      <c r="C1029" s="106">
        <v>43568</v>
      </c>
      <c r="D1029" s="96" t="s">
        <v>2057</v>
      </c>
      <c r="E1029" s="96" t="s">
        <v>2081</v>
      </c>
      <c r="F1029" s="97">
        <v>4256</v>
      </c>
      <c r="G1029" s="98" t="s">
        <v>2056</v>
      </c>
      <c r="H1029" s="96" t="s">
        <v>2047</v>
      </c>
      <c r="I1029" s="99">
        <v>1444.66</v>
      </c>
      <c r="J1029" s="235" t="str">
        <f t="shared" si="15"/>
        <v>Long Haul</v>
      </c>
    </row>
    <row r="1030" spans="1:10" ht="15" thickBot="1" x14ac:dyDescent="0.4">
      <c r="A1030" s="96" t="s">
        <v>2043</v>
      </c>
      <c r="B1030" s="96" t="s">
        <v>1104</v>
      </c>
      <c r="C1030" s="106">
        <v>43569</v>
      </c>
      <c r="D1030" s="96" t="s">
        <v>2081</v>
      </c>
      <c r="E1030" s="96" t="s">
        <v>2186</v>
      </c>
      <c r="F1030" s="97">
        <v>298</v>
      </c>
      <c r="G1030" s="98" t="s">
        <v>2046</v>
      </c>
      <c r="H1030" s="96" t="s">
        <v>2047</v>
      </c>
      <c r="I1030" s="99">
        <v>187.70400000000001</v>
      </c>
      <c r="J1030" s="235" t="str">
        <f t="shared" si="15"/>
        <v>Short Haul</v>
      </c>
    </row>
    <row r="1031" spans="1:10" ht="15" thickBot="1" x14ac:dyDescent="0.4">
      <c r="A1031" s="89"/>
      <c r="B1031" s="89"/>
      <c r="C1031" s="290"/>
      <c r="D1031" s="290"/>
      <c r="E1031" s="290"/>
      <c r="F1031" s="290"/>
      <c r="G1031" s="290"/>
      <c r="H1031" s="290"/>
      <c r="I1031" s="95">
        <v>3184.52</v>
      </c>
      <c r="J1031" s="235" t="str">
        <f t="shared" si="15"/>
        <v/>
      </c>
    </row>
    <row r="1032" spans="1:10" ht="15" thickBot="1" x14ac:dyDescent="0.4">
      <c r="A1032" s="96" t="s">
        <v>2043</v>
      </c>
      <c r="B1032" s="96" t="s">
        <v>1185</v>
      </c>
      <c r="C1032" s="106">
        <v>43618</v>
      </c>
      <c r="D1032" s="96" t="s">
        <v>2057</v>
      </c>
      <c r="E1032" s="96" t="s">
        <v>2115</v>
      </c>
      <c r="F1032" s="97">
        <v>760</v>
      </c>
      <c r="G1032" s="98" t="s">
        <v>2046</v>
      </c>
      <c r="H1032" s="96" t="s">
        <v>2047</v>
      </c>
      <c r="I1032" s="99">
        <v>293.346</v>
      </c>
      <c r="J1032" s="235" t="str">
        <f t="shared" ref="J1032:J1095" si="16">IF(ISBLANK(F1032),"",IF(F1032&gt;$O$9,$N$9,IF(F1032&gt;$O$8, $N$8,$N$7)))</f>
        <v>Medium Haul</v>
      </c>
    </row>
    <row r="1033" spans="1:10" ht="15" thickBot="1" x14ac:dyDescent="0.4">
      <c r="A1033" s="96" t="s">
        <v>2043</v>
      </c>
      <c r="B1033" s="96" t="s">
        <v>1185</v>
      </c>
      <c r="C1033" s="106">
        <v>43622</v>
      </c>
      <c r="D1033" s="96" t="s">
        <v>2057</v>
      </c>
      <c r="E1033" s="96" t="s">
        <v>2048</v>
      </c>
      <c r="F1033" s="97">
        <v>133</v>
      </c>
      <c r="G1033" s="98" t="s">
        <v>2046</v>
      </c>
      <c r="H1033" s="96" t="s">
        <v>2047</v>
      </c>
      <c r="I1033" s="99">
        <v>84.055999999999997</v>
      </c>
      <c r="J1033" s="235" t="str">
        <f t="shared" si="16"/>
        <v>Short Haul</v>
      </c>
    </row>
    <row r="1034" spans="1:10" ht="15" thickBot="1" x14ac:dyDescent="0.4">
      <c r="A1034" s="96" t="s">
        <v>2043</v>
      </c>
      <c r="B1034" s="96" t="s">
        <v>1185</v>
      </c>
      <c r="C1034" s="106">
        <v>43618</v>
      </c>
      <c r="D1034" s="96" t="s">
        <v>2048</v>
      </c>
      <c r="E1034" s="96" t="s">
        <v>2057</v>
      </c>
      <c r="F1034" s="97">
        <v>133</v>
      </c>
      <c r="G1034" s="98" t="s">
        <v>2046</v>
      </c>
      <c r="H1034" s="96" t="s">
        <v>2047</v>
      </c>
      <c r="I1034" s="99">
        <v>84.055999999999997</v>
      </c>
      <c r="J1034" s="235" t="str">
        <f t="shared" si="16"/>
        <v>Short Haul</v>
      </c>
    </row>
    <row r="1035" spans="1:10" ht="15" thickBot="1" x14ac:dyDescent="0.4">
      <c r="A1035" s="96" t="s">
        <v>2043</v>
      </c>
      <c r="B1035" s="96" t="s">
        <v>1185</v>
      </c>
      <c r="C1035" s="106">
        <v>43622</v>
      </c>
      <c r="D1035" s="96" t="s">
        <v>2115</v>
      </c>
      <c r="E1035" s="96" t="s">
        <v>2057</v>
      </c>
      <c r="F1035" s="97">
        <v>760</v>
      </c>
      <c r="G1035" s="98" t="s">
        <v>2046</v>
      </c>
      <c r="H1035" s="96" t="s">
        <v>2047</v>
      </c>
      <c r="I1035" s="99">
        <v>293.346</v>
      </c>
      <c r="J1035" s="235" t="str">
        <f t="shared" si="16"/>
        <v>Medium Haul</v>
      </c>
    </row>
    <row r="1036" spans="1:10" ht="15" thickBot="1" x14ac:dyDescent="0.4">
      <c r="A1036" s="89"/>
      <c r="B1036" s="89"/>
      <c r="C1036" s="290"/>
      <c r="D1036" s="290"/>
      <c r="E1036" s="290"/>
      <c r="F1036" s="290"/>
      <c r="G1036" s="290"/>
      <c r="H1036" s="290"/>
      <c r="I1036" s="95">
        <v>754.80399999999997</v>
      </c>
      <c r="J1036" s="235" t="str">
        <f t="shared" si="16"/>
        <v/>
      </c>
    </row>
    <row r="1037" spans="1:10" ht="15" thickBot="1" x14ac:dyDescent="0.4">
      <c r="A1037" s="96" t="s">
        <v>2043</v>
      </c>
      <c r="B1037" s="96" t="s">
        <v>1325</v>
      </c>
      <c r="C1037" s="106">
        <v>43701</v>
      </c>
      <c r="D1037" s="96" t="s">
        <v>2053</v>
      </c>
      <c r="E1037" s="96" t="s">
        <v>2058</v>
      </c>
      <c r="F1037" s="97">
        <v>1721</v>
      </c>
      <c r="G1037" s="98" t="s">
        <v>2046</v>
      </c>
      <c r="H1037" s="96" t="s">
        <v>2047</v>
      </c>
      <c r="I1037" s="99">
        <v>664.86599999999999</v>
      </c>
      <c r="J1037" s="235" t="str">
        <f t="shared" si="16"/>
        <v>Medium Haul</v>
      </c>
    </row>
    <row r="1038" spans="1:10" ht="15" thickBot="1" x14ac:dyDescent="0.4">
      <c r="A1038" s="96" t="s">
        <v>2043</v>
      </c>
      <c r="B1038" s="96" t="s">
        <v>1325</v>
      </c>
      <c r="C1038" s="106">
        <v>43709</v>
      </c>
      <c r="D1038" s="96" t="s">
        <v>2067</v>
      </c>
      <c r="E1038" s="96" t="s">
        <v>2053</v>
      </c>
      <c r="F1038" s="97">
        <v>1743</v>
      </c>
      <c r="G1038" s="98" t="s">
        <v>2056</v>
      </c>
      <c r="H1038" s="96" t="s">
        <v>2047</v>
      </c>
      <c r="I1038" s="99">
        <v>672.99300000000005</v>
      </c>
      <c r="J1038" s="235" t="str">
        <f t="shared" si="16"/>
        <v>Medium Haul</v>
      </c>
    </row>
    <row r="1039" spans="1:10" ht="15" thickBot="1" x14ac:dyDescent="0.4">
      <c r="A1039" s="96" t="s">
        <v>2043</v>
      </c>
      <c r="B1039" s="96" t="s">
        <v>1325</v>
      </c>
      <c r="C1039" s="106">
        <v>43710</v>
      </c>
      <c r="D1039" s="96" t="s">
        <v>2053</v>
      </c>
      <c r="E1039" s="96" t="s">
        <v>2048</v>
      </c>
      <c r="F1039" s="97">
        <v>527</v>
      </c>
      <c r="G1039" s="98" t="s">
        <v>2046</v>
      </c>
      <c r="H1039" s="96" t="s">
        <v>2047</v>
      </c>
      <c r="I1039" s="99">
        <v>332.43200000000002</v>
      </c>
      <c r="J1039" s="235" t="str">
        <f t="shared" si="16"/>
        <v>Medium Haul</v>
      </c>
    </row>
    <row r="1040" spans="1:10" ht="15" thickBot="1" x14ac:dyDescent="0.4">
      <c r="A1040" s="96" t="s">
        <v>2043</v>
      </c>
      <c r="B1040" s="96" t="s">
        <v>1325</v>
      </c>
      <c r="C1040" s="106">
        <v>43701</v>
      </c>
      <c r="D1040" s="96" t="s">
        <v>2048</v>
      </c>
      <c r="E1040" s="96" t="s">
        <v>2053</v>
      </c>
      <c r="F1040" s="97">
        <v>527</v>
      </c>
      <c r="G1040" s="98" t="s">
        <v>2046</v>
      </c>
      <c r="H1040" s="96" t="s">
        <v>2047</v>
      </c>
      <c r="I1040" s="99">
        <v>332.43200000000002</v>
      </c>
      <c r="J1040" s="235" t="str">
        <f t="shared" si="16"/>
        <v>Medium Haul</v>
      </c>
    </row>
    <row r="1041" spans="1:10" ht="15" thickBot="1" x14ac:dyDescent="0.4">
      <c r="A1041" s="89"/>
      <c r="B1041" s="89"/>
      <c r="C1041" s="290"/>
      <c r="D1041" s="290"/>
      <c r="E1041" s="290"/>
      <c r="F1041" s="290"/>
      <c r="G1041" s="290"/>
      <c r="H1041" s="290"/>
      <c r="I1041" s="95">
        <v>2002.723</v>
      </c>
      <c r="J1041" s="235" t="str">
        <f t="shared" si="16"/>
        <v/>
      </c>
    </row>
    <row r="1042" spans="1:10" ht="15" thickBot="1" x14ac:dyDescent="0.4">
      <c r="A1042" s="96" t="s">
        <v>2043</v>
      </c>
      <c r="B1042" s="96" t="s">
        <v>1393</v>
      </c>
      <c r="C1042" s="106">
        <v>43545</v>
      </c>
      <c r="D1042" s="96" t="s">
        <v>2048</v>
      </c>
      <c r="E1042" s="96" t="s">
        <v>2057</v>
      </c>
      <c r="F1042" s="97">
        <v>133</v>
      </c>
      <c r="G1042" s="98" t="s">
        <v>2046</v>
      </c>
      <c r="H1042" s="96" t="s">
        <v>2047</v>
      </c>
      <c r="I1042" s="99">
        <v>84.055999999999997</v>
      </c>
      <c r="J1042" s="235" t="str">
        <f t="shared" si="16"/>
        <v>Short Haul</v>
      </c>
    </row>
    <row r="1043" spans="1:10" ht="15" thickBot="1" x14ac:dyDescent="0.4">
      <c r="A1043" s="96" t="s">
        <v>2043</v>
      </c>
      <c r="B1043" s="96" t="s">
        <v>1393</v>
      </c>
      <c r="C1043" s="106">
        <v>43584</v>
      </c>
      <c r="D1043" s="96" t="s">
        <v>2074</v>
      </c>
      <c r="E1043" s="96" t="s">
        <v>2050</v>
      </c>
      <c r="F1043" s="97">
        <v>3933</v>
      </c>
      <c r="G1043" s="98" t="s">
        <v>2046</v>
      </c>
      <c r="H1043" s="96" t="s">
        <v>2070</v>
      </c>
      <c r="I1043" s="99">
        <v>1334.84</v>
      </c>
      <c r="J1043" s="235" t="str">
        <f t="shared" si="16"/>
        <v>Long Haul</v>
      </c>
    </row>
    <row r="1044" spans="1:10" ht="15" thickBot="1" x14ac:dyDescent="0.4">
      <c r="A1044" s="96" t="s">
        <v>2043</v>
      </c>
      <c r="B1044" s="96" t="s">
        <v>1393</v>
      </c>
      <c r="C1044" s="106">
        <v>43586</v>
      </c>
      <c r="D1044" s="96" t="s">
        <v>2050</v>
      </c>
      <c r="E1044" s="96" t="s">
        <v>2074</v>
      </c>
      <c r="F1044" s="97">
        <v>3933</v>
      </c>
      <c r="G1044" s="98" t="s">
        <v>2056</v>
      </c>
      <c r="H1044" s="96" t="s">
        <v>2070</v>
      </c>
      <c r="I1044" s="99">
        <v>1334.84</v>
      </c>
      <c r="J1044" s="235" t="str">
        <f t="shared" si="16"/>
        <v>Long Haul</v>
      </c>
    </row>
    <row r="1045" spans="1:10" ht="15" thickBot="1" x14ac:dyDescent="0.4">
      <c r="A1045" s="96" t="s">
        <v>2043</v>
      </c>
      <c r="B1045" s="96" t="s">
        <v>1393</v>
      </c>
      <c r="C1045" s="106">
        <v>43586</v>
      </c>
      <c r="D1045" s="96" t="s">
        <v>2048</v>
      </c>
      <c r="E1045" s="96" t="s">
        <v>2050</v>
      </c>
      <c r="F1045" s="97">
        <v>300</v>
      </c>
      <c r="G1045" s="98" t="s">
        <v>2046</v>
      </c>
      <c r="H1045" s="96" t="s">
        <v>2070</v>
      </c>
      <c r="I1045" s="99">
        <v>188.96799999999999</v>
      </c>
      <c r="J1045" s="235" t="str">
        <f t="shared" si="16"/>
        <v>Short Haul</v>
      </c>
    </row>
    <row r="1046" spans="1:10" ht="15" thickBot="1" x14ac:dyDescent="0.4">
      <c r="A1046" s="96" t="s">
        <v>2043</v>
      </c>
      <c r="B1046" s="96" t="s">
        <v>1393</v>
      </c>
      <c r="C1046" s="106">
        <v>43587</v>
      </c>
      <c r="D1046" s="96" t="s">
        <v>2074</v>
      </c>
      <c r="E1046" s="96" t="s">
        <v>2187</v>
      </c>
      <c r="F1046" s="97">
        <v>317</v>
      </c>
      <c r="G1046" s="98" t="s">
        <v>2046</v>
      </c>
      <c r="H1046" s="96" t="s">
        <v>2070</v>
      </c>
      <c r="I1046" s="99">
        <v>200.34399999999999</v>
      </c>
      <c r="J1046" s="235" t="str">
        <f t="shared" si="16"/>
        <v>Medium Haul</v>
      </c>
    </row>
    <row r="1047" spans="1:10" ht="15" thickBot="1" x14ac:dyDescent="0.4">
      <c r="A1047" s="96" t="s">
        <v>2043</v>
      </c>
      <c r="B1047" s="96" t="s">
        <v>1393</v>
      </c>
      <c r="C1047" s="106">
        <v>43543</v>
      </c>
      <c r="D1047" s="96" t="s">
        <v>2044</v>
      </c>
      <c r="E1047" s="96" t="s">
        <v>2048</v>
      </c>
      <c r="F1047" s="97">
        <v>153</v>
      </c>
      <c r="G1047" s="98" t="s">
        <v>2046</v>
      </c>
      <c r="H1047" s="96" t="s">
        <v>2047</v>
      </c>
      <c r="I1047" s="99">
        <v>96.063999999999993</v>
      </c>
      <c r="J1047" s="235" t="str">
        <f t="shared" si="16"/>
        <v>Short Haul</v>
      </c>
    </row>
    <row r="1048" spans="1:10" ht="15" thickBot="1" x14ac:dyDescent="0.4">
      <c r="A1048" s="96" t="s">
        <v>2043</v>
      </c>
      <c r="B1048" s="96" t="s">
        <v>1393</v>
      </c>
      <c r="C1048" s="106">
        <v>43543</v>
      </c>
      <c r="D1048" s="96" t="s">
        <v>2113</v>
      </c>
      <c r="E1048" s="96" t="s">
        <v>2044</v>
      </c>
      <c r="F1048" s="97">
        <v>337</v>
      </c>
      <c r="G1048" s="98" t="s">
        <v>2046</v>
      </c>
      <c r="H1048" s="96" t="s">
        <v>2047</v>
      </c>
      <c r="I1048" s="99">
        <v>212.352</v>
      </c>
      <c r="J1048" s="235" t="str">
        <f t="shared" si="16"/>
        <v>Medium Haul</v>
      </c>
    </row>
    <row r="1049" spans="1:10" ht="15" thickBot="1" x14ac:dyDescent="0.4">
      <c r="A1049" s="96" t="s">
        <v>2043</v>
      </c>
      <c r="B1049" s="96" t="s">
        <v>1393</v>
      </c>
      <c r="C1049" s="106">
        <v>43584</v>
      </c>
      <c r="D1049" s="96" t="s">
        <v>2050</v>
      </c>
      <c r="E1049" s="96" t="s">
        <v>2048</v>
      </c>
      <c r="F1049" s="97">
        <v>300</v>
      </c>
      <c r="G1049" s="98" t="s">
        <v>2046</v>
      </c>
      <c r="H1049" s="96" t="s">
        <v>2070</v>
      </c>
      <c r="I1049" s="99">
        <v>188.96799999999999</v>
      </c>
      <c r="J1049" s="235" t="str">
        <f t="shared" si="16"/>
        <v>Short Haul</v>
      </c>
    </row>
    <row r="1050" spans="1:10" ht="15" thickBot="1" x14ac:dyDescent="0.4">
      <c r="A1050" s="96" t="s">
        <v>2043</v>
      </c>
      <c r="B1050" s="96" t="s">
        <v>1393</v>
      </c>
      <c r="C1050" s="106">
        <v>43584</v>
      </c>
      <c r="D1050" s="96" t="s">
        <v>2187</v>
      </c>
      <c r="E1050" s="96" t="s">
        <v>2074</v>
      </c>
      <c r="F1050" s="97">
        <v>317</v>
      </c>
      <c r="G1050" s="98" t="s">
        <v>2046</v>
      </c>
      <c r="H1050" s="96" t="s">
        <v>2070</v>
      </c>
      <c r="I1050" s="99">
        <v>200.34399999999999</v>
      </c>
      <c r="J1050" s="235" t="str">
        <f t="shared" si="16"/>
        <v>Medium Haul</v>
      </c>
    </row>
    <row r="1051" spans="1:10" ht="15" thickBot="1" x14ac:dyDescent="0.4">
      <c r="A1051" s="89"/>
      <c r="B1051" s="89"/>
      <c r="C1051" s="290"/>
      <c r="D1051" s="290"/>
      <c r="E1051" s="290"/>
      <c r="F1051" s="290"/>
      <c r="G1051" s="290"/>
      <c r="H1051" s="290"/>
      <c r="I1051" s="95">
        <v>3840.7759999999998</v>
      </c>
      <c r="J1051" s="235" t="str">
        <f t="shared" si="16"/>
        <v/>
      </c>
    </row>
    <row r="1052" spans="1:10" ht="15" thickBot="1" x14ac:dyDescent="0.4">
      <c r="A1052" s="96" t="s">
        <v>2043</v>
      </c>
      <c r="B1052" s="96" t="s">
        <v>1325</v>
      </c>
      <c r="C1052" s="106">
        <v>43508</v>
      </c>
      <c r="D1052" s="96" t="s">
        <v>2044</v>
      </c>
      <c r="E1052" s="96" t="s">
        <v>2062</v>
      </c>
      <c r="F1052" s="97">
        <v>83</v>
      </c>
      <c r="G1052" s="98" t="s">
        <v>2046</v>
      </c>
      <c r="H1052" s="96" t="s">
        <v>2047</v>
      </c>
      <c r="I1052" s="99">
        <v>52.456000000000003</v>
      </c>
      <c r="J1052" s="235" t="str">
        <f t="shared" si="16"/>
        <v>Short Haul</v>
      </c>
    </row>
    <row r="1053" spans="1:10" ht="15" thickBot="1" x14ac:dyDescent="0.4">
      <c r="A1053" s="96" t="s">
        <v>2043</v>
      </c>
      <c r="B1053" s="96" t="s">
        <v>1325</v>
      </c>
      <c r="C1053" s="106">
        <v>43508</v>
      </c>
      <c r="D1053" s="96" t="s">
        <v>2067</v>
      </c>
      <c r="E1053" s="96" t="s">
        <v>2044</v>
      </c>
      <c r="F1053" s="97">
        <v>2398</v>
      </c>
      <c r="G1053" s="98" t="s">
        <v>2056</v>
      </c>
      <c r="H1053" s="96" t="s">
        <v>2047</v>
      </c>
      <c r="I1053" s="99">
        <v>813.96</v>
      </c>
      <c r="J1053" s="235" t="str">
        <f t="shared" si="16"/>
        <v>Long Haul</v>
      </c>
    </row>
    <row r="1054" spans="1:10" ht="15" thickBot="1" x14ac:dyDescent="0.4">
      <c r="A1054" s="96" t="s">
        <v>2043</v>
      </c>
      <c r="B1054" s="96" t="s">
        <v>1325</v>
      </c>
      <c r="C1054" s="106">
        <v>43510</v>
      </c>
      <c r="D1054" s="96" t="s">
        <v>2044</v>
      </c>
      <c r="E1054" s="96" t="s">
        <v>2067</v>
      </c>
      <c r="F1054" s="97">
        <v>2398</v>
      </c>
      <c r="G1054" s="98" t="s">
        <v>2046</v>
      </c>
      <c r="H1054" s="96" t="s">
        <v>2047</v>
      </c>
      <c r="I1054" s="99">
        <v>813.96</v>
      </c>
      <c r="J1054" s="235" t="str">
        <f t="shared" si="16"/>
        <v>Long Haul</v>
      </c>
    </row>
    <row r="1055" spans="1:10" ht="15" thickBot="1" x14ac:dyDescent="0.4">
      <c r="A1055" s="96" t="s">
        <v>2043</v>
      </c>
      <c r="B1055" s="96" t="s">
        <v>1325</v>
      </c>
      <c r="C1055" s="106">
        <v>43510</v>
      </c>
      <c r="D1055" s="96" t="s">
        <v>2048</v>
      </c>
      <c r="E1055" s="96" t="s">
        <v>2044</v>
      </c>
      <c r="F1055" s="97">
        <v>153</v>
      </c>
      <c r="G1055" s="98" t="s">
        <v>2046</v>
      </c>
      <c r="H1055" s="96" t="s">
        <v>2047</v>
      </c>
      <c r="I1055" s="99">
        <v>96.063999999999993</v>
      </c>
      <c r="J1055" s="235" t="str">
        <f t="shared" si="16"/>
        <v>Short Haul</v>
      </c>
    </row>
    <row r="1056" spans="1:10" ht="15" thickBot="1" x14ac:dyDescent="0.4">
      <c r="A1056" s="89"/>
      <c r="B1056" s="89"/>
      <c r="C1056" s="290"/>
      <c r="D1056" s="290"/>
      <c r="E1056" s="290"/>
      <c r="F1056" s="290"/>
      <c r="G1056" s="290"/>
      <c r="H1056" s="290"/>
      <c r="I1056" s="95">
        <v>1776.44</v>
      </c>
      <c r="J1056" s="235" t="str">
        <f t="shared" si="16"/>
        <v/>
      </c>
    </row>
    <row r="1057" spans="1:10" ht="15" thickBot="1" x14ac:dyDescent="0.4">
      <c r="A1057" s="96" t="s">
        <v>2043</v>
      </c>
      <c r="B1057" s="96" t="s">
        <v>1393</v>
      </c>
      <c r="C1057" s="106">
        <v>43670</v>
      </c>
      <c r="D1057" s="96" t="s">
        <v>2091</v>
      </c>
      <c r="E1057" s="96" t="s">
        <v>2068</v>
      </c>
      <c r="F1057" s="97">
        <v>508</v>
      </c>
      <c r="G1057" s="98" t="s">
        <v>2046</v>
      </c>
      <c r="H1057" s="96" t="s">
        <v>2047</v>
      </c>
      <c r="I1057" s="99">
        <v>320.42399999999998</v>
      </c>
      <c r="J1057" s="235" t="str">
        <f t="shared" si="16"/>
        <v>Medium Haul</v>
      </c>
    </row>
    <row r="1058" spans="1:10" ht="15" thickBot="1" x14ac:dyDescent="0.4">
      <c r="A1058" s="96" t="s">
        <v>2043</v>
      </c>
      <c r="B1058" s="96" t="s">
        <v>1393</v>
      </c>
      <c r="C1058" s="106">
        <v>43674</v>
      </c>
      <c r="D1058" s="96" t="s">
        <v>2091</v>
      </c>
      <c r="E1058" s="96" t="s">
        <v>2044</v>
      </c>
      <c r="F1058" s="97">
        <v>2073</v>
      </c>
      <c r="G1058" s="98" t="s">
        <v>2056</v>
      </c>
      <c r="H1058" s="96" t="s">
        <v>2047</v>
      </c>
      <c r="I1058" s="99">
        <v>800.70299999999997</v>
      </c>
      <c r="J1058" s="235" t="str">
        <f t="shared" si="16"/>
        <v>Medium Haul</v>
      </c>
    </row>
    <row r="1059" spans="1:10" ht="15" thickBot="1" x14ac:dyDescent="0.4">
      <c r="A1059" s="96" t="s">
        <v>2043</v>
      </c>
      <c r="B1059" s="96" t="s">
        <v>1393</v>
      </c>
      <c r="C1059" s="106">
        <v>43670</v>
      </c>
      <c r="D1059" s="96" t="s">
        <v>2044</v>
      </c>
      <c r="E1059" s="96" t="s">
        <v>2091</v>
      </c>
      <c r="F1059" s="97">
        <v>2073</v>
      </c>
      <c r="G1059" s="98" t="s">
        <v>2046</v>
      </c>
      <c r="H1059" s="96" t="s">
        <v>2047</v>
      </c>
      <c r="I1059" s="99">
        <v>800.70299999999997</v>
      </c>
      <c r="J1059" s="235" t="str">
        <f t="shared" si="16"/>
        <v>Medium Haul</v>
      </c>
    </row>
    <row r="1060" spans="1:10" ht="15" thickBot="1" x14ac:dyDescent="0.4">
      <c r="A1060" s="96" t="s">
        <v>2043</v>
      </c>
      <c r="B1060" s="96" t="s">
        <v>1393</v>
      </c>
      <c r="C1060" s="106">
        <v>43670</v>
      </c>
      <c r="D1060" s="96" t="s">
        <v>2048</v>
      </c>
      <c r="E1060" s="96" t="s">
        <v>2044</v>
      </c>
      <c r="F1060" s="97">
        <v>153</v>
      </c>
      <c r="G1060" s="98" t="s">
        <v>2046</v>
      </c>
      <c r="H1060" s="96" t="s">
        <v>2047</v>
      </c>
      <c r="I1060" s="99">
        <v>96.063999999999993</v>
      </c>
      <c r="J1060" s="235" t="str">
        <f t="shared" si="16"/>
        <v>Short Haul</v>
      </c>
    </row>
    <row r="1061" spans="1:10" ht="15" thickBot="1" x14ac:dyDescent="0.4">
      <c r="A1061" s="96" t="s">
        <v>2043</v>
      </c>
      <c r="B1061" s="96" t="s">
        <v>1393</v>
      </c>
      <c r="C1061" s="106">
        <v>43674</v>
      </c>
      <c r="D1061" s="96" t="s">
        <v>2068</v>
      </c>
      <c r="E1061" s="96" t="s">
        <v>2091</v>
      </c>
      <c r="F1061" s="97">
        <v>508</v>
      </c>
      <c r="G1061" s="98" t="s">
        <v>2046</v>
      </c>
      <c r="H1061" s="96" t="s">
        <v>2047</v>
      </c>
      <c r="I1061" s="99">
        <v>320.42399999999998</v>
      </c>
      <c r="J1061" s="235" t="str">
        <f t="shared" si="16"/>
        <v>Medium Haul</v>
      </c>
    </row>
    <row r="1062" spans="1:10" ht="15" thickBot="1" x14ac:dyDescent="0.4">
      <c r="A1062" s="96" t="s">
        <v>2043</v>
      </c>
      <c r="B1062" s="96" t="s">
        <v>1393</v>
      </c>
      <c r="C1062" s="106">
        <v>43675</v>
      </c>
      <c r="D1062" s="96" t="s">
        <v>2044</v>
      </c>
      <c r="E1062" s="96" t="s">
        <v>2048</v>
      </c>
      <c r="F1062" s="97">
        <v>153</v>
      </c>
      <c r="G1062" s="98" t="s">
        <v>2046</v>
      </c>
      <c r="H1062" s="96" t="s">
        <v>2047</v>
      </c>
      <c r="I1062" s="99">
        <v>96.063999999999993</v>
      </c>
      <c r="J1062" s="235" t="str">
        <f t="shared" si="16"/>
        <v>Short Haul</v>
      </c>
    </row>
    <row r="1063" spans="1:10" ht="15" thickBot="1" x14ac:dyDescent="0.4">
      <c r="A1063" s="89"/>
      <c r="B1063" s="89"/>
      <c r="C1063" s="290"/>
      <c r="D1063" s="290"/>
      <c r="E1063" s="290"/>
      <c r="F1063" s="290"/>
      <c r="G1063" s="290"/>
      <c r="H1063" s="290"/>
      <c r="I1063" s="95">
        <v>2434.3820000000001</v>
      </c>
      <c r="J1063" s="235" t="str">
        <f t="shared" si="16"/>
        <v/>
      </c>
    </row>
    <row r="1064" spans="1:10" ht="15" thickBot="1" x14ac:dyDescent="0.4">
      <c r="A1064" s="96" t="s">
        <v>2043</v>
      </c>
      <c r="B1064" s="96" t="s">
        <v>1536</v>
      </c>
      <c r="C1064" s="106">
        <v>43623</v>
      </c>
      <c r="D1064" s="96" t="s">
        <v>2073</v>
      </c>
      <c r="E1064" s="96" t="s">
        <v>2144</v>
      </c>
      <c r="F1064" s="97">
        <v>3988</v>
      </c>
      <c r="G1064" s="98" t="s">
        <v>2056</v>
      </c>
      <c r="H1064" s="96" t="s">
        <v>2047</v>
      </c>
      <c r="I1064" s="99">
        <v>1353.54</v>
      </c>
      <c r="J1064" s="235" t="str">
        <f t="shared" si="16"/>
        <v>Long Haul</v>
      </c>
    </row>
    <row r="1065" spans="1:10" ht="15" thickBot="1" x14ac:dyDescent="0.4">
      <c r="A1065" s="96" t="s">
        <v>2043</v>
      </c>
      <c r="B1065" s="96" t="s">
        <v>1536</v>
      </c>
      <c r="C1065" s="106">
        <v>43624</v>
      </c>
      <c r="D1065" s="96" t="s">
        <v>2144</v>
      </c>
      <c r="E1065" s="96" t="s">
        <v>2188</v>
      </c>
      <c r="F1065" s="97">
        <v>652</v>
      </c>
      <c r="G1065" s="98" t="s">
        <v>2046</v>
      </c>
      <c r="H1065" s="96" t="s">
        <v>2047</v>
      </c>
      <c r="I1065" s="99">
        <v>251.93700000000001</v>
      </c>
      <c r="J1065" s="235" t="str">
        <f t="shared" si="16"/>
        <v>Medium Haul</v>
      </c>
    </row>
    <row r="1066" spans="1:10" ht="15" thickBot="1" x14ac:dyDescent="0.4">
      <c r="A1066" s="96" t="s">
        <v>2043</v>
      </c>
      <c r="B1066" s="96" t="s">
        <v>1536</v>
      </c>
      <c r="C1066" s="106">
        <v>43632</v>
      </c>
      <c r="D1066" s="96" t="s">
        <v>2188</v>
      </c>
      <c r="E1066" s="96" t="s">
        <v>2144</v>
      </c>
      <c r="F1066" s="97">
        <v>652</v>
      </c>
      <c r="G1066" s="98" t="s">
        <v>2046</v>
      </c>
      <c r="H1066" s="96" t="s">
        <v>2047</v>
      </c>
      <c r="I1066" s="99">
        <v>251.93700000000001</v>
      </c>
      <c r="J1066" s="235" t="str">
        <f t="shared" si="16"/>
        <v>Medium Haul</v>
      </c>
    </row>
    <row r="1067" spans="1:10" ht="15" thickBot="1" x14ac:dyDescent="0.4">
      <c r="A1067" s="96" t="s">
        <v>2043</v>
      </c>
      <c r="B1067" s="96" t="s">
        <v>1536</v>
      </c>
      <c r="C1067" s="106">
        <v>43632</v>
      </c>
      <c r="D1067" s="96" t="s">
        <v>2144</v>
      </c>
      <c r="E1067" s="96" t="s">
        <v>2073</v>
      </c>
      <c r="F1067" s="97">
        <v>3988</v>
      </c>
      <c r="G1067" s="98" t="s">
        <v>2046</v>
      </c>
      <c r="H1067" s="96" t="s">
        <v>2047</v>
      </c>
      <c r="I1067" s="99">
        <v>1353.54</v>
      </c>
      <c r="J1067" s="235" t="str">
        <f t="shared" si="16"/>
        <v>Long Haul</v>
      </c>
    </row>
    <row r="1068" spans="1:10" ht="15" thickBot="1" x14ac:dyDescent="0.4">
      <c r="A1068" s="96" t="s">
        <v>2043</v>
      </c>
      <c r="B1068" s="96" t="s">
        <v>1536</v>
      </c>
      <c r="C1068" s="106">
        <v>43644</v>
      </c>
      <c r="D1068" s="96" t="s">
        <v>2053</v>
      </c>
      <c r="E1068" s="96" t="s">
        <v>2189</v>
      </c>
      <c r="F1068" s="97">
        <v>5465</v>
      </c>
      <c r="G1068" s="98" t="s">
        <v>2056</v>
      </c>
      <c r="H1068" s="96" t="s">
        <v>2047</v>
      </c>
      <c r="I1068" s="99">
        <v>1854.7</v>
      </c>
      <c r="J1068" s="235" t="str">
        <f t="shared" si="16"/>
        <v>Long Haul</v>
      </c>
    </row>
    <row r="1069" spans="1:10" ht="15" thickBot="1" x14ac:dyDescent="0.4">
      <c r="A1069" s="96" t="s">
        <v>2043</v>
      </c>
      <c r="B1069" s="96" t="s">
        <v>1536</v>
      </c>
      <c r="C1069" s="106">
        <v>43645</v>
      </c>
      <c r="D1069" s="96" t="s">
        <v>2189</v>
      </c>
      <c r="E1069" s="96" t="s">
        <v>2188</v>
      </c>
      <c r="F1069" s="97">
        <v>776</v>
      </c>
      <c r="G1069" s="98" t="s">
        <v>2046</v>
      </c>
      <c r="H1069" s="96" t="s">
        <v>2047</v>
      </c>
      <c r="I1069" s="99">
        <v>299.92500000000001</v>
      </c>
      <c r="J1069" s="235" t="str">
        <f t="shared" si="16"/>
        <v>Medium Haul</v>
      </c>
    </row>
    <row r="1070" spans="1:10" ht="15" thickBot="1" x14ac:dyDescent="0.4">
      <c r="A1070" s="96" t="s">
        <v>2043</v>
      </c>
      <c r="B1070" s="96" t="s">
        <v>1536</v>
      </c>
      <c r="C1070" s="106">
        <v>43668</v>
      </c>
      <c r="D1070" s="96" t="s">
        <v>2189</v>
      </c>
      <c r="E1070" s="96" t="s">
        <v>2057</v>
      </c>
      <c r="F1070" s="97">
        <v>5217</v>
      </c>
      <c r="G1070" s="98" t="s">
        <v>2056</v>
      </c>
      <c r="H1070" s="96" t="s">
        <v>2047</v>
      </c>
      <c r="I1070" s="99">
        <v>1770.72</v>
      </c>
      <c r="J1070" s="235" t="str">
        <f t="shared" si="16"/>
        <v>Long Haul</v>
      </c>
    </row>
    <row r="1071" spans="1:10" ht="15" thickBot="1" x14ac:dyDescent="0.4">
      <c r="A1071" s="96" t="s">
        <v>2043</v>
      </c>
      <c r="B1071" s="96" t="s">
        <v>1536</v>
      </c>
      <c r="C1071" s="106">
        <v>43668</v>
      </c>
      <c r="D1071" s="96" t="s">
        <v>2057</v>
      </c>
      <c r="E1071" s="96" t="s">
        <v>2048</v>
      </c>
      <c r="F1071" s="97">
        <v>133</v>
      </c>
      <c r="G1071" s="98" t="s">
        <v>2046</v>
      </c>
      <c r="H1071" s="96" t="s">
        <v>2047</v>
      </c>
      <c r="I1071" s="99">
        <v>84.055999999999997</v>
      </c>
      <c r="J1071" s="235" t="str">
        <f t="shared" si="16"/>
        <v>Short Haul</v>
      </c>
    </row>
    <row r="1072" spans="1:10" ht="15" thickBot="1" x14ac:dyDescent="0.4">
      <c r="A1072" s="96" t="s">
        <v>2043</v>
      </c>
      <c r="B1072" s="96" t="s">
        <v>1536</v>
      </c>
      <c r="C1072" s="106">
        <v>43644</v>
      </c>
      <c r="D1072" s="96" t="s">
        <v>2048</v>
      </c>
      <c r="E1072" s="96" t="s">
        <v>2053</v>
      </c>
      <c r="F1072" s="97">
        <v>527</v>
      </c>
      <c r="G1072" s="98" t="s">
        <v>2046</v>
      </c>
      <c r="H1072" s="96" t="s">
        <v>2047</v>
      </c>
      <c r="I1072" s="99">
        <v>332.43200000000002</v>
      </c>
      <c r="J1072" s="235" t="str">
        <f t="shared" si="16"/>
        <v>Medium Haul</v>
      </c>
    </row>
    <row r="1073" spans="1:10" ht="15" thickBot="1" x14ac:dyDescent="0.4">
      <c r="A1073" s="96" t="s">
        <v>2043</v>
      </c>
      <c r="B1073" s="96" t="s">
        <v>1536</v>
      </c>
      <c r="C1073" s="106">
        <v>43668</v>
      </c>
      <c r="D1073" s="96" t="s">
        <v>2188</v>
      </c>
      <c r="E1073" s="96" t="s">
        <v>2189</v>
      </c>
      <c r="F1073" s="97">
        <v>776</v>
      </c>
      <c r="G1073" s="98" t="s">
        <v>2046</v>
      </c>
      <c r="H1073" s="96" t="s">
        <v>2047</v>
      </c>
      <c r="I1073" s="99">
        <v>299.92500000000001</v>
      </c>
      <c r="J1073" s="235" t="str">
        <f t="shared" si="16"/>
        <v>Medium Haul</v>
      </c>
    </row>
    <row r="1074" spans="1:10" ht="15" thickBot="1" x14ac:dyDescent="0.4">
      <c r="A1074" s="89"/>
      <c r="B1074" s="89"/>
      <c r="C1074" s="290"/>
      <c r="D1074" s="290"/>
      <c r="E1074" s="290"/>
      <c r="F1074" s="290"/>
      <c r="G1074" s="290"/>
      <c r="H1074" s="290"/>
      <c r="I1074" s="95">
        <v>7852.7120000000004</v>
      </c>
      <c r="J1074" s="235" t="str">
        <f t="shared" si="16"/>
        <v/>
      </c>
    </row>
    <row r="1075" spans="1:10" ht="15" thickBot="1" x14ac:dyDescent="0.4">
      <c r="A1075" s="96" t="s">
        <v>2043</v>
      </c>
      <c r="B1075" s="96" t="s">
        <v>1393</v>
      </c>
      <c r="C1075" s="106">
        <v>43659</v>
      </c>
      <c r="D1075" s="96" t="s">
        <v>2063</v>
      </c>
      <c r="E1075" s="96" t="s">
        <v>2049</v>
      </c>
      <c r="F1075" s="97">
        <v>3459</v>
      </c>
      <c r="G1075" s="98" t="s">
        <v>2046</v>
      </c>
      <c r="H1075" s="96" t="s">
        <v>2047</v>
      </c>
      <c r="I1075" s="99">
        <v>1174.02</v>
      </c>
      <c r="J1075" s="235" t="str">
        <f t="shared" si="16"/>
        <v>Long Haul</v>
      </c>
    </row>
    <row r="1076" spans="1:10" ht="15" thickBot="1" x14ac:dyDescent="0.4">
      <c r="A1076" s="96" t="s">
        <v>2043</v>
      </c>
      <c r="B1076" s="96" t="s">
        <v>1393</v>
      </c>
      <c r="C1076" s="106">
        <v>43647</v>
      </c>
      <c r="D1076" s="96" t="s">
        <v>2049</v>
      </c>
      <c r="E1076" s="96" t="s">
        <v>2063</v>
      </c>
      <c r="F1076" s="97">
        <v>3459</v>
      </c>
      <c r="G1076" s="98" t="s">
        <v>2056</v>
      </c>
      <c r="H1076" s="96" t="s">
        <v>2047</v>
      </c>
      <c r="I1076" s="99">
        <v>1174.02</v>
      </c>
      <c r="J1076" s="235" t="str">
        <f t="shared" si="16"/>
        <v>Long Haul</v>
      </c>
    </row>
    <row r="1077" spans="1:10" ht="15" thickBot="1" x14ac:dyDescent="0.4">
      <c r="A1077" s="89"/>
      <c r="B1077" s="89"/>
      <c r="C1077" s="290"/>
      <c r="D1077" s="290"/>
      <c r="E1077" s="290"/>
      <c r="F1077" s="290"/>
      <c r="G1077" s="290"/>
      <c r="H1077" s="290"/>
      <c r="I1077" s="95">
        <v>2348.04</v>
      </c>
      <c r="J1077" s="235" t="str">
        <f t="shared" si="16"/>
        <v/>
      </c>
    </row>
    <row r="1078" spans="1:10" ht="15" thickBot="1" x14ac:dyDescent="0.4">
      <c r="A1078" s="96" t="s">
        <v>2043</v>
      </c>
      <c r="B1078" s="96" t="s">
        <v>1512</v>
      </c>
      <c r="C1078" s="106">
        <v>43732</v>
      </c>
      <c r="D1078" s="96" t="s">
        <v>2048</v>
      </c>
      <c r="E1078" s="96" t="s">
        <v>2044</v>
      </c>
      <c r="F1078" s="97">
        <v>153</v>
      </c>
      <c r="G1078" s="98" t="s">
        <v>2046</v>
      </c>
      <c r="H1078" s="96" t="s">
        <v>2047</v>
      </c>
      <c r="I1078" s="99">
        <v>96.063999999999993</v>
      </c>
      <c r="J1078" s="235" t="str">
        <f t="shared" si="16"/>
        <v>Short Haul</v>
      </c>
    </row>
    <row r="1079" spans="1:10" ht="15" thickBot="1" x14ac:dyDescent="0.4">
      <c r="A1079" s="96" t="s">
        <v>2043</v>
      </c>
      <c r="B1079" s="96" t="s">
        <v>1512</v>
      </c>
      <c r="C1079" s="106">
        <v>43730</v>
      </c>
      <c r="D1079" s="96" t="s">
        <v>2044</v>
      </c>
      <c r="E1079" s="96" t="s">
        <v>2048</v>
      </c>
      <c r="F1079" s="97">
        <v>153</v>
      </c>
      <c r="G1079" s="98" t="s">
        <v>2046</v>
      </c>
      <c r="H1079" s="96" t="s">
        <v>2047</v>
      </c>
      <c r="I1079" s="99">
        <v>96.063999999999993</v>
      </c>
      <c r="J1079" s="235" t="str">
        <f t="shared" si="16"/>
        <v>Short Haul</v>
      </c>
    </row>
    <row r="1080" spans="1:10" ht="15" thickBot="1" x14ac:dyDescent="0.4">
      <c r="A1080" s="96" t="s">
        <v>2043</v>
      </c>
      <c r="B1080" s="96" t="s">
        <v>1512</v>
      </c>
      <c r="C1080" s="106">
        <v>43730</v>
      </c>
      <c r="D1080" s="96" t="s">
        <v>2173</v>
      </c>
      <c r="E1080" s="96" t="s">
        <v>2044</v>
      </c>
      <c r="F1080" s="97">
        <v>237</v>
      </c>
      <c r="G1080" s="98" t="s">
        <v>2046</v>
      </c>
      <c r="H1080" s="96" t="s">
        <v>2047</v>
      </c>
      <c r="I1080" s="99">
        <v>149.15199999999999</v>
      </c>
      <c r="J1080" s="235" t="str">
        <f t="shared" si="16"/>
        <v>Short Haul</v>
      </c>
    </row>
    <row r="1081" spans="1:10" ht="15" thickBot="1" x14ac:dyDescent="0.4">
      <c r="A1081" s="96" t="s">
        <v>2043</v>
      </c>
      <c r="B1081" s="96" t="s">
        <v>1512</v>
      </c>
      <c r="C1081" s="106">
        <v>43732</v>
      </c>
      <c r="D1081" s="96" t="s">
        <v>2044</v>
      </c>
      <c r="E1081" s="96" t="s">
        <v>2173</v>
      </c>
      <c r="F1081" s="97">
        <v>237</v>
      </c>
      <c r="G1081" s="98" t="s">
        <v>2046</v>
      </c>
      <c r="H1081" s="96" t="s">
        <v>2047</v>
      </c>
      <c r="I1081" s="99">
        <v>149.15199999999999</v>
      </c>
      <c r="J1081" s="235" t="str">
        <f t="shared" si="16"/>
        <v>Short Haul</v>
      </c>
    </row>
    <row r="1082" spans="1:10" ht="15" thickBot="1" x14ac:dyDescent="0.4">
      <c r="A1082" s="89"/>
      <c r="B1082" s="89"/>
      <c r="C1082" s="290"/>
      <c r="D1082" s="290"/>
      <c r="E1082" s="290"/>
      <c r="F1082" s="290"/>
      <c r="G1082" s="290"/>
      <c r="H1082" s="290"/>
      <c r="I1082" s="95">
        <v>490.43200000000002</v>
      </c>
      <c r="J1082" s="235" t="str">
        <f t="shared" si="16"/>
        <v/>
      </c>
    </row>
    <row r="1083" spans="1:10" ht="15" thickBot="1" x14ac:dyDescent="0.4">
      <c r="A1083" s="96" t="s">
        <v>2043</v>
      </c>
      <c r="B1083" s="96" t="s">
        <v>1536</v>
      </c>
      <c r="C1083" s="106">
        <v>43785</v>
      </c>
      <c r="D1083" s="96" t="s">
        <v>2048</v>
      </c>
      <c r="E1083" s="96" t="s">
        <v>2044</v>
      </c>
      <c r="F1083" s="97">
        <v>153</v>
      </c>
      <c r="G1083" s="98" t="s">
        <v>2046</v>
      </c>
      <c r="H1083" s="96" t="s">
        <v>2047</v>
      </c>
      <c r="I1083" s="99">
        <v>96.063999999999993</v>
      </c>
      <c r="J1083" s="235" t="str">
        <f t="shared" si="16"/>
        <v>Short Haul</v>
      </c>
    </row>
    <row r="1084" spans="1:10" ht="15" thickBot="1" x14ac:dyDescent="0.4">
      <c r="A1084" s="96" t="s">
        <v>2043</v>
      </c>
      <c r="B1084" s="96" t="s">
        <v>1536</v>
      </c>
      <c r="C1084" s="106">
        <v>43793</v>
      </c>
      <c r="D1084" s="96" t="s">
        <v>2190</v>
      </c>
      <c r="E1084" s="96" t="s">
        <v>2090</v>
      </c>
      <c r="F1084" s="97">
        <v>171</v>
      </c>
      <c r="G1084" s="98" t="s">
        <v>2046</v>
      </c>
      <c r="H1084" s="96" t="s">
        <v>2047</v>
      </c>
      <c r="I1084" s="99">
        <v>108.072</v>
      </c>
      <c r="J1084" s="235" t="str">
        <f t="shared" si="16"/>
        <v>Short Haul</v>
      </c>
    </row>
    <row r="1085" spans="1:10" ht="15" thickBot="1" x14ac:dyDescent="0.4">
      <c r="A1085" s="96" t="s">
        <v>2043</v>
      </c>
      <c r="B1085" s="96" t="s">
        <v>1536</v>
      </c>
      <c r="C1085" s="106">
        <v>43800</v>
      </c>
      <c r="D1085" s="96" t="s">
        <v>2063</v>
      </c>
      <c r="E1085" s="96" t="s">
        <v>2044</v>
      </c>
      <c r="F1085" s="97">
        <v>3539</v>
      </c>
      <c r="G1085" s="98" t="s">
        <v>2046</v>
      </c>
      <c r="H1085" s="96" t="s">
        <v>2047</v>
      </c>
      <c r="I1085" s="99">
        <v>1200.8800000000001</v>
      </c>
      <c r="J1085" s="235" t="str">
        <f t="shared" si="16"/>
        <v>Long Haul</v>
      </c>
    </row>
    <row r="1086" spans="1:10" ht="15" thickBot="1" x14ac:dyDescent="0.4">
      <c r="A1086" s="96" t="s">
        <v>2043</v>
      </c>
      <c r="B1086" s="96" t="s">
        <v>1536</v>
      </c>
      <c r="C1086" s="106">
        <v>43785</v>
      </c>
      <c r="D1086" s="96" t="s">
        <v>2044</v>
      </c>
      <c r="E1086" s="96" t="s">
        <v>2061</v>
      </c>
      <c r="F1086" s="97">
        <v>3675</v>
      </c>
      <c r="G1086" s="98" t="s">
        <v>2056</v>
      </c>
      <c r="H1086" s="96" t="s">
        <v>2047</v>
      </c>
      <c r="I1086" s="99">
        <v>1247.46</v>
      </c>
      <c r="J1086" s="235" t="str">
        <f t="shared" si="16"/>
        <v>Long Haul</v>
      </c>
    </row>
    <row r="1087" spans="1:10" ht="15" thickBot="1" x14ac:dyDescent="0.4">
      <c r="A1087" s="96" t="s">
        <v>2043</v>
      </c>
      <c r="B1087" s="96" t="s">
        <v>1536</v>
      </c>
      <c r="C1087" s="106">
        <v>43793</v>
      </c>
      <c r="D1087" s="96" t="s">
        <v>2090</v>
      </c>
      <c r="E1087" s="96" t="s">
        <v>2144</v>
      </c>
      <c r="F1087" s="97">
        <v>448</v>
      </c>
      <c r="G1087" s="98" t="s">
        <v>2046</v>
      </c>
      <c r="H1087" s="96" t="s">
        <v>2047</v>
      </c>
      <c r="I1087" s="99">
        <v>282.50400000000002</v>
      </c>
      <c r="J1087" s="235" t="str">
        <f t="shared" si="16"/>
        <v>Medium Haul</v>
      </c>
    </row>
    <row r="1088" spans="1:10" ht="15" thickBot="1" x14ac:dyDescent="0.4">
      <c r="A1088" s="96" t="s">
        <v>2043</v>
      </c>
      <c r="B1088" s="96" t="s">
        <v>1536</v>
      </c>
      <c r="C1088" s="106">
        <v>43799</v>
      </c>
      <c r="D1088" s="96" t="s">
        <v>2144</v>
      </c>
      <c r="E1088" s="96" t="s">
        <v>2061</v>
      </c>
      <c r="F1088" s="97">
        <v>714</v>
      </c>
      <c r="G1088" s="98" t="s">
        <v>2046</v>
      </c>
      <c r="H1088" s="96" t="s">
        <v>2047</v>
      </c>
      <c r="I1088" s="99">
        <v>275.93099999999998</v>
      </c>
      <c r="J1088" s="235" t="str">
        <f t="shared" si="16"/>
        <v>Medium Haul</v>
      </c>
    </row>
    <row r="1089" spans="1:10" ht="15" thickBot="1" x14ac:dyDescent="0.4">
      <c r="A1089" s="96" t="s">
        <v>2043</v>
      </c>
      <c r="B1089" s="96" t="s">
        <v>1536</v>
      </c>
      <c r="C1089" s="106">
        <v>43800</v>
      </c>
      <c r="D1089" s="96" t="s">
        <v>2061</v>
      </c>
      <c r="E1089" s="96" t="s">
        <v>2063</v>
      </c>
      <c r="F1089" s="97">
        <v>774</v>
      </c>
      <c r="G1089" s="98" t="s">
        <v>2046</v>
      </c>
      <c r="H1089" s="96" t="s">
        <v>2047</v>
      </c>
      <c r="I1089" s="99">
        <v>298.76400000000001</v>
      </c>
      <c r="J1089" s="235" t="str">
        <f t="shared" si="16"/>
        <v>Medium Haul</v>
      </c>
    </row>
    <row r="1090" spans="1:10" ht="15" thickBot="1" x14ac:dyDescent="0.4">
      <c r="A1090" s="96" t="s">
        <v>2043</v>
      </c>
      <c r="B1090" s="96" t="s">
        <v>1536</v>
      </c>
      <c r="C1090" s="106">
        <v>43800</v>
      </c>
      <c r="D1090" s="96" t="s">
        <v>2044</v>
      </c>
      <c r="E1090" s="96" t="s">
        <v>2048</v>
      </c>
      <c r="F1090" s="97">
        <v>153</v>
      </c>
      <c r="G1090" s="98" t="s">
        <v>2046</v>
      </c>
      <c r="H1090" s="96" t="s">
        <v>2047</v>
      </c>
      <c r="I1090" s="99">
        <v>96.063999999999993</v>
      </c>
      <c r="J1090" s="235" t="str">
        <f t="shared" si="16"/>
        <v>Short Haul</v>
      </c>
    </row>
    <row r="1091" spans="1:10" ht="15" thickBot="1" x14ac:dyDescent="0.4">
      <c r="A1091" s="89"/>
      <c r="B1091" s="89"/>
      <c r="C1091" s="290"/>
      <c r="D1091" s="290"/>
      <c r="E1091" s="290"/>
      <c r="F1091" s="290"/>
      <c r="G1091" s="290"/>
      <c r="H1091" s="290"/>
      <c r="I1091" s="95">
        <v>3605.739</v>
      </c>
      <c r="J1091" s="235" t="str">
        <f t="shared" si="16"/>
        <v/>
      </c>
    </row>
    <row r="1092" spans="1:10" ht="15" thickBot="1" x14ac:dyDescent="0.4">
      <c r="A1092" s="96" t="s">
        <v>2043</v>
      </c>
      <c r="B1092" s="96" t="s">
        <v>1393</v>
      </c>
      <c r="C1092" s="106">
        <v>43760</v>
      </c>
      <c r="D1092" s="96" t="s">
        <v>2160</v>
      </c>
      <c r="E1092" s="96" t="s">
        <v>2044</v>
      </c>
      <c r="F1092" s="97">
        <v>1016</v>
      </c>
      <c r="G1092" s="98" t="s">
        <v>2046</v>
      </c>
      <c r="H1092" s="96" t="s">
        <v>2047</v>
      </c>
      <c r="I1092" s="99">
        <v>392.41800000000001</v>
      </c>
      <c r="J1092" s="235" t="str">
        <f t="shared" si="16"/>
        <v>Medium Haul</v>
      </c>
    </row>
    <row r="1093" spans="1:10" ht="15" thickBot="1" x14ac:dyDescent="0.4">
      <c r="A1093" s="96" t="s">
        <v>2043</v>
      </c>
      <c r="B1093" s="96" t="s">
        <v>1393</v>
      </c>
      <c r="C1093" s="106">
        <v>43760</v>
      </c>
      <c r="D1093" s="96" t="s">
        <v>2044</v>
      </c>
      <c r="E1093" s="96" t="s">
        <v>2048</v>
      </c>
      <c r="F1093" s="97">
        <v>153</v>
      </c>
      <c r="G1093" s="98" t="s">
        <v>2046</v>
      </c>
      <c r="H1093" s="96" t="s">
        <v>2047</v>
      </c>
      <c r="I1093" s="99">
        <v>96.063999999999993</v>
      </c>
      <c r="J1093" s="235" t="str">
        <f t="shared" si="16"/>
        <v>Short Haul</v>
      </c>
    </row>
    <row r="1094" spans="1:10" ht="15" thickBot="1" x14ac:dyDescent="0.4">
      <c r="A1094" s="96" t="s">
        <v>2043</v>
      </c>
      <c r="B1094" s="96" t="s">
        <v>1393</v>
      </c>
      <c r="C1094" s="106">
        <v>43764</v>
      </c>
      <c r="D1094" s="96" t="s">
        <v>2044</v>
      </c>
      <c r="E1094" s="96" t="s">
        <v>2160</v>
      </c>
      <c r="F1094" s="97">
        <v>1016</v>
      </c>
      <c r="G1094" s="98" t="s">
        <v>2046</v>
      </c>
      <c r="H1094" s="96" t="s">
        <v>2047</v>
      </c>
      <c r="I1094" s="99">
        <v>392.41800000000001</v>
      </c>
      <c r="J1094" s="235" t="str">
        <f t="shared" si="16"/>
        <v>Medium Haul</v>
      </c>
    </row>
    <row r="1095" spans="1:10" ht="15" thickBot="1" x14ac:dyDescent="0.4">
      <c r="A1095" s="96" t="s">
        <v>2043</v>
      </c>
      <c r="B1095" s="96" t="s">
        <v>1393</v>
      </c>
      <c r="C1095" s="106">
        <v>43764</v>
      </c>
      <c r="D1095" s="96" t="s">
        <v>2048</v>
      </c>
      <c r="E1095" s="96" t="s">
        <v>2044</v>
      </c>
      <c r="F1095" s="97">
        <v>153</v>
      </c>
      <c r="G1095" s="98" t="s">
        <v>2046</v>
      </c>
      <c r="H1095" s="96" t="s">
        <v>2047</v>
      </c>
      <c r="I1095" s="99">
        <v>96.063999999999993</v>
      </c>
      <c r="J1095" s="235" t="str">
        <f t="shared" si="16"/>
        <v>Short Haul</v>
      </c>
    </row>
    <row r="1096" spans="1:10" ht="15" thickBot="1" x14ac:dyDescent="0.4">
      <c r="A1096" s="89"/>
      <c r="B1096" s="89"/>
      <c r="C1096" s="290"/>
      <c r="D1096" s="290"/>
      <c r="E1096" s="290"/>
      <c r="F1096" s="290"/>
      <c r="G1096" s="290"/>
      <c r="H1096" s="290"/>
      <c r="I1096" s="95">
        <v>976.96400000000006</v>
      </c>
      <c r="J1096" s="235" t="str">
        <f t="shared" ref="J1096:J1159" si="17">IF(ISBLANK(F1096),"",IF(F1096&gt;$O$9,$N$9,IF(F1096&gt;$O$8, $N$8,$N$7)))</f>
        <v/>
      </c>
    </row>
    <row r="1097" spans="1:10" ht="15" thickBot="1" x14ac:dyDescent="0.4">
      <c r="A1097" s="96" t="s">
        <v>2043</v>
      </c>
      <c r="B1097" s="96" t="s">
        <v>1536</v>
      </c>
      <c r="C1097" s="106">
        <v>43584</v>
      </c>
      <c r="D1097" s="96" t="s">
        <v>2053</v>
      </c>
      <c r="E1097" s="96" t="s">
        <v>2072</v>
      </c>
      <c r="F1097" s="97">
        <v>108</v>
      </c>
      <c r="G1097" s="98" t="s">
        <v>2046</v>
      </c>
      <c r="H1097" s="96" t="s">
        <v>2047</v>
      </c>
      <c r="I1097" s="99">
        <v>68.256</v>
      </c>
      <c r="J1097" s="235" t="str">
        <f t="shared" si="17"/>
        <v>Short Haul</v>
      </c>
    </row>
    <row r="1098" spans="1:10" ht="15" thickBot="1" x14ac:dyDescent="0.4">
      <c r="A1098" s="96" t="s">
        <v>2043</v>
      </c>
      <c r="B1098" s="96" t="s">
        <v>1536</v>
      </c>
      <c r="C1098" s="106">
        <v>43589</v>
      </c>
      <c r="D1098" s="96" t="s">
        <v>2072</v>
      </c>
      <c r="E1098" s="96" t="s">
        <v>2053</v>
      </c>
      <c r="F1098" s="97">
        <v>108</v>
      </c>
      <c r="G1098" s="98" t="s">
        <v>2046</v>
      </c>
      <c r="H1098" s="96" t="s">
        <v>2047</v>
      </c>
      <c r="I1098" s="99">
        <v>68.256</v>
      </c>
      <c r="J1098" s="235" t="str">
        <f t="shared" si="17"/>
        <v>Short Haul</v>
      </c>
    </row>
    <row r="1099" spans="1:10" ht="15" thickBot="1" x14ac:dyDescent="0.4">
      <c r="A1099" s="96" t="s">
        <v>2043</v>
      </c>
      <c r="B1099" s="96" t="s">
        <v>1536</v>
      </c>
      <c r="C1099" s="106">
        <v>43584</v>
      </c>
      <c r="D1099" s="96" t="s">
        <v>2048</v>
      </c>
      <c r="E1099" s="96" t="s">
        <v>2053</v>
      </c>
      <c r="F1099" s="97">
        <v>527</v>
      </c>
      <c r="G1099" s="98" t="s">
        <v>2046</v>
      </c>
      <c r="H1099" s="96" t="s">
        <v>2047</v>
      </c>
      <c r="I1099" s="99">
        <v>332.43200000000002</v>
      </c>
      <c r="J1099" s="235" t="str">
        <f t="shared" si="17"/>
        <v>Medium Haul</v>
      </c>
    </row>
    <row r="1100" spans="1:10" ht="15" thickBot="1" x14ac:dyDescent="0.4">
      <c r="A1100" s="96" t="s">
        <v>2043</v>
      </c>
      <c r="B1100" s="96" t="s">
        <v>1536</v>
      </c>
      <c r="C1100" s="106">
        <v>43589</v>
      </c>
      <c r="D1100" s="96" t="s">
        <v>2053</v>
      </c>
      <c r="E1100" s="96" t="s">
        <v>2048</v>
      </c>
      <c r="F1100" s="97">
        <v>527</v>
      </c>
      <c r="G1100" s="98" t="s">
        <v>2046</v>
      </c>
      <c r="H1100" s="96" t="s">
        <v>2047</v>
      </c>
      <c r="I1100" s="99">
        <v>332.43200000000002</v>
      </c>
      <c r="J1100" s="235" t="str">
        <f t="shared" si="17"/>
        <v>Medium Haul</v>
      </c>
    </row>
    <row r="1101" spans="1:10" ht="15" thickBot="1" x14ac:dyDescent="0.4">
      <c r="A1101" s="89"/>
      <c r="B1101" s="89"/>
      <c r="C1101" s="290"/>
      <c r="D1101" s="290"/>
      <c r="E1101" s="290"/>
      <c r="F1101" s="290"/>
      <c r="G1101" s="290"/>
      <c r="H1101" s="290"/>
      <c r="I1101" s="95">
        <v>801.37599999999998</v>
      </c>
      <c r="J1101" s="235" t="str">
        <f t="shared" si="17"/>
        <v/>
      </c>
    </row>
    <row r="1102" spans="1:10" ht="15" thickBot="1" x14ac:dyDescent="0.4">
      <c r="A1102" s="96" t="s">
        <v>2043</v>
      </c>
      <c r="B1102" s="96" t="s">
        <v>1325</v>
      </c>
      <c r="C1102" s="106">
        <v>43689</v>
      </c>
      <c r="D1102" s="96" t="s">
        <v>2053</v>
      </c>
      <c r="E1102" s="96" t="s">
        <v>2065</v>
      </c>
      <c r="F1102" s="97">
        <v>1117</v>
      </c>
      <c r="G1102" s="98" t="s">
        <v>2046</v>
      </c>
      <c r="H1102" s="96" t="s">
        <v>2047</v>
      </c>
      <c r="I1102" s="99">
        <v>431.505</v>
      </c>
      <c r="J1102" s="235" t="str">
        <f t="shared" si="17"/>
        <v>Medium Haul</v>
      </c>
    </row>
    <row r="1103" spans="1:10" ht="15" thickBot="1" x14ac:dyDescent="0.4">
      <c r="A1103" s="96" t="s">
        <v>2043</v>
      </c>
      <c r="B1103" s="96" t="s">
        <v>1325</v>
      </c>
      <c r="C1103" s="106">
        <v>43693</v>
      </c>
      <c r="D1103" s="96" t="s">
        <v>2065</v>
      </c>
      <c r="E1103" s="96" t="s">
        <v>2163</v>
      </c>
      <c r="F1103" s="97">
        <v>568</v>
      </c>
      <c r="G1103" s="98" t="s">
        <v>2046</v>
      </c>
      <c r="H1103" s="96" t="s">
        <v>2047</v>
      </c>
      <c r="I1103" s="99">
        <v>358.34399999999999</v>
      </c>
      <c r="J1103" s="235" t="str">
        <f t="shared" si="17"/>
        <v>Medium Haul</v>
      </c>
    </row>
    <row r="1104" spans="1:10" ht="15" thickBot="1" x14ac:dyDescent="0.4">
      <c r="A1104" s="96" t="s">
        <v>2043</v>
      </c>
      <c r="B1104" s="96" t="s">
        <v>1325</v>
      </c>
      <c r="C1104" s="106">
        <v>43693</v>
      </c>
      <c r="D1104" s="96" t="s">
        <v>2163</v>
      </c>
      <c r="E1104" s="96" t="s">
        <v>2044</v>
      </c>
      <c r="F1104" s="97">
        <v>1301</v>
      </c>
      <c r="G1104" s="98" t="s">
        <v>2056</v>
      </c>
      <c r="H1104" s="96" t="s">
        <v>2047</v>
      </c>
      <c r="I1104" s="99">
        <v>502.71300000000002</v>
      </c>
      <c r="J1104" s="235" t="str">
        <f t="shared" si="17"/>
        <v>Medium Haul</v>
      </c>
    </row>
    <row r="1105" spans="1:10" ht="15" thickBot="1" x14ac:dyDescent="0.4">
      <c r="A1105" s="96" t="s">
        <v>2043</v>
      </c>
      <c r="B1105" s="96" t="s">
        <v>1325</v>
      </c>
      <c r="C1105" s="106">
        <v>43705</v>
      </c>
      <c r="D1105" s="96" t="s">
        <v>2058</v>
      </c>
      <c r="E1105" s="96" t="s">
        <v>2057</v>
      </c>
      <c r="F1105" s="97">
        <v>2250</v>
      </c>
      <c r="G1105" s="98" t="s">
        <v>2056</v>
      </c>
      <c r="H1105" s="96" t="s">
        <v>2047</v>
      </c>
      <c r="I1105" s="99">
        <v>869.202</v>
      </c>
      <c r="J1105" s="235" t="str">
        <f t="shared" si="17"/>
        <v>Medium Haul</v>
      </c>
    </row>
    <row r="1106" spans="1:10" ht="15" thickBot="1" x14ac:dyDescent="0.4">
      <c r="A1106" s="96" t="s">
        <v>2043</v>
      </c>
      <c r="B1106" s="96" t="s">
        <v>1325</v>
      </c>
      <c r="C1106" s="106">
        <v>43705</v>
      </c>
      <c r="D1106" s="96" t="s">
        <v>2057</v>
      </c>
      <c r="E1106" s="96" t="s">
        <v>2048</v>
      </c>
      <c r="F1106" s="97">
        <v>133</v>
      </c>
      <c r="G1106" s="98" t="s">
        <v>2046</v>
      </c>
      <c r="H1106" s="96" t="s">
        <v>2047</v>
      </c>
      <c r="I1106" s="99">
        <v>84.055999999999997</v>
      </c>
      <c r="J1106" s="235" t="str">
        <f t="shared" si="17"/>
        <v>Short Haul</v>
      </c>
    </row>
    <row r="1107" spans="1:10" ht="15" thickBot="1" x14ac:dyDescent="0.4">
      <c r="A1107" s="96" t="s">
        <v>2043</v>
      </c>
      <c r="B1107" s="96" t="s">
        <v>1325</v>
      </c>
      <c r="C1107" s="106">
        <v>43689</v>
      </c>
      <c r="D1107" s="96" t="s">
        <v>2044</v>
      </c>
      <c r="E1107" s="96" t="s">
        <v>2053</v>
      </c>
      <c r="F1107" s="97">
        <v>676</v>
      </c>
      <c r="G1107" s="98" t="s">
        <v>2046</v>
      </c>
      <c r="H1107" s="96" t="s">
        <v>2047</v>
      </c>
      <c r="I1107" s="99">
        <v>261.22500000000002</v>
      </c>
      <c r="J1107" s="235" t="str">
        <f t="shared" si="17"/>
        <v>Medium Haul</v>
      </c>
    </row>
    <row r="1108" spans="1:10" ht="15" thickBot="1" x14ac:dyDescent="0.4">
      <c r="A1108" s="96" t="s">
        <v>2043</v>
      </c>
      <c r="B1108" s="96" t="s">
        <v>1325</v>
      </c>
      <c r="C1108" s="106">
        <v>43701</v>
      </c>
      <c r="D1108" s="96" t="s">
        <v>2053</v>
      </c>
      <c r="E1108" s="96" t="s">
        <v>2058</v>
      </c>
      <c r="F1108" s="97">
        <v>1721</v>
      </c>
      <c r="G1108" s="98" t="s">
        <v>2046</v>
      </c>
      <c r="H1108" s="96" t="s">
        <v>2047</v>
      </c>
      <c r="I1108" s="99">
        <v>664.86599999999999</v>
      </c>
      <c r="J1108" s="235" t="str">
        <f t="shared" si="17"/>
        <v>Medium Haul</v>
      </c>
    </row>
    <row r="1109" spans="1:10" ht="15" thickBot="1" x14ac:dyDescent="0.4">
      <c r="A1109" s="96" t="s">
        <v>2043</v>
      </c>
      <c r="B1109" s="96" t="s">
        <v>1325</v>
      </c>
      <c r="C1109" s="106">
        <v>43701</v>
      </c>
      <c r="D1109" s="96" t="s">
        <v>2048</v>
      </c>
      <c r="E1109" s="96" t="s">
        <v>2053</v>
      </c>
      <c r="F1109" s="97">
        <v>527</v>
      </c>
      <c r="G1109" s="98" t="s">
        <v>2046</v>
      </c>
      <c r="H1109" s="96" t="s">
        <v>2047</v>
      </c>
      <c r="I1109" s="99">
        <v>332.43200000000002</v>
      </c>
      <c r="J1109" s="235" t="str">
        <f t="shared" si="17"/>
        <v>Medium Haul</v>
      </c>
    </row>
    <row r="1110" spans="1:10" ht="15" thickBot="1" x14ac:dyDescent="0.4">
      <c r="A1110" s="89"/>
      <c r="B1110" s="89"/>
      <c r="C1110" s="290"/>
      <c r="D1110" s="290"/>
      <c r="E1110" s="290"/>
      <c r="F1110" s="290"/>
      <c r="G1110" s="290"/>
      <c r="H1110" s="290"/>
      <c r="I1110" s="95">
        <v>3504.3429999999998</v>
      </c>
      <c r="J1110" s="235" t="str">
        <f t="shared" si="17"/>
        <v/>
      </c>
    </row>
    <row r="1111" spans="1:10" ht="15" thickBot="1" x14ac:dyDescent="0.4">
      <c r="A1111" s="96" t="s">
        <v>2043</v>
      </c>
      <c r="B1111" s="96" t="s">
        <v>1393</v>
      </c>
      <c r="C1111" s="106">
        <v>43645</v>
      </c>
      <c r="D1111" s="96" t="s">
        <v>2073</v>
      </c>
      <c r="E1111" s="96" t="s">
        <v>2074</v>
      </c>
      <c r="F1111" s="97">
        <v>3637</v>
      </c>
      <c r="G1111" s="98" t="s">
        <v>2056</v>
      </c>
      <c r="H1111" s="96" t="s">
        <v>2051</v>
      </c>
      <c r="I1111" s="99">
        <v>1234.2</v>
      </c>
      <c r="J1111" s="235" t="str">
        <f t="shared" si="17"/>
        <v>Long Haul</v>
      </c>
    </row>
    <row r="1112" spans="1:10" ht="15" thickBot="1" x14ac:dyDescent="0.4">
      <c r="A1112" s="96" t="s">
        <v>2043</v>
      </c>
      <c r="B1112" s="96" t="s">
        <v>1393</v>
      </c>
      <c r="C1112" s="106">
        <v>43652</v>
      </c>
      <c r="D1112" s="96" t="s">
        <v>2074</v>
      </c>
      <c r="E1112" s="96" t="s">
        <v>2073</v>
      </c>
      <c r="F1112" s="97">
        <v>3637</v>
      </c>
      <c r="G1112" s="98" t="s">
        <v>2046</v>
      </c>
      <c r="H1112" s="96" t="s">
        <v>2047</v>
      </c>
      <c r="I1112" s="99">
        <v>1234.2</v>
      </c>
      <c r="J1112" s="235" t="str">
        <f t="shared" si="17"/>
        <v>Long Haul</v>
      </c>
    </row>
    <row r="1113" spans="1:10" ht="15" thickBot="1" x14ac:dyDescent="0.4">
      <c r="A1113" s="89"/>
      <c r="B1113" s="89"/>
      <c r="C1113" s="290"/>
      <c r="D1113" s="290"/>
      <c r="E1113" s="290"/>
      <c r="F1113" s="290"/>
      <c r="G1113" s="290"/>
      <c r="H1113" s="290"/>
      <c r="I1113" s="95">
        <v>2468.4</v>
      </c>
      <c r="J1113" s="235" t="str">
        <f t="shared" si="17"/>
        <v/>
      </c>
    </row>
    <row r="1114" spans="1:10" ht="15" thickBot="1" x14ac:dyDescent="0.4">
      <c r="A1114" s="96" t="s">
        <v>2043</v>
      </c>
      <c r="B1114" s="96" t="s">
        <v>1325</v>
      </c>
      <c r="C1114" s="106">
        <v>43752</v>
      </c>
      <c r="D1114" s="96" t="s">
        <v>2050</v>
      </c>
      <c r="E1114" s="96" t="s">
        <v>2048</v>
      </c>
      <c r="F1114" s="97">
        <v>300</v>
      </c>
      <c r="G1114" s="98" t="s">
        <v>2046</v>
      </c>
      <c r="H1114" s="96" t="s">
        <v>2051</v>
      </c>
      <c r="I1114" s="99">
        <v>188.96799999999999</v>
      </c>
      <c r="J1114" s="235" t="str">
        <f t="shared" si="17"/>
        <v>Short Haul</v>
      </c>
    </row>
    <row r="1115" spans="1:10" ht="15" thickBot="1" x14ac:dyDescent="0.4">
      <c r="A1115" s="96" t="s">
        <v>2043</v>
      </c>
      <c r="B1115" s="96" t="s">
        <v>1325</v>
      </c>
      <c r="C1115" s="106">
        <v>43761</v>
      </c>
      <c r="D1115" s="96" t="s">
        <v>2045</v>
      </c>
      <c r="E1115" s="96" t="s">
        <v>2167</v>
      </c>
      <c r="F1115" s="97">
        <v>2685</v>
      </c>
      <c r="G1115" s="98" t="s">
        <v>2056</v>
      </c>
      <c r="H1115" s="96" t="s">
        <v>2051</v>
      </c>
      <c r="I1115" s="99">
        <v>911.2</v>
      </c>
      <c r="J1115" s="235" t="str">
        <f t="shared" si="17"/>
        <v>Long Haul</v>
      </c>
    </row>
    <row r="1116" spans="1:10" ht="15" thickBot="1" x14ac:dyDescent="0.4">
      <c r="A1116" s="96" t="s">
        <v>2043</v>
      </c>
      <c r="B1116" s="96" t="s">
        <v>1325</v>
      </c>
      <c r="C1116" s="106">
        <v>43752</v>
      </c>
      <c r="D1116" s="96" t="s">
        <v>2167</v>
      </c>
      <c r="E1116" s="96" t="s">
        <v>2050</v>
      </c>
      <c r="F1116" s="97">
        <v>2059</v>
      </c>
      <c r="G1116" s="98" t="s">
        <v>2056</v>
      </c>
      <c r="H1116" s="96" t="s">
        <v>2191</v>
      </c>
      <c r="I1116" s="99">
        <v>795.28499999999997</v>
      </c>
      <c r="J1116" s="235" t="str">
        <f t="shared" si="17"/>
        <v>Medium Haul</v>
      </c>
    </row>
    <row r="1117" spans="1:10" ht="15" thickBot="1" x14ac:dyDescent="0.4">
      <c r="A1117" s="89"/>
      <c r="B1117" s="89"/>
      <c r="C1117" s="290"/>
      <c r="D1117" s="290"/>
      <c r="E1117" s="290"/>
      <c r="F1117" s="290"/>
      <c r="G1117" s="290"/>
      <c r="H1117" s="290"/>
      <c r="I1117" s="95">
        <v>1895.453</v>
      </c>
      <c r="J1117" s="235" t="str">
        <f t="shared" si="17"/>
        <v/>
      </c>
    </row>
    <row r="1118" spans="1:10" ht="15" thickBot="1" x14ac:dyDescent="0.4">
      <c r="A1118" s="96" t="s">
        <v>2043</v>
      </c>
      <c r="B1118" s="96" t="s">
        <v>1512</v>
      </c>
      <c r="C1118" s="106">
        <v>43783</v>
      </c>
      <c r="D1118" s="96" t="s">
        <v>2053</v>
      </c>
      <c r="E1118" s="96" t="s">
        <v>2177</v>
      </c>
      <c r="F1118" s="97">
        <v>979</v>
      </c>
      <c r="G1118" s="98" t="s">
        <v>2046</v>
      </c>
      <c r="H1118" s="96" t="s">
        <v>2047</v>
      </c>
      <c r="I1118" s="99">
        <v>378.09899999999999</v>
      </c>
      <c r="J1118" s="235" t="str">
        <f t="shared" si="17"/>
        <v>Medium Haul</v>
      </c>
    </row>
    <row r="1119" spans="1:10" ht="15" thickBot="1" x14ac:dyDescent="0.4">
      <c r="A1119" s="96" t="s">
        <v>2043</v>
      </c>
      <c r="B1119" s="96" t="s">
        <v>1512</v>
      </c>
      <c r="C1119" s="106">
        <v>43783</v>
      </c>
      <c r="D1119" s="96" t="s">
        <v>2048</v>
      </c>
      <c r="E1119" s="96" t="s">
        <v>2053</v>
      </c>
      <c r="F1119" s="97">
        <v>527</v>
      </c>
      <c r="G1119" s="98" t="s">
        <v>2046</v>
      </c>
      <c r="H1119" s="96" t="s">
        <v>2047</v>
      </c>
      <c r="I1119" s="99">
        <v>332.43200000000002</v>
      </c>
      <c r="J1119" s="235" t="str">
        <f t="shared" si="17"/>
        <v>Medium Haul</v>
      </c>
    </row>
    <row r="1120" spans="1:10" ht="15" thickBot="1" x14ac:dyDescent="0.4">
      <c r="A1120" s="96" t="s">
        <v>2043</v>
      </c>
      <c r="B1120" s="96" t="s">
        <v>1512</v>
      </c>
      <c r="C1120" s="106">
        <v>43786</v>
      </c>
      <c r="D1120" s="96" t="s">
        <v>2177</v>
      </c>
      <c r="E1120" s="96" t="s">
        <v>2053</v>
      </c>
      <c r="F1120" s="97">
        <v>979</v>
      </c>
      <c r="G1120" s="98" t="s">
        <v>2046</v>
      </c>
      <c r="H1120" s="96" t="s">
        <v>2047</v>
      </c>
      <c r="I1120" s="99">
        <v>378.09899999999999</v>
      </c>
      <c r="J1120" s="235" t="str">
        <f t="shared" si="17"/>
        <v>Medium Haul</v>
      </c>
    </row>
    <row r="1121" spans="1:10" ht="15" thickBot="1" x14ac:dyDescent="0.4">
      <c r="A1121" s="96" t="s">
        <v>2043</v>
      </c>
      <c r="B1121" s="96" t="s">
        <v>1512</v>
      </c>
      <c r="C1121" s="106">
        <v>43786</v>
      </c>
      <c r="D1121" s="96" t="s">
        <v>2053</v>
      </c>
      <c r="E1121" s="96" t="s">
        <v>2048</v>
      </c>
      <c r="F1121" s="97">
        <v>527</v>
      </c>
      <c r="G1121" s="98" t="s">
        <v>2046</v>
      </c>
      <c r="H1121" s="96" t="s">
        <v>2047</v>
      </c>
      <c r="I1121" s="99">
        <v>332.43200000000002</v>
      </c>
      <c r="J1121" s="235" t="str">
        <f t="shared" si="17"/>
        <v>Medium Haul</v>
      </c>
    </row>
    <row r="1122" spans="1:10" ht="15" thickBot="1" x14ac:dyDescent="0.4">
      <c r="A1122" s="89"/>
      <c r="B1122" s="89"/>
      <c r="C1122" s="290"/>
      <c r="D1122" s="290"/>
      <c r="E1122" s="290"/>
      <c r="F1122" s="290"/>
      <c r="G1122" s="290"/>
      <c r="H1122" s="290"/>
      <c r="I1122" s="95">
        <v>1421.0619999999999</v>
      </c>
      <c r="J1122" s="235" t="str">
        <f t="shared" si="17"/>
        <v/>
      </c>
    </row>
    <row r="1123" spans="1:10" ht="15" thickBot="1" x14ac:dyDescent="0.4">
      <c r="A1123" s="96" t="s">
        <v>2043</v>
      </c>
      <c r="B1123" s="96" t="s">
        <v>1185</v>
      </c>
      <c r="C1123" s="106">
        <v>43741</v>
      </c>
      <c r="D1123" s="96" t="s">
        <v>2053</v>
      </c>
      <c r="E1123" s="96" t="s">
        <v>2066</v>
      </c>
      <c r="F1123" s="97">
        <v>258</v>
      </c>
      <c r="G1123" s="98" t="s">
        <v>2046</v>
      </c>
      <c r="H1123" s="96" t="s">
        <v>2047</v>
      </c>
      <c r="I1123" s="99">
        <v>162.42400000000001</v>
      </c>
      <c r="J1123" s="235" t="str">
        <f t="shared" si="17"/>
        <v>Short Haul</v>
      </c>
    </row>
    <row r="1124" spans="1:10" ht="15" thickBot="1" x14ac:dyDescent="0.4">
      <c r="A1124" s="96" t="s">
        <v>2043</v>
      </c>
      <c r="B1124" s="96" t="s">
        <v>1185</v>
      </c>
      <c r="C1124" s="106">
        <v>43741</v>
      </c>
      <c r="D1124" s="96" t="s">
        <v>2048</v>
      </c>
      <c r="E1124" s="96" t="s">
        <v>2053</v>
      </c>
      <c r="F1124" s="97">
        <v>527</v>
      </c>
      <c r="G1124" s="98" t="s">
        <v>2046</v>
      </c>
      <c r="H1124" s="96" t="s">
        <v>2047</v>
      </c>
      <c r="I1124" s="99">
        <v>332.43200000000002</v>
      </c>
      <c r="J1124" s="235" t="str">
        <f t="shared" si="17"/>
        <v>Medium Haul</v>
      </c>
    </row>
    <row r="1125" spans="1:10" ht="15" thickBot="1" x14ac:dyDescent="0.4">
      <c r="A1125" s="96" t="s">
        <v>2043</v>
      </c>
      <c r="B1125" s="96" t="s">
        <v>1185</v>
      </c>
      <c r="C1125" s="106">
        <v>43744</v>
      </c>
      <c r="D1125" s="96" t="s">
        <v>2053</v>
      </c>
      <c r="E1125" s="96" t="s">
        <v>2048</v>
      </c>
      <c r="F1125" s="97">
        <v>527</v>
      </c>
      <c r="G1125" s="98" t="s">
        <v>2046</v>
      </c>
      <c r="H1125" s="96" t="s">
        <v>2047</v>
      </c>
      <c r="I1125" s="99">
        <v>332.43200000000002</v>
      </c>
      <c r="J1125" s="235" t="str">
        <f t="shared" si="17"/>
        <v>Medium Haul</v>
      </c>
    </row>
    <row r="1126" spans="1:10" ht="15" thickBot="1" x14ac:dyDescent="0.4">
      <c r="A1126" s="96" t="s">
        <v>2043</v>
      </c>
      <c r="B1126" s="96" t="s">
        <v>1185</v>
      </c>
      <c r="C1126" s="106">
        <v>43744</v>
      </c>
      <c r="D1126" s="96" t="s">
        <v>2066</v>
      </c>
      <c r="E1126" s="96" t="s">
        <v>2053</v>
      </c>
      <c r="F1126" s="97">
        <v>258</v>
      </c>
      <c r="G1126" s="98" t="s">
        <v>2046</v>
      </c>
      <c r="H1126" s="96" t="s">
        <v>2047</v>
      </c>
      <c r="I1126" s="99">
        <v>162.42400000000001</v>
      </c>
      <c r="J1126" s="235" t="str">
        <f t="shared" si="17"/>
        <v>Short Haul</v>
      </c>
    </row>
    <row r="1127" spans="1:10" ht="15" thickBot="1" x14ac:dyDescent="0.4">
      <c r="A1127" s="89"/>
      <c r="B1127" s="89"/>
      <c r="C1127" s="290"/>
      <c r="D1127" s="290"/>
      <c r="E1127" s="290"/>
      <c r="F1127" s="290"/>
      <c r="G1127" s="290"/>
      <c r="H1127" s="290"/>
      <c r="I1127" s="95">
        <v>989.71199999999999</v>
      </c>
      <c r="J1127" s="235" t="str">
        <f t="shared" si="17"/>
        <v/>
      </c>
    </row>
    <row r="1128" spans="1:10" ht="15" thickBot="1" x14ac:dyDescent="0.4">
      <c r="A1128" s="96" t="s">
        <v>2043</v>
      </c>
      <c r="B1128" s="96" t="s">
        <v>1393</v>
      </c>
      <c r="C1128" s="106">
        <v>43537</v>
      </c>
      <c r="D1128" s="96" t="s">
        <v>2050</v>
      </c>
      <c r="E1128" s="96" t="s">
        <v>2048</v>
      </c>
      <c r="F1128" s="97">
        <v>300</v>
      </c>
      <c r="G1128" s="98" t="s">
        <v>2046</v>
      </c>
      <c r="H1128" s="96" t="s">
        <v>2051</v>
      </c>
      <c r="I1128" s="99">
        <v>188.96799999999999</v>
      </c>
      <c r="J1128" s="235" t="str">
        <f t="shared" si="17"/>
        <v>Short Haul</v>
      </c>
    </row>
    <row r="1129" spans="1:10" ht="15" thickBot="1" x14ac:dyDescent="0.4">
      <c r="A1129" s="96" t="s">
        <v>2043</v>
      </c>
      <c r="B1129" s="96" t="s">
        <v>1393</v>
      </c>
      <c r="C1129" s="106">
        <v>43539</v>
      </c>
      <c r="D1129" s="96" t="s">
        <v>2050</v>
      </c>
      <c r="E1129" s="96" t="s">
        <v>2052</v>
      </c>
      <c r="F1129" s="97">
        <v>596</v>
      </c>
      <c r="G1129" s="98" t="s">
        <v>2046</v>
      </c>
      <c r="H1129" s="96" t="s">
        <v>2191</v>
      </c>
      <c r="I1129" s="99">
        <v>375.40800000000002</v>
      </c>
      <c r="J1129" s="235" t="str">
        <f t="shared" si="17"/>
        <v>Medium Haul</v>
      </c>
    </row>
    <row r="1130" spans="1:10" ht="15" thickBot="1" x14ac:dyDescent="0.4">
      <c r="A1130" s="96" t="s">
        <v>2043</v>
      </c>
      <c r="B1130" s="96" t="s">
        <v>1393</v>
      </c>
      <c r="C1130" s="106">
        <v>43539</v>
      </c>
      <c r="D1130" s="96" t="s">
        <v>2048</v>
      </c>
      <c r="E1130" s="96" t="s">
        <v>2050</v>
      </c>
      <c r="F1130" s="97">
        <v>300</v>
      </c>
      <c r="G1130" s="98" t="s">
        <v>2046</v>
      </c>
      <c r="H1130" s="96" t="s">
        <v>2047</v>
      </c>
      <c r="I1130" s="99">
        <v>188.96799999999999</v>
      </c>
      <c r="J1130" s="235" t="str">
        <f t="shared" si="17"/>
        <v>Short Haul</v>
      </c>
    </row>
    <row r="1131" spans="1:10" ht="15" thickBot="1" x14ac:dyDescent="0.4">
      <c r="A1131" s="96" t="s">
        <v>2043</v>
      </c>
      <c r="B1131" s="96" t="s">
        <v>1393</v>
      </c>
      <c r="C1131" s="106">
        <v>43537</v>
      </c>
      <c r="D1131" s="96" t="s">
        <v>2052</v>
      </c>
      <c r="E1131" s="96" t="s">
        <v>2050</v>
      </c>
      <c r="F1131" s="97">
        <v>596</v>
      </c>
      <c r="G1131" s="98" t="s">
        <v>2046</v>
      </c>
      <c r="H1131" s="96" t="s">
        <v>2191</v>
      </c>
      <c r="I1131" s="99">
        <v>375.40800000000002</v>
      </c>
      <c r="J1131" s="235" t="str">
        <f t="shared" si="17"/>
        <v>Medium Haul</v>
      </c>
    </row>
    <row r="1132" spans="1:10" ht="15" thickBot="1" x14ac:dyDescent="0.4">
      <c r="A1132" s="89"/>
      <c r="B1132" s="89"/>
      <c r="C1132" s="290"/>
      <c r="D1132" s="290"/>
      <c r="E1132" s="290"/>
      <c r="F1132" s="290"/>
      <c r="G1132" s="290"/>
      <c r="H1132" s="290"/>
      <c r="I1132" s="95">
        <v>1128.752</v>
      </c>
      <c r="J1132" s="235" t="str">
        <f t="shared" si="17"/>
        <v/>
      </c>
    </row>
    <row r="1133" spans="1:10" ht="15" thickBot="1" x14ac:dyDescent="0.4">
      <c r="A1133" s="96" t="s">
        <v>2043</v>
      </c>
      <c r="B1133" s="96" t="s">
        <v>1325</v>
      </c>
      <c r="C1133" s="106">
        <v>43522</v>
      </c>
      <c r="D1133" s="96" t="s">
        <v>2048</v>
      </c>
      <c r="E1133" s="96" t="s">
        <v>2053</v>
      </c>
      <c r="F1133" s="97">
        <v>527</v>
      </c>
      <c r="G1133" s="98" t="s">
        <v>2046</v>
      </c>
      <c r="H1133" s="96" t="s">
        <v>2051</v>
      </c>
      <c r="I1133" s="99">
        <v>332.43200000000002</v>
      </c>
      <c r="J1133" s="235" t="str">
        <f t="shared" si="17"/>
        <v>Medium Haul</v>
      </c>
    </row>
    <row r="1134" spans="1:10" ht="15" thickBot="1" x14ac:dyDescent="0.4">
      <c r="A1134" s="89"/>
      <c r="B1134" s="89"/>
      <c r="C1134" s="290"/>
      <c r="D1134" s="290"/>
      <c r="E1134" s="290"/>
      <c r="F1134" s="290"/>
      <c r="G1134" s="290"/>
      <c r="H1134" s="290"/>
      <c r="I1134" s="95">
        <v>332.43200000000002</v>
      </c>
      <c r="J1134" s="235" t="str">
        <f t="shared" si="17"/>
        <v/>
      </c>
    </row>
    <row r="1135" spans="1:10" ht="15" thickBot="1" x14ac:dyDescent="0.4">
      <c r="A1135" s="96" t="s">
        <v>2043</v>
      </c>
      <c r="B1135" s="96" t="s">
        <v>1512</v>
      </c>
      <c r="C1135" s="106">
        <v>43559</v>
      </c>
      <c r="D1135" s="96" t="s">
        <v>2062</v>
      </c>
      <c r="E1135" s="96" t="s">
        <v>2053</v>
      </c>
      <c r="F1135" s="97">
        <v>593</v>
      </c>
      <c r="G1135" s="98" t="s">
        <v>2046</v>
      </c>
      <c r="H1135" s="96" t="s">
        <v>2047</v>
      </c>
      <c r="I1135" s="99">
        <v>374.14400000000001</v>
      </c>
      <c r="J1135" s="235" t="str">
        <f t="shared" si="17"/>
        <v>Medium Haul</v>
      </c>
    </row>
    <row r="1136" spans="1:10" ht="15" thickBot="1" x14ac:dyDescent="0.4">
      <c r="A1136" s="96" t="s">
        <v>2043</v>
      </c>
      <c r="B1136" s="96" t="s">
        <v>1512</v>
      </c>
      <c r="C1136" s="106">
        <v>43562</v>
      </c>
      <c r="D1136" s="96" t="s">
        <v>2053</v>
      </c>
      <c r="E1136" s="96" t="s">
        <v>2062</v>
      </c>
      <c r="F1136" s="97">
        <v>593</v>
      </c>
      <c r="G1136" s="98" t="s">
        <v>2046</v>
      </c>
      <c r="H1136" s="96" t="s">
        <v>2047</v>
      </c>
      <c r="I1136" s="99">
        <v>374.14400000000001</v>
      </c>
      <c r="J1136" s="235" t="str">
        <f t="shared" si="17"/>
        <v>Medium Haul</v>
      </c>
    </row>
    <row r="1137" spans="1:10" ht="15" thickBot="1" x14ac:dyDescent="0.4">
      <c r="A1137" s="89"/>
      <c r="B1137" s="89"/>
      <c r="C1137" s="290"/>
      <c r="D1137" s="290"/>
      <c r="E1137" s="290"/>
      <c r="F1137" s="290"/>
      <c r="G1137" s="290"/>
      <c r="H1137" s="290"/>
      <c r="I1137" s="95">
        <v>748.28800000000001</v>
      </c>
      <c r="J1137" s="235" t="str">
        <f t="shared" si="17"/>
        <v/>
      </c>
    </row>
    <row r="1138" spans="1:10" ht="15" thickBot="1" x14ac:dyDescent="0.4">
      <c r="A1138" s="96" t="s">
        <v>2043</v>
      </c>
      <c r="B1138" s="96" t="s">
        <v>1527</v>
      </c>
      <c r="C1138" s="106">
        <v>43674</v>
      </c>
      <c r="D1138" s="96" t="s">
        <v>2048</v>
      </c>
      <c r="E1138" s="96" t="s">
        <v>2044</v>
      </c>
      <c r="F1138" s="97">
        <v>153</v>
      </c>
      <c r="G1138" s="98" t="s">
        <v>2046</v>
      </c>
      <c r="H1138" s="96" t="s">
        <v>2047</v>
      </c>
      <c r="I1138" s="99">
        <v>96.063999999999993</v>
      </c>
      <c r="J1138" s="235" t="str">
        <f t="shared" si="17"/>
        <v>Short Haul</v>
      </c>
    </row>
    <row r="1139" spans="1:10" ht="15" thickBot="1" x14ac:dyDescent="0.4">
      <c r="A1139" s="96" t="s">
        <v>2043</v>
      </c>
      <c r="B1139" s="96" t="s">
        <v>1527</v>
      </c>
      <c r="C1139" s="106">
        <v>43687</v>
      </c>
      <c r="D1139" s="96" t="s">
        <v>2045</v>
      </c>
      <c r="E1139" s="96" t="s">
        <v>2044</v>
      </c>
      <c r="F1139" s="97">
        <v>280</v>
      </c>
      <c r="G1139" s="98" t="s">
        <v>2046</v>
      </c>
      <c r="H1139" s="96" t="s">
        <v>2047</v>
      </c>
      <c r="I1139" s="99">
        <v>176.328</v>
      </c>
      <c r="J1139" s="235" t="str">
        <f t="shared" si="17"/>
        <v>Short Haul</v>
      </c>
    </row>
    <row r="1140" spans="1:10" ht="15" thickBot="1" x14ac:dyDescent="0.4">
      <c r="A1140" s="96" t="s">
        <v>2043</v>
      </c>
      <c r="B1140" s="96" t="s">
        <v>1527</v>
      </c>
      <c r="C1140" s="106">
        <v>43687</v>
      </c>
      <c r="D1140" s="96" t="s">
        <v>2044</v>
      </c>
      <c r="E1140" s="96" t="s">
        <v>2048</v>
      </c>
      <c r="F1140" s="97">
        <v>153</v>
      </c>
      <c r="G1140" s="98" t="s">
        <v>2046</v>
      </c>
      <c r="H1140" s="96" t="s">
        <v>2047</v>
      </c>
      <c r="I1140" s="99">
        <v>96.063999999999993</v>
      </c>
      <c r="J1140" s="235" t="str">
        <f t="shared" si="17"/>
        <v>Short Haul</v>
      </c>
    </row>
    <row r="1141" spans="1:10" ht="15" thickBot="1" x14ac:dyDescent="0.4">
      <c r="A1141" s="96" t="s">
        <v>2043</v>
      </c>
      <c r="B1141" s="96" t="s">
        <v>1527</v>
      </c>
      <c r="C1141" s="106">
        <v>43703</v>
      </c>
      <c r="D1141" s="96" t="s">
        <v>2101</v>
      </c>
      <c r="E1141" s="96" t="s">
        <v>2049</v>
      </c>
      <c r="F1141" s="97">
        <v>2598</v>
      </c>
      <c r="G1141" s="98" t="s">
        <v>2046</v>
      </c>
      <c r="H1141" s="96" t="s">
        <v>2047</v>
      </c>
      <c r="I1141" s="99">
        <v>881.62</v>
      </c>
      <c r="J1141" s="235" t="str">
        <f t="shared" si="17"/>
        <v>Long Haul</v>
      </c>
    </row>
    <row r="1142" spans="1:10" ht="15" thickBot="1" x14ac:dyDescent="0.4">
      <c r="A1142" s="96" t="s">
        <v>2043</v>
      </c>
      <c r="B1142" s="96" t="s">
        <v>1527</v>
      </c>
      <c r="C1142" s="106">
        <v>43596</v>
      </c>
      <c r="D1142" s="96" t="s">
        <v>2044</v>
      </c>
      <c r="E1142" s="96" t="s">
        <v>2116</v>
      </c>
      <c r="F1142" s="97">
        <v>2374</v>
      </c>
      <c r="G1142" s="98" t="s">
        <v>2046</v>
      </c>
      <c r="H1142" s="96" t="s">
        <v>2047</v>
      </c>
      <c r="I1142" s="99">
        <v>805.8</v>
      </c>
      <c r="J1142" s="235" t="str">
        <f t="shared" si="17"/>
        <v>Long Haul</v>
      </c>
    </row>
    <row r="1143" spans="1:10" ht="15" thickBot="1" x14ac:dyDescent="0.4">
      <c r="A1143" s="96" t="s">
        <v>2043</v>
      </c>
      <c r="B1143" s="96" t="s">
        <v>1527</v>
      </c>
      <c r="C1143" s="106">
        <v>43596</v>
      </c>
      <c r="D1143" s="96" t="s">
        <v>2048</v>
      </c>
      <c r="E1143" s="96" t="s">
        <v>2044</v>
      </c>
      <c r="F1143" s="97">
        <v>153</v>
      </c>
      <c r="G1143" s="98" t="s">
        <v>2046</v>
      </c>
      <c r="H1143" s="96" t="s">
        <v>2047</v>
      </c>
      <c r="I1143" s="99">
        <v>96.063999999999993</v>
      </c>
      <c r="J1143" s="235" t="str">
        <f t="shared" si="17"/>
        <v>Short Haul</v>
      </c>
    </row>
    <row r="1144" spans="1:10" ht="15" thickBot="1" x14ac:dyDescent="0.4">
      <c r="A1144" s="96" t="s">
        <v>2043</v>
      </c>
      <c r="B1144" s="96" t="s">
        <v>1527</v>
      </c>
      <c r="C1144" s="106">
        <v>43603</v>
      </c>
      <c r="D1144" s="96" t="s">
        <v>2091</v>
      </c>
      <c r="E1144" s="96" t="s">
        <v>2044</v>
      </c>
      <c r="F1144" s="97">
        <v>2073</v>
      </c>
      <c r="G1144" s="98" t="s">
        <v>2056</v>
      </c>
      <c r="H1144" s="96" t="s">
        <v>2047</v>
      </c>
      <c r="I1144" s="99">
        <v>800.70299999999997</v>
      </c>
      <c r="J1144" s="235" t="str">
        <f t="shared" si="17"/>
        <v>Medium Haul</v>
      </c>
    </row>
    <row r="1145" spans="1:10" ht="15" thickBot="1" x14ac:dyDescent="0.4">
      <c r="A1145" s="96" t="s">
        <v>2043</v>
      </c>
      <c r="B1145" s="96" t="s">
        <v>1527</v>
      </c>
      <c r="C1145" s="106">
        <v>43603</v>
      </c>
      <c r="D1145" s="96" t="s">
        <v>2116</v>
      </c>
      <c r="E1145" s="96" t="s">
        <v>2091</v>
      </c>
      <c r="F1145" s="97">
        <v>1108</v>
      </c>
      <c r="G1145" s="98" t="s">
        <v>2046</v>
      </c>
      <c r="H1145" s="96" t="s">
        <v>2047</v>
      </c>
      <c r="I1145" s="99">
        <v>428.02199999999999</v>
      </c>
      <c r="J1145" s="235" t="str">
        <f t="shared" si="17"/>
        <v>Medium Haul</v>
      </c>
    </row>
    <row r="1146" spans="1:10" ht="15" thickBot="1" x14ac:dyDescent="0.4">
      <c r="A1146" s="96" t="s">
        <v>2043</v>
      </c>
      <c r="B1146" s="96" t="s">
        <v>1527</v>
      </c>
      <c r="C1146" s="106">
        <v>43604</v>
      </c>
      <c r="D1146" s="96" t="s">
        <v>2044</v>
      </c>
      <c r="E1146" s="96" t="s">
        <v>2048</v>
      </c>
      <c r="F1146" s="97">
        <v>153</v>
      </c>
      <c r="G1146" s="98" t="s">
        <v>2046</v>
      </c>
      <c r="H1146" s="96" t="s">
        <v>2047</v>
      </c>
      <c r="I1146" s="99">
        <v>96.063999999999993</v>
      </c>
      <c r="J1146" s="235" t="str">
        <f t="shared" si="17"/>
        <v>Short Haul</v>
      </c>
    </row>
    <row r="1147" spans="1:10" ht="15" thickBot="1" x14ac:dyDescent="0.4">
      <c r="A1147" s="96" t="s">
        <v>2043</v>
      </c>
      <c r="B1147" s="96" t="s">
        <v>1527</v>
      </c>
      <c r="C1147" s="106">
        <v>43674</v>
      </c>
      <c r="D1147" s="96" t="s">
        <v>2044</v>
      </c>
      <c r="E1147" s="96" t="s">
        <v>2045</v>
      </c>
      <c r="F1147" s="97">
        <v>280</v>
      </c>
      <c r="G1147" s="98" t="s">
        <v>2046</v>
      </c>
      <c r="H1147" s="96" t="s">
        <v>2047</v>
      </c>
      <c r="I1147" s="99">
        <v>176.328</v>
      </c>
      <c r="J1147" s="235" t="str">
        <f t="shared" si="17"/>
        <v>Short Haul</v>
      </c>
    </row>
    <row r="1148" spans="1:10" ht="15" thickBot="1" x14ac:dyDescent="0.4">
      <c r="A1148" s="96" t="s">
        <v>2043</v>
      </c>
      <c r="B1148" s="96" t="s">
        <v>1527</v>
      </c>
      <c r="C1148" s="106">
        <v>43694</v>
      </c>
      <c r="D1148" s="96" t="s">
        <v>2049</v>
      </c>
      <c r="E1148" s="96" t="s">
        <v>2101</v>
      </c>
      <c r="F1148" s="97">
        <v>2598</v>
      </c>
      <c r="G1148" s="98" t="s">
        <v>2056</v>
      </c>
      <c r="H1148" s="96" t="s">
        <v>2047</v>
      </c>
      <c r="I1148" s="99">
        <v>881.62</v>
      </c>
      <c r="J1148" s="235" t="str">
        <f t="shared" si="17"/>
        <v>Long Haul</v>
      </c>
    </row>
    <row r="1149" spans="1:10" ht="15" thickBot="1" x14ac:dyDescent="0.4">
      <c r="A1149" s="96" t="s">
        <v>2043</v>
      </c>
      <c r="B1149" s="96" t="s">
        <v>1527</v>
      </c>
      <c r="C1149" s="106">
        <v>43704</v>
      </c>
      <c r="D1149" s="96" t="s">
        <v>2101</v>
      </c>
      <c r="E1149" s="96" t="s">
        <v>2049</v>
      </c>
      <c r="F1149" s="97">
        <v>2598</v>
      </c>
      <c r="G1149" s="98" t="s">
        <v>2046</v>
      </c>
      <c r="H1149" s="96" t="s">
        <v>2047</v>
      </c>
      <c r="I1149" s="99">
        <v>881.62</v>
      </c>
      <c r="J1149" s="235" t="str">
        <f t="shared" si="17"/>
        <v>Long Haul</v>
      </c>
    </row>
    <row r="1150" spans="1:10" ht="15" thickBot="1" x14ac:dyDescent="0.4">
      <c r="A1150" s="89"/>
      <c r="B1150" s="89"/>
      <c r="C1150" s="290"/>
      <c r="D1150" s="290"/>
      <c r="E1150" s="290"/>
      <c r="F1150" s="290"/>
      <c r="G1150" s="290"/>
      <c r="H1150" s="290"/>
      <c r="I1150" s="95">
        <v>5416.2969999999996</v>
      </c>
      <c r="J1150" s="235" t="str">
        <f t="shared" si="17"/>
        <v/>
      </c>
    </row>
    <row r="1151" spans="1:10" ht="15" thickBot="1" x14ac:dyDescent="0.4">
      <c r="A1151" s="96" t="s">
        <v>2043</v>
      </c>
      <c r="B1151" s="96" t="s">
        <v>1527</v>
      </c>
      <c r="C1151" s="106">
        <v>43541</v>
      </c>
      <c r="D1151" s="96" t="s">
        <v>2053</v>
      </c>
      <c r="E1151" s="96" t="s">
        <v>2067</v>
      </c>
      <c r="F1151" s="97">
        <v>1743</v>
      </c>
      <c r="G1151" s="98" t="s">
        <v>2046</v>
      </c>
      <c r="H1151" s="96" t="s">
        <v>2047</v>
      </c>
      <c r="I1151" s="99">
        <v>672.99300000000005</v>
      </c>
      <c r="J1151" s="235" t="str">
        <f t="shared" si="17"/>
        <v>Medium Haul</v>
      </c>
    </row>
    <row r="1152" spans="1:10" ht="15" thickBot="1" x14ac:dyDescent="0.4">
      <c r="A1152" s="96" t="s">
        <v>2043</v>
      </c>
      <c r="B1152" s="96" t="s">
        <v>1527</v>
      </c>
      <c r="C1152" s="106">
        <v>43545</v>
      </c>
      <c r="D1152" s="96" t="s">
        <v>2192</v>
      </c>
      <c r="E1152" s="96" t="s">
        <v>2067</v>
      </c>
      <c r="F1152" s="97">
        <v>266</v>
      </c>
      <c r="G1152" s="98" t="s">
        <v>2046</v>
      </c>
      <c r="H1152" s="96" t="s">
        <v>2047</v>
      </c>
      <c r="I1152" s="99">
        <v>168.11199999999999</v>
      </c>
      <c r="J1152" s="235" t="str">
        <f t="shared" si="17"/>
        <v>Short Haul</v>
      </c>
    </row>
    <row r="1153" spans="1:10" ht="15" thickBot="1" x14ac:dyDescent="0.4">
      <c r="A1153" s="96" t="s">
        <v>2043</v>
      </c>
      <c r="B1153" s="96" t="s">
        <v>1527</v>
      </c>
      <c r="C1153" s="106">
        <v>43545</v>
      </c>
      <c r="D1153" s="96" t="s">
        <v>2057</v>
      </c>
      <c r="E1153" s="96" t="s">
        <v>2048</v>
      </c>
      <c r="F1153" s="97">
        <v>133</v>
      </c>
      <c r="G1153" s="98" t="s">
        <v>2046</v>
      </c>
      <c r="H1153" s="96" t="s">
        <v>2047</v>
      </c>
      <c r="I1153" s="99">
        <v>84.055999999999997</v>
      </c>
      <c r="J1153" s="235" t="str">
        <f t="shared" si="17"/>
        <v>Short Haul</v>
      </c>
    </row>
    <row r="1154" spans="1:10" ht="15" thickBot="1" x14ac:dyDescent="0.4">
      <c r="A1154" s="96" t="s">
        <v>2043</v>
      </c>
      <c r="B1154" s="96" t="s">
        <v>1527</v>
      </c>
      <c r="C1154" s="106">
        <v>43687</v>
      </c>
      <c r="D1154" s="96" t="s">
        <v>2057</v>
      </c>
      <c r="E1154" s="96" t="s">
        <v>2058</v>
      </c>
      <c r="F1154" s="97">
        <v>2250</v>
      </c>
      <c r="G1154" s="98" t="s">
        <v>2046</v>
      </c>
      <c r="H1154" s="96" t="s">
        <v>2047</v>
      </c>
      <c r="I1154" s="99">
        <v>869.202</v>
      </c>
      <c r="J1154" s="235" t="str">
        <f t="shared" si="17"/>
        <v>Medium Haul</v>
      </c>
    </row>
    <row r="1155" spans="1:10" ht="15" thickBot="1" x14ac:dyDescent="0.4">
      <c r="A1155" s="96" t="s">
        <v>2043</v>
      </c>
      <c r="B1155" s="96" t="s">
        <v>1527</v>
      </c>
      <c r="C1155" s="106">
        <v>43693</v>
      </c>
      <c r="D1155" s="96" t="s">
        <v>2053</v>
      </c>
      <c r="E1155" s="96" t="s">
        <v>2048</v>
      </c>
      <c r="F1155" s="97">
        <v>527</v>
      </c>
      <c r="G1155" s="98" t="s">
        <v>2046</v>
      </c>
      <c r="H1155" s="96" t="s">
        <v>2047</v>
      </c>
      <c r="I1155" s="99">
        <v>332.43200000000002</v>
      </c>
      <c r="J1155" s="235" t="str">
        <f t="shared" si="17"/>
        <v>Medium Haul</v>
      </c>
    </row>
    <row r="1156" spans="1:10" ht="15" thickBot="1" x14ac:dyDescent="0.4">
      <c r="A1156" s="96" t="s">
        <v>2043</v>
      </c>
      <c r="B1156" s="96" t="s">
        <v>1527</v>
      </c>
      <c r="C1156" s="106">
        <v>43693</v>
      </c>
      <c r="D1156" s="96" t="s">
        <v>2058</v>
      </c>
      <c r="E1156" s="96" t="s">
        <v>2053</v>
      </c>
      <c r="F1156" s="97">
        <v>1721</v>
      </c>
      <c r="G1156" s="98" t="s">
        <v>2056</v>
      </c>
      <c r="H1156" s="96" t="s">
        <v>2047</v>
      </c>
      <c r="I1156" s="99">
        <v>664.86599999999999</v>
      </c>
      <c r="J1156" s="235" t="str">
        <f t="shared" si="17"/>
        <v>Medium Haul</v>
      </c>
    </row>
    <row r="1157" spans="1:10" ht="15" thickBot="1" x14ac:dyDescent="0.4">
      <c r="A1157" s="96" t="s">
        <v>2043</v>
      </c>
      <c r="B1157" s="96" t="s">
        <v>1527</v>
      </c>
      <c r="C1157" s="106">
        <v>43807</v>
      </c>
      <c r="D1157" s="96" t="s">
        <v>2193</v>
      </c>
      <c r="E1157" s="96" t="s">
        <v>2053</v>
      </c>
      <c r="F1157" s="97">
        <v>195</v>
      </c>
      <c r="G1157" s="98" t="s">
        <v>2046</v>
      </c>
      <c r="H1157" s="96" t="s">
        <v>2047</v>
      </c>
      <c r="I1157" s="99">
        <v>123.24</v>
      </c>
      <c r="J1157" s="235" t="str">
        <f t="shared" si="17"/>
        <v>Short Haul</v>
      </c>
    </row>
    <row r="1158" spans="1:10" ht="15" thickBot="1" x14ac:dyDescent="0.4">
      <c r="A1158" s="96" t="s">
        <v>2043</v>
      </c>
      <c r="B1158" s="96" t="s">
        <v>1527</v>
      </c>
      <c r="C1158" s="106">
        <v>43807</v>
      </c>
      <c r="D1158" s="96" t="s">
        <v>2053</v>
      </c>
      <c r="E1158" s="96" t="s">
        <v>2048</v>
      </c>
      <c r="F1158" s="97">
        <v>527</v>
      </c>
      <c r="G1158" s="98" t="s">
        <v>2046</v>
      </c>
      <c r="H1158" s="96" t="s">
        <v>2047</v>
      </c>
      <c r="I1158" s="99">
        <v>332.43200000000002</v>
      </c>
      <c r="J1158" s="235" t="str">
        <f t="shared" si="17"/>
        <v>Medium Haul</v>
      </c>
    </row>
    <row r="1159" spans="1:10" ht="15" thickBot="1" x14ac:dyDescent="0.4">
      <c r="A1159" s="96" t="s">
        <v>2043</v>
      </c>
      <c r="B1159" s="96" t="s">
        <v>1527</v>
      </c>
      <c r="C1159" s="106">
        <v>43541</v>
      </c>
      <c r="D1159" s="96" t="s">
        <v>2067</v>
      </c>
      <c r="E1159" s="96" t="s">
        <v>2192</v>
      </c>
      <c r="F1159" s="97">
        <v>266</v>
      </c>
      <c r="G1159" s="98" t="s">
        <v>2046</v>
      </c>
      <c r="H1159" s="96" t="s">
        <v>2047</v>
      </c>
      <c r="I1159" s="99">
        <v>168.11199999999999</v>
      </c>
      <c r="J1159" s="235" t="str">
        <f t="shared" si="17"/>
        <v>Short Haul</v>
      </c>
    </row>
    <row r="1160" spans="1:10" ht="15" thickBot="1" x14ac:dyDescent="0.4">
      <c r="A1160" s="96" t="s">
        <v>2043</v>
      </c>
      <c r="B1160" s="96" t="s">
        <v>1527</v>
      </c>
      <c r="C1160" s="106">
        <v>43541</v>
      </c>
      <c r="D1160" s="96" t="s">
        <v>2048</v>
      </c>
      <c r="E1160" s="96" t="s">
        <v>2053</v>
      </c>
      <c r="F1160" s="97">
        <v>527</v>
      </c>
      <c r="G1160" s="98" t="s">
        <v>2046</v>
      </c>
      <c r="H1160" s="96" t="s">
        <v>2047</v>
      </c>
      <c r="I1160" s="99">
        <v>332.43200000000002</v>
      </c>
      <c r="J1160" s="235" t="str">
        <f t="shared" ref="J1160:J1223" si="18">IF(ISBLANK(F1160),"",IF(F1160&gt;$O$9,$N$9,IF(F1160&gt;$O$8, $N$8,$N$7)))</f>
        <v>Medium Haul</v>
      </c>
    </row>
    <row r="1161" spans="1:10" ht="15" thickBot="1" x14ac:dyDescent="0.4">
      <c r="A1161" s="96" t="s">
        <v>2043</v>
      </c>
      <c r="B1161" s="96" t="s">
        <v>1527</v>
      </c>
      <c r="C1161" s="106">
        <v>43545</v>
      </c>
      <c r="D1161" s="96" t="s">
        <v>2067</v>
      </c>
      <c r="E1161" s="96" t="s">
        <v>2057</v>
      </c>
      <c r="F1161" s="97">
        <v>2285</v>
      </c>
      <c r="G1161" s="98" t="s">
        <v>2056</v>
      </c>
      <c r="H1161" s="96" t="s">
        <v>2047</v>
      </c>
      <c r="I1161" s="99">
        <v>882.74699999999996</v>
      </c>
      <c r="J1161" s="235" t="str">
        <f t="shared" si="18"/>
        <v>Medium Haul</v>
      </c>
    </row>
    <row r="1162" spans="1:10" ht="15" thickBot="1" x14ac:dyDescent="0.4">
      <c r="A1162" s="96" t="s">
        <v>2043</v>
      </c>
      <c r="B1162" s="96" t="s">
        <v>1527</v>
      </c>
      <c r="C1162" s="106">
        <v>43599</v>
      </c>
      <c r="D1162" s="96" t="s">
        <v>2053</v>
      </c>
      <c r="E1162" s="96" t="s">
        <v>2193</v>
      </c>
      <c r="F1162" s="97">
        <v>195</v>
      </c>
      <c r="G1162" s="98" t="s">
        <v>2046</v>
      </c>
      <c r="H1162" s="96" t="s">
        <v>2047</v>
      </c>
      <c r="I1162" s="99">
        <v>123.24</v>
      </c>
      <c r="J1162" s="235" t="str">
        <f t="shared" si="18"/>
        <v>Short Haul</v>
      </c>
    </row>
    <row r="1163" spans="1:10" ht="15" thickBot="1" x14ac:dyDescent="0.4">
      <c r="A1163" s="96" t="s">
        <v>2043</v>
      </c>
      <c r="B1163" s="96" t="s">
        <v>1527</v>
      </c>
      <c r="C1163" s="106">
        <v>43599</v>
      </c>
      <c r="D1163" s="96" t="s">
        <v>2048</v>
      </c>
      <c r="E1163" s="96" t="s">
        <v>2053</v>
      </c>
      <c r="F1163" s="97">
        <v>527</v>
      </c>
      <c r="G1163" s="98" t="s">
        <v>2046</v>
      </c>
      <c r="H1163" s="96" t="s">
        <v>2047</v>
      </c>
      <c r="I1163" s="99">
        <v>332.43200000000002</v>
      </c>
      <c r="J1163" s="235" t="str">
        <f t="shared" si="18"/>
        <v>Medium Haul</v>
      </c>
    </row>
    <row r="1164" spans="1:10" ht="15" thickBot="1" x14ac:dyDescent="0.4">
      <c r="A1164" s="96" t="s">
        <v>2043</v>
      </c>
      <c r="B1164" s="96" t="s">
        <v>1527</v>
      </c>
      <c r="C1164" s="106">
        <v>43602</v>
      </c>
      <c r="D1164" s="96" t="s">
        <v>2193</v>
      </c>
      <c r="E1164" s="96" t="s">
        <v>2053</v>
      </c>
      <c r="F1164" s="97">
        <v>195</v>
      </c>
      <c r="G1164" s="98" t="s">
        <v>2046</v>
      </c>
      <c r="H1164" s="96" t="s">
        <v>2047</v>
      </c>
      <c r="I1164" s="99">
        <v>123.24</v>
      </c>
      <c r="J1164" s="235" t="str">
        <f t="shared" si="18"/>
        <v>Short Haul</v>
      </c>
    </row>
    <row r="1165" spans="1:10" ht="15" thickBot="1" x14ac:dyDescent="0.4">
      <c r="A1165" s="96" t="s">
        <v>2043</v>
      </c>
      <c r="B1165" s="96" t="s">
        <v>1527</v>
      </c>
      <c r="C1165" s="106">
        <v>43602</v>
      </c>
      <c r="D1165" s="96" t="s">
        <v>2053</v>
      </c>
      <c r="E1165" s="96" t="s">
        <v>2048</v>
      </c>
      <c r="F1165" s="97">
        <v>527</v>
      </c>
      <c r="G1165" s="98" t="s">
        <v>2046</v>
      </c>
      <c r="H1165" s="96" t="s">
        <v>2047</v>
      </c>
      <c r="I1165" s="99">
        <v>332.43200000000002</v>
      </c>
      <c r="J1165" s="235" t="str">
        <f t="shared" si="18"/>
        <v>Medium Haul</v>
      </c>
    </row>
    <row r="1166" spans="1:10" ht="15" thickBot="1" x14ac:dyDescent="0.4">
      <c r="A1166" s="96" t="s">
        <v>2043</v>
      </c>
      <c r="B1166" s="96" t="s">
        <v>1527</v>
      </c>
      <c r="C1166" s="106">
        <v>43687</v>
      </c>
      <c r="D1166" s="96" t="s">
        <v>2048</v>
      </c>
      <c r="E1166" s="96" t="s">
        <v>2057</v>
      </c>
      <c r="F1166" s="97">
        <v>133</v>
      </c>
      <c r="G1166" s="98" t="s">
        <v>2046</v>
      </c>
      <c r="H1166" s="96" t="s">
        <v>2047</v>
      </c>
      <c r="I1166" s="99">
        <v>84.055999999999997</v>
      </c>
      <c r="J1166" s="235" t="str">
        <f t="shared" si="18"/>
        <v>Short Haul</v>
      </c>
    </row>
    <row r="1167" spans="1:10" ht="15" thickBot="1" x14ac:dyDescent="0.4">
      <c r="A1167" s="96" t="s">
        <v>2043</v>
      </c>
      <c r="B1167" s="96" t="s">
        <v>1527</v>
      </c>
      <c r="C1167" s="106">
        <v>43803</v>
      </c>
      <c r="D1167" s="96" t="s">
        <v>2053</v>
      </c>
      <c r="E1167" s="96" t="s">
        <v>2193</v>
      </c>
      <c r="F1167" s="97">
        <v>195</v>
      </c>
      <c r="G1167" s="98" t="s">
        <v>2046</v>
      </c>
      <c r="H1167" s="96" t="s">
        <v>2047</v>
      </c>
      <c r="I1167" s="99">
        <v>123.24</v>
      </c>
      <c r="J1167" s="235" t="str">
        <f t="shared" si="18"/>
        <v>Short Haul</v>
      </c>
    </row>
    <row r="1168" spans="1:10" ht="15" thickBot="1" x14ac:dyDescent="0.4">
      <c r="A1168" s="96" t="s">
        <v>2043</v>
      </c>
      <c r="B1168" s="96" t="s">
        <v>1527</v>
      </c>
      <c r="C1168" s="106">
        <v>43803</v>
      </c>
      <c r="D1168" s="96" t="s">
        <v>2048</v>
      </c>
      <c r="E1168" s="96" t="s">
        <v>2053</v>
      </c>
      <c r="F1168" s="97">
        <v>527</v>
      </c>
      <c r="G1168" s="98" t="s">
        <v>2046</v>
      </c>
      <c r="H1168" s="96" t="s">
        <v>2047</v>
      </c>
      <c r="I1168" s="99">
        <v>332.43200000000002</v>
      </c>
      <c r="J1168" s="235" t="str">
        <f t="shared" si="18"/>
        <v>Medium Haul</v>
      </c>
    </row>
    <row r="1169" spans="1:10" ht="15" thickBot="1" x14ac:dyDescent="0.4">
      <c r="A1169" s="89"/>
      <c r="B1169" s="89"/>
      <c r="C1169" s="290"/>
      <c r="D1169" s="290"/>
      <c r="E1169" s="290"/>
      <c r="F1169" s="290"/>
      <c r="G1169" s="290"/>
      <c r="H1169" s="290"/>
      <c r="I1169" s="95">
        <v>6081.6959999999999</v>
      </c>
      <c r="J1169" s="235" t="str">
        <f t="shared" si="18"/>
        <v/>
      </c>
    </row>
    <row r="1170" spans="1:10" ht="15" thickBot="1" x14ac:dyDescent="0.4">
      <c r="A1170" s="96" t="s">
        <v>2043</v>
      </c>
      <c r="B1170" s="96" t="s">
        <v>1227</v>
      </c>
      <c r="C1170" s="106">
        <v>43599</v>
      </c>
      <c r="D1170" s="96" t="s">
        <v>2050</v>
      </c>
      <c r="E1170" s="96" t="s">
        <v>2079</v>
      </c>
      <c r="F1170" s="97">
        <v>1121</v>
      </c>
      <c r="G1170" s="98" t="s">
        <v>2046</v>
      </c>
      <c r="H1170" s="96" t="s">
        <v>2051</v>
      </c>
      <c r="I1170" s="99">
        <v>433.053</v>
      </c>
      <c r="J1170" s="235" t="str">
        <f t="shared" si="18"/>
        <v>Medium Haul</v>
      </c>
    </row>
    <row r="1171" spans="1:10" ht="15" thickBot="1" x14ac:dyDescent="0.4">
      <c r="A1171" s="96" t="s">
        <v>2043</v>
      </c>
      <c r="B1171" s="96" t="s">
        <v>1227</v>
      </c>
      <c r="C1171" s="106">
        <v>43592</v>
      </c>
      <c r="D1171" s="96" t="s">
        <v>2079</v>
      </c>
      <c r="E1171" s="96" t="s">
        <v>2050</v>
      </c>
      <c r="F1171" s="97">
        <v>1121</v>
      </c>
      <c r="G1171" s="98" t="s">
        <v>2056</v>
      </c>
      <c r="H1171" s="96" t="s">
        <v>2051</v>
      </c>
      <c r="I1171" s="99">
        <v>433.053</v>
      </c>
      <c r="J1171" s="235" t="str">
        <f t="shared" si="18"/>
        <v>Medium Haul</v>
      </c>
    </row>
    <row r="1172" spans="1:10" ht="15" thickBot="1" x14ac:dyDescent="0.4">
      <c r="A1172" s="96" t="s">
        <v>2043</v>
      </c>
      <c r="B1172" s="96" t="s">
        <v>1227</v>
      </c>
      <c r="C1172" s="106">
        <v>43592</v>
      </c>
      <c r="D1172" s="96" t="s">
        <v>2050</v>
      </c>
      <c r="E1172" s="96" t="s">
        <v>2048</v>
      </c>
      <c r="F1172" s="97">
        <v>300</v>
      </c>
      <c r="G1172" s="98" t="s">
        <v>2046</v>
      </c>
      <c r="H1172" s="96" t="s">
        <v>2051</v>
      </c>
      <c r="I1172" s="99">
        <v>188.96799999999999</v>
      </c>
      <c r="J1172" s="235" t="str">
        <f t="shared" si="18"/>
        <v>Short Haul</v>
      </c>
    </row>
    <row r="1173" spans="1:10" ht="15" thickBot="1" x14ac:dyDescent="0.4">
      <c r="A1173" s="96" t="s">
        <v>2043</v>
      </c>
      <c r="B1173" s="96" t="s">
        <v>1227</v>
      </c>
      <c r="C1173" s="106">
        <v>43594</v>
      </c>
      <c r="D1173" s="96" t="s">
        <v>2048</v>
      </c>
      <c r="E1173" s="96" t="s">
        <v>2050</v>
      </c>
      <c r="F1173" s="97">
        <v>300</v>
      </c>
      <c r="G1173" s="98" t="s">
        <v>2046</v>
      </c>
      <c r="H1173" s="96" t="s">
        <v>2047</v>
      </c>
      <c r="I1173" s="99">
        <v>188.96799999999999</v>
      </c>
      <c r="J1173" s="235" t="str">
        <f t="shared" si="18"/>
        <v>Short Haul</v>
      </c>
    </row>
    <row r="1174" spans="1:10" ht="15" thickBot="1" x14ac:dyDescent="0.4">
      <c r="A1174" s="89"/>
      <c r="B1174" s="89"/>
      <c r="C1174" s="290"/>
      <c r="D1174" s="290"/>
      <c r="E1174" s="290"/>
      <c r="F1174" s="290"/>
      <c r="G1174" s="290"/>
      <c r="H1174" s="290"/>
      <c r="I1174" s="95">
        <v>1244.0419999999999</v>
      </c>
      <c r="J1174" s="235" t="str">
        <f t="shared" si="18"/>
        <v/>
      </c>
    </row>
    <row r="1175" spans="1:10" ht="15" thickBot="1" x14ac:dyDescent="0.4">
      <c r="A1175" s="96" t="s">
        <v>2043</v>
      </c>
      <c r="B1175" s="96" t="s">
        <v>1613</v>
      </c>
      <c r="C1175" s="106">
        <v>43765</v>
      </c>
      <c r="D1175" s="96" t="s">
        <v>2053</v>
      </c>
      <c r="E1175" s="96" t="s">
        <v>2072</v>
      </c>
      <c r="F1175" s="97">
        <v>108</v>
      </c>
      <c r="G1175" s="98" t="s">
        <v>2046</v>
      </c>
      <c r="H1175" s="96" t="s">
        <v>2047</v>
      </c>
      <c r="I1175" s="99">
        <v>68.256</v>
      </c>
      <c r="J1175" s="235" t="str">
        <f t="shared" si="18"/>
        <v>Short Haul</v>
      </c>
    </row>
    <row r="1176" spans="1:10" ht="15" thickBot="1" x14ac:dyDescent="0.4">
      <c r="A1176" s="96" t="s">
        <v>2043</v>
      </c>
      <c r="B1176" s="96" t="s">
        <v>1613</v>
      </c>
      <c r="C1176" s="106">
        <v>43765</v>
      </c>
      <c r="D1176" s="96" t="s">
        <v>2048</v>
      </c>
      <c r="E1176" s="96" t="s">
        <v>2053</v>
      </c>
      <c r="F1176" s="97">
        <v>527</v>
      </c>
      <c r="G1176" s="98" t="s">
        <v>2046</v>
      </c>
      <c r="H1176" s="96" t="s">
        <v>2047</v>
      </c>
      <c r="I1176" s="99">
        <v>332.43200000000002</v>
      </c>
      <c r="J1176" s="235" t="str">
        <f t="shared" si="18"/>
        <v>Medium Haul</v>
      </c>
    </row>
    <row r="1177" spans="1:10" ht="15" thickBot="1" x14ac:dyDescent="0.4">
      <c r="A1177" s="96" t="s">
        <v>2043</v>
      </c>
      <c r="B1177" s="96" t="s">
        <v>1613</v>
      </c>
      <c r="C1177" s="106">
        <v>43688</v>
      </c>
      <c r="D1177" s="96" t="s">
        <v>2044</v>
      </c>
      <c r="E1177" s="96" t="s">
        <v>2067</v>
      </c>
      <c r="F1177" s="97">
        <v>2398</v>
      </c>
      <c r="G1177" s="98" t="s">
        <v>2046</v>
      </c>
      <c r="H1177" s="96" t="s">
        <v>2047</v>
      </c>
      <c r="I1177" s="99">
        <v>813.96</v>
      </c>
      <c r="J1177" s="235" t="str">
        <f t="shared" si="18"/>
        <v>Long Haul</v>
      </c>
    </row>
    <row r="1178" spans="1:10" ht="15" thickBot="1" x14ac:dyDescent="0.4">
      <c r="A1178" s="96" t="s">
        <v>2043</v>
      </c>
      <c r="B1178" s="96" t="s">
        <v>1613</v>
      </c>
      <c r="C1178" s="106">
        <v>43691</v>
      </c>
      <c r="D1178" s="96" t="s">
        <v>2067</v>
      </c>
      <c r="E1178" s="96" t="s">
        <v>2091</v>
      </c>
      <c r="F1178" s="97">
        <v>369</v>
      </c>
      <c r="G1178" s="98" t="s">
        <v>2046</v>
      </c>
      <c r="H1178" s="96" t="s">
        <v>2047</v>
      </c>
      <c r="I1178" s="99">
        <v>233.208</v>
      </c>
      <c r="J1178" s="235" t="str">
        <f t="shared" si="18"/>
        <v>Medium Haul</v>
      </c>
    </row>
    <row r="1179" spans="1:10" ht="15" thickBot="1" x14ac:dyDescent="0.4">
      <c r="A1179" s="96" t="s">
        <v>2043</v>
      </c>
      <c r="B1179" s="96" t="s">
        <v>1613</v>
      </c>
      <c r="C1179" s="106">
        <v>43691</v>
      </c>
      <c r="D1179" s="96" t="s">
        <v>2091</v>
      </c>
      <c r="E1179" s="96" t="s">
        <v>2044</v>
      </c>
      <c r="F1179" s="97">
        <v>2073</v>
      </c>
      <c r="G1179" s="98" t="s">
        <v>2056</v>
      </c>
      <c r="H1179" s="96" t="s">
        <v>2047</v>
      </c>
      <c r="I1179" s="99">
        <v>800.70299999999997</v>
      </c>
      <c r="J1179" s="235" t="str">
        <f t="shared" si="18"/>
        <v>Medium Haul</v>
      </c>
    </row>
    <row r="1180" spans="1:10" ht="15" thickBot="1" x14ac:dyDescent="0.4">
      <c r="A1180" s="96" t="s">
        <v>2043</v>
      </c>
      <c r="B1180" s="96" t="s">
        <v>1613</v>
      </c>
      <c r="C1180" s="106">
        <v>43767</v>
      </c>
      <c r="D1180" s="96" t="s">
        <v>2050</v>
      </c>
      <c r="E1180" s="96" t="s">
        <v>2048</v>
      </c>
      <c r="F1180" s="97">
        <v>300</v>
      </c>
      <c r="G1180" s="98" t="s">
        <v>2046</v>
      </c>
      <c r="H1180" s="96" t="s">
        <v>2047</v>
      </c>
      <c r="I1180" s="99">
        <v>188.96799999999999</v>
      </c>
      <c r="J1180" s="235" t="str">
        <f t="shared" si="18"/>
        <v>Short Haul</v>
      </c>
    </row>
    <row r="1181" spans="1:10" ht="15" thickBot="1" x14ac:dyDescent="0.4">
      <c r="A1181" s="96" t="s">
        <v>2043</v>
      </c>
      <c r="B1181" s="96" t="s">
        <v>1613</v>
      </c>
      <c r="C1181" s="106">
        <v>43767</v>
      </c>
      <c r="D1181" s="96" t="s">
        <v>2072</v>
      </c>
      <c r="E1181" s="96" t="s">
        <v>2050</v>
      </c>
      <c r="F1181" s="97">
        <v>310</v>
      </c>
      <c r="G1181" s="98" t="s">
        <v>2046</v>
      </c>
      <c r="H1181" s="96" t="s">
        <v>2047</v>
      </c>
      <c r="I1181" s="99">
        <v>195.92</v>
      </c>
      <c r="J1181" s="235" t="str">
        <f t="shared" si="18"/>
        <v>Medium Haul</v>
      </c>
    </row>
    <row r="1182" spans="1:10" ht="15" thickBot="1" x14ac:dyDescent="0.4">
      <c r="A1182" s="89"/>
      <c r="B1182" s="89"/>
      <c r="C1182" s="290"/>
      <c r="D1182" s="290"/>
      <c r="E1182" s="290"/>
      <c r="F1182" s="290"/>
      <c r="G1182" s="290"/>
      <c r="H1182" s="290"/>
      <c r="I1182" s="95">
        <v>2633.4470000000001</v>
      </c>
      <c r="J1182" s="235" t="str">
        <f t="shared" si="18"/>
        <v/>
      </c>
    </row>
    <row r="1183" spans="1:10" ht="15" thickBot="1" x14ac:dyDescent="0.4">
      <c r="A1183" s="96" t="s">
        <v>2043</v>
      </c>
      <c r="B1183" s="96" t="s">
        <v>1613</v>
      </c>
      <c r="C1183" s="106">
        <v>43777</v>
      </c>
      <c r="D1183" s="96" t="s">
        <v>2053</v>
      </c>
      <c r="E1183" s="96" t="s">
        <v>2194</v>
      </c>
      <c r="F1183" s="97">
        <v>1736</v>
      </c>
      <c r="G1183" s="98" t="s">
        <v>2046</v>
      </c>
      <c r="H1183" s="96" t="s">
        <v>2047</v>
      </c>
      <c r="I1183" s="99">
        <v>670.67100000000005</v>
      </c>
      <c r="J1183" s="235" t="str">
        <f t="shared" si="18"/>
        <v>Medium Haul</v>
      </c>
    </row>
    <row r="1184" spans="1:10" ht="15" thickBot="1" x14ac:dyDescent="0.4">
      <c r="A1184" s="96" t="s">
        <v>2043</v>
      </c>
      <c r="B1184" s="96" t="s">
        <v>1613</v>
      </c>
      <c r="C1184" s="106">
        <v>43777</v>
      </c>
      <c r="D1184" s="96" t="s">
        <v>2048</v>
      </c>
      <c r="E1184" s="96" t="s">
        <v>2053</v>
      </c>
      <c r="F1184" s="97">
        <v>527</v>
      </c>
      <c r="G1184" s="98" t="s">
        <v>2046</v>
      </c>
      <c r="H1184" s="96" t="s">
        <v>2047</v>
      </c>
      <c r="I1184" s="99">
        <v>332.43200000000002</v>
      </c>
      <c r="J1184" s="235" t="str">
        <f t="shared" si="18"/>
        <v>Medium Haul</v>
      </c>
    </row>
    <row r="1185" spans="1:10" ht="15" thickBot="1" x14ac:dyDescent="0.4">
      <c r="A1185" s="96" t="s">
        <v>2043</v>
      </c>
      <c r="B1185" s="96" t="s">
        <v>1613</v>
      </c>
      <c r="C1185" s="106">
        <v>43780</v>
      </c>
      <c r="D1185" s="96" t="s">
        <v>2194</v>
      </c>
      <c r="E1185" s="96" t="s">
        <v>2057</v>
      </c>
      <c r="F1185" s="97">
        <v>2324</v>
      </c>
      <c r="G1185" s="98" t="s">
        <v>2056</v>
      </c>
      <c r="H1185" s="96" t="s">
        <v>2047</v>
      </c>
      <c r="I1185" s="99">
        <v>897.45299999999997</v>
      </c>
      <c r="J1185" s="235" t="str">
        <f t="shared" si="18"/>
        <v>Long Haul</v>
      </c>
    </row>
    <row r="1186" spans="1:10" ht="15" thickBot="1" x14ac:dyDescent="0.4">
      <c r="A1186" s="96" t="s">
        <v>2043</v>
      </c>
      <c r="B1186" s="96" t="s">
        <v>1613</v>
      </c>
      <c r="C1186" s="106">
        <v>43781</v>
      </c>
      <c r="D1186" s="96" t="s">
        <v>2057</v>
      </c>
      <c r="E1186" s="96" t="s">
        <v>2048</v>
      </c>
      <c r="F1186" s="97">
        <v>133</v>
      </c>
      <c r="G1186" s="98" t="s">
        <v>2046</v>
      </c>
      <c r="H1186" s="96" t="s">
        <v>2047</v>
      </c>
      <c r="I1186" s="99">
        <v>84.055999999999997</v>
      </c>
      <c r="J1186" s="235" t="str">
        <f t="shared" si="18"/>
        <v>Short Haul</v>
      </c>
    </row>
    <row r="1187" spans="1:10" ht="15" thickBot="1" x14ac:dyDescent="0.4">
      <c r="A1187" s="96" t="s">
        <v>2043</v>
      </c>
      <c r="B1187" s="96" t="s">
        <v>1613</v>
      </c>
      <c r="C1187" s="106">
        <v>43799</v>
      </c>
      <c r="D1187" s="96" t="s">
        <v>2044</v>
      </c>
      <c r="E1187" s="96" t="s">
        <v>2045</v>
      </c>
      <c r="F1187" s="97">
        <v>280</v>
      </c>
      <c r="G1187" s="98" t="s">
        <v>2046</v>
      </c>
      <c r="H1187" s="96" t="s">
        <v>2047</v>
      </c>
      <c r="I1187" s="99">
        <v>176.328</v>
      </c>
      <c r="J1187" s="235" t="str">
        <f t="shared" si="18"/>
        <v>Short Haul</v>
      </c>
    </row>
    <row r="1188" spans="1:10" ht="15" thickBot="1" x14ac:dyDescent="0.4">
      <c r="A1188" s="96" t="s">
        <v>2043</v>
      </c>
      <c r="B1188" s="96" t="s">
        <v>1613</v>
      </c>
      <c r="C1188" s="106">
        <v>43799</v>
      </c>
      <c r="D1188" s="96" t="s">
        <v>2048</v>
      </c>
      <c r="E1188" s="96" t="s">
        <v>2044</v>
      </c>
      <c r="F1188" s="97">
        <v>153</v>
      </c>
      <c r="G1188" s="98" t="s">
        <v>2046</v>
      </c>
      <c r="H1188" s="96" t="s">
        <v>2047</v>
      </c>
      <c r="I1188" s="99">
        <v>96.063999999999993</v>
      </c>
      <c r="J1188" s="235" t="str">
        <f t="shared" si="18"/>
        <v>Short Haul</v>
      </c>
    </row>
    <row r="1189" spans="1:10" ht="15" thickBot="1" x14ac:dyDescent="0.4">
      <c r="A1189" s="96" t="s">
        <v>2043</v>
      </c>
      <c r="B1189" s="96" t="s">
        <v>1613</v>
      </c>
      <c r="C1189" s="106">
        <v>43804</v>
      </c>
      <c r="D1189" s="96" t="s">
        <v>2045</v>
      </c>
      <c r="E1189" s="96" t="s">
        <v>2044</v>
      </c>
      <c r="F1189" s="97">
        <v>280</v>
      </c>
      <c r="G1189" s="98" t="s">
        <v>2046</v>
      </c>
      <c r="H1189" s="96" t="s">
        <v>2047</v>
      </c>
      <c r="I1189" s="99">
        <v>176.328</v>
      </c>
      <c r="J1189" s="235" t="str">
        <f t="shared" si="18"/>
        <v>Short Haul</v>
      </c>
    </row>
    <row r="1190" spans="1:10" ht="15" thickBot="1" x14ac:dyDescent="0.4">
      <c r="A1190" s="96" t="s">
        <v>2043</v>
      </c>
      <c r="B1190" s="96" t="s">
        <v>1613</v>
      </c>
      <c r="C1190" s="106">
        <v>43804</v>
      </c>
      <c r="D1190" s="96" t="s">
        <v>2044</v>
      </c>
      <c r="E1190" s="96" t="s">
        <v>2048</v>
      </c>
      <c r="F1190" s="97">
        <v>153</v>
      </c>
      <c r="G1190" s="98" t="s">
        <v>2046</v>
      </c>
      <c r="H1190" s="96" t="s">
        <v>2047</v>
      </c>
      <c r="I1190" s="99">
        <v>96.063999999999993</v>
      </c>
      <c r="J1190" s="235" t="str">
        <f t="shared" si="18"/>
        <v>Short Haul</v>
      </c>
    </row>
    <row r="1191" spans="1:10" ht="15" thickBot="1" x14ac:dyDescent="0.4">
      <c r="A1191" s="89"/>
      <c r="B1191" s="89"/>
      <c r="C1191" s="290"/>
      <c r="D1191" s="290"/>
      <c r="E1191" s="290"/>
      <c r="F1191" s="290"/>
      <c r="G1191" s="290"/>
      <c r="H1191" s="290"/>
      <c r="I1191" s="95">
        <v>2529.3960000000002</v>
      </c>
      <c r="J1191" s="235" t="str">
        <f t="shared" si="18"/>
        <v/>
      </c>
    </row>
    <row r="1192" spans="1:10" ht="15" thickBot="1" x14ac:dyDescent="0.4">
      <c r="A1192" s="96" t="s">
        <v>2043</v>
      </c>
      <c r="B1192" s="96" t="s">
        <v>1536</v>
      </c>
      <c r="C1192" s="106">
        <v>43611</v>
      </c>
      <c r="D1192" s="96" t="s">
        <v>2053</v>
      </c>
      <c r="E1192" s="96" t="s">
        <v>2185</v>
      </c>
      <c r="F1192" s="97">
        <v>66</v>
      </c>
      <c r="G1192" s="98" t="s">
        <v>2046</v>
      </c>
      <c r="H1192" s="96" t="s">
        <v>2047</v>
      </c>
      <c r="I1192" s="99">
        <v>41.712000000000003</v>
      </c>
      <c r="J1192" s="235" t="str">
        <f t="shared" si="18"/>
        <v>Short Haul</v>
      </c>
    </row>
    <row r="1193" spans="1:10" ht="15" thickBot="1" x14ac:dyDescent="0.4">
      <c r="A1193" s="96" t="s">
        <v>2043</v>
      </c>
      <c r="B1193" s="96" t="s">
        <v>1536</v>
      </c>
      <c r="C1193" s="106">
        <v>43611</v>
      </c>
      <c r="D1193" s="96" t="s">
        <v>2048</v>
      </c>
      <c r="E1193" s="96" t="s">
        <v>2053</v>
      </c>
      <c r="F1193" s="97">
        <v>527</v>
      </c>
      <c r="G1193" s="98" t="s">
        <v>2046</v>
      </c>
      <c r="H1193" s="96" t="s">
        <v>2047</v>
      </c>
      <c r="I1193" s="99">
        <v>332.43200000000002</v>
      </c>
      <c r="J1193" s="235" t="str">
        <f t="shared" si="18"/>
        <v>Medium Haul</v>
      </c>
    </row>
    <row r="1194" spans="1:10" ht="15" thickBot="1" x14ac:dyDescent="0.4">
      <c r="A1194" s="96" t="s">
        <v>2043</v>
      </c>
      <c r="B1194" s="96" t="s">
        <v>1536</v>
      </c>
      <c r="C1194" s="106">
        <v>43617</v>
      </c>
      <c r="D1194" s="96" t="s">
        <v>2053</v>
      </c>
      <c r="E1194" s="96" t="s">
        <v>2048</v>
      </c>
      <c r="F1194" s="97">
        <v>527</v>
      </c>
      <c r="G1194" s="98" t="s">
        <v>2046</v>
      </c>
      <c r="H1194" s="96" t="s">
        <v>2047</v>
      </c>
      <c r="I1194" s="99">
        <v>332.43200000000002</v>
      </c>
      <c r="J1194" s="235" t="str">
        <f t="shared" si="18"/>
        <v>Medium Haul</v>
      </c>
    </row>
    <row r="1195" spans="1:10" ht="15" thickBot="1" x14ac:dyDescent="0.4">
      <c r="A1195" s="89"/>
      <c r="B1195" s="89"/>
      <c r="C1195" s="290"/>
      <c r="D1195" s="290"/>
      <c r="E1195" s="290"/>
      <c r="F1195" s="290"/>
      <c r="G1195" s="290"/>
      <c r="H1195" s="290"/>
      <c r="I1195" s="95">
        <v>706.57600000000002</v>
      </c>
      <c r="J1195" s="235" t="str">
        <f t="shared" si="18"/>
        <v/>
      </c>
    </row>
    <row r="1196" spans="1:10" ht="15" thickBot="1" x14ac:dyDescent="0.4">
      <c r="A1196" s="96" t="s">
        <v>2043</v>
      </c>
      <c r="B1196" s="96" t="s">
        <v>1325</v>
      </c>
      <c r="C1196" s="106">
        <v>43788</v>
      </c>
      <c r="D1196" s="96" t="s">
        <v>2066</v>
      </c>
      <c r="E1196" s="96" t="s">
        <v>2050</v>
      </c>
      <c r="F1196" s="97">
        <v>439</v>
      </c>
      <c r="G1196" s="98" t="s">
        <v>2046</v>
      </c>
      <c r="H1196" s="96" t="s">
        <v>2191</v>
      </c>
      <c r="I1196" s="99">
        <v>277.44799999999998</v>
      </c>
      <c r="J1196" s="235" t="str">
        <f t="shared" si="18"/>
        <v>Medium Haul</v>
      </c>
    </row>
    <row r="1197" spans="1:10" ht="15" thickBot="1" x14ac:dyDescent="0.4">
      <c r="A1197" s="96" t="s">
        <v>2043</v>
      </c>
      <c r="B1197" s="96" t="s">
        <v>1325</v>
      </c>
      <c r="C1197" s="106">
        <v>43787</v>
      </c>
      <c r="D1197" s="96" t="s">
        <v>2050</v>
      </c>
      <c r="E1197" s="96" t="s">
        <v>2066</v>
      </c>
      <c r="F1197" s="97">
        <v>439</v>
      </c>
      <c r="G1197" s="98" t="s">
        <v>2046</v>
      </c>
      <c r="H1197" s="96" t="s">
        <v>2051</v>
      </c>
      <c r="I1197" s="99">
        <v>277.44799999999998</v>
      </c>
      <c r="J1197" s="235" t="str">
        <f t="shared" si="18"/>
        <v>Medium Haul</v>
      </c>
    </row>
    <row r="1198" spans="1:10" ht="15" thickBot="1" x14ac:dyDescent="0.4">
      <c r="A1198" s="96" t="s">
        <v>2043</v>
      </c>
      <c r="B1198" s="96" t="s">
        <v>1325</v>
      </c>
      <c r="C1198" s="106">
        <v>43787</v>
      </c>
      <c r="D1198" s="96" t="s">
        <v>2048</v>
      </c>
      <c r="E1198" s="96" t="s">
        <v>2050</v>
      </c>
      <c r="F1198" s="97">
        <v>300</v>
      </c>
      <c r="G1198" s="98" t="s">
        <v>2046</v>
      </c>
      <c r="H1198" s="96" t="s">
        <v>2051</v>
      </c>
      <c r="I1198" s="99">
        <v>188.96799999999999</v>
      </c>
      <c r="J1198" s="235" t="str">
        <f t="shared" si="18"/>
        <v>Short Haul</v>
      </c>
    </row>
    <row r="1199" spans="1:10" ht="15" thickBot="1" x14ac:dyDescent="0.4">
      <c r="A1199" s="96" t="s">
        <v>2043</v>
      </c>
      <c r="B1199" s="96" t="s">
        <v>1325</v>
      </c>
      <c r="C1199" s="106">
        <v>43788</v>
      </c>
      <c r="D1199" s="96" t="s">
        <v>2050</v>
      </c>
      <c r="E1199" s="96" t="s">
        <v>2048</v>
      </c>
      <c r="F1199" s="97">
        <v>300</v>
      </c>
      <c r="G1199" s="98" t="s">
        <v>2046</v>
      </c>
      <c r="H1199" s="96" t="s">
        <v>2047</v>
      </c>
      <c r="I1199" s="99">
        <v>188.96799999999999</v>
      </c>
      <c r="J1199" s="235" t="str">
        <f t="shared" si="18"/>
        <v>Short Haul</v>
      </c>
    </row>
    <row r="1200" spans="1:10" ht="15" thickBot="1" x14ac:dyDescent="0.4">
      <c r="A1200" s="89"/>
      <c r="B1200" s="89"/>
      <c r="C1200" s="290"/>
      <c r="D1200" s="290"/>
      <c r="E1200" s="290"/>
      <c r="F1200" s="290"/>
      <c r="G1200" s="290"/>
      <c r="H1200" s="290"/>
      <c r="I1200" s="95">
        <v>932.83199999999999</v>
      </c>
      <c r="J1200" s="235" t="str">
        <f t="shared" si="18"/>
        <v/>
      </c>
    </row>
    <row r="1201" spans="1:10" ht="15" thickBot="1" x14ac:dyDescent="0.4">
      <c r="A1201" s="96" t="s">
        <v>2043</v>
      </c>
      <c r="B1201" s="96" t="s">
        <v>1325</v>
      </c>
      <c r="C1201" s="106">
        <v>43581</v>
      </c>
      <c r="D1201" s="96" t="s">
        <v>2050</v>
      </c>
      <c r="E1201" s="96" t="s">
        <v>2060</v>
      </c>
      <c r="F1201" s="97">
        <v>527</v>
      </c>
      <c r="G1201" s="98" t="s">
        <v>2046</v>
      </c>
      <c r="H1201" s="96" t="s">
        <v>2047</v>
      </c>
      <c r="I1201" s="99">
        <v>332.43200000000002</v>
      </c>
      <c r="J1201" s="235" t="str">
        <f t="shared" si="18"/>
        <v>Medium Haul</v>
      </c>
    </row>
    <row r="1202" spans="1:10" ht="15" thickBot="1" x14ac:dyDescent="0.4">
      <c r="A1202" s="96" t="s">
        <v>2043</v>
      </c>
      <c r="B1202" s="96" t="s">
        <v>1325</v>
      </c>
      <c r="C1202" s="106">
        <v>43579</v>
      </c>
      <c r="D1202" s="96" t="s">
        <v>2050</v>
      </c>
      <c r="E1202" s="96" t="s">
        <v>2048</v>
      </c>
      <c r="F1202" s="97">
        <v>300</v>
      </c>
      <c r="G1202" s="98" t="s">
        <v>2046</v>
      </c>
      <c r="H1202" s="96" t="s">
        <v>2051</v>
      </c>
      <c r="I1202" s="99">
        <v>188.96799999999999</v>
      </c>
      <c r="J1202" s="235" t="str">
        <f t="shared" si="18"/>
        <v>Short Haul</v>
      </c>
    </row>
    <row r="1203" spans="1:10" ht="15" thickBot="1" x14ac:dyDescent="0.4">
      <c r="A1203" s="96" t="s">
        <v>2043</v>
      </c>
      <c r="B1203" s="96" t="s">
        <v>1325</v>
      </c>
      <c r="C1203" s="106">
        <v>43579</v>
      </c>
      <c r="D1203" s="96" t="s">
        <v>2060</v>
      </c>
      <c r="E1203" s="96" t="s">
        <v>2050</v>
      </c>
      <c r="F1203" s="97">
        <v>527</v>
      </c>
      <c r="G1203" s="98" t="s">
        <v>2046</v>
      </c>
      <c r="H1203" s="96" t="s">
        <v>2051</v>
      </c>
      <c r="I1203" s="99">
        <v>332.43200000000002</v>
      </c>
      <c r="J1203" s="235" t="str">
        <f t="shared" si="18"/>
        <v>Medium Haul</v>
      </c>
    </row>
    <row r="1204" spans="1:10" ht="15" thickBot="1" x14ac:dyDescent="0.4">
      <c r="A1204" s="96" t="s">
        <v>2043</v>
      </c>
      <c r="B1204" s="96" t="s">
        <v>1325</v>
      </c>
      <c r="C1204" s="106">
        <v>43581</v>
      </c>
      <c r="D1204" s="96" t="s">
        <v>2048</v>
      </c>
      <c r="E1204" s="96" t="s">
        <v>2050</v>
      </c>
      <c r="F1204" s="97">
        <v>300</v>
      </c>
      <c r="G1204" s="98" t="s">
        <v>2046</v>
      </c>
      <c r="H1204" s="96" t="s">
        <v>2047</v>
      </c>
      <c r="I1204" s="99">
        <v>188.96799999999999</v>
      </c>
      <c r="J1204" s="235" t="str">
        <f t="shared" si="18"/>
        <v>Short Haul</v>
      </c>
    </row>
    <row r="1205" spans="1:10" ht="15" thickBot="1" x14ac:dyDescent="0.4">
      <c r="A1205" s="89"/>
      <c r="B1205" s="89"/>
      <c r="C1205" s="290"/>
      <c r="D1205" s="290"/>
      <c r="E1205" s="290"/>
      <c r="F1205" s="290"/>
      <c r="G1205" s="290"/>
      <c r="H1205" s="290"/>
      <c r="I1205" s="95">
        <v>1042.8</v>
      </c>
      <c r="J1205" s="235" t="str">
        <f t="shared" si="18"/>
        <v/>
      </c>
    </row>
    <row r="1206" spans="1:10" ht="15" thickBot="1" x14ac:dyDescent="0.4">
      <c r="A1206" s="96" t="s">
        <v>2043</v>
      </c>
      <c r="B1206" s="96" t="s">
        <v>1393</v>
      </c>
      <c r="C1206" s="106">
        <v>43740</v>
      </c>
      <c r="D1206" s="96" t="s">
        <v>2045</v>
      </c>
      <c r="E1206" s="96" t="s">
        <v>2044</v>
      </c>
      <c r="F1206" s="97">
        <v>280</v>
      </c>
      <c r="G1206" s="98" t="s">
        <v>2046</v>
      </c>
      <c r="H1206" s="96" t="s">
        <v>2047</v>
      </c>
      <c r="I1206" s="99">
        <v>176.328</v>
      </c>
      <c r="J1206" s="235" t="str">
        <f t="shared" si="18"/>
        <v>Short Haul</v>
      </c>
    </row>
    <row r="1207" spans="1:10" ht="15" thickBot="1" x14ac:dyDescent="0.4">
      <c r="A1207" s="96" t="s">
        <v>2043</v>
      </c>
      <c r="B1207" s="96" t="s">
        <v>1393</v>
      </c>
      <c r="C1207" s="106">
        <v>43741</v>
      </c>
      <c r="D1207" s="96" t="s">
        <v>2044</v>
      </c>
      <c r="E1207" s="96" t="s">
        <v>2048</v>
      </c>
      <c r="F1207" s="97">
        <v>153</v>
      </c>
      <c r="G1207" s="98" t="s">
        <v>2046</v>
      </c>
      <c r="H1207" s="96" t="s">
        <v>2047</v>
      </c>
      <c r="I1207" s="99">
        <v>96.063999999999993</v>
      </c>
      <c r="J1207" s="235" t="str">
        <f t="shared" si="18"/>
        <v>Short Haul</v>
      </c>
    </row>
    <row r="1208" spans="1:10" ht="15" thickBot="1" x14ac:dyDescent="0.4">
      <c r="A1208" s="96" t="s">
        <v>2043</v>
      </c>
      <c r="B1208" s="96" t="s">
        <v>1393</v>
      </c>
      <c r="C1208" s="106">
        <v>43743</v>
      </c>
      <c r="D1208" s="96" t="s">
        <v>2044</v>
      </c>
      <c r="E1208" s="96" t="s">
        <v>2045</v>
      </c>
      <c r="F1208" s="97">
        <v>280</v>
      </c>
      <c r="G1208" s="98" t="s">
        <v>2046</v>
      </c>
      <c r="H1208" s="96" t="s">
        <v>2047</v>
      </c>
      <c r="I1208" s="99">
        <v>176.328</v>
      </c>
      <c r="J1208" s="235" t="str">
        <f t="shared" si="18"/>
        <v>Short Haul</v>
      </c>
    </row>
    <row r="1209" spans="1:10" ht="15" thickBot="1" x14ac:dyDescent="0.4">
      <c r="A1209" s="96" t="s">
        <v>2043</v>
      </c>
      <c r="B1209" s="96" t="s">
        <v>1393</v>
      </c>
      <c r="C1209" s="106">
        <v>43740</v>
      </c>
      <c r="D1209" s="96" t="s">
        <v>2044</v>
      </c>
      <c r="E1209" s="96" t="s">
        <v>2048</v>
      </c>
      <c r="F1209" s="97">
        <v>153</v>
      </c>
      <c r="G1209" s="98" t="s">
        <v>2046</v>
      </c>
      <c r="H1209" s="96" t="s">
        <v>2047</v>
      </c>
      <c r="I1209" s="99">
        <v>96.063999999999993</v>
      </c>
      <c r="J1209" s="235" t="str">
        <f t="shared" si="18"/>
        <v>Short Haul</v>
      </c>
    </row>
    <row r="1210" spans="1:10" ht="15" thickBot="1" x14ac:dyDescent="0.4">
      <c r="A1210" s="96" t="s">
        <v>2043</v>
      </c>
      <c r="B1210" s="96" t="s">
        <v>1393</v>
      </c>
      <c r="C1210" s="106">
        <v>43743</v>
      </c>
      <c r="D1210" s="96" t="s">
        <v>2048</v>
      </c>
      <c r="E1210" s="96" t="s">
        <v>2044</v>
      </c>
      <c r="F1210" s="97">
        <v>153</v>
      </c>
      <c r="G1210" s="98" t="s">
        <v>2046</v>
      </c>
      <c r="H1210" s="96" t="s">
        <v>2047</v>
      </c>
      <c r="I1210" s="99">
        <v>96.063999999999993</v>
      </c>
      <c r="J1210" s="235" t="str">
        <f t="shared" si="18"/>
        <v>Short Haul</v>
      </c>
    </row>
    <row r="1211" spans="1:10" ht="15" thickBot="1" x14ac:dyDescent="0.4">
      <c r="A1211" s="89"/>
      <c r="B1211" s="89"/>
      <c r="C1211" s="290"/>
      <c r="D1211" s="290"/>
      <c r="E1211" s="290"/>
      <c r="F1211" s="290"/>
      <c r="G1211" s="290"/>
      <c r="H1211" s="290"/>
      <c r="I1211" s="95">
        <v>640.84799999999996</v>
      </c>
      <c r="J1211" s="235" t="str">
        <f t="shared" si="18"/>
        <v/>
      </c>
    </row>
    <row r="1212" spans="1:10" ht="15" thickBot="1" x14ac:dyDescent="0.4">
      <c r="A1212" s="96" t="s">
        <v>2043</v>
      </c>
      <c r="B1212" s="96" t="s">
        <v>1104</v>
      </c>
      <c r="C1212" s="106">
        <v>43499</v>
      </c>
      <c r="D1212" s="96" t="s">
        <v>2079</v>
      </c>
      <c r="E1212" s="96" t="s">
        <v>2167</v>
      </c>
      <c r="F1212" s="97">
        <v>946</v>
      </c>
      <c r="G1212" s="98" t="s">
        <v>2046</v>
      </c>
      <c r="H1212" s="96" t="s">
        <v>2047</v>
      </c>
      <c r="I1212" s="99">
        <v>365.71499999999997</v>
      </c>
      <c r="J1212" s="235" t="str">
        <f t="shared" si="18"/>
        <v>Medium Haul</v>
      </c>
    </row>
    <row r="1213" spans="1:10" ht="15" thickBot="1" x14ac:dyDescent="0.4">
      <c r="A1213" s="96" t="s">
        <v>2043</v>
      </c>
      <c r="B1213" s="96" t="s">
        <v>1104</v>
      </c>
      <c r="C1213" s="106">
        <v>43572</v>
      </c>
      <c r="D1213" s="96" t="s">
        <v>2050</v>
      </c>
      <c r="E1213" s="96" t="s">
        <v>2114</v>
      </c>
      <c r="F1213" s="97">
        <v>1076</v>
      </c>
      <c r="G1213" s="98" t="s">
        <v>2046</v>
      </c>
      <c r="H1213" s="96" t="s">
        <v>2051</v>
      </c>
      <c r="I1213" s="99">
        <v>415.63799999999998</v>
      </c>
      <c r="J1213" s="235" t="str">
        <f t="shared" si="18"/>
        <v>Medium Haul</v>
      </c>
    </row>
    <row r="1214" spans="1:10" ht="15" thickBot="1" x14ac:dyDescent="0.4">
      <c r="A1214" s="96" t="s">
        <v>2043</v>
      </c>
      <c r="B1214" s="96" t="s">
        <v>1104</v>
      </c>
      <c r="C1214" s="106">
        <v>43572</v>
      </c>
      <c r="D1214" s="96" t="s">
        <v>2048</v>
      </c>
      <c r="E1214" s="96" t="s">
        <v>2050</v>
      </c>
      <c r="F1214" s="97">
        <v>300</v>
      </c>
      <c r="G1214" s="98" t="s">
        <v>2046</v>
      </c>
      <c r="H1214" s="96" t="s">
        <v>2051</v>
      </c>
      <c r="I1214" s="99">
        <v>188.96799999999999</v>
      </c>
      <c r="J1214" s="235" t="str">
        <f t="shared" si="18"/>
        <v>Short Haul</v>
      </c>
    </row>
    <row r="1215" spans="1:10" ht="15" thickBot="1" x14ac:dyDescent="0.4">
      <c r="A1215" s="96" t="s">
        <v>2043</v>
      </c>
      <c r="B1215" s="96" t="s">
        <v>1104</v>
      </c>
      <c r="C1215" s="106">
        <v>43574</v>
      </c>
      <c r="D1215" s="96" t="s">
        <v>2050</v>
      </c>
      <c r="E1215" s="96" t="s">
        <v>2048</v>
      </c>
      <c r="F1215" s="97">
        <v>300</v>
      </c>
      <c r="G1215" s="98" t="s">
        <v>2046</v>
      </c>
      <c r="H1215" s="96" t="s">
        <v>2051</v>
      </c>
      <c r="I1215" s="99">
        <v>188.96799999999999</v>
      </c>
      <c r="J1215" s="235" t="str">
        <f t="shared" si="18"/>
        <v>Short Haul</v>
      </c>
    </row>
    <row r="1216" spans="1:10" ht="15" thickBot="1" x14ac:dyDescent="0.4">
      <c r="A1216" s="96" t="s">
        <v>2043</v>
      </c>
      <c r="B1216" s="96" t="s">
        <v>1104</v>
      </c>
      <c r="C1216" s="106">
        <v>43574</v>
      </c>
      <c r="D1216" s="96" t="s">
        <v>2114</v>
      </c>
      <c r="E1216" s="96" t="s">
        <v>2050</v>
      </c>
      <c r="F1216" s="97">
        <v>1076</v>
      </c>
      <c r="G1216" s="98" t="s">
        <v>2056</v>
      </c>
      <c r="H1216" s="96" t="s">
        <v>2051</v>
      </c>
      <c r="I1216" s="99">
        <v>415.63799999999998</v>
      </c>
      <c r="J1216" s="235" t="str">
        <f t="shared" si="18"/>
        <v>Medium Haul</v>
      </c>
    </row>
    <row r="1217" spans="1:10" ht="15" thickBot="1" x14ac:dyDescent="0.4">
      <c r="A1217" s="96" t="s">
        <v>2043</v>
      </c>
      <c r="B1217" s="96" t="s">
        <v>1104</v>
      </c>
      <c r="C1217" s="106">
        <v>43590</v>
      </c>
      <c r="D1217" s="96" t="s">
        <v>2053</v>
      </c>
      <c r="E1217" s="96" t="s">
        <v>2167</v>
      </c>
      <c r="F1217" s="97">
        <v>1826</v>
      </c>
      <c r="G1217" s="98" t="s">
        <v>2046</v>
      </c>
      <c r="H1217" s="96" t="s">
        <v>2047</v>
      </c>
      <c r="I1217" s="99">
        <v>705.50099999999998</v>
      </c>
      <c r="J1217" s="235" t="str">
        <f t="shared" si="18"/>
        <v>Medium Haul</v>
      </c>
    </row>
    <row r="1218" spans="1:10" ht="15" thickBot="1" x14ac:dyDescent="0.4">
      <c r="A1218" s="96" t="s">
        <v>2043</v>
      </c>
      <c r="B1218" s="96" t="s">
        <v>1104</v>
      </c>
      <c r="C1218" s="106">
        <v>43613</v>
      </c>
      <c r="D1218" s="96" t="s">
        <v>2057</v>
      </c>
      <c r="E1218" s="96" t="s">
        <v>2195</v>
      </c>
      <c r="F1218" s="97">
        <v>419</v>
      </c>
      <c r="G1218" s="98" t="s">
        <v>2046</v>
      </c>
      <c r="H1218" s="96" t="s">
        <v>2047</v>
      </c>
      <c r="I1218" s="99">
        <v>264.17599999999999</v>
      </c>
      <c r="J1218" s="235" t="str">
        <f t="shared" si="18"/>
        <v>Medium Haul</v>
      </c>
    </row>
    <row r="1219" spans="1:10" ht="15" thickBot="1" x14ac:dyDescent="0.4">
      <c r="A1219" s="96" t="s">
        <v>2043</v>
      </c>
      <c r="B1219" s="96" t="s">
        <v>1104</v>
      </c>
      <c r="C1219" s="106">
        <v>43807</v>
      </c>
      <c r="D1219" s="96" t="s">
        <v>2044</v>
      </c>
      <c r="E1219" s="96" t="s">
        <v>2054</v>
      </c>
      <c r="F1219" s="97">
        <v>2518</v>
      </c>
      <c r="G1219" s="98" t="s">
        <v>2046</v>
      </c>
      <c r="H1219" s="96" t="s">
        <v>2047</v>
      </c>
      <c r="I1219" s="99">
        <v>854.76</v>
      </c>
      <c r="J1219" s="235" t="str">
        <f t="shared" si="18"/>
        <v>Long Haul</v>
      </c>
    </row>
    <row r="1220" spans="1:10" ht="15" thickBot="1" x14ac:dyDescent="0.4">
      <c r="A1220" s="96" t="s">
        <v>2043</v>
      </c>
      <c r="B1220" s="96" t="s">
        <v>1104</v>
      </c>
      <c r="C1220" s="106">
        <v>43811</v>
      </c>
      <c r="D1220" s="96" t="s">
        <v>2053</v>
      </c>
      <c r="E1220" s="96" t="s">
        <v>2048</v>
      </c>
      <c r="F1220" s="97">
        <v>527</v>
      </c>
      <c r="G1220" s="98" t="s">
        <v>2046</v>
      </c>
      <c r="H1220" s="96" t="s">
        <v>2047</v>
      </c>
      <c r="I1220" s="99">
        <v>332.43200000000002</v>
      </c>
      <c r="J1220" s="235" t="str">
        <f t="shared" si="18"/>
        <v>Medium Haul</v>
      </c>
    </row>
    <row r="1221" spans="1:10" ht="15" thickBot="1" x14ac:dyDescent="0.4">
      <c r="A1221" s="96" t="s">
        <v>2043</v>
      </c>
      <c r="B1221" s="96" t="s">
        <v>1104</v>
      </c>
      <c r="C1221" s="106">
        <v>43499</v>
      </c>
      <c r="D1221" s="96" t="s">
        <v>2196</v>
      </c>
      <c r="E1221" s="96" t="s">
        <v>2079</v>
      </c>
      <c r="F1221" s="97">
        <v>1199</v>
      </c>
      <c r="G1221" s="98" t="s">
        <v>2046</v>
      </c>
      <c r="H1221" s="96" t="s">
        <v>2055</v>
      </c>
      <c r="I1221" s="99">
        <v>463.23899999999998</v>
      </c>
      <c r="J1221" s="235" t="str">
        <f t="shared" si="18"/>
        <v>Medium Haul</v>
      </c>
    </row>
    <row r="1222" spans="1:10" ht="15" thickBot="1" x14ac:dyDescent="0.4">
      <c r="A1222" s="96" t="s">
        <v>2043</v>
      </c>
      <c r="B1222" s="96" t="s">
        <v>1104</v>
      </c>
      <c r="C1222" s="106">
        <v>43505</v>
      </c>
      <c r="D1222" s="96" t="s">
        <v>2079</v>
      </c>
      <c r="E1222" s="96" t="s">
        <v>2196</v>
      </c>
      <c r="F1222" s="97">
        <v>1199</v>
      </c>
      <c r="G1222" s="98" t="s">
        <v>2056</v>
      </c>
      <c r="H1222" s="96" t="s">
        <v>2047</v>
      </c>
      <c r="I1222" s="99">
        <v>463.23899999999998</v>
      </c>
      <c r="J1222" s="235" t="str">
        <f t="shared" si="18"/>
        <v>Medium Haul</v>
      </c>
    </row>
    <row r="1223" spans="1:10" ht="15" thickBot="1" x14ac:dyDescent="0.4">
      <c r="A1223" s="96" t="s">
        <v>2043</v>
      </c>
      <c r="B1223" s="96" t="s">
        <v>1104</v>
      </c>
      <c r="C1223" s="106">
        <v>43505</v>
      </c>
      <c r="D1223" s="96" t="s">
        <v>2167</v>
      </c>
      <c r="E1223" s="96" t="s">
        <v>2079</v>
      </c>
      <c r="F1223" s="97">
        <v>946</v>
      </c>
      <c r="G1223" s="98" t="s">
        <v>2046</v>
      </c>
      <c r="H1223" s="96" t="s">
        <v>2047</v>
      </c>
      <c r="I1223" s="99">
        <v>365.71499999999997</v>
      </c>
      <c r="J1223" s="235" t="str">
        <f t="shared" si="18"/>
        <v>Medium Haul</v>
      </c>
    </row>
    <row r="1224" spans="1:10" ht="15" thickBot="1" x14ac:dyDescent="0.4">
      <c r="A1224" s="96" t="s">
        <v>2043</v>
      </c>
      <c r="B1224" s="96" t="s">
        <v>1104</v>
      </c>
      <c r="C1224" s="106">
        <v>43590</v>
      </c>
      <c r="D1224" s="96" t="s">
        <v>2048</v>
      </c>
      <c r="E1224" s="96" t="s">
        <v>2053</v>
      </c>
      <c r="F1224" s="97">
        <v>527</v>
      </c>
      <c r="G1224" s="98" t="s">
        <v>2046</v>
      </c>
      <c r="H1224" s="96" t="s">
        <v>2047</v>
      </c>
      <c r="I1224" s="99">
        <v>332.43200000000002</v>
      </c>
      <c r="J1224" s="235" t="str">
        <f t="shared" ref="J1224:J1287" si="19">IF(ISBLANK(F1224),"",IF(F1224&gt;$O$9,$N$9,IF(F1224&gt;$O$8, $N$8,$N$7)))</f>
        <v>Medium Haul</v>
      </c>
    </row>
    <row r="1225" spans="1:10" ht="15" thickBot="1" x14ac:dyDescent="0.4">
      <c r="A1225" s="96" t="s">
        <v>2043</v>
      </c>
      <c r="B1225" s="96" t="s">
        <v>1104</v>
      </c>
      <c r="C1225" s="106">
        <v>43596</v>
      </c>
      <c r="D1225" s="96" t="s">
        <v>2053</v>
      </c>
      <c r="E1225" s="96" t="s">
        <v>2048</v>
      </c>
      <c r="F1225" s="97">
        <v>527</v>
      </c>
      <c r="G1225" s="98" t="s">
        <v>2046</v>
      </c>
      <c r="H1225" s="96" t="s">
        <v>2047</v>
      </c>
      <c r="I1225" s="99">
        <v>332.43200000000002</v>
      </c>
      <c r="J1225" s="235" t="str">
        <f t="shared" si="19"/>
        <v>Medium Haul</v>
      </c>
    </row>
    <row r="1226" spans="1:10" ht="15" thickBot="1" x14ac:dyDescent="0.4">
      <c r="A1226" s="96" t="s">
        <v>2043</v>
      </c>
      <c r="B1226" s="96" t="s">
        <v>1104</v>
      </c>
      <c r="C1226" s="106">
        <v>43596</v>
      </c>
      <c r="D1226" s="96" t="s">
        <v>2167</v>
      </c>
      <c r="E1226" s="96" t="s">
        <v>2053</v>
      </c>
      <c r="F1226" s="97">
        <v>1826</v>
      </c>
      <c r="G1226" s="98" t="s">
        <v>2056</v>
      </c>
      <c r="H1226" s="96" t="s">
        <v>2047</v>
      </c>
      <c r="I1226" s="99">
        <v>705.50099999999998</v>
      </c>
      <c r="J1226" s="235" t="str">
        <f t="shared" si="19"/>
        <v>Medium Haul</v>
      </c>
    </row>
    <row r="1227" spans="1:10" ht="15" thickBot="1" x14ac:dyDescent="0.4">
      <c r="A1227" s="96" t="s">
        <v>2043</v>
      </c>
      <c r="B1227" s="96" t="s">
        <v>1104</v>
      </c>
      <c r="C1227" s="106">
        <v>43613</v>
      </c>
      <c r="D1227" s="96" t="s">
        <v>2048</v>
      </c>
      <c r="E1227" s="96" t="s">
        <v>2057</v>
      </c>
      <c r="F1227" s="97">
        <v>133</v>
      </c>
      <c r="G1227" s="98" t="s">
        <v>2046</v>
      </c>
      <c r="H1227" s="96" t="s">
        <v>2047</v>
      </c>
      <c r="I1227" s="99">
        <v>84.055999999999997</v>
      </c>
      <c r="J1227" s="235" t="str">
        <f t="shared" si="19"/>
        <v>Short Haul</v>
      </c>
    </row>
    <row r="1228" spans="1:10" ht="15" thickBot="1" x14ac:dyDescent="0.4">
      <c r="A1228" s="96" t="s">
        <v>2043</v>
      </c>
      <c r="B1228" s="96" t="s">
        <v>1104</v>
      </c>
      <c r="C1228" s="106">
        <v>43616</v>
      </c>
      <c r="D1228" s="96" t="s">
        <v>2195</v>
      </c>
      <c r="E1228" s="96" t="s">
        <v>2057</v>
      </c>
      <c r="F1228" s="97">
        <v>419</v>
      </c>
      <c r="G1228" s="98" t="s">
        <v>2046</v>
      </c>
      <c r="H1228" s="96" t="s">
        <v>2047</v>
      </c>
      <c r="I1228" s="99">
        <v>264.17599999999999</v>
      </c>
      <c r="J1228" s="235" t="str">
        <f t="shared" si="19"/>
        <v>Medium Haul</v>
      </c>
    </row>
    <row r="1229" spans="1:10" ht="15" thickBot="1" x14ac:dyDescent="0.4">
      <c r="A1229" s="96" t="s">
        <v>2043</v>
      </c>
      <c r="B1229" s="96" t="s">
        <v>1104</v>
      </c>
      <c r="C1229" s="106">
        <v>43616</v>
      </c>
      <c r="D1229" s="96" t="s">
        <v>2057</v>
      </c>
      <c r="E1229" s="96" t="s">
        <v>2048</v>
      </c>
      <c r="F1229" s="97">
        <v>133</v>
      </c>
      <c r="G1229" s="98" t="s">
        <v>2046</v>
      </c>
      <c r="H1229" s="96" t="s">
        <v>2047</v>
      </c>
      <c r="I1229" s="99">
        <v>84.055999999999997</v>
      </c>
      <c r="J1229" s="235" t="str">
        <f t="shared" si="19"/>
        <v>Short Haul</v>
      </c>
    </row>
    <row r="1230" spans="1:10" ht="15" thickBot="1" x14ac:dyDescent="0.4">
      <c r="A1230" s="96" t="s">
        <v>2043</v>
      </c>
      <c r="B1230" s="96" t="s">
        <v>1104</v>
      </c>
      <c r="C1230" s="106">
        <v>43807</v>
      </c>
      <c r="D1230" s="96" t="s">
        <v>2048</v>
      </c>
      <c r="E1230" s="96" t="s">
        <v>2044</v>
      </c>
      <c r="F1230" s="97">
        <v>153</v>
      </c>
      <c r="G1230" s="98" t="s">
        <v>2046</v>
      </c>
      <c r="H1230" s="96" t="s">
        <v>2047</v>
      </c>
      <c r="I1230" s="99">
        <v>96.063999999999993</v>
      </c>
      <c r="J1230" s="235" t="str">
        <f t="shared" si="19"/>
        <v>Short Haul</v>
      </c>
    </row>
    <row r="1231" spans="1:10" ht="15" thickBot="1" x14ac:dyDescent="0.4">
      <c r="A1231" s="96" t="s">
        <v>2043</v>
      </c>
      <c r="B1231" s="96" t="s">
        <v>1104</v>
      </c>
      <c r="C1231" s="106">
        <v>43809</v>
      </c>
      <c r="D1231" s="96" t="s">
        <v>2054</v>
      </c>
      <c r="E1231" s="96" t="s">
        <v>2053</v>
      </c>
      <c r="F1231" s="97">
        <v>1844</v>
      </c>
      <c r="G1231" s="98" t="s">
        <v>2056</v>
      </c>
      <c r="H1231" s="96" t="s">
        <v>2047</v>
      </c>
      <c r="I1231" s="99">
        <v>712.46699999999998</v>
      </c>
      <c r="J1231" s="235" t="str">
        <f t="shared" si="19"/>
        <v>Medium Haul</v>
      </c>
    </row>
    <row r="1232" spans="1:10" ht="15" thickBot="1" x14ac:dyDescent="0.4">
      <c r="A1232" s="89"/>
      <c r="B1232" s="89"/>
      <c r="C1232" s="290"/>
      <c r="D1232" s="290"/>
      <c r="E1232" s="290"/>
      <c r="F1232" s="290"/>
      <c r="G1232" s="290"/>
      <c r="H1232" s="290"/>
      <c r="I1232" s="95">
        <v>7635.1729999999998</v>
      </c>
      <c r="J1232" s="235" t="str">
        <f t="shared" si="19"/>
        <v/>
      </c>
    </row>
    <row r="1233" spans="1:10" ht="15" thickBot="1" x14ac:dyDescent="0.4">
      <c r="A1233" s="96" t="s">
        <v>2043</v>
      </c>
      <c r="B1233" s="96" t="s">
        <v>1325</v>
      </c>
      <c r="C1233" s="106">
        <v>43814</v>
      </c>
      <c r="D1233" s="96" t="s">
        <v>2048</v>
      </c>
      <c r="E1233" s="96" t="s">
        <v>2044</v>
      </c>
      <c r="F1233" s="97">
        <v>153</v>
      </c>
      <c r="G1233" s="98" t="s">
        <v>2046</v>
      </c>
      <c r="H1233" s="96" t="s">
        <v>2047</v>
      </c>
      <c r="I1233" s="99">
        <v>96.063999999999993</v>
      </c>
      <c r="J1233" s="235" t="str">
        <f t="shared" si="19"/>
        <v>Short Haul</v>
      </c>
    </row>
    <row r="1234" spans="1:10" ht="15" thickBot="1" x14ac:dyDescent="0.4">
      <c r="A1234" s="96" t="s">
        <v>2043</v>
      </c>
      <c r="B1234" s="96" t="s">
        <v>1325</v>
      </c>
      <c r="C1234" s="106">
        <v>43813</v>
      </c>
      <c r="D1234" s="96" t="s">
        <v>2048</v>
      </c>
      <c r="E1234" s="96" t="s">
        <v>2044</v>
      </c>
      <c r="F1234" s="97">
        <v>153</v>
      </c>
      <c r="G1234" s="98" t="s">
        <v>2046</v>
      </c>
      <c r="H1234" s="96" t="s">
        <v>2047</v>
      </c>
      <c r="I1234" s="99">
        <v>96.063999999999993</v>
      </c>
      <c r="J1234" s="235" t="str">
        <f t="shared" si="19"/>
        <v>Short Haul</v>
      </c>
    </row>
    <row r="1235" spans="1:10" ht="15" thickBot="1" x14ac:dyDescent="0.4">
      <c r="A1235" s="96" t="s">
        <v>2043</v>
      </c>
      <c r="B1235" s="96" t="s">
        <v>1325</v>
      </c>
      <c r="C1235" s="106">
        <v>43814</v>
      </c>
      <c r="D1235" s="96" t="s">
        <v>2044</v>
      </c>
      <c r="E1235" s="96" t="s">
        <v>2197</v>
      </c>
      <c r="F1235" s="97">
        <v>630</v>
      </c>
      <c r="G1235" s="98" t="s">
        <v>2046</v>
      </c>
      <c r="H1235" s="96" t="s">
        <v>2047</v>
      </c>
      <c r="I1235" s="99">
        <v>243.423</v>
      </c>
      <c r="J1235" s="235" t="str">
        <f t="shared" si="19"/>
        <v>Medium Haul</v>
      </c>
    </row>
    <row r="1236" spans="1:10" ht="15" thickBot="1" x14ac:dyDescent="0.4">
      <c r="A1236" s="89"/>
      <c r="B1236" s="89"/>
      <c r="C1236" s="290"/>
      <c r="D1236" s="290"/>
      <c r="E1236" s="290"/>
      <c r="F1236" s="290"/>
      <c r="G1236" s="290"/>
      <c r="H1236" s="290"/>
      <c r="I1236" s="95">
        <v>435.55099999999999</v>
      </c>
      <c r="J1236" s="235" t="str">
        <f t="shared" si="19"/>
        <v/>
      </c>
    </row>
    <row r="1237" spans="1:10" ht="15" thickBot="1" x14ac:dyDescent="0.4">
      <c r="A1237" s="96" t="s">
        <v>2043</v>
      </c>
      <c r="B1237" s="96" t="s">
        <v>1393</v>
      </c>
      <c r="C1237" s="106">
        <v>43764</v>
      </c>
      <c r="D1237" s="96" t="s">
        <v>2186</v>
      </c>
      <c r="E1237" s="96" t="s">
        <v>2049</v>
      </c>
      <c r="F1237" s="97">
        <v>3973</v>
      </c>
      <c r="G1237" s="98" t="s">
        <v>2046</v>
      </c>
      <c r="H1237" s="96" t="s">
        <v>2047</v>
      </c>
      <c r="I1237" s="99">
        <v>1348.44</v>
      </c>
      <c r="J1237" s="235" t="str">
        <f t="shared" si="19"/>
        <v>Long Haul</v>
      </c>
    </row>
    <row r="1238" spans="1:10" ht="15" thickBot="1" x14ac:dyDescent="0.4">
      <c r="A1238" s="96" t="s">
        <v>2043</v>
      </c>
      <c r="B1238" s="96" t="s">
        <v>1393</v>
      </c>
      <c r="C1238" s="106">
        <v>43764</v>
      </c>
      <c r="D1238" s="96" t="s">
        <v>2049</v>
      </c>
      <c r="E1238" s="96" t="s">
        <v>2057</v>
      </c>
      <c r="F1238" s="97">
        <v>212</v>
      </c>
      <c r="G1238" s="98" t="s">
        <v>2046</v>
      </c>
      <c r="H1238" s="96" t="s">
        <v>2047</v>
      </c>
      <c r="I1238" s="99">
        <v>133.98400000000001</v>
      </c>
      <c r="J1238" s="235" t="str">
        <f t="shared" si="19"/>
        <v>Short Haul</v>
      </c>
    </row>
    <row r="1239" spans="1:10" ht="15" thickBot="1" x14ac:dyDescent="0.4">
      <c r="A1239" s="96" t="s">
        <v>2043</v>
      </c>
      <c r="B1239" s="96" t="s">
        <v>1393</v>
      </c>
      <c r="C1239" s="106">
        <v>43768</v>
      </c>
      <c r="D1239" s="96" t="s">
        <v>2048</v>
      </c>
      <c r="E1239" s="96" t="s">
        <v>2057</v>
      </c>
      <c r="F1239" s="97">
        <v>133</v>
      </c>
      <c r="G1239" s="98" t="s">
        <v>2046</v>
      </c>
      <c r="H1239" s="96" t="s">
        <v>2047</v>
      </c>
      <c r="I1239" s="99">
        <v>84.055999999999997</v>
      </c>
      <c r="J1239" s="235" t="str">
        <f t="shared" si="19"/>
        <v>Short Haul</v>
      </c>
    </row>
    <row r="1240" spans="1:10" ht="15" thickBot="1" x14ac:dyDescent="0.4">
      <c r="A1240" s="96" t="s">
        <v>2043</v>
      </c>
      <c r="B1240" s="96" t="s">
        <v>1393</v>
      </c>
      <c r="C1240" s="106">
        <v>43764</v>
      </c>
      <c r="D1240" s="96" t="s">
        <v>2057</v>
      </c>
      <c r="E1240" s="96" t="s">
        <v>2048</v>
      </c>
      <c r="F1240" s="97">
        <v>133</v>
      </c>
      <c r="G1240" s="98" t="s">
        <v>2046</v>
      </c>
      <c r="H1240" s="96" t="s">
        <v>2047</v>
      </c>
      <c r="I1240" s="99">
        <v>84.055999999999997</v>
      </c>
      <c r="J1240" s="235" t="str">
        <f t="shared" si="19"/>
        <v>Short Haul</v>
      </c>
    </row>
    <row r="1241" spans="1:10" ht="15" thickBot="1" x14ac:dyDescent="0.4">
      <c r="A1241" s="96" t="s">
        <v>2043</v>
      </c>
      <c r="B1241" s="96" t="s">
        <v>1393</v>
      </c>
      <c r="C1241" s="106">
        <v>43768</v>
      </c>
      <c r="D1241" s="96" t="s">
        <v>2049</v>
      </c>
      <c r="E1241" s="96" t="s">
        <v>2186</v>
      </c>
      <c r="F1241" s="97">
        <v>3973</v>
      </c>
      <c r="G1241" s="98" t="s">
        <v>2056</v>
      </c>
      <c r="H1241" s="96" t="s">
        <v>2047</v>
      </c>
      <c r="I1241" s="99">
        <v>1348.44</v>
      </c>
      <c r="J1241" s="235" t="str">
        <f t="shared" si="19"/>
        <v>Long Haul</v>
      </c>
    </row>
    <row r="1242" spans="1:10" ht="15" thickBot="1" x14ac:dyDescent="0.4">
      <c r="A1242" s="96" t="s">
        <v>2043</v>
      </c>
      <c r="B1242" s="96" t="s">
        <v>1393</v>
      </c>
      <c r="C1242" s="106">
        <v>43768</v>
      </c>
      <c r="D1242" s="96" t="s">
        <v>2057</v>
      </c>
      <c r="E1242" s="96" t="s">
        <v>2049</v>
      </c>
      <c r="F1242" s="97">
        <v>212</v>
      </c>
      <c r="G1242" s="98" t="s">
        <v>2046</v>
      </c>
      <c r="H1242" s="96" t="s">
        <v>2047</v>
      </c>
      <c r="I1242" s="99">
        <v>133.98400000000001</v>
      </c>
      <c r="J1242" s="235" t="str">
        <f t="shared" si="19"/>
        <v>Short Haul</v>
      </c>
    </row>
    <row r="1243" spans="1:10" ht="15" thickBot="1" x14ac:dyDescent="0.4">
      <c r="A1243" s="89"/>
      <c r="B1243" s="89"/>
      <c r="C1243" s="290"/>
      <c r="D1243" s="290"/>
      <c r="E1243" s="290"/>
      <c r="F1243" s="290"/>
      <c r="G1243" s="290"/>
      <c r="H1243" s="290"/>
      <c r="I1243" s="95">
        <v>3132.96</v>
      </c>
      <c r="J1243" s="235" t="str">
        <f t="shared" si="19"/>
        <v/>
      </c>
    </row>
    <row r="1244" spans="1:10" ht="15" thickBot="1" x14ac:dyDescent="0.4">
      <c r="A1244" s="96" t="s">
        <v>2043</v>
      </c>
      <c r="B1244" s="96" t="s">
        <v>1512</v>
      </c>
      <c r="C1244" s="106">
        <v>43751</v>
      </c>
      <c r="D1244" s="96" t="s">
        <v>2060</v>
      </c>
      <c r="E1244" s="96" t="s">
        <v>2050</v>
      </c>
      <c r="F1244" s="97">
        <v>527</v>
      </c>
      <c r="G1244" s="98" t="s">
        <v>2046</v>
      </c>
      <c r="H1244" s="96" t="s">
        <v>2047</v>
      </c>
      <c r="I1244" s="99">
        <v>332.43200000000002</v>
      </c>
      <c r="J1244" s="235" t="str">
        <f t="shared" si="19"/>
        <v>Medium Haul</v>
      </c>
    </row>
    <row r="1245" spans="1:10" ht="15" thickBot="1" x14ac:dyDescent="0.4">
      <c r="A1245" s="96" t="s">
        <v>2043</v>
      </c>
      <c r="B1245" s="96" t="s">
        <v>1512</v>
      </c>
      <c r="C1245" s="106">
        <v>43753</v>
      </c>
      <c r="D1245" s="96" t="s">
        <v>2050</v>
      </c>
      <c r="E1245" s="96" t="s">
        <v>2060</v>
      </c>
      <c r="F1245" s="97">
        <v>527</v>
      </c>
      <c r="G1245" s="98" t="s">
        <v>2046</v>
      </c>
      <c r="H1245" s="96" t="s">
        <v>2051</v>
      </c>
      <c r="I1245" s="99">
        <v>332.43200000000002</v>
      </c>
      <c r="J1245" s="235" t="str">
        <f t="shared" si="19"/>
        <v>Medium Haul</v>
      </c>
    </row>
    <row r="1246" spans="1:10" ht="15" thickBot="1" x14ac:dyDescent="0.4">
      <c r="A1246" s="96" t="s">
        <v>2043</v>
      </c>
      <c r="B1246" s="96" t="s">
        <v>1512</v>
      </c>
      <c r="C1246" s="106">
        <v>43753</v>
      </c>
      <c r="D1246" s="96" t="s">
        <v>2048</v>
      </c>
      <c r="E1246" s="96" t="s">
        <v>2050</v>
      </c>
      <c r="F1246" s="97">
        <v>300</v>
      </c>
      <c r="G1246" s="98" t="s">
        <v>2046</v>
      </c>
      <c r="H1246" s="96" t="s">
        <v>2051</v>
      </c>
      <c r="I1246" s="99">
        <v>188.96799999999999</v>
      </c>
      <c r="J1246" s="235" t="str">
        <f t="shared" si="19"/>
        <v>Short Haul</v>
      </c>
    </row>
    <row r="1247" spans="1:10" ht="15" thickBot="1" x14ac:dyDescent="0.4">
      <c r="A1247" s="96" t="s">
        <v>2043</v>
      </c>
      <c r="B1247" s="96" t="s">
        <v>1512</v>
      </c>
      <c r="C1247" s="106">
        <v>43751</v>
      </c>
      <c r="D1247" s="96" t="s">
        <v>2050</v>
      </c>
      <c r="E1247" s="96" t="s">
        <v>2048</v>
      </c>
      <c r="F1247" s="97">
        <v>300</v>
      </c>
      <c r="G1247" s="98" t="s">
        <v>2046</v>
      </c>
      <c r="H1247" s="96" t="s">
        <v>2047</v>
      </c>
      <c r="I1247" s="99">
        <v>188.96799999999999</v>
      </c>
      <c r="J1247" s="235" t="str">
        <f t="shared" si="19"/>
        <v>Short Haul</v>
      </c>
    </row>
    <row r="1248" spans="1:10" ht="15" thickBot="1" x14ac:dyDescent="0.4">
      <c r="A1248" s="89"/>
      <c r="B1248" s="89"/>
      <c r="C1248" s="290"/>
      <c r="D1248" s="290"/>
      <c r="E1248" s="290"/>
      <c r="F1248" s="290"/>
      <c r="G1248" s="290"/>
      <c r="H1248" s="290"/>
      <c r="I1248" s="95">
        <v>1042.8</v>
      </c>
      <c r="J1248" s="235" t="str">
        <f t="shared" si="19"/>
        <v/>
      </c>
    </row>
    <row r="1249" spans="1:10" ht="15" thickBot="1" x14ac:dyDescent="0.4">
      <c r="A1249" s="96" t="s">
        <v>2043</v>
      </c>
      <c r="B1249" s="96" t="s">
        <v>1527</v>
      </c>
      <c r="C1249" s="106">
        <v>43469</v>
      </c>
      <c r="D1249" s="96" t="s">
        <v>2050</v>
      </c>
      <c r="E1249" s="96" t="s">
        <v>2116</v>
      </c>
      <c r="F1249" s="97">
        <v>1923</v>
      </c>
      <c r="G1249" s="98" t="s">
        <v>2046</v>
      </c>
      <c r="H1249" s="96" t="s">
        <v>2051</v>
      </c>
      <c r="I1249" s="99">
        <v>743.04</v>
      </c>
      <c r="J1249" s="235" t="str">
        <f t="shared" si="19"/>
        <v>Medium Haul</v>
      </c>
    </row>
    <row r="1250" spans="1:10" ht="15" thickBot="1" x14ac:dyDescent="0.4">
      <c r="A1250" s="96" t="s">
        <v>2043</v>
      </c>
      <c r="B1250" s="96" t="s">
        <v>1527</v>
      </c>
      <c r="C1250" s="106">
        <v>43477</v>
      </c>
      <c r="D1250" s="96" t="s">
        <v>2050</v>
      </c>
      <c r="E1250" s="96" t="s">
        <v>2048</v>
      </c>
      <c r="F1250" s="97">
        <v>300</v>
      </c>
      <c r="G1250" s="98" t="s">
        <v>2046</v>
      </c>
      <c r="H1250" s="96" t="s">
        <v>2051</v>
      </c>
      <c r="I1250" s="99">
        <v>188.96799999999999</v>
      </c>
      <c r="J1250" s="235" t="str">
        <f t="shared" si="19"/>
        <v>Short Haul</v>
      </c>
    </row>
    <row r="1251" spans="1:10" ht="15" thickBot="1" x14ac:dyDescent="0.4">
      <c r="A1251" s="96" t="s">
        <v>2043</v>
      </c>
      <c r="B1251" s="96" t="s">
        <v>1527</v>
      </c>
      <c r="C1251" s="106">
        <v>43469</v>
      </c>
      <c r="D1251" s="96" t="s">
        <v>2048</v>
      </c>
      <c r="E1251" s="96" t="s">
        <v>2050</v>
      </c>
      <c r="F1251" s="97">
        <v>300</v>
      </c>
      <c r="G1251" s="98" t="s">
        <v>2046</v>
      </c>
      <c r="H1251" s="96" t="s">
        <v>2047</v>
      </c>
      <c r="I1251" s="99">
        <v>188.96799999999999</v>
      </c>
      <c r="J1251" s="235" t="str">
        <f t="shared" si="19"/>
        <v>Short Haul</v>
      </c>
    </row>
    <row r="1252" spans="1:10" ht="15" thickBot="1" x14ac:dyDescent="0.4">
      <c r="A1252" s="96" t="s">
        <v>2043</v>
      </c>
      <c r="B1252" s="96" t="s">
        <v>1527</v>
      </c>
      <c r="C1252" s="106">
        <v>43477</v>
      </c>
      <c r="D1252" s="96" t="s">
        <v>2116</v>
      </c>
      <c r="E1252" s="96" t="s">
        <v>2050</v>
      </c>
      <c r="F1252" s="97">
        <v>1923</v>
      </c>
      <c r="G1252" s="98" t="s">
        <v>2056</v>
      </c>
      <c r="H1252" s="96" t="s">
        <v>2051</v>
      </c>
      <c r="I1252" s="99">
        <v>743.04</v>
      </c>
      <c r="J1252" s="235" t="str">
        <f t="shared" si="19"/>
        <v>Medium Haul</v>
      </c>
    </row>
    <row r="1253" spans="1:10" ht="15" thickBot="1" x14ac:dyDescent="0.4">
      <c r="A1253" s="89"/>
      <c r="B1253" s="89"/>
      <c r="C1253" s="290"/>
      <c r="D1253" s="290"/>
      <c r="E1253" s="290"/>
      <c r="F1253" s="290"/>
      <c r="G1253" s="290"/>
      <c r="H1253" s="290"/>
      <c r="I1253" s="95">
        <v>1864.0160000000001</v>
      </c>
      <c r="J1253" s="235" t="str">
        <f t="shared" si="19"/>
        <v/>
      </c>
    </row>
    <row r="1254" spans="1:10" ht="15" thickBot="1" x14ac:dyDescent="0.4">
      <c r="A1254" s="96" t="s">
        <v>2043</v>
      </c>
      <c r="B1254" s="96" t="s">
        <v>1512</v>
      </c>
      <c r="C1254" s="106">
        <v>43510</v>
      </c>
      <c r="D1254" s="96" t="s">
        <v>2048</v>
      </c>
      <c r="E1254" s="96" t="s">
        <v>2057</v>
      </c>
      <c r="F1254" s="97">
        <v>133</v>
      </c>
      <c r="G1254" s="98" t="s">
        <v>2046</v>
      </c>
      <c r="H1254" s="96" t="s">
        <v>2047</v>
      </c>
      <c r="I1254" s="99">
        <v>84.055999999999997</v>
      </c>
      <c r="J1254" s="235" t="str">
        <f t="shared" si="19"/>
        <v>Short Haul</v>
      </c>
    </row>
    <row r="1255" spans="1:10" ht="15" thickBot="1" x14ac:dyDescent="0.4">
      <c r="A1255" s="96" t="s">
        <v>2043</v>
      </c>
      <c r="B1255" s="96" t="s">
        <v>1512</v>
      </c>
      <c r="C1255" s="106">
        <v>43513</v>
      </c>
      <c r="D1255" s="96" t="s">
        <v>2057</v>
      </c>
      <c r="E1255" s="96" t="s">
        <v>2048</v>
      </c>
      <c r="F1255" s="97">
        <v>133</v>
      </c>
      <c r="G1255" s="98" t="s">
        <v>2046</v>
      </c>
      <c r="H1255" s="96" t="s">
        <v>2047</v>
      </c>
      <c r="I1255" s="99">
        <v>84.055999999999997</v>
      </c>
      <c r="J1255" s="235" t="str">
        <f t="shared" si="19"/>
        <v>Short Haul</v>
      </c>
    </row>
    <row r="1256" spans="1:10" ht="15" thickBot="1" x14ac:dyDescent="0.4">
      <c r="A1256" s="89"/>
      <c r="B1256" s="89"/>
      <c r="C1256" s="290"/>
      <c r="D1256" s="290"/>
      <c r="E1256" s="290"/>
      <c r="F1256" s="290"/>
      <c r="G1256" s="290"/>
      <c r="H1256" s="290"/>
      <c r="I1256" s="95">
        <v>168.11199999999999</v>
      </c>
      <c r="J1256" s="235" t="str">
        <f t="shared" si="19"/>
        <v/>
      </c>
    </row>
    <row r="1257" spans="1:10" ht="15" thickBot="1" x14ac:dyDescent="0.4">
      <c r="A1257" s="96" t="s">
        <v>2043</v>
      </c>
      <c r="B1257" s="96" t="s">
        <v>1512</v>
      </c>
      <c r="C1257" s="106">
        <v>43777</v>
      </c>
      <c r="D1257" s="96" t="s">
        <v>2053</v>
      </c>
      <c r="E1257" s="96" t="s">
        <v>2048</v>
      </c>
      <c r="F1257" s="97">
        <v>527</v>
      </c>
      <c r="G1257" s="98" t="s">
        <v>2046</v>
      </c>
      <c r="H1257" s="96" t="s">
        <v>2047</v>
      </c>
      <c r="I1257" s="99">
        <v>332.43200000000002</v>
      </c>
      <c r="J1257" s="235" t="str">
        <f t="shared" si="19"/>
        <v>Medium Haul</v>
      </c>
    </row>
    <row r="1258" spans="1:10" ht="15" thickBot="1" x14ac:dyDescent="0.4">
      <c r="A1258" s="96" t="s">
        <v>2043</v>
      </c>
      <c r="B1258" s="96" t="s">
        <v>1512</v>
      </c>
      <c r="C1258" s="106">
        <v>43777</v>
      </c>
      <c r="D1258" s="96" t="s">
        <v>2068</v>
      </c>
      <c r="E1258" s="96" t="s">
        <v>2053</v>
      </c>
      <c r="F1258" s="97">
        <v>1247</v>
      </c>
      <c r="G1258" s="98" t="s">
        <v>2056</v>
      </c>
      <c r="H1258" s="96" t="s">
        <v>2047</v>
      </c>
      <c r="I1258" s="99">
        <v>481.815</v>
      </c>
      <c r="J1258" s="235" t="str">
        <f t="shared" si="19"/>
        <v>Medium Haul</v>
      </c>
    </row>
    <row r="1259" spans="1:10" ht="15" thickBot="1" x14ac:dyDescent="0.4">
      <c r="A1259" s="96" t="s">
        <v>2043</v>
      </c>
      <c r="B1259" s="96" t="s">
        <v>1512</v>
      </c>
      <c r="C1259" s="106">
        <v>43775</v>
      </c>
      <c r="D1259" s="96" t="s">
        <v>2053</v>
      </c>
      <c r="E1259" s="96" t="s">
        <v>2068</v>
      </c>
      <c r="F1259" s="97">
        <v>1247</v>
      </c>
      <c r="G1259" s="98" t="s">
        <v>2046</v>
      </c>
      <c r="H1259" s="96" t="s">
        <v>2047</v>
      </c>
      <c r="I1259" s="99">
        <v>481.815</v>
      </c>
      <c r="J1259" s="235" t="str">
        <f t="shared" si="19"/>
        <v>Medium Haul</v>
      </c>
    </row>
    <row r="1260" spans="1:10" ht="15" thickBot="1" x14ac:dyDescent="0.4">
      <c r="A1260" s="96" t="s">
        <v>2043</v>
      </c>
      <c r="B1260" s="96" t="s">
        <v>1512</v>
      </c>
      <c r="C1260" s="106">
        <v>43775</v>
      </c>
      <c r="D1260" s="96" t="s">
        <v>2048</v>
      </c>
      <c r="E1260" s="96" t="s">
        <v>2053</v>
      </c>
      <c r="F1260" s="97">
        <v>527</v>
      </c>
      <c r="G1260" s="98" t="s">
        <v>2046</v>
      </c>
      <c r="H1260" s="96" t="s">
        <v>2047</v>
      </c>
      <c r="I1260" s="99">
        <v>332.43200000000002</v>
      </c>
      <c r="J1260" s="235" t="str">
        <f t="shared" si="19"/>
        <v>Medium Haul</v>
      </c>
    </row>
    <row r="1261" spans="1:10" ht="15" thickBot="1" x14ac:dyDescent="0.4">
      <c r="A1261" s="89"/>
      <c r="B1261" s="89"/>
      <c r="C1261" s="290"/>
      <c r="D1261" s="290"/>
      <c r="E1261" s="290"/>
      <c r="F1261" s="290"/>
      <c r="G1261" s="290"/>
      <c r="H1261" s="290"/>
      <c r="I1261" s="95">
        <v>1628.4939999999999</v>
      </c>
      <c r="J1261" s="235" t="str">
        <f t="shared" si="19"/>
        <v/>
      </c>
    </row>
    <row r="1262" spans="1:10" ht="15" thickBot="1" x14ac:dyDescent="0.4">
      <c r="A1262" s="96" t="s">
        <v>2043</v>
      </c>
      <c r="B1262" s="96" t="s">
        <v>1393</v>
      </c>
      <c r="C1262" s="106">
        <v>43661</v>
      </c>
      <c r="D1262" s="96" t="s">
        <v>2048</v>
      </c>
      <c r="E1262" s="96" t="s">
        <v>2044</v>
      </c>
      <c r="F1262" s="97">
        <v>153</v>
      </c>
      <c r="G1262" s="98" t="s">
        <v>2046</v>
      </c>
      <c r="H1262" s="96" t="s">
        <v>2047</v>
      </c>
      <c r="I1262" s="99">
        <v>96.063999999999993</v>
      </c>
      <c r="J1262" s="235" t="str">
        <f t="shared" si="19"/>
        <v>Short Haul</v>
      </c>
    </row>
    <row r="1263" spans="1:10" ht="15" thickBot="1" x14ac:dyDescent="0.4">
      <c r="A1263" s="96" t="s">
        <v>2043</v>
      </c>
      <c r="B1263" s="96" t="s">
        <v>1393</v>
      </c>
      <c r="C1263" s="106">
        <v>43662</v>
      </c>
      <c r="D1263" s="96" t="s">
        <v>2048</v>
      </c>
      <c r="E1263" s="96" t="s">
        <v>2057</v>
      </c>
      <c r="F1263" s="97">
        <v>133</v>
      </c>
      <c r="G1263" s="98" t="s">
        <v>2046</v>
      </c>
      <c r="H1263" s="96" t="s">
        <v>2047</v>
      </c>
      <c r="I1263" s="99">
        <v>84.055999999999997</v>
      </c>
      <c r="J1263" s="235" t="str">
        <f t="shared" si="19"/>
        <v>Short Haul</v>
      </c>
    </row>
    <row r="1264" spans="1:10" ht="15" thickBot="1" x14ac:dyDescent="0.4">
      <c r="A1264" s="96" t="s">
        <v>2043</v>
      </c>
      <c r="B1264" s="96" t="s">
        <v>1393</v>
      </c>
      <c r="C1264" s="106">
        <v>43662</v>
      </c>
      <c r="D1264" s="96" t="s">
        <v>2057</v>
      </c>
      <c r="E1264" s="96" t="s">
        <v>2151</v>
      </c>
      <c r="F1264" s="97">
        <v>1576</v>
      </c>
      <c r="G1264" s="98" t="s">
        <v>2056</v>
      </c>
      <c r="H1264" s="96" t="s">
        <v>2047</v>
      </c>
      <c r="I1264" s="99">
        <v>608.75099999999998</v>
      </c>
      <c r="J1264" s="235" t="str">
        <f t="shared" si="19"/>
        <v>Medium Haul</v>
      </c>
    </row>
    <row r="1265" spans="1:10" ht="15" thickBot="1" x14ac:dyDescent="0.4">
      <c r="A1265" s="96" t="s">
        <v>2043</v>
      </c>
      <c r="B1265" s="96" t="s">
        <v>1393</v>
      </c>
      <c r="C1265" s="106">
        <v>43705</v>
      </c>
      <c r="D1265" s="96" t="s">
        <v>2044</v>
      </c>
      <c r="E1265" s="96" t="s">
        <v>2048</v>
      </c>
      <c r="F1265" s="97">
        <v>153</v>
      </c>
      <c r="G1265" s="98" t="s">
        <v>2046</v>
      </c>
      <c r="H1265" s="96" t="s">
        <v>2047</v>
      </c>
      <c r="I1265" s="99">
        <v>96.063999999999993</v>
      </c>
      <c r="J1265" s="235" t="str">
        <f t="shared" si="19"/>
        <v>Short Haul</v>
      </c>
    </row>
    <row r="1266" spans="1:10" ht="15" thickBot="1" x14ac:dyDescent="0.4">
      <c r="A1266" s="96" t="s">
        <v>2043</v>
      </c>
      <c r="B1266" s="96" t="s">
        <v>1393</v>
      </c>
      <c r="C1266" s="106">
        <v>43704</v>
      </c>
      <c r="D1266" s="96" t="s">
        <v>2160</v>
      </c>
      <c r="E1266" s="96" t="s">
        <v>2044</v>
      </c>
      <c r="F1266" s="97">
        <v>1016</v>
      </c>
      <c r="G1266" s="98" t="s">
        <v>2046</v>
      </c>
      <c r="H1266" s="96" t="s">
        <v>2047</v>
      </c>
      <c r="I1266" s="99">
        <v>392.41800000000001</v>
      </c>
      <c r="J1266" s="235" t="str">
        <f t="shared" si="19"/>
        <v>Medium Haul</v>
      </c>
    </row>
    <row r="1267" spans="1:10" ht="15" thickBot="1" x14ac:dyDescent="0.4">
      <c r="A1267" s="96" t="s">
        <v>2043</v>
      </c>
      <c r="B1267" s="96" t="s">
        <v>1393</v>
      </c>
      <c r="C1267" s="106">
        <v>43704</v>
      </c>
      <c r="D1267" s="96" t="s">
        <v>2044</v>
      </c>
      <c r="E1267" s="96" t="s">
        <v>2048</v>
      </c>
      <c r="F1267" s="97">
        <v>153</v>
      </c>
      <c r="G1267" s="98" t="s">
        <v>2046</v>
      </c>
      <c r="H1267" s="96" t="s">
        <v>2047</v>
      </c>
      <c r="I1267" s="99">
        <v>96.063999999999993</v>
      </c>
      <c r="J1267" s="235" t="str">
        <f t="shared" si="19"/>
        <v>Short Haul</v>
      </c>
    </row>
    <row r="1268" spans="1:10" ht="15" thickBot="1" x14ac:dyDescent="0.4">
      <c r="A1268" s="96" t="s">
        <v>2043</v>
      </c>
      <c r="B1268" s="96" t="s">
        <v>1393</v>
      </c>
      <c r="C1268" s="106">
        <v>43704</v>
      </c>
      <c r="D1268" s="96" t="s">
        <v>2151</v>
      </c>
      <c r="E1268" s="96" t="s">
        <v>2160</v>
      </c>
      <c r="F1268" s="97">
        <v>1046</v>
      </c>
      <c r="G1268" s="98" t="s">
        <v>2046</v>
      </c>
      <c r="H1268" s="96" t="s">
        <v>2047</v>
      </c>
      <c r="I1268" s="99">
        <v>404.02800000000002</v>
      </c>
      <c r="J1268" s="235" t="str">
        <f t="shared" si="19"/>
        <v>Medium Haul</v>
      </c>
    </row>
    <row r="1269" spans="1:10" ht="15" thickBot="1" x14ac:dyDescent="0.4">
      <c r="A1269" s="89"/>
      <c r="B1269" s="89"/>
      <c r="C1269" s="290"/>
      <c r="D1269" s="290"/>
      <c r="E1269" s="290"/>
      <c r="F1269" s="290"/>
      <c r="G1269" s="290"/>
      <c r="H1269" s="290"/>
      <c r="I1269" s="95">
        <v>1777.4449999999999</v>
      </c>
      <c r="J1269" s="235" t="str">
        <f t="shared" si="19"/>
        <v/>
      </c>
    </row>
    <row r="1270" spans="1:10" ht="15" thickBot="1" x14ac:dyDescent="0.4">
      <c r="A1270" s="96" t="s">
        <v>2043</v>
      </c>
      <c r="B1270" s="96" t="s">
        <v>1512</v>
      </c>
      <c r="C1270" s="106">
        <v>43564</v>
      </c>
      <c r="D1270" s="96" t="s">
        <v>2050</v>
      </c>
      <c r="E1270" s="96" t="s">
        <v>2048</v>
      </c>
      <c r="F1270" s="97">
        <v>300</v>
      </c>
      <c r="G1270" s="98" t="s">
        <v>2046</v>
      </c>
      <c r="H1270" s="96" t="s">
        <v>2047</v>
      </c>
      <c r="I1270" s="99">
        <v>188.96799999999999</v>
      </c>
      <c r="J1270" s="235" t="str">
        <f t="shared" si="19"/>
        <v>Short Haul</v>
      </c>
    </row>
    <row r="1271" spans="1:10" ht="15" thickBot="1" x14ac:dyDescent="0.4">
      <c r="A1271" s="96" t="s">
        <v>2043</v>
      </c>
      <c r="B1271" s="96" t="s">
        <v>1512</v>
      </c>
      <c r="C1271" s="106">
        <v>43566</v>
      </c>
      <c r="D1271" s="96" t="s">
        <v>2048</v>
      </c>
      <c r="E1271" s="96" t="s">
        <v>2050</v>
      </c>
      <c r="F1271" s="97">
        <v>300</v>
      </c>
      <c r="G1271" s="98" t="s">
        <v>2046</v>
      </c>
      <c r="H1271" s="96" t="s">
        <v>2051</v>
      </c>
      <c r="I1271" s="99">
        <v>188.96799999999999</v>
      </c>
      <c r="J1271" s="235" t="str">
        <f t="shared" si="19"/>
        <v>Short Haul</v>
      </c>
    </row>
    <row r="1272" spans="1:10" ht="15" thickBot="1" x14ac:dyDescent="0.4">
      <c r="A1272" s="89"/>
      <c r="B1272" s="89"/>
      <c r="C1272" s="290"/>
      <c r="D1272" s="290"/>
      <c r="E1272" s="290"/>
      <c r="F1272" s="290"/>
      <c r="G1272" s="290"/>
      <c r="H1272" s="290"/>
      <c r="I1272" s="95">
        <v>377.93599999999998</v>
      </c>
      <c r="J1272" s="235" t="str">
        <f t="shared" si="19"/>
        <v/>
      </c>
    </row>
    <row r="1273" spans="1:10" ht="15" thickBot="1" x14ac:dyDescent="0.4">
      <c r="A1273" s="96" t="s">
        <v>2043</v>
      </c>
      <c r="B1273" s="96" t="s">
        <v>1512</v>
      </c>
      <c r="C1273" s="106">
        <v>43552</v>
      </c>
      <c r="D1273" s="96" t="s">
        <v>2048</v>
      </c>
      <c r="E1273" s="96" t="s">
        <v>2053</v>
      </c>
      <c r="F1273" s="97">
        <v>527</v>
      </c>
      <c r="G1273" s="98" t="s">
        <v>2046</v>
      </c>
      <c r="H1273" s="96" t="s">
        <v>2047</v>
      </c>
      <c r="I1273" s="99">
        <v>332.43200000000002</v>
      </c>
      <c r="J1273" s="235" t="str">
        <f t="shared" si="19"/>
        <v>Medium Haul</v>
      </c>
    </row>
    <row r="1274" spans="1:10" ht="15" thickBot="1" x14ac:dyDescent="0.4">
      <c r="A1274" s="96" t="s">
        <v>2043</v>
      </c>
      <c r="B1274" s="96" t="s">
        <v>1512</v>
      </c>
      <c r="C1274" s="106">
        <v>43555</v>
      </c>
      <c r="D1274" s="96" t="s">
        <v>2053</v>
      </c>
      <c r="E1274" s="96" t="s">
        <v>2048</v>
      </c>
      <c r="F1274" s="97">
        <v>527</v>
      </c>
      <c r="G1274" s="98" t="s">
        <v>2046</v>
      </c>
      <c r="H1274" s="96" t="s">
        <v>2047</v>
      </c>
      <c r="I1274" s="99">
        <v>332.43200000000002</v>
      </c>
      <c r="J1274" s="235" t="str">
        <f t="shared" si="19"/>
        <v>Medium Haul</v>
      </c>
    </row>
    <row r="1275" spans="1:10" ht="15" thickBot="1" x14ac:dyDescent="0.4">
      <c r="A1275" s="89"/>
      <c r="B1275" s="89"/>
      <c r="C1275" s="290"/>
      <c r="D1275" s="290"/>
      <c r="E1275" s="290"/>
      <c r="F1275" s="290"/>
      <c r="G1275" s="290"/>
      <c r="H1275" s="290"/>
      <c r="I1275" s="95">
        <v>664.86400000000003</v>
      </c>
      <c r="J1275" s="235" t="str">
        <f t="shared" si="19"/>
        <v/>
      </c>
    </row>
    <row r="1276" spans="1:10" ht="15" thickBot="1" x14ac:dyDescent="0.4">
      <c r="A1276" s="96" t="s">
        <v>2043</v>
      </c>
      <c r="B1276" s="96" t="s">
        <v>1527</v>
      </c>
      <c r="C1276" s="106">
        <v>43547</v>
      </c>
      <c r="D1276" s="96" t="s">
        <v>2057</v>
      </c>
      <c r="E1276" s="96" t="s">
        <v>2081</v>
      </c>
      <c r="F1276" s="97">
        <v>4256</v>
      </c>
      <c r="G1276" s="98" t="s">
        <v>2056</v>
      </c>
      <c r="H1276" s="96" t="s">
        <v>2047</v>
      </c>
      <c r="I1276" s="99">
        <v>1444.66</v>
      </c>
      <c r="J1276" s="235" t="str">
        <f t="shared" si="19"/>
        <v>Long Haul</v>
      </c>
    </row>
    <row r="1277" spans="1:10" ht="15" thickBot="1" x14ac:dyDescent="0.4">
      <c r="A1277" s="96" t="s">
        <v>2043</v>
      </c>
      <c r="B1277" s="96" t="s">
        <v>1527</v>
      </c>
      <c r="C1277" s="106">
        <v>43552</v>
      </c>
      <c r="D1277" s="96" t="s">
        <v>2053</v>
      </c>
      <c r="E1277" s="96" t="s">
        <v>2048</v>
      </c>
      <c r="F1277" s="97">
        <v>527</v>
      </c>
      <c r="G1277" s="98" t="s">
        <v>2046</v>
      </c>
      <c r="H1277" s="96" t="s">
        <v>2047</v>
      </c>
      <c r="I1277" s="99">
        <v>332.43200000000002</v>
      </c>
      <c r="J1277" s="235" t="str">
        <f t="shared" si="19"/>
        <v>Medium Haul</v>
      </c>
    </row>
    <row r="1278" spans="1:10" ht="15" thickBot="1" x14ac:dyDescent="0.4">
      <c r="A1278" s="96" t="s">
        <v>2043</v>
      </c>
      <c r="B1278" s="96" t="s">
        <v>1527</v>
      </c>
      <c r="C1278" s="106">
        <v>43552</v>
      </c>
      <c r="D1278" s="96" t="s">
        <v>2081</v>
      </c>
      <c r="E1278" s="96" t="s">
        <v>2053</v>
      </c>
      <c r="F1278" s="97">
        <v>4521</v>
      </c>
      <c r="G1278" s="98" t="s">
        <v>2056</v>
      </c>
      <c r="H1278" s="96" t="s">
        <v>2047</v>
      </c>
      <c r="I1278" s="99">
        <v>1534.42</v>
      </c>
      <c r="J1278" s="235" t="str">
        <f t="shared" si="19"/>
        <v>Long Haul</v>
      </c>
    </row>
    <row r="1279" spans="1:10" ht="15" thickBot="1" x14ac:dyDescent="0.4">
      <c r="A1279" s="96" t="s">
        <v>2043</v>
      </c>
      <c r="B1279" s="96" t="s">
        <v>1527</v>
      </c>
      <c r="C1279" s="106">
        <v>43547</v>
      </c>
      <c r="D1279" s="96" t="s">
        <v>2048</v>
      </c>
      <c r="E1279" s="96" t="s">
        <v>2057</v>
      </c>
      <c r="F1279" s="97">
        <v>133</v>
      </c>
      <c r="G1279" s="98" t="s">
        <v>2046</v>
      </c>
      <c r="H1279" s="96" t="s">
        <v>2047</v>
      </c>
      <c r="I1279" s="99">
        <v>84.055999999999997</v>
      </c>
      <c r="J1279" s="235" t="str">
        <f t="shared" si="19"/>
        <v>Short Haul</v>
      </c>
    </row>
    <row r="1280" spans="1:10" ht="15" thickBot="1" x14ac:dyDescent="0.4">
      <c r="A1280" s="89"/>
      <c r="B1280" s="89"/>
      <c r="C1280" s="290"/>
      <c r="D1280" s="290"/>
      <c r="E1280" s="290"/>
      <c r="F1280" s="290"/>
      <c r="G1280" s="290"/>
      <c r="H1280" s="290"/>
      <c r="I1280" s="95">
        <v>3395.5680000000002</v>
      </c>
      <c r="J1280" s="235" t="str">
        <f t="shared" si="19"/>
        <v/>
      </c>
    </row>
    <row r="1281" spans="1:10" ht="15" thickBot="1" x14ac:dyDescent="0.4">
      <c r="A1281" s="96" t="s">
        <v>2043</v>
      </c>
      <c r="B1281" s="96" t="s">
        <v>1527</v>
      </c>
      <c r="C1281" s="106">
        <v>43717</v>
      </c>
      <c r="D1281" s="96" t="s">
        <v>2048</v>
      </c>
      <c r="E1281" s="96" t="s">
        <v>2053</v>
      </c>
      <c r="F1281" s="97">
        <v>527</v>
      </c>
      <c r="G1281" s="98" t="s">
        <v>2046</v>
      </c>
      <c r="H1281" s="96" t="s">
        <v>2047</v>
      </c>
      <c r="I1281" s="99">
        <v>332.43200000000002</v>
      </c>
      <c r="J1281" s="235" t="str">
        <f t="shared" si="19"/>
        <v>Medium Haul</v>
      </c>
    </row>
    <row r="1282" spans="1:10" ht="15" thickBot="1" x14ac:dyDescent="0.4">
      <c r="A1282" s="96" t="s">
        <v>2043</v>
      </c>
      <c r="B1282" s="96" t="s">
        <v>1527</v>
      </c>
      <c r="C1282" s="106">
        <v>43755</v>
      </c>
      <c r="D1282" s="96" t="s">
        <v>2139</v>
      </c>
      <c r="E1282" s="96" t="s">
        <v>2049</v>
      </c>
      <c r="F1282" s="97">
        <v>3642</v>
      </c>
      <c r="G1282" s="98" t="s">
        <v>2046</v>
      </c>
      <c r="H1282" s="96" t="s">
        <v>2047</v>
      </c>
      <c r="I1282" s="99">
        <v>1236.24</v>
      </c>
      <c r="J1282" s="235" t="str">
        <f t="shared" si="19"/>
        <v>Long Haul</v>
      </c>
    </row>
    <row r="1283" spans="1:10" ht="15" thickBot="1" x14ac:dyDescent="0.4">
      <c r="A1283" s="96" t="s">
        <v>2043</v>
      </c>
      <c r="B1283" s="96" t="s">
        <v>1527</v>
      </c>
      <c r="C1283" s="106">
        <v>43809</v>
      </c>
      <c r="D1283" s="96" t="s">
        <v>2053</v>
      </c>
      <c r="E1283" s="96" t="s">
        <v>2067</v>
      </c>
      <c r="F1283" s="97">
        <v>1743</v>
      </c>
      <c r="G1283" s="98" t="s">
        <v>2046</v>
      </c>
      <c r="H1283" s="96" t="s">
        <v>2047</v>
      </c>
      <c r="I1283" s="99">
        <v>672.99300000000005</v>
      </c>
      <c r="J1283" s="235" t="str">
        <f t="shared" si="19"/>
        <v>Medium Haul</v>
      </c>
    </row>
    <row r="1284" spans="1:10" ht="15" thickBot="1" x14ac:dyDescent="0.4">
      <c r="A1284" s="96" t="s">
        <v>2043</v>
      </c>
      <c r="B1284" s="96" t="s">
        <v>1527</v>
      </c>
      <c r="C1284" s="106">
        <v>43809</v>
      </c>
      <c r="D1284" s="96" t="s">
        <v>2048</v>
      </c>
      <c r="E1284" s="96" t="s">
        <v>2053</v>
      </c>
      <c r="F1284" s="97">
        <v>527</v>
      </c>
      <c r="G1284" s="98" t="s">
        <v>2046</v>
      </c>
      <c r="H1284" s="96" t="s">
        <v>2047</v>
      </c>
      <c r="I1284" s="99">
        <v>332.43200000000002</v>
      </c>
      <c r="J1284" s="235" t="str">
        <f t="shared" si="19"/>
        <v>Medium Haul</v>
      </c>
    </row>
    <row r="1285" spans="1:10" ht="15" thickBot="1" x14ac:dyDescent="0.4">
      <c r="A1285" s="96" t="s">
        <v>2043</v>
      </c>
      <c r="B1285" s="96" t="s">
        <v>1527</v>
      </c>
      <c r="C1285" s="106">
        <v>43811</v>
      </c>
      <c r="D1285" s="96" t="s">
        <v>2067</v>
      </c>
      <c r="E1285" s="96" t="s">
        <v>2057</v>
      </c>
      <c r="F1285" s="97">
        <v>2285</v>
      </c>
      <c r="G1285" s="98" t="s">
        <v>2056</v>
      </c>
      <c r="H1285" s="96" t="s">
        <v>2047</v>
      </c>
      <c r="I1285" s="99">
        <v>882.74699999999996</v>
      </c>
      <c r="J1285" s="235" t="str">
        <f t="shared" si="19"/>
        <v>Medium Haul</v>
      </c>
    </row>
    <row r="1286" spans="1:10" ht="15" thickBot="1" x14ac:dyDescent="0.4">
      <c r="A1286" s="96" t="s">
        <v>2043</v>
      </c>
      <c r="B1286" s="96" t="s">
        <v>1527</v>
      </c>
      <c r="C1286" s="106">
        <v>43811</v>
      </c>
      <c r="D1286" s="96" t="s">
        <v>2057</v>
      </c>
      <c r="E1286" s="96" t="s">
        <v>2048</v>
      </c>
      <c r="F1286" s="97">
        <v>133</v>
      </c>
      <c r="G1286" s="98" t="s">
        <v>2046</v>
      </c>
      <c r="H1286" s="96" t="s">
        <v>2047</v>
      </c>
      <c r="I1286" s="99">
        <v>84.055999999999997</v>
      </c>
      <c r="J1286" s="235" t="str">
        <f t="shared" si="19"/>
        <v>Short Haul</v>
      </c>
    </row>
    <row r="1287" spans="1:10" ht="15" thickBot="1" x14ac:dyDescent="0.4">
      <c r="A1287" s="96" t="s">
        <v>2043</v>
      </c>
      <c r="B1287" s="96" t="s">
        <v>1527</v>
      </c>
      <c r="C1287" s="106">
        <v>43717</v>
      </c>
      <c r="D1287" s="96" t="s">
        <v>2053</v>
      </c>
      <c r="E1287" s="96" t="s">
        <v>2067</v>
      </c>
      <c r="F1287" s="97">
        <v>1743</v>
      </c>
      <c r="G1287" s="98" t="s">
        <v>2046</v>
      </c>
      <c r="H1287" s="96" t="s">
        <v>2047</v>
      </c>
      <c r="I1287" s="99">
        <v>672.99300000000005</v>
      </c>
      <c r="J1287" s="235" t="str">
        <f t="shared" si="19"/>
        <v>Medium Haul</v>
      </c>
    </row>
    <row r="1288" spans="1:10" ht="15" thickBot="1" x14ac:dyDescent="0.4">
      <c r="A1288" s="96" t="s">
        <v>2043</v>
      </c>
      <c r="B1288" s="96" t="s">
        <v>1527</v>
      </c>
      <c r="C1288" s="106">
        <v>43721</v>
      </c>
      <c r="D1288" s="96" t="s">
        <v>2053</v>
      </c>
      <c r="E1288" s="96" t="s">
        <v>2048</v>
      </c>
      <c r="F1288" s="97">
        <v>527</v>
      </c>
      <c r="G1288" s="98" t="s">
        <v>2046</v>
      </c>
      <c r="H1288" s="96" t="s">
        <v>2047</v>
      </c>
      <c r="I1288" s="99">
        <v>332.43200000000002</v>
      </c>
      <c r="J1288" s="235" t="str">
        <f t="shared" ref="J1288:J1351" si="20">IF(ISBLANK(F1288),"",IF(F1288&gt;$O$9,$N$9,IF(F1288&gt;$O$8, $N$8,$N$7)))</f>
        <v>Medium Haul</v>
      </c>
    </row>
    <row r="1289" spans="1:10" ht="15" thickBot="1" x14ac:dyDescent="0.4">
      <c r="A1289" s="96" t="s">
        <v>2043</v>
      </c>
      <c r="B1289" s="96" t="s">
        <v>1527</v>
      </c>
      <c r="C1289" s="106">
        <v>43721</v>
      </c>
      <c r="D1289" s="96" t="s">
        <v>2067</v>
      </c>
      <c r="E1289" s="96" t="s">
        <v>2053</v>
      </c>
      <c r="F1289" s="97">
        <v>1743</v>
      </c>
      <c r="G1289" s="98" t="s">
        <v>2056</v>
      </c>
      <c r="H1289" s="96" t="s">
        <v>2047</v>
      </c>
      <c r="I1289" s="99">
        <v>672.99300000000005</v>
      </c>
      <c r="J1289" s="235" t="str">
        <f t="shared" si="20"/>
        <v>Medium Haul</v>
      </c>
    </row>
    <row r="1290" spans="1:10" ht="15" thickBot="1" x14ac:dyDescent="0.4">
      <c r="A1290" s="96" t="s">
        <v>2043</v>
      </c>
      <c r="B1290" s="96" t="s">
        <v>1527</v>
      </c>
      <c r="C1290" s="106">
        <v>43750</v>
      </c>
      <c r="D1290" s="96" t="s">
        <v>2049</v>
      </c>
      <c r="E1290" s="96" t="s">
        <v>2139</v>
      </c>
      <c r="F1290" s="97">
        <v>3642</v>
      </c>
      <c r="G1290" s="98" t="s">
        <v>2056</v>
      </c>
      <c r="H1290" s="96" t="s">
        <v>2047</v>
      </c>
      <c r="I1290" s="99">
        <v>1236.24</v>
      </c>
      <c r="J1290" s="235" t="str">
        <f t="shared" si="20"/>
        <v>Long Haul</v>
      </c>
    </row>
    <row r="1291" spans="1:10" ht="15" thickBot="1" x14ac:dyDescent="0.4">
      <c r="A1291" s="89"/>
      <c r="B1291" s="89"/>
      <c r="C1291" s="290"/>
      <c r="D1291" s="290"/>
      <c r="E1291" s="290"/>
      <c r="F1291" s="290"/>
      <c r="G1291" s="290"/>
      <c r="H1291" s="290"/>
      <c r="I1291" s="95">
        <v>6455.558</v>
      </c>
      <c r="J1291" s="235" t="str">
        <f t="shared" si="20"/>
        <v/>
      </c>
    </row>
    <row r="1292" spans="1:10" ht="15" thickBot="1" x14ac:dyDescent="0.4">
      <c r="A1292" s="96" t="s">
        <v>2043</v>
      </c>
      <c r="B1292" s="96" t="s">
        <v>1536</v>
      </c>
      <c r="C1292" s="106">
        <v>43772</v>
      </c>
      <c r="D1292" s="96" t="s">
        <v>2114</v>
      </c>
      <c r="E1292" s="96" t="s">
        <v>2096</v>
      </c>
      <c r="F1292" s="97">
        <v>766</v>
      </c>
      <c r="G1292" s="98" t="s">
        <v>2046</v>
      </c>
      <c r="H1292" s="96" t="s">
        <v>2047</v>
      </c>
      <c r="I1292" s="99">
        <v>295.66800000000001</v>
      </c>
      <c r="J1292" s="235" t="str">
        <f t="shared" si="20"/>
        <v>Medium Haul</v>
      </c>
    </row>
    <row r="1293" spans="1:10" ht="15" thickBot="1" x14ac:dyDescent="0.4">
      <c r="A1293" s="96" t="s">
        <v>2043</v>
      </c>
      <c r="B1293" s="96" t="s">
        <v>1536</v>
      </c>
      <c r="C1293" s="106">
        <v>43772</v>
      </c>
      <c r="D1293" s="96" t="s">
        <v>2057</v>
      </c>
      <c r="E1293" s="96" t="s">
        <v>2114</v>
      </c>
      <c r="F1293" s="97">
        <v>1190</v>
      </c>
      <c r="G1293" s="98" t="s">
        <v>2046</v>
      </c>
      <c r="H1293" s="96" t="s">
        <v>2047</v>
      </c>
      <c r="I1293" s="99">
        <v>459.75599999999997</v>
      </c>
      <c r="J1293" s="235" t="str">
        <f t="shared" si="20"/>
        <v>Medium Haul</v>
      </c>
    </row>
    <row r="1294" spans="1:10" ht="15" thickBot="1" x14ac:dyDescent="0.4">
      <c r="A1294" s="96" t="s">
        <v>2043</v>
      </c>
      <c r="B1294" s="96" t="s">
        <v>1536</v>
      </c>
      <c r="C1294" s="106">
        <v>43772</v>
      </c>
      <c r="D1294" s="96" t="s">
        <v>2048</v>
      </c>
      <c r="E1294" s="96" t="s">
        <v>2057</v>
      </c>
      <c r="F1294" s="97">
        <v>133</v>
      </c>
      <c r="G1294" s="98" t="s">
        <v>2046</v>
      </c>
      <c r="H1294" s="96" t="s">
        <v>2047</v>
      </c>
      <c r="I1294" s="99">
        <v>84.055999999999997</v>
      </c>
      <c r="J1294" s="235" t="str">
        <f t="shared" si="20"/>
        <v>Short Haul</v>
      </c>
    </row>
    <row r="1295" spans="1:10" ht="15" thickBot="1" x14ac:dyDescent="0.4">
      <c r="A1295" s="96" t="s">
        <v>2043</v>
      </c>
      <c r="B1295" s="96" t="s">
        <v>1536</v>
      </c>
      <c r="C1295" s="106">
        <v>43779</v>
      </c>
      <c r="D1295" s="96" t="s">
        <v>2096</v>
      </c>
      <c r="E1295" s="96" t="s">
        <v>2057</v>
      </c>
      <c r="F1295" s="97">
        <v>1867</v>
      </c>
      <c r="G1295" s="98" t="s">
        <v>2056</v>
      </c>
      <c r="H1295" s="96" t="s">
        <v>2047</v>
      </c>
      <c r="I1295" s="99">
        <v>721.36800000000005</v>
      </c>
      <c r="J1295" s="235" t="str">
        <f t="shared" si="20"/>
        <v>Medium Haul</v>
      </c>
    </row>
    <row r="1296" spans="1:10" ht="15" thickBot="1" x14ac:dyDescent="0.4">
      <c r="A1296" s="96" t="s">
        <v>2043</v>
      </c>
      <c r="B1296" s="96" t="s">
        <v>1536</v>
      </c>
      <c r="C1296" s="106">
        <v>43779</v>
      </c>
      <c r="D1296" s="96" t="s">
        <v>2057</v>
      </c>
      <c r="E1296" s="96" t="s">
        <v>2048</v>
      </c>
      <c r="F1296" s="97">
        <v>133</v>
      </c>
      <c r="G1296" s="98" t="s">
        <v>2046</v>
      </c>
      <c r="H1296" s="96" t="s">
        <v>2047</v>
      </c>
      <c r="I1296" s="99">
        <v>84.055999999999997</v>
      </c>
      <c r="J1296" s="235" t="str">
        <f t="shared" si="20"/>
        <v>Short Haul</v>
      </c>
    </row>
    <row r="1297" spans="1:10" ht="15" thickBot="1" x14ac:dyDescent="0.4">
      <c r="A1297" s="89"/>
      <c r="B1297" s="89"/>
      <c r="C1297" s="290"/>
      <c r="D1297" s="290"/>
      <c r="E1297" s="290"/>
      <c r="F1297" s="290"/>
      <c r="G1297" s="290"/>
      <c r="H1297" s="290"/>
      <c r="I1297" s="95">
        <v>1644.904</v>
      </c>
      <c r="J1297" s="235" t="str">
        <f t="shared" si="20"/>
        <v/>
      </c>
    </row>
    <row r="1298" spans="1:10" ht="15" thickBot="1" x14ac:dyDescent="0.4">
      <c r="A1298" s="96" t="s">
        <v>2043</v>
      </c>
      <c r="B1298" s="96" t="s">
        <v>1512</v>
      </c>
      <c r="C1298" s="106">
        <v>43772</v>
      </c>
      <c r="D1298" s="96" t="s">
        <v>2073</v>
      </c>
      <c r="E1298" s="96" t="s">
        <v>2057</v>
      </c>
      <c r="F1298" s="97">
        <v>228</v>
      </c>
      <c r="G1298" s="98" t="s">
        <v>2046</v>
      </c>
      <c r="H1298" s="96" t="s">
        <v>2047</v>
      </c>
      <c r="I1298" s="99">
        <v>144.096</v>
      </c>
      <c r="J1298" s="235" t="str">
        <f t="shared" si="20"/>
        <v>Short Haul</v>
      </c>
    </row>
    <row r="1299" spans="1:10" ht="15" thickBot="1" x14ac:dyDescent="0.4">
      <c r="A1299" s="96" t="s">
        <v>2043</v>
      </c>
      <c r="B1299" s="96" t="s">
        <v>1512</v>
      </c>
      <c r="C1299" s="106">
        <v>43772</v>
      </c>
      <c r="D1299" s="96" t="s">
        <v>2057</v>
      </c>
      <c r="E1299" s="96" t="s">
        <v>2048</v>
      </c>
      <c r="F1299" s="97">
        <v>133</v>
      </c>
      <c r="G1299" s="98" t="s">
        <v>2046</v>
      </c>
      <c r="H1299" s="96" t="s">
        <v>2047</v>
      </c>
      <c r="I1299" s="99">
        <v>84.055999999999997</v>
      </c>
      <c r="J1299" s="235" t="str">
        <f t="shared" si="20"/>
        <v>Short Haul</v>
      </c>
    </row>
    <row r="1300" spans="1:10" ht="15" thickBot="1" x14ac:dyDescent="0.4">
      <c r="A1300" s="96" t="s">
        <v>2043</v>
      </c>
      <c r="B1300" s="96" t="s">
        <v>1512</v>
      </c>
      <c r="C1300" s="106">
        <v>43774</v>
      </c>
      <c r="D1300" s="96" t="s">
        <v>2048</v>
      </c>
      <c r="E1300" s="96" t="s">
        <v>2057</v>
      </c>
      <c r="F1300" s="97">
        <v>133</v>
      </c>
      <c r="G1300" s="98" t="s">
        <v>2046</v>
      </c>
      <c r="H1300" s="96" t="s">
        <v>2047</v>
      </c>
      <c r="I1300" s="99">
        <v>84.055999999999997</v>
      </c>
      <c r="J1300" s="235" t="str">
        <f t="shared" si="20"/>
        <v>Short Haul</v>
      </c>
    </row>
    <row r="1301" spans="1:10" ht="15" thickBot="1" x14ac:dyDescent="0.4">
      <c r="A1301" s="96" t="s">
        <v>2043</v>
      </c>
      <c r="B1301" s="96" t="s">
        <v>1512</v>
      </c>
      <c r="C1301" s="106">
        <v>43774</v>
      </c>
      <c r="D1301" s="96" t="s">
        <v>2057</v>
      </c>
      <c r="E1301" s="96" t="s">
        <v>2073</v>
      </c>
      <c r="F1301" s="97">
        <v>228</v>
      </c>
      <c r="G1301" s="98" t="s">
        <v>2046</v>
      </c>
      <c r="H1301" s="96" t="s">
        <v>2047</v>
      </c>
      <c r="I1301" s="99">
        <v>144.096</v>
      </c>
      <c r="J1301" s="235" t="str">
        <f t="shared" si="20"/>
        <v>Short Haul</v>
      </c>
    </row>
    <row r="1302" spans="1:10" ht="15" thickBot="1" x14ac:dyDescent="0.4">
      <c r="A1302" s="89"/>
      <c r="B1302" s="89"/>
      <c r="C1302" s="290"/>
      <c r="D1302" s="290"/>
      <c r="E1302" s="290"/>
      <c r="F1302" s="290"/>
      <c r="G1302" s="290"/>
      <c r="H1302" s="290"/>
      <c r="I1302" s="95">
        <v>456.30399999999997</v>
      </c>
      <c r="J1302" s="235" t="str">
        <f t="shared" si="20"/>
        <v/>
      </c>
    </row>
    <row r="1303" spans="1:10" ht="15" thickBot="1" x14ac:dyDescent="0.4">
      <c r="A1303" s="96" t="s">
        <v>2043</v>
      </c>
      <c r="B1303" s="96" t="s">
        <v>1393</v>
      </c>
      <c r="C1303" s="106">
        <v>43689</v>
      </c>
      <c r="D1303" s="96" t="s">
        <v>2048</v>
      </c>
      <c r="E1303" s="96" t="s">
        <v>2057</v>
      </c>
      <c r="F1303" s="97">
        <v>133</v>
      </c>
      <c r="G1303" s="98" t="s">
        <v>2046</v>
      </c>
      <c r="H1303" s="96" t="s">
        <v>2047</v>
      </c>
      <c r="I1303" s="99">
        <v>84.055999999999997</v>
      </c>
      <c r="J1303" s="235" t="str">
        <f t="shared" si="20"/>
        <v>Short Haul</v>
      </c>
    </row>
    <row r="1304" spans="1:10" ht="15" thickBot="1" x14ac:dyDescent="0.4">
      <c r="A1304" s="96" t="s">
        <v>2043</v>
      </c>
      <c r="B1304" s="96" t="s">
        <v>1393</v>
      </c>
      <c r="C1304" s="106">
        <v>43689</v>
      </c>
      <c r="D1304" s="96" t="s">
        <v>2057</v>
      </c>
      <c r="E1304" s="96" t="s">
        <v>2198</v>
      </c>
      <c r="F1304" s="97">
        <v>450</v>
      </c>
      <c r="G1304" s="98" t="s">
        <v>2046</v>
      </c>
      <c r="H1304" s="96" t="s">
        <v>2047</v>
      </c>
      <c r="I1304" s="99">
        <v>284.39999999999998</v>
      </c>
      <c r="J1304" s="235" t="str">
        <f t="shared" si="20"/>
        <v>Medium Haul</v>
      </c>
    </row>
    <row r="1305" spans="1:10" ht="15" thickBot="1" x14ac:dyDescent="0.4">
      <c r="A1305" s="89"/>
      <c r="B1305" s="89"/>
      <c r="C1305" s="290"/>
      <c r="D1305" s="290"/>
      <c r="E1305" s="290"/>
      <c r="F1305" s="290"/>
      <c r="G1305" s="290"/>
      <c r="H1305" s="290"/>
      <c r="I1305" s="95">
        <v>368.45600000000002</v>
      </c>
      <c r="J1305" s="235" t="str">
        <f t="shared" si="20"/>
        <v/>
      </c>
    </row>
    <row r="1306" spans="1:10" ht="15" thickBot="1" x14ac:dyDescent="0.4">
      <c r="A1306" s="96" t="s">
        <v>2043</v>
      </c>
      <c r="B1306" s="96" t="s">
        <v>1393</v>
      </c>
      <c r="C1306" s="106">
        <v>43502</v>
      </c>
      <c r="D1306" s="96" t="s">
        <v>2053</v>
      </c>
      <c r="E1306" s="96" t="s">
        <v>2165</v>
      </c>
      <c r="F1306" s="97">
        <v>1436</v>
      </c>
      <c r="G1306" s="98" t="s">
        <v>2046</v>
      </c>
      <c r="H1306" s="96" t="s">
        <v>2047</v>
      </c>
      <c r="I1306" s="99">
        <v>554.95799999999997</v>
      </c>
      <c r="J1306" s="235" t="str">
        <f t="shared" si="20"/>
        <v>Medium Haul</v>
      </c>
    </row>
    <row r="1307" spans="1:10" ht="15" thickBot="1" x14ac:dyDescent="0.4">
      <c r="A1307" s="96" t="s">
        <v>2043</v>
      </c>
      <c r="B1307" s="96" t="s">
        <v>1393</v>
      </c>
      <c r="C1307" s="106">
        <v>43502</v>
      </c>
      <c r="D1307" s="96" t="s">
        <v>2044</v>
      </c>
      <c r="E1307" s="96" t="s">
        <v>2053</v>
      </c>
      <c r="F1307" s="97">
        <v>676</v>
      </c>
      <c r="G1307" s="98" t="s">
        <v>2046</v>
      </c>
      <c r="H1307" s="96" t="s">
        <v>2047</v>
      </c>
      <c r="I1307" s="99">
        <v>261.22500000000002</v>
      </c>
      <c r="J1307" s="235" t="str">
        <f t="shared" si="20"/>
        <v>Medium Haul</v>
      </c>
    </row>
    <row r="1308" spans="1:10" ht="15" thickBot="1" x14ac:dyDescent="0.4">
      <c r="A1308" s="96" t="s">
        <v>2043</v>
      </c>
      <c r="B1308" s="96" t="s">
        <v>1393</v>
      </c>
      <c r="C1308" s="106">
        <v>43502</v>
      </c>
      <c r="D1308" s="96" t="s">
        <v>2048</v>
      </c>
      <c r="E1308" s="96" t="s">
        <v>2044</v>
      </c>
      <c r="F1308" s="97">
        <v>153</v>
      </c>
      <c r="G1308" s="98" t="s">
        <v>2046</v>
      </c>
      <c r="H1308" s="96" t="s">
        <v>2047</v>
      </c>
      <c r="I1308" s="99">
        <v>96.063999999999993</v>
      </c>
      <c r="J1308" s="235" t="str">
        <f t="shared" si="20"/>
        <v>Short Haul</v>
      </c>
    </row>
    <row r="1309" spans="1:10" ht="15" thickBot="1" x14ac:dyDescent="0.4">
      <c r="A1309" s="96" t="s">
        <v>2043</v>
      </c>
      <c r="B1309" s="96" t="s">
        <v>1393</v>
      </c>
      <c r="C1309" s="106">
        <v>43506</v>
      </c>
      <c r="D1309" s="96" t="s">
        <v>2163</v>
      </c>
      <c r="E1309" s="96" t="s">
        <v>2044</v>
      </c>
      <c r="F1309" s="97">
        <v>1301</v>
      </c>
      <c r="G1309" s="98" t="s">
        <v>2056</v>
      </c>
      <c r="H1309" s="96" t="s">
        <v>2047</v>
      </c>
      <c r="I1309" s="99">
        <v>502.71300000000002</v>
      </c>
      <c r="J1309" s="235" t="str">
        <f t="shared" si="20"/>
        <v>Medium Haul</v>
      </c>
    </row>
    <row r="1310" spans="1:10" ht="15" thickBot="1" x14ac:dyDescent="0.4">
      <c r="A1310" s="96" t="s">
        <v>2043</v>
      </c>
      <c r="B1310" s="96" t="s">
        <v>1393</v>
      </c>
      <c r="C1310" s="106">
        <v>43506</v>
      </c>
      <c r="D1310" s="96" t="s">
        <v>2165</v>
      </c>
      <c r="E1310" s="96" t="s">
        <v>2163</v>
      </c>
      <c r="F1310" s="97">
        <v>812</v>
      </c>
      <c r="G1310" s="98" t="s">
        <v>2046</v>
      </c>
      <c r="H1310" s="96" t="s">
        <v>2047</v>
      </c>
      <c r="I1310" s="99">
        <v>313.47000000000003</v>
      </c>
      <c r="J1310" s="235" t="str">
        <f t="shared" si="20"/>
        <v>Medium Haul</v>
      </c>
    </row>
    <row r="1311" spans="1:10" ht="15" thickBot="1" x14ac:dyDescent="0.4">
      <c r="A1311" s="96" t="s">
        <v>2043</v>
      </c>
      <c r="B1311" s="96" t="s">
        <v>1393</v>
      </c>
      <c r="C1311" s="106">
        <v>43506</v>
      </c>
      <c r="D1311" s="96" t="s">
        <v>2044</v>
      </c>
      <c r="E1311" s="96" t="s">
        <v>2048</v>
      </c>
      <c r="F1311" s="97">
        <v>153</v>
      </c>
      <c r="G1311" s="98" t="s">
        <v>2046</v>
      </c>
      <c r="H1311" s="96" t="s">
        <v>2047</v>
      </c>
      <c r="I1311" s="99">
        <v>96.063999999999993</v>
      </c>
      <c r="J1311" s="235" t="str">
        <f t="shared" si="20"/>
        <v>Short Haul</v>
      </c>
    </row>
    <row r="1312" spans="1:10" ht="15" thickBot="1" x14ac:dyDescent="0.4">
      <c r="A1312" s="89"/>
      <c r="B1312" s="89"/>
      <c r="C1312" s="290"/>
      <c r="D1312" s="290"/>
      <c r="E1312" s="290"/>
      <c r="F1312" s="290"/>
      <c r="G1312" s="290"/>
      <c r="H1312" s="290"/>
      <c r="I1312" s="95">
        <v>1824.4939999999999</v>
      </c>
      <c r="J1312" s="235" t="str">
        <f t="shared" si="20"/>
        <v/>
      </c>
    </row>
    <row r="1313" spans="1:10" ht="15" thickBot="1" x14ac:dyDescent="0.4">
      <c r="A1313" s="96" t="s">
        <v>2043</v>
      </c>
      <c r="B1313" s="96" t="s">
        <v>1536</v>
      </c>
      <c r="C1313" s="106">
        <v>43804</v>
      </c>
      <c r="D1313" s="96" t="s">
        <v>2053</v>
      </c>
      <c r="E1313" s="96" t="s">
        <v>2072</v>
      </c>
      <c r="F1313" s="97">
        <v>108</v>
      </c>
      <c r="G1313" s="98" t="s">
        <v>2046</v>
      </c>
      <c r="H1313" s="96" t="s">
        <v>2047</v>
      </c>
      <c r="I1313" s="99">
        <v>68.256</v>
      </c>
      <c r="J1313" s="235" t="str">
        <f t="shared" si="20"/>
        <v>Short Haul</v>
      </c>
    </row>
    <row r="1314" spans="1:10" ht="15" thickBot="1" x14ac:dyDescent="0.4">
      <c r="A1314" s="96" t="s">
        <v>2043</v>
      </c>
      <c r="B1314" s="96" t="s">
        <v>1536</v>
      </c>
      <c r="C1314" s="106">
        <v>43810</v>
      </c>
      <c r="D1314" s="96" t="s">
        <v>2044</v>
      </c>
      <c r="E1314" s="96" t="s">
        <v>2048</v>
      </c>
      <c r="F1314" s="97">
        <v>153</v>
      </c>
      <c r="G1314" s="98" t="s">
        <v>2046</v>
      </c>
      <c r="H1314" s="96" t="s">
        <v>2047</v>
      </c>
      <c r="I1314" s="99">
        <v>96.063999999999993</v>
      </c>
      <c r="J1314" s="235" t="str">
        <f t="shared" si="20"/>
        <v>Short Haul</v>
      </c>
    </row>
    <row r="1315" spans="1:10" ht="15" thickBot="1" x14ac:dyDescent="0.4">
      <c r="A1315" s="96" t="s">
        <v>2043</v>
      </c>
      <c r="B1315" s="96" t="s">
        <v>1536</v>
      </c>
      <c r="C1315" s="106">
        <v>43804</v>
      </c>
      <c r="D1315" s="96" t="s">
        <v>2048</v>
      </c>
      <c r="E1315" s="96" t="s">
        <v>2053</v>
      </c>
      <c r="F1315" s="97">
        <v>527</v>
      </c>
      <c r="G1315" s="98" t="s">
        <v>2046</v>
      </c>
      <c r="H1315" s="96" t="s">
        <v>2047</v>
      </c>
      <c r="I1315" s="99">
        <v>332.43200000000002</v>
      </c>
      <c r="J1315" s="235" t="str">
        <f t="shared" si="20"/>
        <v>Medium Haul</v>
      </c>
    </row>
    <row r="1316" spans="1:10" ht="15" thickBot="1" x14ac:dyDescent="0.4">
      <c r="A1316" s="96" t="s">
        <v>2043</v>
      </c>
      <c r="B1316" s="96" t="s">
        <v>1536</v>
      </c>
      <c r="C1316" s="106">
        <v>43810</v>
      </c>
      <c r="D1316" s="96" t="s">
        <v>2072</v>
      </c>
      <c r="E1316" s="96" t="s">
        <v>2044</v>
      </c>
      <c r="F1316" s="97">
        <v>763</v>
      </c>
      <c r="G1316" s="98" t="s">
        <v>2046</v>
      </c>
      <c r="H1316" s="96" t="s">
        <v>2047</v>
      </c>
      <c r="I1316" s="99">
        <v>294.50700000000001</v>
      </c>
      <c r="J1316" s="235" t="str">
        <f t="shared" si="20"/>
        <v>Medium Haul</v>
      </c>
    </row>
    <row r="1317" spans="1:10" ht="15" thickBot="1" x14ac:dyDescent="0.4">
      <c r="A1317" s="89"/>
      <c r="B1317" s="89"/>
      <c r="C1317" s="290"/>
      <c r="D1317" s="290"/>
      <c r="E1317" s="290"/>
      <c r="F1317" s="290"/>
      <c r="G1317" s="290"/>
      <c r="H1317" s="290"/>
      <c r="I1317" s="95">
        <v>791.25900000000001</v>
      </c>
      <c r="J1317" s="235" t="str">
        <f t="shared" si="20"/>
        <v/>
      </c>
    </row>
    <row r="1318" spans="1:10" ht="15" thickBot="1" x14ac:dyDescent="0.4">
      <c r="A1318" s="96" t="s">
        <v>2043</v>
      </c>
      <c r="B1318" s="96" t="s">
        <v>1185</v>
      </c>
      <c r="C1318" s="106">
        <v>43766</v>
      </c>
      <c r="D1318" s="96" t="s">
        <v>2053</v>
      </c>
      <c r="E1318" s="96" t="s">
        <v>2069</v>
      </c>
      <c r="F1318" s="97">
        <v>4241</v>
      </c>
      <c r="G1318" s="98" t="s">
        <v>2056</v>
      </c>
      <c r="H1318" s="96" t="s">
        <v>2047</v>
      </c>
      <c r="I1318" s="99">
        <v>1439.22</v>
      </c>
      <c r="J1318" s="235" t="str">
        <f t="shared" si="20"/>
        <v>Long Haul</v>
      </c>
    </row>
    <row r="1319" spans="1:10" ht="15" thickBot="1" x14ac:dyDescent="0.4">
      <c r="A1319" s="96" t="s">
        <v>2043</v>
      </c>
      <c r="B1319" s="96" t="s">
        <v>1185</v>
      </c>
      <c r="C1319" s="106">
        <v>43790</v>
      </c>
      <c r="D1319" s="96" t="s">
        <v>2066</v>
      </c>
      <c r="E1319" s="96" t="s">
        <v>2053</v>
      </c>
      <c r="F1319" s="97">
        <v>258</v>
      </c>
      <c r="G1319" s="98" t="s">
        <v>2046</v>
      </c>
      <c r="H1319" s="96" t="s">
        <v>2047</v>
      </c>
      <c r="I1319" s="99">
        <v>162.42400000000001</v>
      </c>
      <c r="J1319" s="235" t="str">
        <f t="shared" si="20"/>
        <v>Short Haul</v>
      </c>
    </row>
    <row r="1320" spans="1:10" ht="15" thickBot="1" x14ac:dyDescent="0.4">
      <c r="A1320" s="96" t="s">
        <v>2043</v>
      </c>
      <c r="B1320" s="96" t="s">
        <v>1185</v>
      </c>
      <c r="C1320" s="106">
        <v>43766</v>
      </c>
      <c r="D1320" s="96" t="s">
        <v>2048</v>
      </c>
      <c r="E1320" s="96" t="s">
        <v>2053</v>
      </c>
      <c r="F1320" s="97">
        <v>527</v>
      </c>
      <c r="G1320" s="98" t="s">
        <v>2046</v>
      </c>
      <c r="H1320" s="96" t="s">
        <v>2047</v>
      </c>
      <c r="I1320" s="99">
        <v>332.43200000000002</v>
      </c>
      <c r="J1320" s="235" t="str">
        <f t="shared" si="20"/>
        <v>Medium Haul</v>
      </c>
    </row>
    <row r="1321" spans="1:10" ht="15" thickBot="1" x14ac:dyDescent="0.4">
      <c r="A1321" s="96" t="s">
        <v>2043</v>
      </c>
      <c r="B1321" s="96" t="s">
        <v>1185</v>
      </c>
      <c r="C1321" s="106">
        <v>43772</v>
      </c>
      <c r="D1321" s="96" t="s">
        <v>2069</v>
      </c>
      <c r="E1321" s="96" t="s">
        <v>2053</v>
      </c>
      <c r="F1321" s="97">
        <v>4241</v>
      </c>
      <c r="G1321" s="98" t="s">
        <v>2056</v>
      </c>
      <c r="H1321" s="96" t="s">
        <v>2047</v>
      </c>
      <c r="I1321" s="99">
        <v>1439.22</v>
      </c>
      <c r="J1321" s="235" t="str">
        <f t="shared" si="20"/>
        <v>Long Haul</v>
      </c>
    </row>
    <row r="1322" spans="1:10" ht="15" thickBot="1" x14ac:dyDescent="0.4">
      <c r="A1322" s="96" t="s">
        <v>2043</v>
      </c>
      <c r="B1322" s="96" t="s">
        <v>1185</v>
      </c>
      <c r="C1322" s="106">
        <v>43773</v>
      </c>
      <c r="D1322" s="96" t="s">
        <v>2053</v>
      </c>
      <c r="E1322" s="96" t="s">
        <v>2048</v>
      </c>
      <c r="F1322" s="97">
        <v>527</v>
      </c>
      <c r="G1322" s="98" t="s">
        <v>2046</v>
      </c>
      <c r="H1322" s="96" t="s">
        <v>2047</v>
      </c>
      <c r="I1322" s="99">
        <v>332.43200000000002</v>
      </c>
      <c r="J1322" s="235" t="str">
        <f t="shared" si="20"/>
        <v>Medium Haul</v>
      </c>
    </row>
    <row r="1323" spans="1:10" ht="15" thickBot="1" x14ac:dyDescent="0.4">
      <c r="A1323" s="96" t="s">
        <v>2043</v>
      </c>
      <c r="B1323" s="96" t="s">
        <v>1185</v>
      </c>
      <c r="C1323" s="106">
        <v>43782</v>
      </c>
      <c r="D1323" s="96" t="s">
        <v>2053</v>
      </c>
      <c r="E1323" s="96" t="s">
        <v>2067</v>
      </c>
      <c r="F1323" s="97">
        <v>1743</v>
      </c>
      <c r="G1323" s="98" t="s">
        <v>2046</v>
      </c>
      <c r="H1323" s="96" t="s">
        <v>2047</v>
      </c>
      <c r="I1323" s="99">
        <v>672.99300000000005</v>
      </c>
      <c r="J1323" s="235" t="str">
        <f t="shared" si="20"/>
        <v>Medium Haul</v>
      </c>
    </row>
    <row r="1324" spans="1:10" ht="15" thickBot="1" x14ac:dyDescent="0.4">
      <c r="A1324" s="96" t="s">
        <v>2043</v>
      </c>
      <c r="B1324" s="96" t="s">
        <v>1185</v>
      </c>
      <c r="C1324" s="106">
        <v>43782</v>
      </c>
      <c r="D1324" s="96" t="s">
        <v>2048</v>
      </c>
      <c r="E1324" s="96" t="s">
        <v>2053</v>
      </c>
      <c r="F1324" s="97">
        <v>527</v>
      </c>
      <c r="G1324" s="98" t="s">
        <v>2046</v>
      </c>
      <c r="H1324" s="96" t="s">
        <v>2047</v>
      </c>
      <c r="I1324" s="99">
        <v>332.43200000000002</v>
      </c>
      <c r="J1324" s="235" t="str">
        <f t="shared" si="20"/>
        <v>Medium Haul</v>
      </c>
    </row>
    <row r="1325" spans="1:10" ht="15" thickBot="1" x14ac:dyDescent="0.4">
      <c r="A1325" s="96" t="s">
        <v>2043</v>
      </c>
      <c r="B1325" s="96" t="s">
        <v>1185</v>
      </c>
      <c r="C1325" s="106">
        <v>43790</v>
      </c>
      <c r="D1325" s="96" t="s">
        <v>2053</v>
      </c>
      <c r="E1325" s="96" t="s">
        <v>2048</v>
      </c>
      <c r="F1325" s="97">
        <v>527</v>
      </c>
      <c r="G1325" s="98" t="s">
        <v>2046</v>
      </c>
      <c r="H1325" s="96" t="s">
        <v>2047</v>
      </c>
      <c r="I1325" s="99">
        <v>332.43200000000002</v>
      </c>
      <c r="J1325" s="235" t="str">
        <f t="shared" si="20"/>
        <v>Medium Haul</v>
      </c>
    </row>
    <row r="1326" spans="1:10" ht="15" thickBot="1" x14ac:dyDescent="0.4">
      <c r="A1326" s="89"/>
      <c r="B1326" s="89"/>
      <c r="C1326" s="290"/>
      <c r="D1326" s="290"/>
      <c r="E1326" s="290"/>
      <c r="F1326" s="290"/>
      <c r="G1326" s="290"/>
      <c r="H1326" s="290"/>
      <c r="I1326" s="95">
        <v>5043.585</v>
      </c>
      <c r="J1326" s="235" t="str">
        <f t="shared" si="20"/>
        <v/>
      </c>
    </row>
    <row r="1327" spans="1:10" ht="15" thickBot="1" x14ac:dyDescent="0.4">
      <c r="A1327" s="96" t="s">
        <v>2043</v>
      </c>
      <c r="B1327" s="96" t="s">
        <v>1325</v>
      </c>
      <c r="C1327" s="106">
        <v>43519</v>
      </c>
      <c r="D1327" s="96" t="s">
        <v>2048</v>
      </c>
      <c r="E1327" s="96" t="s">
        <v>2057</v>
      </c>
      <c r="F1327" s="97">
        <v>133</v>
      </c>
      <c r="G1327" s="98" t="s">
        <v>2046</v>
      </c>
      <c r="H1327" s="96" t="s">
        <v>2047</v>
      </c>
      <c r="I1327" s="99">
        <v>84.055999999999997</v>
      </c>
      <c r="J1327" s="235" t="str">
        <f t="shared" si="20"/>
        <v>Short Haul</v>
      </c>
    </row>
    <row r="1328" spans="1:10" ht="15" thickBot="1" x14ac:dyDescent="0.4">
      <c r="A1328" s="96" t="s">
        <v>2043</v>
      </c>
      <c r="B1328" s="96" t="s">
        <v>1325</v>
      </c>
      <c r="C1328" s="106">
        <v>43523</v>
      </c>
      <c r="D1328" s="96" t="s">
        <v>2053</v>
      </c>
      <c r="E1328" s="96" t="s">
        <v>2048</v>
      </c>
      <c r="F1328" s="97">
        <v>527</v>
      </c>
      <c r="G1328" s="98" t="s">
        <v>2046</v>
      </c>
      <c r="H1328" s="96" t="s">
        <v>2047</v>
      </c>
      <c r="I1328" s="99">
        <v>332.43200000000002</v>
      </c>
      <c r="J1328" s="235" t="str">
        <f t="shared" si="20"/>
        <v>Medium Haul</v>
      </c>
    </row>
    <row r="1329" spans="1:10" ht="15" thickBot="1" x14ac:dyDescent="0.4">
      <c r="A1329" s="96" t="s">
        <v>2043</v>
      </c>
      <c r="B1329" s="96" t="s">
        <v>1325</v>
      </c>
      <c r="C1329" s="106">
        <v>43519</v>
      </c>
      <c r="D1329" s="96" t="s">
        <v>2057</v>
      </c>
      <c r="E1329" s="96" t="s">
        <v>2151</v>
      </c>
      <c r="F1329" s="97">
        <v>1576</v>
      </c>
      <c r="G1329" s="98" t="s">
        <v>2056</v>
      </c>
      <c r="H1329" s="96" t="s">
        <v>2055</v>
      </c>
      <c r="I1329" s="99">
        <v>608.75099999999998</v>
      </c>
      <c r="J1329" s="235" t="str">
        <f t="shared" si="20"/>
        <v>Medium Haul</v>
      </c>
    </row>
    <row r="1330" spans="1:10" ht="15" thickBot="1" x14ac:dyDescent="0.4">
      <c r="A1330" s="96" t="s">
        <v>2043</v>
      </c>
      <c r="B1330" s="96" t="s">
        <v>1325</v>
      </c>
      <c r="C1330" s="106">
        <v>43519</v>
      </c>
      <c r="D1330" s="96" t="s">
        <v>2057</v>
      </c>
      <c r="E1330" s="96" t="s">
        <v>2151</v>
      </c>
      <c r="F1330" s="97">
        <v>1576</v>
      </c>
      <c r="G1330" s="98" t="s">
        <v>2056</v>
      </c>
      <c r="H1330" s="96" t="s">
        <v>2047</v>
      </c>
      <c r="I1330" s="99">
        <v>608.75099999999998</v>
      </c>
      <c r="J1330" s="235" t="str">
        <f t="shared" si="20"/>
        <v>Medium Haul</v>
      </c>
    </row>
    <row r="1331" spans="1:10" ht="15" thickBot="1" x14ac:dyDescent="0.4">
      <c r="A1331" s="96" t="s">
        <v>2043</v>
      </c>
      <c r="B1331" s="96" t="s">
        <v>1325</v>
      </c>
      <c r="C1331" s="106">
        <v>43523</v>
      </c>
      <c r="D1331" s="96" t="s">
        <v>2151</v>
      </c>
      <c r="E1331" s="96" t="s">
        <v>2053</v>
      </c>
      <c r="F1331" s="97">
        <v>2076</v>
      </c>
      <c r="G1331" s="98" t="s">
        <v>2046</v>
      </c>
      <c r="H1331" s="96" t="s">
        <v>2047</v>
      </c>
      <c r="I1331" s="99">
        <v>801.86400000000003</v>
      </c>
      <c r="J1331" s="235" t="str">
        <f t="shared" si="20"/>
        <v>Medium Haul</v>
      </c>
    </row>
    <row r="1332" spans="1:10" ht="15" thickBot="1" x14ac:dyDescent="0.4">
      <c r="A1332" s="89"/>
      <c r="B1332" s="89"/>
      <c r="C1332" s="290"/>
      <c r="D1332" s="290"/>
      <c r="E1332" s="290"/>
      <c r="F1332" s="290"/>
      <c r="G1332" s="290"/>
      <c r="H1332" s="290"/>
      <c r="I1332" s="95">
        <v>2435.8539999999998</v>
      </c>
      <c r="J1332" s="235" t="str">
        <f t="shared" si="20"/>
        <v/>
      </c>
    </row>
    <row r="1333" spans="1:10" ht="15" thickBot="1" x14ac:dyDescent="0.4">
      <c r="A1333" s="96" t="s">
        <v>2043</v>
      </c>
      <c r="B1333" s="96" t="s">
        <v>1536</v>
      </c>
      <c r="C1333" s="106">
        <v>43612</v>
      </c>
      <c r="D1333" s="96" t="s">
        <v>2053</v>
      </c>
      <c r="E1333" s="96" t="s">
        <v>2185</v>
      </c>
      <c r="F1333" s="97">
        <v>66</v>
      </c>
      <c r="G1333" s="98" t="s">
        <v>2046</v>
      </c>
      <c r="H1333" s="96" t="s">
        <v>2047</v>
      </c>
      <c r="I1333" s="99">
        <v>41.712000000000003</v>
      </c>
      <c r="J1333" s="235" t="str">
        <f t="shared" si="20"/>
        <v>Short Haul</v>
      </c>
    </row>
    <row r="1334" spans="1:10" ht="15" thickBot="1" x14ac:dyDescent="0.4">
      <c r="A1334" s="96" t="s">
        <v>2043</v>
      </c>
      <c r="B1334" s="96" t="s">
        <v>1536</v>
      </c>
      <c r="C1334" s="106">
        <v>43612</v>
      </c>
      <c r="D1334" s="96" t="s">
        <v>2048</v>
      </c>
      <c r="E1334" s="96" t="s">
        <v>2053</v>
      </c>
      <c r="F1334" s="97">
        <v>527</v>
      </c>
      <c r="G1334" s="98" t="s">
        <v>2046</v>
      </c>
      <c r="H1334" s="96" t="s">
        <v>2047</v>
      </c>
      <c r="I1334" s="99">
        <v>332.43200000000002</v>
      </c>
      <c r="J1334" s="235" t="str">
        <f t="shared" si="20"/>
        <v>Medium Haul</v>
      </c>
    </row>
    <row r="1335" spans="1:10" ht="15" thickBot="1" x14ac:dyDescent="0.4">
      <c r="A1335" s="89"/>
      <c r="B1335" s="89"/>
      <c r="C1335" s="290"/>
      <c r="D1335" s="290"/>
      <c r="E1335" s="290"/>
      <c r="F1335" s="290"/>
      <c r="G1335" s="290"/>
      <c r="H1335" s="290"/>
      <c r="I1335" s="95">
        <v>374.14400000000001</v>
      </c>
      <c r="J1335" s="235" t="str">
        <f t="shared" si="20"/>
        <v/>
      </c>
    </row>
    <row r="1336" spans="1:10" ht="15" thickBot="1" x14ac:dyDescent="0.4">
      <c r="A1336" s="96" t="s">
        <v>2043</v>
      </c>
      <c r="B1336" s="96" t="s">
        <v>1527</v>
      </c>
      <c r="C1336" s="106">
        <v>43583</v>
      </c>
      <c r="D1336" s="96" t="s">
        <v>2077</v>
      </c>
      <c r="E1336" s="96" t="s">
        <v>2063</v>
      </c>
      <c r="F1336" s="97">
        <v>3986</v>
      </c>
      <c r="G1336" s="98" t="s">
        <v>2056</v>
      </c>
      <c r="H1336" s="96" t="s">
        <v>2047</v>
      </c>
      <c r="I1336" s="99">
        <v>1352.86</v>
      </c>
      <c r="J1336" s="235" t="str">
        <f t="shared" si="20"/>
        <v>Long Haul</v>
      </c>
    </row>
    <row r="1337" spans="1:10" ht="15" thickBot="1" x14ac:dyDescent="0.4">
      <c r="A1337" s="96" t="s">
        <v>2043</v>
      </c>
      <c r="B1337" s="96" t="s">
        <v>1527</v>
      </c>
      <c r="C1337" s="106">
        <v>43584</v>
      </c>
      <c r="D1337" s="96" t="s">
        <v>2063</v>
      </c>
      <c r="E1337" s="96" t="s">
        <v>2199</v>
      </c>
      <c r="F1337" s="97">
        <v>2232</v>
      </c>
      <c r="G1337" s="98" t="s">
        <v>2056</v>
      </c>
      <c r="H1337" s="96" t="s">
        <v>2047</v>
      </c>
      <c r="I1337" s="99">
        <v>862.23599999999999</v>
      </c>
      <c r="J1337" s="235" t="str">
        <f t="shared" si="20"/>
        <v>Medium Haul</v>
      </c>
    </row>
    <row r="1338" spans="1:10" ht="15" thickBot="1" x14ac:dyDescent="0.4">
      <c r="A1338" s="96" t="s">
        <v>2043</v>
      </c>
      <c r="B1338" s="96" t="s">
        <v>1527</v>
      </c>
      <c r="C1338" s="106">
        <v>43677</v>
      </c>
      <c r="D1338" s="96" t="s">
        <v>2199</v>
      </c>
      <c r="E1338" s="96" t="s">
        <v>2063</v>
      </c>
      <c r="F1338" s="97">
        <v>2232</v>
      </c>
      <c r="G1338" s="98" t="s">
        <v>2046</v>
      </c>
      <c r="H1338" s="96" t="s">
        <v>2047</v>
      </c>
      <c r="I1338" s="99">
        <v>862.23599999999999</v>
      </c>
      <c r="J1338" s="235" t="str">
        <f t="shared" si="20"/>
        <v>Medium Haul</v>
      </c>
    </row>
    <row r="1339" spans="1:10" ht="15" thickBot="1" x14ac:dyDescent="0.4">
      <c r="A1339" s="96" t="s">
        <v>2043</v>
      </c>
      <c r="B1339" s="96" t="s">
        <v>1527</v>
      </c>
      <c r="C1339" s="106">
        <v>43583</v>
      </c>
      <c r="D1339" s="96" t="s">
        <v>2200</v>
      </c>
      <c r="E1339" s="96" t="s">
        <v>2077</v>
      </c>
      <c r="F1339" s="97">
        <v>241</v>
      </c>
      <c r="G1339" s="98" t="s">
        <v>2046</v>
      </c>
      <c r="H1339" s="96" t="s">
        <v>2047</v>
      </c>
      <c r="I1339" s="99">
        <v>151.68</v>
      </c>
      <c r="J1339" s="235" t="str">
        <f t="shared" si="20"/>
        <v>Short Haul</v>
      </c>
    </row>
    <row r="1340" spans="1:10" ht="15" thickBot="1" x14ac:dyDescent="0.4">
      <c r="A1340" s="96" t="s">
        <v>2043</v>
      </c>
      <c r="B1340" s="96" t="s">
        <v>1527</v>
      </c>
      <c r="C1340" s="106">
        <v>43677</v>
      </c>
      <c r="D1340" s="96" t="s">
        <v>2063</v>
      </c>
      <c r="E1340" s="96" t="s">
        <v>2044</v>
      </c>
      <c r="F1340" s="97">
        <v>3539</v>
      </c>
      <c r="G1340" s="98" t="s">
        <v>2046</v>
      </c>
      <c r="H1340" s="96" t="s">
        <v>2047</v>
      </c>
      <c r="I1340" s="99">
        <v>1200.8800000000001</v>
      </c>
      <c r="J1340" s="235" t="str">
        <f t="shared" si="20"/>
        <v>Long Haul</v>
      </c>
    </row>
    <row r="1341" spans="1:10" ht="15" thickBot="1" x14ac:dyDescent="0.4">
      <c r="A1341" s="96" t="s">
        <v>2043</v>
      </c>
      <c r="B1341" s="96" t="s">
        <v>1527</v>
      </c>
      <c r="C1341" s="106">
        <v>43677</v>
      </c>
      <c r="D1341" s="96" t="s">
        <v>2044</v>
      </c>
      <c r="E1341" s="96" t="s">
        <v>2048</v>
      </c>
      <c r="F1341" s="97">
        <v>153</v>
      </c>
      <c r="G1341" s="98" t="s">
        <v>2046</v>
      </c>
      <c r="H1341" s="96" t="s">
        <v>2047</v>
      </c>
      <c r="I1341" s="99">
        <v>96.063999999999993</v>
      </c>
      <c r="J1341" s="235" t="str">
        <f t="shared" si="20"/>
        <v>Short Haul</v>
      </c>
    </row>
    <row r="1342" spans="1:10" ht="15" thickBot="1" x14ac:dyDescent="0.4">
      <c r="A1342" s="89"/>
      <c r="B1342" s="89"/>
      <c r="C1342" s="290"/>
      <c r="D1342" s="290"/>
      <c r="E1342" s="290"/>
      <c r="F1342" s="290"/>
      <c r="G1342" s="290"/>
      <c r="H1342" s="290"/>
      <c r="I1342" s="95">
        <v>4525.9560000000001</v>
      </c>
      <c r="J1342" s="235" t="str">
        <f t="shared" si="20"/>
        <v/>
      </c>
    </row>
    <row r="1343" spans="1:10" ht="15" thickBot="1" x14ac:dyDescent="0.4">
      <c r="A1343" s="96" t="s">
        <v>2043</v>
      </c>
      <c r="B1343" s="96" t="s">
        <v>1393</v>
      </c>
      <c r="C1343" s="106">
        <v>43622</v>
      </c>
      <c r="D1343" s="96" t="s">
        <v>2201</v>
      </c>
      <c r="E1343" s="96" t="s">
        <v>2077</v>
      </c>
      <c r="F1343" s="97">
        <v>675</v>
      </c>
      <c r="G1343" s="98" t="s">
        <v>2056</v>
      </c>
      <c r="H1343" s="96" t="s">
        <v>2047</v>
      </c>
      <c r="I1343" s="99">
        <v>260.45100000000002</v>
      </c>
      <c r="J1343" s="235" t="str">
        <f t="shared" si="20"/>
        <v>Medium Haul</v>
      </c>
    </row>
    <row r="1344" spans="1:10" ht="15" thickBot="1" x14ac:dyDescent="0.4">
      <c r="A1344" s="96" t="s">
        <v>2043</v>
      </c>
      <c r="B1344" s="96" t="s">
        <v>1393</v>
      </c>
      <c r="C1344" s="106">
        <v>43622</v>
      </c>
      <c r="D1344" s="96" t="s">
        <v>2044</v>
      </c>
      <c r="E1344" s="96" t="s">
        <v>2048</v>
      </c>
      <c r="F1344" s="97">
        <v>153</v>
      </c>
      <c r="G1344" s="98" t="s">
        <v>2046</v>
      </c>
      <c r="H1344" s="96" t="s">
        <v>2047</v>
      </c>
      <c r="I1344" s="99">
        <v>96.063999999999993</v>
      </c>
      <c r="J1344" s="235" t="str">
        <f t="shared" si="20"/>
        <v>Short Haul</v>
      </c>
    </row>
    <row r="1345" spans="1:10" ht="15" thickBot="1" x14ac:dyDescent="0.4">
      <c r="A1345" s="96" t="s">
        <v>2043</v>
      </c>
      <c r="B1345" s="96" t="s">
        <v>1393</v>
      </c>
      <c r="C1345" s="106">
        <v>43622</v>
      </c>
      <c r="D1345" s="96" t="s">
        <v>2077</v>
      </c>
      <c r="E1345" s="96" t="s">
        <v>2044</v>
      </c>
      <c r="F1345" s="97">
        <v>448</v>
      </c>
      <c r="G1345" s="98" t="s">
        <v>2046</v>
      </c>
      <c r="H1345" s="96" t="s">
        <v>2047</v>
      </c>
      <c r="I1345" s="99">
        <v>282.50400000000002</v>
      </c>
      <c r="J1345" s="235" t="str">
        <f t="shared" si="20"/>
        <v>Medium Haul</v>
      </c>
    </row>
    <row r="1346" spans="1:10" ht="15" thickBot="1" x14ac:dyDescent="0.4">
      <c r="A1346" s="96" t="s">
        <v>2043</v>
      </c>
      <c r="B1346" s="96" t="s">
        <v>1393</v>
      </c>
      <c r="C1346" s="106">
        <v>43624</v>
      </c>
      <c r="D1346" s="96" t="s">
        <v>2077</v>
      </c>
      <c r="E1346" s="96" t="s">
        <v>2201</v>
      </c>
      <c r="F1346" s="97">
        <v>675</v>
      </c>
      <c r="G1346" s="98" t="s">
        <v>2046</v>
      </c>
      <c r="H1346" s="96" t="s">
        <v>2047</v>
      </c>
      <c r="I1346" s="99">
        <v>260.45100000000002</v>
      </c>
      <c r="J1346" s="235" t="str">
        <f t="shared" si="20"/>
        <v>Medium Haul</v>
      </c>
    </row>
    <row r="1347" spans="1:10" ht="15" thickBot="1" x14ac:dyDescent="0.4">
      <c r="A1347" s="96" t="s">
        <v>2043</v>
      </c>
      <c r="B1347" s="96" t="s">
        <v>1393</v>
      </c>
      <c r="C1347" s="106">
        <v>43624</v>
      </c>
      <c r="D1347" s="96" t="s">
        <v>2044</v>
      </c>
      <c r="E1347" s="96" t="s">
        <v>2077</v>
      </c>
      <c r="F1347" s="97">
        <v>448</v>
      </c>
      <c r="G1347" s="98" t="s">
        <v>2046</v>
      </c>
      <c r="H1347" s="96" t="s">
        <v>2047</v>
      </c>
      <c r="I1347" s="99">
        <v>282.50400000000002</v>
      </c>
      <c r="J1347" s="235" t="str">
        <f t="shared" si="20"/>
        <v>Medium Haul</v>
      </c>
    </row>
    <row r="1348" spans="1:10" ht="15" thickBot="1" x14ac:dyDescent="0.4">
      <c r="A1348" s="96" t="s">
        <v>2043</v>
      </c>
      <c r="B1348" s="96" t="s">
        <v>1393</v>
      </c>
      <c r="C1348" s="106">
        <v>43624</v>
      </c>
      <c r="D1348" s="96" t="s">
        <v>2048</v>
      </c>
      <c r="E1348" s="96" t="s">
        <v>2044</v>
      </c>
      <c r="F1348" s="97">
        <v>153</v>
      </c>
      <c r="G1348" s="98" t="s">
        <v>2046</v>
      </c>
      <c r="H1348" s="96" t="s">
        <v>2047</v>
      </c>
      <c r="I1348" s="99">
        <v>96.063999999999993</v>
      </c>
      <c r="J1348" s="235" t="str">
        <f t="shared" si="20"/>
        <v>Short Haul</v>
      </c>
    </row>
    <row r="1349" spans="1:10" ht="15" thickBot="1" x14ac:dyDescent="0.4">
      <c r="A1349" s="89"/>
      <c r="B1349" s="89"/>
      <c r="C1349" s="290"/>
      <c r="D1349" s="290"/>
      <c r="E1349" s="290"/>
      <c r="F1349" s="290"/>
      <c r="G1349" s="290"/>
      <c r="H1349" s="290"/>
      <c r="I1349" s="95">
        <v>1278.038</v>
      </c>
      <c r="J1349" s="235" t="str">
        <f t="shared" si="20"/>
        <v/>
      </c>
    </row>
    <row r="1350" spans="1:10" ht="15" thickBot="1" x14ac:dyDescent="0.4">
      <c r="A1350" s="96" t="s">
        <v>2043</v>
      </c>
      <c r="B1350" s="96" t="s">
        <v>1393</v>
      </c>
      <c r="C1350" s="106">
        <v>43760</v>
      </c>
      <c r="D1350" s="96" t="s">
        <v>2085</v>
      </c>
      <c r="E1350" s="96" t="s">
        <v>2057</v>
      </c>
      <c r="F1350" s="97">
        <v>346</v>
      </c>
      <c r="G1350" s="98" t="s">
        <v>2046</v>
      </c>
      <c r="H1350" s="96" t="s">
        <v>2047</v>
      </c>
      <c r="I1350" s="99">
        <v>218.04</v>
      </c>
      <c r="J1350" s="235" t="str">
        <f t="shared" si="20"/>
        <v>Medium Haul</v>
      </c>
    </row>
    <row r="1351" spans="1:10" ht="15" thickBot="1" x14ac:dyDescent="0.4">
      <c r="A1351" s="96" t="s">
        <v>2043</v>
      </c>
      <c r="B1351" s="96" t="s">
        <v>1393</v>
      </c>
      <c r="C1351" s="106">
        <v>43764</v>
      </c>
      <c r="D1351" s="96" t="s">
        <v>2048</v>
      </c>
      <c r="E1351" s="96" t="s">
        <v>2057</v>
      </c>
      <c r="F1351" s="97">
        <v>133</v>
      </c>
      <c r="G1351" s="98" t="s">
        <v>2046</v>
      </c>
      <c r="H1351" s="96" t="s">
        <v>2047</v>
      </c>
      <c r="I1351" s="99">
        <v>84.055999999999997</v>
      </c>
      <c r="J1351" s="235" t="str">
        <f t="shared" si="20"/>
        <v>Short Haul</v>
      </c>
    </row>
    <row r="1352" spans="1:10" ht="15" thickBot="1" x14ac:dyDescent="0.4">
      <c r="A1352" s="96" t="s">
        <v>2043</v>
      </c>
      <c r="B1352" s="96" t="s">
        <v>1393</v>
      </c>
      <c r="C1352" s="106">
        <v>43760</v>
      </c>
      <c r="D1352" s="96" t="s">
        <v>2057</v>
      </c>
      <c r="E1352" s="96" t="s">
        <v>2048</v>
      </c>
      <c r="F1352" s="97">
        <v>133</v>
      </c>
      <c r="G1352" s="98" t="s">
        <v>2046</v>
      </c>
      <c r="H1352" s="96" t="s">
        <v>2047</v>
      </c>
      <c r="I1352" s="99">
        <v>84.055999999999997</v>
      </c>
      <c r="J1352" s="235" t="str">
        <f t="shared" ref="J1352:J1404" si="21">IF(ISBLANK(F1352),"",IF(F1352&gt;$O$9,$N$9,IF(F1352&gt;$O$8, $N$8,$N$7)))</f>
        <v>Short Haul</v>
      </c>
    </row>
    <row r="1353" spans="1:10" ht="15" thickBot="1" x14ac:dyDescent="0.4">
      <c r="A1353" s="96" t="s">
        <v>2043</v>
      </c>
      <c r="B1353" s="96" t="s">
        <v>1393</v>
      </c>
      <c r="C1353" s="106">
        <v>43764</v>
      </c>
      <c r="D1353" s="96" t="s">
        <v>2057</v>
      </c>
      <c r="E1353" s="96" t="s">
        <v>2085</v>
      </c>
      <c r="F1353" s="97">
        <v>346</v>
      </c>
      <c r="G1353" s="98" t="s">
        <v>2046</v>
      </c>
      <c r="H1353" s="96" t="s">
        <v>2047</v>
      </c>
      <c r="I1353" s="99">
        <v>218.04</v>
      </c>
      <c r="J1353" s="235" t="str">
        <f t="shared" si="21"/>
        <v>Medium Haul</v>
      </c>
    </row>
    <row r="1354" spans="1:10" ht="15" thickBot="1" x14ac:dyDescent="0.4">
      <c r="A1354" s="89"/>
      <c r="B1354" s="89"/>
      <c r="C1354" s="290"/>
      <c r="D1354" s="290"/>
      <c r="E1354" s="290"/>
      <c r="F1354" s="290"/>
      <c r="G1354" s="290"/>
      <c r="H1354" s="290"/>
      <c r="I1354" s="95">
        <v>604.19200000000001</v>
      </c>
      <c r="J1354" s="235" t="str">
        <f t="shared" si="21"/>
        <v/>
      </c>
    </row>
    <row r="1355" spans="1:10" ht="15" thickBot="1" x14ac:dyDescent="0.4">
      <c r="A1355" s="96" t="s">
        <v>2043</v>
      </c>
      <c r="B1355" s="96" t="s">
        <v>1527</v>
      </c>
      <c r="C1355" s="106">
        <v>43776</v>
      </c>
      <c r="D1355" s="96" t="s">
        <v>2048</v>
      </c>
      <c r="E1355" s="96" t="s">
        <v>2057</v>
      </c>
      <c r="F1355" s="97">
        <v>133</v>
      </c>
      <c r="G1355" s="98" t="s">
        <v>2046</v>
      </c>
      <c r="H1355" s="96" t="s">
        <v>2047</v>
      </c>
      <c r="I1355" s="99">
        <v>84.055999999999997</v>
      </c>
      <c r="J1355" s="235" t="str">
        <f t="shared" si="21"/>
        <v>Short Haul</v>
      </c>
    </row>
    <row r="1356" spans="1:10" ht="15" thickBot="1" x14ac:dyDescent="0.4">
      <c r="A1356" s="96" t="s">
        <v>2043</v>
      </c>
      <c r="B1356" s="96" t="s">
        <v>1527</v>
      </c>
      <c r="C1356" s="106">
        <v>43777</v>
      </c>
      <c r="D1356" s="96" t="s">
        <v>2097</v>
      </c>
      <c r="E1356" s="96" t="s">
        <v>2202</v>
      </c>
      <c r="F1356" s="97">
        <v>1356</v>
      </c>
      <c r="G1356" s="98" t="s">
        <v>2056</v>
      </c>
      <c r="H1356" s="96" t="s">
        <v>2047</v>
      </c>
      <c r="I1356" s="99">
        <v>523.99800000000005</v>
      </c>
      <c r="J1356" s="235" t="str">
        <f t="shared" si="21"/>
        <v>Medium Haul</v>
      </c>
    </row>
    <row r="1357" spans="1:10" ht="15" thickBot="1" x14ac:dyDescent="0.4">
      <c r="A1357" s="96" t="s">
        <v>2043</v>
      </c>
      <c r="B1357" s="96" t="s">
        <v>1527</v>
      </c>
      <c r="C1357" s="106">
        <v>43782</v>
      </c>
      <c r="D1357" s="96" t="s">
        <v>2202</v>
      </c>
      <c r="E1357" s="96" t="s">
        <v>2097</v>
      </c>
      <c r="F1357" s="97">
        <v>1356</v>
      </c>
      <c r="G1357" s="98" t="s">
        <v>2056</v>
      </c>
      <c r="H1357" s="96" t="s">
        <v>2047</v>
      </c>
      <c r="I1357" s="99">
        <v>523.99800000000005</v>
      </c>
      <c r="J1357" s="235" t="str">
        <f t="shared" si="21"/>
        <v>Medium Haul</v>
      </c>
    </row>
    <row r="1358" spans="1:10" ht="15" thickBot="1" x14ac:dyDescent="0.4">
      <c r="A1358" s="96" t="s">
        <v>2043</v>
      </c>
      <c r="B1358" s="96" t="s">
        <v>1527</v>
      </c>
      <c r="C1358" s="106">
        <v>43782</v>
      </c>
      <c r="D1358" s="96" t="s">
        <v>2057</v>
      </c>
      <c r="E1358" s="96" t="s">
        <v>2048</v>
      </c>
      <c r="F1358" s="97">
        <v>133</v>
      </c>
      <c r="G1358" s="98" t="s">
        <v>2046</v>
      </c>
      <c r="H1358" s="96" t="s">
        <v>2047</v>
      </c>
      <c r="I1358" s="99">
        <v>84.055999999999997</v>
      </c>
      <c r="J1358" s="235" t="str">
        <f t="shared" si="21"/>
        <v>Short Haul</v>
      </c>
    </row>
    <row r="1359" spans="1:10" ht="15" thickBot="1" x14ac:dyDescent="0.4">
      <c r="A1359" s="96" t="s">
        <v>2043</v>
      </c>
      <c r="B1359" s="96" t="s">
        <v>1527</v>
      </c>
      <c r="C1359" s="106">
        <v>43776</v>
      </c>
      <c r="D1359" s="96" t="s">
        <v>2057</v>
      </c>
      <c r="E1359" s="96" t="s">
        <v>2097</v>
      </c>
      <c r="F1359" s="97">
        <v>6745</v>
      </c>
      <c r="G1359" s="98" t="s">
        <v>2056</v>
      </c>
      <c r="H1359" s="96" t="s">
        <v>2047</v>
      </c>
      <c r="I1359" s="99">
        <v>2289.2199999999998</v>
      </c>
      <c r="J1359" s="235" t="str">
        <f t="shared" si="21"/>
        <v>Long Haul</v>
      </c>
    </row>
    <row r="1360" spans="1:10" ht="15" thickBot="1" x14ac:dyDescent="0.4">
      <c r="A1360" s="96" t="s">
        <v>2043</v>
      </c>
      <c r="B1360" s="96" t="s">
        <v>1527</v>
      </c>
      <c r="C1360" s="106">
        <v>43782</v>
      </c>
      <c r="D1360" s="96" t="s">
        <v>2097</v>
      </c>
      <c r="E1360" s="96" t="s">
        <v>2057</v>
      </c>
      <c r="F1360" s="97">
        <v>6745</v>
      </c>
      <c r="G1360" s="98" t="s">
        <v>2046</v>
      </c>
      <c r="H1360" s="96" t="s">
        <v>2047</v>
      </c>
      <c r="I1360" s="99">
        <v>2289.2199999999998</v>
      </c>
      <c r="J1360" s="235" t="str">
        <f t="shared" si="21"/>
        <v>Long Haul</v>
      </c>
    </row>
    <row r="1361" spans="1:10" ht="15" thickBot="1" x14ac:dyDescent="0.4">
      <c r="A1361" s="89"/>
      <c r="B1361" s="89"/>
      <c r="C1361" s="290"/>
      <c r="D1361" s="290"/>
      <c r="E1361" s="290"/>
      <c r="F1361" s="290"/>
      <c r="G1361" s="290"/>
      <c r="H1361" s="290"/>
      <c r="I1361" s="95">
        <v>5794.5479999999998</v>
      </c>
      <c r="J1361" s="235" t="str">
        <f t="shared" si="21"/>
        <v/>
      </c>
    </row>
    <row r="1362" spans="1:10" ht="15" thickBot="1" x14ac:dyDescent="0.4">
      <c r="A1362" s="96" t="s">
        <v>2043</v>
      </c>
      <c r="B1362" s="96" t="s">
        <v>1527</v>
      </c>
      <c r="C1362" s="106">
        <v>43695</v>
      </c>
      <c r="D1362" s="96" t="s">
        <v>2050</v>
      </c>
      <c r="E1362" s="96" t="s">
        <v>2053</v>
      </c>
      <c r="F1362" s="97">
        <v>234</v>
      </c>
      <c r="G1362" s="98" t="s">
        <v>2046</v>
      </c>
      <c r="H1362" s="96" t="s">
        <v>2051</v>
      </c>
      <c r="I1362" s="99">
        <v>147.256</v>
      </c>
      <c r="J1362" s="235" t="str">
        <f t="shared" si="21"/>
        <v>Short Haul</v>
      </c>
    </row>
    <row r="1363" spans="1:10" ht="15" thickBot="1" x14ac:dyDescent="0.4">
      <c r="A1363" s="96" t="s">
        <v>2043</v>
      </c>
      <c r="B1363" s="96" t="s">
        <v>1527</v>
      </c>
      <c r="C1363" s="106">
        <v>43695</v>
      </c>
      <c r="D1363" s="96" t="s">
        <v>2048</v>
      </c>
      <c r="E1363" s="96" t="s">
        <v>2050</v>
      </c>
      <c r="F1363" s="97">
        <v>300</v>
      </c>
      <c r="G1363" s="98" t="s">
        <v>2046</v>
      </c>
      <c r="H1363" s="96" t="s">
        <v>2051</v>
      </c>
      <c r="I1363" s="99">
        <v>188.96799999999999</v>
      </c>
      <c r="J1363" s="235" t="str">
        <f t="shared" si="21"/>
        <v>Short Haul</v>
      </c>
    </row>
    <row r="1364" spans="1:10" ht="15" thickBot="1" x14ac:dyDescent="0.4">
      <c r="A1364" s="89"/>
      <c r="B1364" s="89"/>
      <c r="C1364" s="290"/>
      <c r="D1364" s="290"/>
      <c r="E1364" s="290"/>
      <c r="F1364" s="290"/>
      <c r="G1364" s="290"/>
      <c r="H1364" s="290"/>
      <c r="I1364" s="95">
        <v>336.22399999999999</v>
      </c>
      <c r="J1364" s="235" t="str">
        <f t="shared" si="21"/>
        <v/>
      </c>
    </row>
    <row r="1365" spans="1:10" ht="15" thickBot="1" x14ac:dyDescent="0.4">
      <c r="A1365" s="96" t="s">
        <v>2043</v>
      </c>
      <c r="B1365" s="96" t="s">
        <v>1527</v>
      </c>
      <c r="C1365" s="106">
        <v>43732</v>
      </c>
      <c r="D1365" s="96" t="s">
        <v>2048</v>
      </c>
      <c r="E1365" s="96" t="s">
        <v>2053</v>
      </c>
      <c r="F1365" s="97">
        <v>527</v>
      </c>
      <c r="G1365" s="98" t="s">
        <v>2046</v>
      </c>
      <c r="H1365" s="96" t="s">
        <v>2047</v>
      </c>
      <c r="I1365" s="99">
        <v>332.43200000000002</v>
      </c>
      <c r="J1365" s="235" t="str">
        <f t="shared" si="21"/>
        <v>Medium Haul</v>
      </c>
    </row>
    <row r="1366" spans="1:10" ht="15" thickBot="1" x14ac:dyDescent="0.4">
      <c r="A1366" s="96" t="s">
        <v>2043</v>
      </c>
      <c r="B1366" s="96" t="s">
        <v>1527</v>
      </c>
      <c r="C1366" s="106">
        <v>43734</v>
      </c>
      <c r="D1366" s="96" t="s">
        <v>2053</v>
      </c>
      <c r="E1366" s="96" t="s">
        <v>2048</v>
      </c>
      <c r="F1366" s="97">
        <v>527</v>
      </c>
      <c r="G1366" s="98" t="s">
        <v>2046</v>
      </c>
      <c r="H1366" s="96" t="s">
        <v>2047</v>
      </c>
      <c r="I1366" s="99">
        <v>332.43200000000002</v>
      </c>
      <c r="J1366" s="235" t="str">
        <f t="shared" si="21"/>
        <v>Medium Haul</v>
      </c>
    </row>
    <row r="1367" spans="1:10" ht="15" thickBot="1" x14ac:dyDescent="0.4">
      <c r="A1367" s="89"/>
      <c r="B1367" s="89"/>
      <c r="C1367" s="290"/>
      <c r="D1367" s="290"/>
      <c r="E1367" s="290"/>
      <c r="F1367" s="290"/>
      <c r="G1367" s="290"/>
      <c r="H1367" s="290"/>
      <c r="I1367" s="95">
        <v>664.86400000000003</v>
      </c>
      <c r="J1367" s="235" t="str">
        <f t="shared" si="21"/>
        <v/>
      </c>
    </row>
    <row r="1368" spans="1:10" ht="15" thickBot="1" x14ac:dyDescent="0.4">
      <c r="A1368" s="96" t="s">
        <v>2043</v>
      </c>
      <c r="B1368" s="96" t="s">
        <v>1527</v>
      </c>
      <c r="C1368" s="106">
        <v>43672</v>
      </c>
      <c r="D1368" s="96" t="s">
        <v>2048</v>
      </c>
      <c r="E1368" s="96" t="s">
        <v>2053</v>
      </c>
      <c r="F1368" s="97">
        <v>527</v>
      </c>
      <c r="G1368" s="98" t="s">
        <v>2046</v>
      </c>
      <c r="H1368" s="96" t="s">
        <v>2047</v>
      </c>
      <c r="I1368" s="99">
        <v>332.43200000000002</v>
      </c>
      <c r="J1368" s="235" t="str">
        <f t="shared" si="21"/>
        <v>Medium Haul</v>
      </c>
    </row>
    <row r="1369" spans="1:10" ht="15" thickBot="1" x14ac:dyDescent="0.4">
      <c r="A1369" s="96" t="s">
        <v>2043</v>
      </c>
      <c r="B1369" s="96" t="s">
        <v>1527</v>
      </c>
      <c r="C1369" s="106">
        <v>43689</v>
      </c>
      <c r="D1369" s="96" t="s">
        <v>2069</v>
      </c>
      <c r="E1369" s="96" t="s">
        <v>2053</v>
      </c>
      <c r="F1369" s="97">
        <v>4241</v>
      </c>
      <c r="G1369" s="98" t="s">
        <v>2056</v>
      </c>
      <c r="H1369" s="96" t="s">
        <v>2047</v>
      </c>
      <c r="I1369" s="99">
        <v>1439.22</v>
      </c>
      <c r="J1369" s="235" t="str">
        <f t="shared" si="21"/>
        <v>Long Haul</v>
      </c>
    </row>
    <row r="1370" spans="1:10" ht="15" thickBot="1" x14ac:dyDescent="0.4">
      <c r="A1370" s="96" t="s">
        <v>2043</v>
      </c>
      <c r="B1370" s="96" t="s">
        <v>1527</v>
      </c>
      <c r="C1370" s="106">
        <v>43690</v>
      </c>
      <c r="D1370" s="96" t="s">
        <v>2053</v>
      </c>
      <c r="E1370" s="96" t="s">
        <v>2048</v>
      </c>
      <c r="F1370" s="97">
        <v>527</v>
      </c>
      <c r="G1370" s="98" t="s">
        <v>2046</v>
      </c>
      <c r="H1370" s="96" t="s">
        <v>2047</v>
      </c>
      <c r="I1370" s="99">
        <v>332.43200000000002</v>
      </c>
      <c r="J1370" s="235" t="str">
        <f t="shared" si="21"/>
        <v>Medium Haul</v>
      </c>
    </row>
    <row r="1371" spans="1:10" ht="15" thickBot="1" x14ac:dyDescent="0.4">
      <c r="A1371" s="96" t="s">
        <v>2043</v>
      </c>
      <c r="B1371" s="96" t="s">
        <v>1527</v>
      </c>
      <c r="C1371" s="106">
        <v>43672</v>
      </c>
      <c r="D1371" s="96" t="s">
        <v>2053</v>
      </c>
      <c r="E1371" s="96" t="s">
        <v>2067</v>
      </c>
      <c r="F1371" s="97">
        <v>1743</v>
      </c>
      <c r="G1371" s="98" t="s">
        <v>2046</v>
      </c>
      <c r="H1371" s="96" t="s">
        <v>2047</v>
      </c>
      <c r="I1371" s="99">
        <v>672.99300000000005</v>
      </c>
      <c r="J1371" s="235" t="str">
        <f t="shared" si="21"/>
        <v>Medium Haul</v>
      </c>
    </row>
    <row r="1372" spans="1:10" ht="15" thickBot="1" x14ac:dyDescent="0.4">
      <c r="A1372" s="96" t="s">
        <v>2043</v>
      </c>
      <c r="B1372" s="96" t="s">
        <v>1527</v>
      </c>
      <c r="C1372" s="106">
        <v>43672</v>
      </c>
      <c r="D1372" s="96" t="s">
        <v>2067</v>
      </c>
      <c r="E1372" s="96" t="s">
        <v>2069</v>
      </c>
      <c r="F1372" s="97">
        <v>2555</v>
      </c>
      <c r="G1372" s="98" t="s">
        <v>2046</v>
      </c>
      <c r="H1372" s="96" t="s">
        <v>2047</v>
      </c>
      <c r="I1372" s="99">
        <v>867</v>
      </c>
      <c r="J1372" s="235" t="str">
        <f t="shared" si="21"/>
        <v>Long Haul</v>
      </c>
    </row>
    <row r="1373" spans="1:10" ht="15" thickBot="1" x14ac:dyDescent="0.4">
      <c r="A1373" s="89"/>
      <c r="B1373" s="89"/>
      <c r="C1373" s="290"/>
      <c r="D1373" s="290"/>
      <c r="E1373" s="290"/>
      <c r="F1373" s="290"/>
      <c r="G1373" s="290"/>
      <c r="H1373" s="290"/>
      <c r="I1373" s="95">
        <v>3644.0770000000002</v>
      </c>
      <c r="J1373" s="235" t="str">
        <f t="shared" si="21"/>
        <v/>
      </c>
    </row>
    <row r="1374" spans="1:10" ht="15" thickBot="1" x14ac:dyDescent="0.4">
      <c r="A1374" s="96" t="s">
        <v>2043</v>
      </c>
      <c r="B1374" s="96" t="s">
        <v>1185</v>
      </c>
      <c r="C1374" s="106">
        <v>43768</v>
      </c>
      <c r="D1374" s="96" t="s">
        <v>2053</v>
      </c>
      <c r="E1374" s="96" t="s">
        <v>2069</v>
      </c>
      <c r="F1374" s="97">
        <v>4241</v>
      </c>
      <c r="G1374" s="98" t="s">
        <v>2056</v>
      </c>
      <c r="H1374" s="96" t="s">
        <v>2047</v>
      </c>
      <c r="I1374" s="99">
        <v>1439.22</v>
      </c>
      <c r="J1374" s="235" t="str">
        <f t="shared" si="21"/>
        <v>Long Haul</v>
      </c>
    </row>
    <row r="1375" spans="1:10" ht="15" thickBot="1" x14ac:dyDescent="0.4">
      <c r="A1375" s="96" t="s">
        <v>2043</v>
      </c>
      <c r="B1375" s="96" t="s">
        <v>1185</v>
      </c>
      <c r="C1375" s="106">
        <v>43773</v>
      </c>
      <c r="D1375" s="96" t="s">
        <v>2053</v>
      </c>
      <c r="E1375" s="96" t="s">
        <v>2048</v>
      </c>
      <c r="F1375" s="97">
        <v>527</v>
      </c>
      <c r="G1375" s="98" t="s">
        <v>2046</v>
      </c>
      <c r="H1375" s="96" t="s">
        <v>2047</v>
      </c>
      <c r="I1375" s="99">
        <v>332.43200000000002</v>
      </c>
      <c r="J1375" s="235" t="str">
        <f t="shared" si="21"/>
        <v>Medium Haul</v>
      </c>
    </row>
    <row r="1376" spans="1:10" ht="15" thickBot="1" x14ac:dyDescent="0.4">
      <c r="A1376" s="96" t="s">
        <v>2043</v>
      </c>
      <c r="B1376" s="96" t="s">
        <v>1185</v>
      </c>
      <c r="C1376" s="106">
        <v>43768</v>
      </c>
      <c r="D1376" s="96" t="s">
        <v>2048</v>
      </c>
      <c r="E1376" s="96" t="s">
        <v>2053</v>
      </c>
      <c r="F1376" s="97">
        <v>527</v>
      </c>
      <c r="G1376" s="98" t="s">
        <v>2046</v>
      </c>
      <c r="H1376" s="96" t="s">
        <v>2047</v>
      </c>
      <c r="I1376" s="99">
        <v>332.43200000000002</v>
      </c>
      <c r="J1376" s="235" t="str">
        <f t="shared" si="21"/>
        <v>Medium Haul</v>
      </c>
    </row>
    <row r="1377" spans="1:10" ht="15" thickBot="1" x14ac:dyDescent="0.4">
      <c r="A1377" s="96" t="s">
        <v>2043</v>
      </c>
      <c r="B1377" s="96" t="s">
        <v>1185</v>
      </c>
      <c r="C1377" s="106">
        <v>43772</v>
      </c>
      <c r="D1377" s="96" t="s">
        <v>2069</v>
      </c>
      <c r="E1377" s="96" t="s">
        <v>2053</v>
      </c>
      <c r="F1377" s="97">
        <v>4241</v>
      </c>
      <c r="G1377" s="98" t="s">
        <v>2056</v>
      </c>
      <c r="H1377" s="96" t="s">
        <v>2047</v>
      </c>
      <c r="I1377" s="99">
        <v>1439.22</v>
      </c>
      <c r="J1377" s="235" t="str">
        <f t="shared" si="21"/>
        <v>Long Haul</v>
      </c>
    </row>
    <row r="1378" spans="1:10" ht="15" thickBot="1" x14ac:dyDescent="0.4">
      <c r="A1378" s="89"/>
      <c r="B1378" s="89"/>
      <c r="C1378" s="290"/>
      <c r="D1378" s="290"/>
      <c r="E1378" s="290"/>
      <c r="F1378" s="290"/>
      <c r="G1378" s="290"/>
      <c r="H1378" s="290"/>
      <c r="I1378" s="95">
        <v>3543.3040000000001</v>
      </c>
      <c r="J1378" s="235" t="str">
        <f t="shared" si="21"/>
        <v/>
      </c>
    </row>
    <row r="1379" spans="1:10" ht="15" thickBot="1" x14ac:dyDescent="0.4">
      <c r="A1379" s="96" t="s">
        <v>2043</v>
      </c>
      <c r="B1379" s="96" t="s">
        <v>1325</v>
      </c>
      <c r="C1379" s="106">
        <v>43767</v>
      </c>
      <c r="D1379" s="96" t="s">
        <v>2044</v>
      </c>
      <c r="E1379" s="96" t="s">
        <v>2048</v>
      </c>
      <c r="F1379" s="97">
        <v>153</v>
      </c>
      <c r="G1379" s="98" t="s">
        <v>2046</v>
      </c>
      <c r="H1379" s="96" t="s">
        <v>2047</v>
      </c>
      <c r="I1379" s="99">
        <v>96.063999999999993</v>
      </c>
      <c r="J1379" s="235" t="str">
        <f t="shared" si="21"/>
        <v>Short Haul</v>
      </c>
    </row>
    <row r="1380" spans="1:10" ht="15" thickBot="1" x14ac:dyDescent="0.4">
      <c r="A1380" s="96" t="s">
        <v>2043</v>
      </c>
      <c r="B1380" s="96" t="s">
        <v>1325</v>
      </c>
      <c r="C1380" s="106">
        <v>43767</v>
      </c>
      <c r="D1380" s="96" t="s">
        <v>2057</v>
      </c>
      <c r="E1380" s="96" t="s">
        <v>2044</v>
      </c>
      <c r="F1380" s="97">
        <v>119</v>
      </c>
      <c r="G1380" s="98" t="s">
        <v>2046</v>
      </c>
      <c r="H1380" s="96" t="s">
        <v>2047</v>
      </c>
      <c r="I1380" s="99">
        <v>74.575999999999993</v>
      </c>
      <c r="J1380" s="235" t="str">
        <f t="shared" si="21"/>
        <v>Short Haul</v>
      </c>
    </row>
    <row r="1381" spans="1:10" ht="15" thickBot="1" x14ac:dyDescent="0.4">
      <c r="A1381" s="96" t="s">
        <v>2043</v>
      </c>
      <c r="B1381" s="96" t="s">
        <v>1325</v>
      </c>
      <c r="C1381" s="106">
        <v>43769</v>
      </c>
      <c r="D1381" s="96" t="s">
        <v>2044</v>
      </c>
      <c r="E1381" s="96" t="s">
        <v>2045</v>
      </c>
      <c r="F1381" s="97">
        <v>280</v>
      </c>
      <c r="G1381" s="98" t="s">
        <v>2046</v>
      </c>
      <c r="H1381" s="96" t="s">
        <v>2170</v>
      </c>
      <c r="I1381" s="99">
        <v>176.328</v>
      </c>
      <c r="J1381" s="235" t="str">
        <f t="shared" si="21"/>
        <v>Short Haul</v>
      </c>
    </row>
    <row r="1382" spans="1:10" ht="15" thickBot="1" x14ac:dyDescent="0.4">
      <c r="A1382" s="96" t="s">
        <v>2043</v>
      </c>
      <c r="B1382" s="96" t="s">
        <v>1325</v>
      </c>
      <c r="C1382" s="106">
        <v>43769</v>
      </c>
      <c r="D1382" s="96" t="s">
        <v>2044</v>
      </c>
      <c r="E1382" s="96" t="s">
        <v>2045</v>
      </c>
      <c r="F1382" s="97">
        <v>280</v>
      </c>
      <c r="G1382" s="98" t="s">
        <v>2046</v>
      </c>
      <c r="H1382" s="96" t="s">
        <v>2047</v>
      </c>
      <c r="I1382" s="99">
        <v>176.328</v>
      </c>
      <c r="J1382" s="235" t="str">
        <f t="shared" si="21"/>
        <v>Short Haul</v>
      </c>
    </row>
    <row r="1383" spans="1:10" ht="15" thickBot="1" x14ac:dyDescent="0.4">
      <c r="A1383" s="96" t="s">
        <v>2043</v>
      </c>
      <c r="B1383" s="96" t="s">
        <v>1325</v>
      </c>
      <c r="C1383" s="106">
        <v>43769</v>
      </c>
      <c r="D1383" s="96" t="s">
        <v>2048</v>
      </c>
      <c r="E1383" s="96" t="s">
        <v>2044</v>
      </c>
      <c r="F1383" s="97">
        <v>153</v>
      </c>
      <c r="G1383" s="98" t="s">
        <v>2046</v>
      </c>
      <c r="H1383" s="96" t="s">
        <v>2047</v>
      </c>
      <c r="I1383" s="99">
        <v>96.063999999999993</v>
      </c>
      <c r="J1383" s="235" t="str">
        <f t="shared" si="21"/>
        <v>Short Haul</v>
      </c>
    </row>
    <row r="1384" spans="1:10" ht="15" thickBot="1" x14ac:dyDescent="0.4">
      <c r="A1384" s="89"/>
      <c r="B1384" s="89"/>
      <c r="C1384" s="290"/>
      <c r="D1384" s="290"/>
      <c r="E1384" s="290"/>
      <c r="F1384" s="290"/>
      <c r="G1384" s="290"/>
      <c r="H1384" s="290"/>
      <c r="I1384" s="95">
        <v>619.36</v>
      </c>
      <c r="J1384" s="235" t="str">
        <f t="shared" si="21"/>
        <v/>
      </c>
    </row>
    <row r="1385" spans="1:10" ht="15" thickBot="1" x14ac:dyDescent="0.4">
      <c r="A1385" s="96" t="s">
        <v>2043</v>
      </c>
      <c r="B1385" s="96" t="s">
        <v>1325</v>
      </c>
      <c r="C1385" s="106">
        <v>43674</v>
      </c>
      <c r="D1385" s="96" t="s">
        <v>2044</v>
      </c>
      <c r="E1385" s="96" t="s">
        <v>2098</v>
      </c>
      <c r="F1385" s="97">
        <v>364</v>
      </c>
      <c r="G1385" s="98" t="s">
        <v>2046</v>
      </c>
      <c r="H1385" s="96" t="s">
        <v>2047</v>
      </c>
      <c r="I1385" s="99">
        <v>229.416</v>
      </c>
      <c r="J1385" s="235" t="str">
        <f t="shared" si="21"/>
        <v>Medium Haul</v>
      </c>
    </row>
    <row r="1386" spans="1:10" ht="15" thickBot="1" x14ac:dyDescent="0.4">
      <c r="A1386" s="96" t="s">
        <v>2043</v>
      </c>
      <c r="B1386" s="96" t="s">
        <v>1325</v>
      </c>
      <c r="C1386" s="106">
        <v>43679</v>
      </c>
      <c r="D1386" s="96" t="s">
        <v>2098</v>
      </c>
      <c r="E1386" s="96" t="s">
        <v>2050</v>
      </c>
      <c r="F1386" s="97">
        <v>667</v>
      </c>
      <c r="G1386" s="98" t="s">
        <v>2046</v>
      </c>
      <c r="H1386" s="96" t="s">
        <v>2051</v>
      </c>
      <c r="I1386" s="99">
        <v>257.74200000000002</v>
      </c>
      <c r="J1386" s="235" t="str">
        <f t="shared" si="21"/>
        <v>Medium Haul</v>
      </c>
    </row>
    <row r="1387" spans="1:10" ht="15" thickBot="1" x14ac:dyDescent="0.4">
      <c r="A1387" s="96" t="s">
        <v>2043</v>
      </c>
      <c r="B1387" s="96" t="s">
        <v>1325</v>
      </c>
      <c r="C1387" s="106">
        <v>43707</v>
      </c>
      <c r="D1387" s="96" t="s">
        <v>2044</v>
      </c>
      <c r="E1387" s="96" t="s">
        <v>2048</v>
      </c>
      <c r="F1387" s="97">
        <v>153</v>
      </c>
      <c r="G1387" s="98" t="s">
        <v>2046</v>
      </c>
      <c r="H1387" s="96" t="s">
        <v>2047</v>
      </c>
      <c r="I1387" s="99">
        <v>96.063999999999993</v>
      </c>
      <c r="J1387" s="235" t="str">
        <f t="shared" si="21"/>
        <v>Short Haul</v>
      </c>
    </row>
    <row r="1388" spans="1:10" ht="15" thickBot="1" x14ac:dyDescent="0.4">
      <c r="A1388" s="96" t="s">
        <v>2043</v>
      </c>
      <c r="B1388" s="96" t="s">
        <v>1325</v>
      </c>
      <c r="C1388" s="106">
        <v>43674</v>
      </c>
      <c r="D1388" s="96" t="s">
        <v>2048</v>
      </c>
      <c r="E1388" s="96" t="s">
        <v>2044</v>
      </c>
      <c r="F1388" s="97">
        <v>153</v>
      </c>
      <c r="G1388" s="98" t="s">
        <v>2046</v>
      </c>
      <c r="H1388" s="96" t="s">
        <v>2047</v>
      </c>
      <c r="I1388" s="99">
        <v>96.063999999999993</v>
      </c>
      <c r="J1388" s="235" t="str">
        <f t="shared" si="21"/>
        <v>Short Haul</v>
      </c>
    </row>
    <row r="1389" spans="1:10" ht="15" thickBot="1" x14ac:dyDescent="0.4">
      <c r="A1389" s="96" t="s">
        <v>2043</v>
      </c>
      <c r="B1389" s="96" t="s">
        <v>1325</v>
      </c>
      <c r="C1389" s="106">
        <v>43679</v>
      </c>
      <c r="D1389" s="96" t="s">
        <v>2050</v>
      </c>
      <c r="E1389" s="96" t="s">
        <v>2048</v>
      </c>
      <c r="F1389" s="97">
        <v>300</v>
      </c>
      <c r="G1389" s="98" t="s">
        <v>2046</v>
      </c>
      <c r="H1389" s="96" t="s">
        <v>2051</v>
      </c>
      <c r="I1389" s="99">
        <v>188.96799999999999</v>
      </c>
      <c r="J1389" s="235" t="str">
        <f t="shared" si="21"/>
        <v>Short Haul</v>
      </c>
    </row>
    <row r="1390" spans="1:10" ht="15" thickBot="1" x14ac:dyDescent="0.4">
      <c r="A1390" s="96" t="s">
        <v>2043</v>
      </c>
      <c r="B1390" s="96" t="s">
        <v>1325</v>
      </c>
      <c r="C1390" s="106">
        <v>43701</v>
      </c>
      <c r="D1390" s="96" t="s">
        <v>2053</v>
      </c>
      <c r="E1390" s="96" t="s">
        <v>2058</v>
      </c>
      <c r="F1390" s="97">
        <v>1721</v>
      </c>
      <c r="G1390" s="98" t="s">
        <v>2046</v>
      </c>
      <c r="H1390" s="96" t="s">
        <v>2047</v>
      </c>
      <c r="I1390" s="99">
        <v>664.86599999999999</v>
      </c>
      <c r="J1390" s="235" t="str">
        <f t="shared" si="21"/>
        <v>Medium Haul</v>
      </c>
    </row>
    <row r="1391" spans="1:10" ht="15" thickBot="1" x14ac:dyDescent="0.4">
      <c r="A1391" s="96" t="s">
        <v>2043</v>
      </c>
      <c r="B1391" s="96" t="s">
        <v>1325</v>
      </c>
      <c r="C1391" s="106">
        <v>43701</v>
      </c>
      <c r="D1391" s="96" t="s">
        <v>2048</v>
      </c>
      <c r="E1391" s="96" t="s">
        <v>2053</v>
      </c>
      <c r="F1391" s="97">
        <v>527</v>
      </c>
      <c r="G1391" s="98" t="s">
        <v>2046</v>
      </c>
      <c r="H1391" s="96" t="s">
        <v>2047</v>
      </c>
      <c r="I1391" s="99">
        <v>332.43200000000002</v>
      </c>
      <c r="J1391" s="235" t="str">
        <f t="shared" si="21"/>
        <v>Medium Haul</v>
      </c>
    </row>
    <row r="1392" spans="1:10" ht="15" thickBot="1" x14ac:dyDescent="0.4">
      <c r="A1392" s="96" t="s">
        <v>2043</v>
      </c>
      <c r="B1392" s="96" t="s">
        <v>1325</v>
      </c>
      <c r="C1392" s="106">
        <v>43706</v>
      </c>
      <c r="D1392" s="96" t="s">
        <v>2058</v>
      </c>
      <c r="E1392" s="96" t="s">
        <v>2044</v>
      </c>
      <c r="F1392" s="97">
        <v>2367</v>
      </c>
      <c r="G1392" s="98" t="s">
        <v>2056</v>
      </c>
      <c r="H1392" s="96" t="s">
        <v>2047</v>
      </c>
      <c r="I1392" s="99">
        <v>803.42</v>
      </c>
      <c r="J1392" s="235" t="str">
        <f t="shared" si="21"/>
        <v>Long Haul</v>
      </c>
    </row>
    <row r="1393" spans="1:10" ht="15" thickBot="1" x14ac:dyDescent="0.4">
      <c r="A1393" s="89"/>
      <c r="B1393" s="89"/>
      <c r="C1393" s="290"/>
      <c r="D1393" s="290"/>
      <c r="E1393" s="290"/>
      <c r="F1393" s="290"/>
      <c r="G1393" s="290"/>
      <c r="H1393" s="290"/>
      <c r="I1393" s="95">
        <v>2668.9720000000002</v>
      </c>
      <c r="J1393" s="235" t="str">
        <f t="shared" si="21"/>
        <v/>
      </c>
    </row>
    <row r="1394" spans="1:10" ht="15" thickBot="1" x14ac:dyDescent="0.4">
      <c r="A1394" s="96" t="s">
        <v>2043</v>
      </c>
      <c r="B1394" s="96" t="s">
        <v>1325</v>
      </c>
      <c r="C1394" s="106">
        <v>43536</v>
      </c>
      <c r="D1394" s="96" t="s">
        <v>2053</v>
      </c>
      <c r="E1394" s="96" t="s">
        <v>2048</v>
      </c>
      <c r="F1394" s="97">
        <v>527</v>
      </c>
      <c r="G1394" s="98" t="s">
        <v>2046</v>
      </c>
      <c r="H1394" s="96" t="s">
        <v>2047</v>
      </c>
      <c r="I1394" s="99">
        <v>332.43200000000002</v>
      </c>
      <c r="J1394" s="235" t="str">
        <f t="shared" si="21"/>
        <v>Medium Haul</v>
      </c>
    </row>
    <row r="1395" spans="1:10" ht="15" thickBot="1" x14ac:dyDescent="0.4">
      <c r="A1395" s="96" t="s">
        <v>2043</v>
      </c>
      <c r="B1395" s="96" t="s">
        <v>1325</v>
      </c>
      <c r="C1395" s="106">
        <v>43536</v>
      </c>
      <c r="D1395" s="96" t="s">
        <v>2203</v>
      </c>
      <c r="E1395" s="96" t="s">
        <v>2053</v>
      </c>
      <c r="F1395" s="97">
        <v>402</v>
      </c>
      <c r="G1395" s="98" t="s">
        <v>2046</v>
      </c>
      <c r="H1395" s="96" t="s">
        <v>2047</v>
      </c>
      <c r="I1395" s="99">
        <v>253.43199999999999</v>
      </c>
      <c r="J1395" s="235" t="str">
        <f t="shared" si="21"/>
        <v>Medium Haul</v>
      </c>
    </row>
    <row r="1396" spans="1:10" ht="15" thickBot="1" x14ac:dyDescent="0.4">
      <c r="A1396" s="96" t="s">
        <v>2043</v>
      </c>
      <c r="B1396" s="96" t="s">
        <v>1325</v>
      </c>
      <c r="C1396" s="106">
        <v>43538</v>
      </c>
      <c r="D1396" s="96" t="s">
        <v>2053</v>
      </c>
      <c r="E1396" s="96" t="s">
        <v>2203</v>
      </c>
      <c r="F1396" s="97">
        <v>402</v>
      </c>
      <c r="G1396" s="98" t="s">
        <v>2046</v>
      </c>
      <c r="H1396" s="96" t="s">
        <v>2047</v>
      </c>
      <c r="I1396" s="99">
        <v>253.43199999999999</v>
      </c>
      <c r="J1396" s="235" t="str">
        <f t="shared" si="21"/>
        <v>Medium Haul</v>
      </c>
    </row>
    <row r="1397" spans="1:10" ht="15" thickBot="1" x14ac:dyDescent="0.4">
      <c r="A1397" s="96" t="s">
        <v>2043</v>
      </c>
      <c r="B1397" s="96" t="s">
        <v>1325</v>
      </c>
      <c r="C1397" s="106">
        <v>43538</v>
      </c>
      <c r="D1397" s="96" t="s">
        <v>2048</v>
      </c>
      <c r="E1397" s="96" t="s">
        <v>2053</v>
      </c>
      <c r="F1397" s="97">
        <v>527</v>
      </c>
      <c r="G1397" s="98" t="s">
        <v>2046</v>
      </c>
      <c r="H1397" s="96" t="s">
        <v>2047</v>
      </c>
      <c r="I1397" s="99">
        <v>332.43200000000002</v>
      </c>
      <c r="J1397" s="235" t="str">
        <f t="shared" si="21"/>
        <v>Medium Haul</v>
      </c>
    </row>
    <row r="1398" spans="1:10" ht="15" thickBot="1" x14ac:dyDescent="0.4">
      <c r="A1398" s="89"/>
      <c r="B1398" s="89"/>
      <c r="C1398" s="290"/>
      <c r="D1398" s="290"/>
      <c r="E1398" s="290"/>
      <c r="F1398" s="290"/>
      <c r="G1398" s="290"/>
      <c r="H1398" s="290"/>
      <c r="I1398" s="95">
        <v>1171.7280000000001</v>
      </c>
      <c r="J1398" s="235" t="str">
        <f t="shared" si="21"/>
        <v/>
      </c>
    </row>
    <row r="1399" spans="1:10" ht="15" thickBot="1" x14ac:dyDescent="0.4">
      <c r="A1399" s="96" t="s">
        <v>2043</v>
      </c>
      <c r="B1399" s="96" t="s">
        <v>1512</v>
      </c>
      <c r="C1399" s="106">
        <v>43676</v>
      </c>
      <c r="D1399" s="96" t="s">
        <v>2050</v>
      </c>
      <c r="E1399" s="96" t="s">
        <v>2048</v>
      </c>
      <c r="F1399" s="97">
        <v>300</v>
      </c>
      <c r="G1399" s="98" t="s">
        <v>2046</v>
      </c>
      <c r="H1399" s="96" t="s">
        <v>2051</v>
      </c>
      <c r="I1399" s="99">
        <v>188.96799999999999</v>
      </c>
      <c r="J1399" s="235" t="str">
        <f t="shared" si="21"/>
        <v>Short Haul</v>
      </c>
    </row>
    <row r="1400" spans="1:10" ht="15" thickBot="1" x14ac:dyDescent="0.4">
      <c r="A1400" s="96" t="s">
        <v>2043</v>
      </c>
      <c r="B1400" s="96" t="s">
        <v>1512</v>
      </c>
      <c r="C1400" s="106">
        <v>43676</v>
      </c>
      <c r="D1400" s="96" t="s">
        <v>2066</v>
      </c>
      <c r="E1400" s="96" t="s">
        <v>2050</v>
      </c>
      <c r="F1400" s="97">
        <v>439</v>
      </c>
      <c r="G1400" s="98" t="s">
        <v>2046</v>
      </c>
      <c r="H1400" s="96" t="s">
        <v>2051</v>
      </c>
      <c r="I1400" s="99">
        <v>277.44799999999998</v>
      </c>
      <c r="J1400" s="235" t="str">
        <f t="shared" si="21"/>
        <v>Medium Haul</v>
      </c>
    </row>
    <row r="1401" spans="1:10" ht="15" thickBot="1" x14ac:dyDescent="0.4">
      <c r="A1401" s="96" t="s">
        <v>2043</v>
      </c>
      <c r="B1401" s="96" t="s">
        <v>1512</v>
      </c>
      <c r="C1401" s="106">
        <v>43679</v>
      </c>
      <c r="D1401" s="96" t="s">
        <v>2050</v>
      </c>
      <c r="E1401" s="96" t="s">
        <v>2066</v>
      </c>
      <c r="F1401" s="97">
        <v>439</v>
      </c>
      <c r="G1401" s="98" t="s">
        <v>2046</v>
      </c>
      <c r="H1401" s="96" t="s">
        <v>2051</v>
      </c>
      <c r="I1401" s="99">
        <v>277.44799999999998</v>
      </c>
      <c r="J1401" s="235" t="str">
        <f t="shared" si="21"/>
        <v>Medium Haul</v>
      </c>
    </row>
    <row r="1402" spans="1:10" ht="15" thickBot="1" x14ac:dyDescent="0.4">
      <c r="A1402" s="96" t="s">
        <v>2043</v>
      </c>
      <c r="B1402" s="96" t="s">
        <v>1512</v>
      </c>
      <c r="C1402" s="106">
        <v>43679</v>
      </c>
      <c r="D1402" s="96" t="s">
        <v>2048</v>
      </c>
      <c r="E1402" s="96" t="s">
        <v>2050</v>
      </c>
      <c r="F1402" s="97">
        <v>300</v>
      </c>
      <c r="G1402" s="98" t="s">
        <v>2046</v>
      </c>
      <c r="H1402" s="96" t="s">
        <v>2051</v>
      </c>
      <c r="I1402" s="99">
        <v>188.96799999999999</v>
      </c>
      <c r="J1402" s="235" t="str">
        <f t="shared" si="21"/>
        <v>Short Haul</v>
      </c>
    </row>
    <row r="1403" spans="1:10" ht="15" thickBot="1" x14ac:dyDescent="0.4">
      <c r="A1403" s="89"/>
      <c r="B1403" s="89"/>
      <c r="C1403" s="290"/>
      <c r="D1403" s="290"/>
      <c r="E1403" s="290"/>
      <c r="F1403" s="290"/>
      <c r="G1403" s="290"/>
      <c r="H1403" s="290"/>
      <c r="I1403" s="95">
        <v>932.83199999999999</v>
      </c>
      <c r="J1403" s="235" t="str">
        <f t="shared" si="21"/>
        <v/>
      </c>
    </row>
    <row r="1404" spans="1:10" ht="15" thickBot="1" x14ac:dyDescent="0.4">
      <c r="A1404" s="96" t="s">
        <v>2043</v>
      </c>
      <c r="B1404" s="96" t="s">
        <v>1393</v>
      </c>
      <c r="C1404" s="106">
        <v>43644</v>
      </c>
      <c r="D1404" s="96" t="s">
        <v>2204</v>
      </c>
      <c r="E1404" s="96" t="s">
        <v>2044</v>
      </c>
      <c r="F1404" s="97">
        <v>995</v>
      </c>
      <c r="G1404" s="98" t="s">
        <v>2046</v>
      </c>
      <c r="H1404" s="96" t="s">
        <v>2047</v>
      </c>
      <c r="I1404" s="99">
        <v>384.291</v>
      </c>
      <c r="J1404" s="235" t="str">
        <f t="shared" si="21"/>
        <v>Medium Haul</v>
      </c>
    </row>
    <row r="1405" spans="1:10" ht="15" thickBot="1" x14ac:dyDescent="0.4">
      <c r="A1405" s="96" t="s">
        <v>2043</v>
      </c>
      <c r="B1405" s="96" t="s">
        <v>1393</v>
      </c>
      <c r="C1405" s="106">
        <v>43637</v>
      </c>
      <c r="D1405" s="96" t="s">
        <v>2077</v>
      </c>
      <c r="E1405" s="96" t="s">
        <v>2204</v>
      </c>
      <c r="F1405" s="97">
        <v>634</v>
      </c>
      <c r="G1405" s="98" t="s">
        <v>2046</v>
      </c>
      <c r="H1405" s="96" t="s">
        <v>2047</v>
      </c>
      <c r="I1405" s="99">
        <v>244.584</v>
      </c>
      <c r="J1405" s="235" t="str">
        <f t="shared" ref="J1405:J1468" si="22">IF(ISBLANK(F1405),"",IF(F1405&gt;$O$9,$N$9,IF(F1405&gt;$O$8, $N$8,$N$7)))</f>
        <v>Medium Haul</v>
      </c>
    </row>
    <row r="1406" spans="1:10" ht="15" thickBot="1" x14ac:dyDescent="0.4">
      <c r="A1406" s="96" t="s">
        <v>2043</v>
      </c>
      <c r="B1406" s="96" t="s">
        <v>1393</v>
      </c>
      <c r="C1406" s="106">
        <v>43637</v>
      </c>
      <c r="D1406" s="96" t="s">
        <v>2044</v>
      </c>
      <c r="E1406" s="96" t="s">
        <v>2077</v>
      </c>
      <c r="F1406" s="97">
        <v>448</v>
      </c>
      <c r="G1406" s="98" t="s">
        <v>2046</v>
      </c>
      <c r="H1406" s="96" t="s">
        <v>2047</v>
      </c>
      <c r="I1406" s="99">
        <v>282.50400000000002</v>
      </c>
      <c r="J1406" s="235" t="str">
        <f t="shared" si="22"/>
        <v>Medium Haul</v>
      </c>
    </row>
    <row r="1407" spans="1:10" ht="15" thickBot="1" x14ac:dyDescent="0.4">
      <c r="A1407" s="96" t="s">
        <v>2043</v>
      </c>
      <c r="B1407" s="96" t="s">
        <v>1393</v>
      </c>
      <c r="C1407" s="106">
        <v>43637</v>
      </c>
      <c r="D1407" s="96" t="s">
        <v>2048</v>
      </c>
      <c r="E1407" s="96" t="s">
        <v>2044</v>
      </c>
      <c r="F1407" s="97">
        <v>153</v>
      </c>
      <c r="G1407" s="98" t="s">
        <v>2046</v>
      </c>
      <c r="H1407" s="96" t="s">
        <v>2047</v>
      </c>
      <c r="I1407" s="99">
        <v>96.063999999999993</v>
      </c>
      <c r="J1407" s="235" t="str">
        <f t="shared" si="22"/>
        <v>Short Haul</v>
      </c>
    </row>
    <row r="1408" spans="1:10" ht="15" thickBot="1" x14ac:dyDescent="0.4">
      <c r="A1408" s="96" t="s">
        <v>2043</v>
      </c>
      <c r="B1408" s="96" t="s">
        <v>1393</v>
      </c>
      <c r="C1408" s="106">
        <v>43644</v>
      </c>
      <c r="D1408" s="96" t="s">
        <v>2044</v>
      </c>
      <c r="E1408" s="96" t="s">
        <v>2048</v>
      </c>
      <c r="F1408" s="97">
        <v>153</v>
      </c>
      <c r="G1408" s="98" t="s">
        <v>2046</v>
      </c>
      <c r="H1408" s="96" t="s">
        <v>2047</v>
      </c>
      <c r="I1408" s="99">
        <v>96.063999999999993</v>
      </c>
      <c r="J1408" s="235" t="str">
        <f t="shared" si="22"/>
        <v>Short Haul</v>
      </c>
    </row>
    <row r="1409" spans="1:10" ht="15" thickBot="1" x14ac:dyDescent="0.4">
      <c r="A1409" s="89"/>
      <c r="B1409" s="89"/>
      <c r="C1409" s="290"/>
      <c r="D1409" s="290"/>
      <c r="E1409" s="290"/>
      <c r="F1409" s="290"/>
      <c r="G1409" s="290"/>
      <c r="H1409" s="290"/>
      <c r="I1409" s="95">
        <v>1103.5070000000001</v>
      </c>
      <c r="J1409" s="235" t="str">
        <f t="shared" si="22"/>
        <v/>
      </c>
    </row>
    <row r="1410" spans="1:10" ht="15" thickBot="1" x14ac:dyDescent="0.4">
      <c r="A1410" s="96" t="s">
        <v>2043</v>
      </c>
      <c r="B1410" s="96" t="s">
        <v>1393</v>
      </c>
      <c r="C1410" s="106">
        <v>43764</v>
      </c>
      <c r="D1410" s="96" t="s">
        <v>2048</v>
      </c>
      <c r="E1410" s="96" t="s">
        <v>2050</v>
      </c>
      <c r="F1410" s="97">
        <v>300</v>
      </c>
      <c r="G1410" s="98" t="s">
        <v>2046</v>
      </c>
      <c r="H1410" s="96" t="s">
        <v>2051</v>
      </c>
      <c r="I1410" s="99">
        <v>188.96799999999999</v>
      </c>
      <c r="J1410" s="235" t="str">
        <f t="shared" si="22"/>
        <v>Short Haul</v>
      </c>
    </row>
    <row r="1411" spans="1:10" ht="15" thickBot="1" x14ac:dyDescent="0.4">
      <c r="A1411" s="96" t="s">
        <v>2043</v>
      </c>
      <c r="B1411" s="96" t="s">
        <v>1393</v>
      </c>
      <c r="C1411" s="106">
        <v>43760</v>
      </c>
      <c r="D1411" s="96" t="s">
        <v>2050</v>
      </c>
      <c r="E1411" s="96" t="s">
        <v>2048</v>
      </c>
      <c r="F1411" s="97">
        <v>300</v>
      </c>
      <c r="G1411" s="98" t="s">
        <v>2046</v>
      </c>
      <c r="H1411" s="96" t="s">
        <v>2051</v>
      </c>
      <c r="I1411" s="99">
        <v>188.96799999999999</v>
      </c>
      <c r="J1411" s="235" t="str">
        <f t="shared" si="22"/>
        <v>Short Haul</v>
      </c>
    </row>
    <row r="1412" spans="1:10" ht="15" thickBot="1" x14ac:dyDescent="0.4">
      <c r="A1412" s="96" t="s">
        <v>2043</v>
      </c>
      <c r="B1412" s="96" t="s">
        <v>1393</v>
      </c>
      <c r="C1412" s="106">
        <v>43760</v>
      </c>
      <c r="D1412" s="96" t="s">
        <v>2195</v>
      </c>
      <c r="E1412" s="96" t="s">
        <v>2050</v>
      </c>
      <c r="F1412" s="97">
        <v>444</v>
      </c>
      <c r="G1412" s="98" t="s">
        <v>2046</v>
      </c>
      <c r="H1412" s="96" t="s">
        <v>2051</v>
      </c>
      <c r="I1412" s="99">
        <v>279.976</v>
      </c>
      <c r="J1412" s="235" t="str">
        <f t="shared" si="22"/>
        <v>Medium Haul</v>
      </c>
    </row>
    <row r="1413" spans="1:10" ht="15" thickBot="1" x14ac:dyDescent="0.4">
      <c r="A1413" s="96" t="s">
        <v>2043</v>
      </c>
      <c r="B1413" s="96" t="s">
        <v>1393</v>
      </c>
      <c r="C1413" s="106">
        <v>43764</v>
      </c>
      <c r="D1413" s="96" t="s">
        <v>2052</v>
      </c>
      <c r="E1413" s="96" t="s">
        <v>2195</v>
      </c>
      <c r="F1413" s="97">
        <v>152</v>
      </c>
      <c r="G1413" s="98" t="s">
        <v>2046</v>
      </c>
      <c r="H1413" s="96" t="s">
        <v>2051</v>
      </c>
      <c r="I1413" s="99">
        <v>96.063999999999993</v>
      </c>
      <c r="J1413" s="235" t="str">
        <f t="shared" si="22"/>
        <v>Short Haul</v>
      </c>
    </row>
    <row r="1414" spans="1:10" ht="15" thickBot="1" x14ac:dyDescent="0.4">
      <c r="A1414" s="96" t="s">
        <v>2043</v>
      </c>
      <c r="B1414" s="96" t="s">
        <v>1393</v>
      </c>
      <c r="C1414" s="106">
        <v>43764</v>
      </c>
      <c r="D1414" s="96" t="s">
        <v>2050</v>
      </c>
      <c r="E1414" s="96" t="s">
        <v>2052</v>
      </c>
      <c r="F1414" s="97">
        <v>596</v>
      </c>
      <c r="G1414" s="98" t="s">
        <v>2046</v>
      </c>
      <c r="H1414" s="96" t="s">
        <v>2051</v>
      </c>
      <c r="I1414" s="99">
        <v>375.40800000000002</v>
      </c>
      <c r="J1414" s="235" t="str">
        <f t="shared" si="22"/>
        <v>Medium Haul</v>
      </c>
    </row>
    <row r="1415" spans="1:10" ht="15" thickBot="1" x14ac:dyDescent="0.4">
      <c r="A1415" s="89"/>
      <c r="B1415" s="89"/>
      <c r="C1415" s="290"/>
      <c r="D1415" s="290"/>
      <c r="E1415" s="290"/>
      <c r="F1415" s="290"/>
      <c r="G1415" s="290"/>
      <c r="H1415" s="290"/>
      <c r="I1415" s="95">
        <v>1129.384</v>
      </c>
      <c r="J1415" s="235" t="str">
        <f t="shared" si="22"/>
        <v/>
      </c>
    </row>
    <row r="1416" spans="1:10" ht="15" thickBot="1" x14ac:dyDescent="0.4">
      <c r="A1416" s="96" t="s">
        <v>2043</v>
      </c>
      <c r="B1416" s="96" t="s">
        <v>1512</v>
      </c>
      <c r="C1416" s="106">
        <v>43574</v>
      </c>
      <c r="D1416" s="96" t="s">
        <v>2140</v>
      </c>
      <c r="E1416" s="96" t="s">
        <v>2080</v>
      </c>
      <c r="F1416" s="97">
        <v>174</v>
      </c>
      <c r="G1416" s="98" t="s">
        <v>2046</v>
      </c>
      <c r="H1416" s="96" t="s">
        <v>2051</v>
      </c>
      <c r="I1416" s="99">
        <v>109.968</v>
      </c>
      <c r="J1416" s="235" t="str">
        <f t="shared" si="22"/>
        <v>Short Haul</v>
      </c>
    </row>
    <row r="1417" spans="1:10" ht="15" thickBot="1" x14ac:dyDescent="0.4">
      <c r="A1417" s="96" t="s">
        <v>2043</v>
      </c>
      <c r="B1417" s="96" t="s">
        <v>1512</v>
      </c>
      <c r="C1417" s="106">
        <v>43576</v>
      </c>
      <c r="D1417" s="96" t="s">
        <v>2044</v>
      </c>
      <c r="E1417" s="96" t="s">
        <v>2048</v>
      </c>
      <c r="F1417" s="97">
        <v>153</v>
      </c>
      <c r="G1417" s="98" t="s">
        <v>2046</v>
      </c>
      <c r="H1417" s="96" t="s">
        <v>2047</v>
      </c>
      <c r="I1417" s="99">
        <v>96.063999999999993</v>
      </c>
      <c r="J1417" s="235" t="str">
        <f t="shared" si="22"/>
        <v>Short Haul</v>
      </c>
    </row>
    <row r="1418" spans="1:10" ht="15" thickBot="1" x14ac:dyDescent="0.4">
      <c r="A1418" s="96" t="s">
        <v>2043</v>
      </c>
      <c r="B1418" s="96" t="s">
        <v>1512</v>
      </c>
      <c r="C1418" s="106">
        <v>43574</v>
      </c>
      <c r="D1418" s="96" t="s">
        <v>2080</v>
      </c>
      <c r="E1418" s="96" t="s">
        <v>2044</v>
      </c>
      <c r="F1418" s="97">
        <v>3943</v>
      </c>
      <c r="G1418" s="98" t="s">
        <v>2046</v>
      </c>
      <c r="H1418" s="96" t="s">
        <v>2175</v>
      </c>
      <c r="I1418" s="99">
        <v>1338.24</v>
      </c>
      <c r="J1418" s="235" t="str">
        <f t="shared" si="22"/>
        <v>Long Haul</v>
      </c>
    </row>
    <row r="1419" spans="1:10" ht="15" thickBot="1" x14ac:dyDescent="0.4">
      <c r="A1419" s="96" t="s">
        <v>2043</v>
      </c>
      <c r="B1419" s="96" t="s">
        <v>1512</v>
      </c>
      <c r="C1419" s="106">
        <v>43578</v>
      </c>
      <c r="D1419" s="96" t="s">
        <v>2048</v>
      </c>
      <c r="E1419" s="96" t="s">
        <v>2044</v>
      </c>
      <c r="F1419" s="97">
        <v>153</v>
      </c>
      <c r="G1419" s="98" t="s">
        <v>2046</v>
      </c>
      <c r="H1419" s="96" t="s">
        <v>2047</v>
      </c>
      <c r="I1419" s="99">
        <v>96.063999999999993</v>
      </c>
      <c r="J1419" s="235" t="str">
        <f t="shared" si="22"/>
        <v>Short Haul</v>
      </c>
    </row>
    <row r="1420" spans="1:10" ht="15" thickBot="1" x14ac:dyDescent="0.4">
      <c r="A1420" s="96" t="s">
        <v>2043</v>
      </c>
      <c r="B1420" s="96" t="s">
        <v>1512</v>
      </c>
      <c r="C1420" s="106">
        <v>43579</v>
      </c>
      <c r="D1420" s="96" t="s">
        <v>2044</v>
      </c>
      <c r="E1420" s="96" t="s">
        <v>2080</v>
      </c>
      <c r="F1420" s="97">
        <v>3943</v>
      </c>
      <c r="G1420" s="98" t="s">
        <v>2056</v>
      </c>
      <c r="H1420" s="96" t="s">
        <v>2175</v>
      </c>
      <c r="I1420" s="99">
        <v>1338.24</v>
      </c>
      <c r="J1420" s="235" t="str">
        <f t="shared" si="22"/>
        <v>Long Haul</v>
      </c>
    </row>
    <row r="1421" spans="1:10" ht="15" thickBot="1" x14ac:dyDescent="0.4">
      <c r="A1421" s="96" t="s">
        <v>2043</v>
      </c>
      <c r="B1421" s="96" t="s">
        <v>1512</v>
      </c>
      <c r="C1421" s="106">
        <v>43580</v>
      </c>
      <c r="D1421" s="96" t="s">
        <v>2080</v>
      </c>
      <c r="E1421" s="96" t="s">
        <v>2140</v>
      </c>
      <c r="F1421" s="97">
        <v>174</v>
      </c>
      <c r="G1421" s="98" t="s">
        <v>2046</v>
      </c>
      <c r="H1421" s="96" t="s">
        <v>2087</v>
      </c>
      <c r="I1421" s="99">
        <v>109.968</v>
      </c>
      <c r="J1421" s="235" t="str">
        <f t="shared" si="22"/>
        <v>Short Haul</v>
      </c>
    </row>
    <row r="1422" spans="1:10" ht="15" thickBot="1" x14ac:dyDescent="0.4">
      <c r="A1422" s="89"/>
      <c r="B1422" s="89"/>
      <c r="C1422" s="290"/>
      <c r="D1422" s="290"/>
      <c r="E1422" s="290"/>
      <c r="F1422" s="290"/>
      <c r="G1422" s="290"/>
      <c r="H1422" s="290"/>
      <c r="I1422" s="95">
        <v>3088.5439999999999</v>
      </c>
      <c r="J1422" s="235" t="str">
        <f t="shared" si="22"/>
        <v/>
      </c>
    </row>
    <row r="1423" spans="1:10" ht="15" thickBot="1" x14ac:dyDescent="0.4">
      <c r="A1423" s="96" t="s">
        <v>2043</v>
      </c>
      <c r="B1423" s="96" t="s">
        <v>1325</v>
      </c>
      <c r="C1423" s="106">
        <v>43685</v>
      </c>
      <c r="D1423" s="96" t="s">
        <v>2048</v>
      </c>
      <c r="E1423" s="96" t="s">
        <v>2053</v>
      </c>
      <c r="F1423" s="97">
        <v>527</v>
      </c>
      <c r="G1423" s="98" t="s">
        <v>2046</v>
      </c>
      <c r="H1423" s="96" t="s">
        <v>2047</v>
      </c>
      <c r="I1423" s="99">
        <v>332.43200000000002</v>
      </c>
      <c r="J1423" s="235" t="str">
        <f t="shared" si="22"/>
        <v>Medium Haul</v>
      </c>
    </row>
    <row r="1424" spans="1:10" ht="15" thickBot="1" x14ac:dyDescent="0.4">
      <c r="A1424" s="96" t="s">
        <v>2043</v>
      </c>
      <c r="B1424" s="96" t="s">
        <v>1325</v>
      </c>
      <c r="C1424" s="106">
        <v>43622</v>
      </c>
      <c r="D1424" s="96" t="s">
        <v>2048</v>
      </c>
      <c r="E1424" s="96" t="s">
        <v>2053</v>
      </c>
      <c r="F1424" s="97">
        <v>527</v>
      </c>
      <c r="G1424" s="98" t="s">
        <v>2046</v>
      </c>
      <c r="H1424" s="96" t="s">
        <v>2047</v>
      </c>
      <c r="I1424" s="99">
        <v>332.43200000000002</v>
      </c>
      <c r="J1424" s="235" t="str">
        <f t="shared" si="22"/>
        <v>Medium Haul</v>
      </c>
    </row>
    <row r="1425" spans="1:10" ht="15" thickBot="1" x14ac:dyDescent="0.4">
      <c r="A1425" s="96" t="s">
        <v>2043</v>
      </c>
      <c r="B1425" s="96" t="s">
        <v>1325</v>
      </c>
      <c r="C1425" s="106">
        <v>43633</v>
      </c>
      <c r="D1425" s="96" t="s">
        <v>2053</v>
      </c>
      <c r="E1425" s="96" t="s">
        <v>2048</v>
      </c>
      <c r="F1425" s="97">
        <v>527</v>
      </c>
      <c r="G1425" s="98" t="s">
        <v>2046</v>
      </c>
      <c r="H1425" s="96" t="s">
        <v>2047</v>
      </c>
      <c r="I1425" s="99">
        <v>332.43200000000002</v>
      </c>
      <c r="J1425" s="235" t="str">
        <f t="shared" si="22"/>
        <v>Medium Haul</v>
      </c>
    </row>
    <row r="1426" spans="1:10" ht="15" thickBot="1" x14ac:dyDescent="0.4">
      <c r="A1426" s="96" t="s">
        <v>2043</v>
      </c>
      <c r="B1426" s="96" t="s">
        <v>1325</v>
      </c>
      <c r="C1426" s="106">
        <v>43689</v>
      </c>
      <c r="D1426" s="96" t="s">
        <v>2053</v>
      </c>
      <c r="E1426" s="96" t="s">
        <v>2048</v>
      </c>
      <c r="F1426" s="97">
        <v>527</v>
      </c>
      <c r="G1426" s="98" t="s">
        <v>2046</v>
      </c>
      <c r="H1426" s="96" t="s">
        <v>2047</v>
      </c>
      <c r="I1426" s="99">
        <v>332.43200000000002</v>
      </c>
      <c r="J1426" s="235" t="str">
        <f t="shared" si="22"/>
        <v>Medium Haul</v>
      </c>
    </row>
    <row r="1427" spans="1:10" ht="15" thickBot="1" x14ac:dyDescent="0.4">
      <c r="A1427" s="96" t="s">
        <v>2043</v>
      </c>
      <c r="B1427" s="96" t="s">
        <v>1325</v>
      </c>
      <c r="C1427" s="106">
        <v>43742</v>
      </c>
      <c r="D1427" s="96" t="s">
        <v>2048</v>
      </c>
      <c r="E1427" s="96" t="s">
        <v>2053</v>
      </c>
      <c r="F1427" s="97">
        <v>527</v>
      </c>
      <c r="G1427" s="98" t="s">
        <v>2046</v>
      </c>
      <c r="H1427" s="96" t="s">
        <v>2047</v>
      </c>
      <c r="I1427" s="99">
        <v>332.43200000000002</v>
      </c>
      <c r="J1427" s="235" t="str">
        <f t="shared" si="22"/>
        <v>Medium Haul</v>
      </c>
    </row>
    <row r="1428" spans="1:10" ht="15" thickBot="1" x14ac:dyDescent="0.4">
      <c r="A1428" s="96" t="s">
        <v>2043</v>
      </c>
      <c r="B1428" s="96" t="s">
        <v>1325</v>
      </c>
      <c r="C1428" s="106">
        <v>43750</v>
      </c>
      <c r="D1428" s="96" t="s">
        <v>2053</v>
      </c>
      <c r="E1428" s="96" t="s">
        <v>2048</v>
      </c>
      <c r="F1428" s="97">
        <v>527</v>
      </c>
      <c r="G1428" s="98" t="s">
        <v>2046</v>
      </c>
      <c r="H1428" s="96" t="s">
        <v>2047</v>
      </c>
      <c r="I1428" s="99">
        <v>332.43200000000002</v>
      </c>
      <c r="J1428" s="235" t="str">
        <f t="shared" si="22"/>
        <v>Medium Haul</v>
      </c>
    </row>
    <row r="1429" spans="1:10" ht="15" thickBot="1" x14ac:dyDescent="0.4">
      <c r="A1429" s="89"/>
      <c r="B1429" s="89"/>
      <c r="C1429" s="290"/>
      <c r="D1429" s="290"/>
      <c r="E1429" s="290"/>
      <c r="F1429" s="290"/>
      <c r="G1429" s="290"/>
      <c r="H1429" s="290"/>
      <c r="I1429" s="95">
        <v>1994.5920000000001</v>
      </c>
      <c r="J1429" s="235" t="str">
        <f t="shared" si="22"/>
        <v/>
      </c>
    </row>
    <row r="1430" spans="1:10" ht="15" thickBot="1" x14ac:dyDescent="0.4">
      <c r="A1430" s="96" t="s">
        <v>2043</v>
      </c>
      <c r="B1430" s="96" t="s">
        <v>1325</v>
      </c>
      <c r="C1430" s="106">
        <v>43513</v>
      </c>
      <c r="D1430" s="96" t="s">
        <v>2048</v>
      </c>
      <c r="E1430" s="96" t="s">
        <v>2053</v>
      </c>
      <c r="F1430" s="97">
        <v>527</v>
      </c>
      <c r="G1430" s="98" t="s">
        <v>2046</v>
      </c>
      <c r="H1430" s="96" t="s">
        <v>2047</v>
      </c>
      <c r="I1430" s="99">
        <v>332.43200000000002</v>
      </c>
      <c r="J1430" s="235" t="str">
        <f t="shared" si="22"/>
        <v>Medium Haul</v>
      </c>
    </row>
    <row r="1431" spans="1:10" ht="15" thickBot="1" x14ac:dyDescent="0.4">
      <c r="A1431" s="96" t="s">
        <v>2043</v>
      </c>
      <c r="B1431" s="96" t="s">
        <v>1325</v>
      </c>
      <c r="C1431" s="106">
        <v>43518</v>
      </c>
      <c r="D1431" s="96" t="s">
        <v>2053</v>
      </c>
      <c r="E1431" s="96" t="s">
        <v>2057</v>
      </c>
      <c r="F1431" s="97">
        <v>588</v>
      </c>
      <c r="G1431" s="98" t="s">
        <v>2046</v>
      </c>
      <c r="H1431" s="96" t="s">
        <v>2047</v>
      </c>
      <c r="I1431" s="99">
        <v>370.98399999999998</v>
      </c>
      <c r="J1431" s="235" t="str">
        <f t="shared" si="22"/>
        <v>Medium Haul</v>
      </c>
    </row>
    <row r="1432" spans="1:10" ht="15" thickBot="1" x14ac:dyDescent="0.4">
      <c r="A1432" s="96" t="s">
        <v>2043</v>
      </c>
      <c r="B1432" s="96" t="s">
        <v>1325</v>
      </c>
      <c r="C1432" s="106">
        <v>43524</v>
      </c>
      <c r="D1432" s="96" t="s">
        <v>2048</v>
      </c>
      <c r="E1432" s="96" t="s">
        <v>2053</v>
      </c>
      <c r="F1432" s="97">
        <v>527</v>
      </c>
      <c r="G1432" s="98" t="s">
        <v>2046</v>
      </c>
      <c r="H1432" s="96" t="s">
        <v>2047</v>
      </c>
      <c r="I1432" s="99">
        <v>332.43200000000002</v>
      </c>
      <c r="J1432" s="235" t="str">
        <f t="shared" si="22"/>
        <v>Medium Haul</v>
      </c>
    </row>
    <row r="1433" spans="1:10" ht="15" thickBot="1" x14ac:dyDescent="0.4">
      <c r="A1433" s="96" t="s">
        <v>2043</v>
      </c>
      <c r="B1433" s="96" t="s">
        <v>1325</v>
      </c>
      <c r="C1433" s="106">
        <v>43518</v>
      </c>
      <c r="D1433" s="96" t="s">
        <v>2057</v>
      </c>
      <c r="E1433" s="96" t="s">
        <v>2048</v>
      </c>
      <c r="F1433" s="97">
        <v>133</v>
      </c>
      <c r="G1433" s="98" t="s">
        <v>2046</v>
      </c>
      <c r="H1433" s="96" t="s">
        <v>2047</v>
      </c>
      <c r="I1433" s="99">
        <v>84.055999999999997</v>
      </c>
      <c r="J1433" s="235" t="str">
        <f t="shared" si="22"/>
        <v>Short Haul</v>
      </c>
    </row>
    <row r="1434" spans="1:10" ht="15" thickBot="1" x14ac:dyDescent="0.4">
      <c r="A1434" s="96" t="s">
        <v>2043</v>
      </c>
      <c r="B1434" s="96" t="s">
        <v>1325</v>
      </c>
      <c r="C1434" s="106">
        <v>43528</v>
      </c>
      <c r="D1434" s="96" t="s">
        <v>2053</v>
      </c>
      <c r="E1434" s="96" t="s">
        <v>2048</v>
      </c>
      <c r="F1434" s="97">
        <v>527</v>
      </c>
      <c r="G1434" s="98" t="s">
        <v>2046</v>
      </c>
      <c r="H1434" s="96" t="s">
        <v>2047</v>
      </c>
      <c r="I1434" s="99">
        <v>332.43200000000002</v>
      </c>
      <c r="J1434" s="235" t="str">
        <f t="shared" si="22"/>
        <v>Medium Haul</v>
      </c>
    </row>
    <row r="1435" spans="1:10" ht="15" thickBot="1" x14ac:dyDescent="0.4">
      <c r="A1435" s="89"/>
      <c r="B1435" s="89"/>
      <c r="C1435" s="290"/>
      <c r="D1435" s="290"/>
      <c r="E1435" s="290"/>
      <c r="F1435" s="290"/>
      <c r="G1435" s="290"/>
      <c r="H1435" s="290"/>
      <c r="I1435" s="95">
        <v>1452.336</v>
      </c>
      <c r="J1435" s="235" t="str">
        <f t="shared" si="22"/>
        <v/>
      </c>
    </row>
    <row r="1436" spans="1:10" ht="15" thickBot="1" x14ac:dyDescent="0.4">
      <c r="A1436" s="96" t="s">
        <v>2043</v>
      </c>
      <c r="B1436" s="96" t="s">
        <v>1527</v>
      </c>
      <c r="C1436" s="106">
        <v>43802</v>
      </c>
      <c r="D1436" s="96" t="s">
        <v>2044</v>
      </c>
      <c r="E1436" s="96" t="s">
        <v>2045</v>
      </c>
      <c r="F1436" s="97">
        <v>280</v>
      </c>
      <c r="G1436" s="98" t="s">
        <v>2046</v>
      </c>
      <c r="H1436" s="96" t="s">
        <v>2047</v>
      </c>
      <c r="I1436" s="99">
        <v>176.328</v>
      </c>
      <c r="J1436" s="235" t="str">
        <f t="shared" si="22"/>
        <v>Short Haul</v>
      </c>
    </row>
    <row r="1437" spans="1:10" ht="15" thickBot="1" x14ac:dyDescent="0.4">
      <c r="A1437" s="96" t="s">
        <v>2043</v>
      </c>
      <c r="B1437" s="96" t="s">
        <v>1527</v>
      </c>
      <c r="C1437" s="106">
        <v>43802</v>
      </c>
      <c r="D1437" s="96" t="s">
        <v>2048</v>
      </c>
      <c r="E1437" s="96" t="s">
        <v>2044</v>
      </c>
      <c r="F1437" s="97">
        <v>153</v>
      </c>
      <c r="G1437" s="98" t="s">
        <v>2046</v>
      </c>
      <c r="H1437" s="96" t="s">
        <v>2047</v>
      </c>
      <c r="I1437" s="99">
        <v>96.063999999999993</v>
      </c>
      <c r="J1437" s="235" t="str">
        <f t="shared" si="22"/>
        <v>Short Haul</v>
      </c>
    </row>
    <row r="1438" spans="1:10" ht="15" thickBot="1" x14ac:dyDescent="0.4">
      <c r="A1438" s="96" t="s">
        <v>2043</v>
      </c>
      <c r="B1438" s="96" t="s">
        <v>1527</v>
      </c>
      <c r="C1438" s="106">
        <v>43805</v>
      </c>
      <c r="D1438" s="96" t="s">
        <v>2045</v>
      </c>
      <c r="E1438" s="96" t="s">
        <v>2044</v>
      </c>
      <c r="F1438" s="97">
        <v>280</v>
      </c>
      <c r="G1438" s="98" t="s">
        <v>2046</v>
      </c>
      <c r="H1438" s="96" t="s">
        <v>2047</v>
      </c>
      <c r="I1438" s="99">
        <v>176.328</v>
      </c>
      <c r="J1438" s="235" t="str">
        <f t="shared" si="22"/>
        <v>Short Haul</v>
      </c>
    </row>
    <row r="1439" spans="1:10" ht="15" thickBot="1" x14ac:dyDescent="0.4">
      <c r="A1439" s="96" t="s">
        <v>2043</v>
      </c>
      <c r="B1439" s="96" t="s">
        <v>1527</v>
      </c>
      <c r="C1439" s="106">
        <v>43805</v>
      </c>
      <c r="D1439" s="96" t="s">
        <v>2044</v>
      </c>
      <c r="E1439" s="96" t="s">
        <v>2048</v>
      </c>
      <c r="F1439" s="97">
        <v>153</v>
      </c>
      <c r="G1439" s="98" t="s">
        <v>2046</v>
      </c>
      <c r="H1439" s="96" t="s">
        <v>2047</v>
      </c>
      <c r="I1439" s="99">
        <v>96.063999999999993</v>
      </c>
      <c r="J1439" s="235" t="str">
        <f t="shared" si="22"/>
        <v>Short Haul</v>
      </c>
    </row>
    <row r="1440" spans="1:10" ht="15" thickBot="1" x14ac:dyDescent="0.4">
      <c r="A1440" s="89"/>
      <c r="B1440" s="89"/>
      <c r="C1440" s="290"/>
      <c r="D1440" s="290"/>
      <c r="E1440" s="290"/>
      <c r="F1440" s="290"/>
      <c r="G1440" s="290"/>
      <c r="H1440" s="290"/>
      <c r="I1440" s="95">
        <v>544.78399999999999</v>
      </c>
      <c r="J1440" s="235" t="str">
        <f t="shared" si="22"/>
        <v/>
      </c>
    </row>
    <row r="1441" spans="1:10" ht="15" thickBot="1" x14ac:dyDescent="0.4">
      <c r="A1441" s="96" t="s">
        <v>2043</v>
      </c>
      <c r="B1441" s="96" t="s">
        <v>1325</v>
      </c>
      <c r="C1441" s="106">
        <v>43746</v>
      </c>
      <c r="D1441" s="96" t="s">
        <v>2109</v>
      </c>
      <c r="E1441" s="96" t="s">
        <v>2044</v>
      </c>
      <c r="F1441" s="97">
        <v>1089</v>
      </c>
      <c r="G1441" s="98" t="s">
        <v>2056</v>
      </c>
      <c r="H1441" s="96" t="s">
        <v>2047</v>
      </c>
      <c r="I1441" s="99">
        <v>420.66899999999998</v>
      </c>
      <c r="J1441" s="235" t="str">
        <f t="shared" si="22"/>
        <v>Medium Haul</v>
      </c>
    </row>
    <row r="1442" spans="1:10" ht="15" thickBot="1" x14ac:dyDescent="0.4">
      <c r="A1442" s="96" t="s">
        <v>2043</v>
      </c>
      <c r="B1442" s="96" t="s">
        <v>1325</v>
      </c>
      <c r="C1442" s="106">
        <v>43746</v>
      </c>
      <c r="D1442" s="96" t="s">
        <v>2044</v>
      </c>
      <c r="E1442" s="96" t="s">
        <v>2048</v>
      </c>
      <c r="F1442" s="97">
        <v>153</v>
      </c>
      <c r="G1442" s="98" t="s">
        <v>2046</v>
      </c>
      <c r="H1442" s="96" t="s">
        <v>2047</v>
      </c>
      <c r="I1442" s="99">
        <v>96.063999999999993</v>
      </c>
      <c r="J1442" s="235" t="str">
        <f t="shared" si="22"/>
        <v>Short Haul</v>
      </c>
    </row>
    <row r="1443" spans="1:10" ht="15" thickBot="1" x14ac:dyDescent="0.4">
      <c r="A1443" s="96" t="s">
        <v>2043</v>
      </c>
      <c r="B1443" s="96" t="s">
        <v>1325</v>
      </c>
      <c r="C1443" s="106">
        <v>43748</v>
      </c>
      <c r="D1443" s="96" t="s">
        <v>2053</v>
      </c>
      <c r="E1443" s="96" t="s">
        <v>2109</v>
      </c>
      <c r="F1443" s="97">
        <v>839</v>
      </c>
      <c r="G1443" s="98" t="s">
        <v>2046</v>
      </c>
      <c r="H1443" s="96" t="s">
        <v>2047</v>
      </c>
      <c r="I1443" s="99">
        <v>323.91899999999998</v>
      </c>
      <c r="J1443" s="235" t="str">
        <f t="shared" si="22"/>
        <v>Medium Haul</v>
      </c>
    </row>
    <row r="1444" spans="1:10" ht="15" thickBot="1" x14ac:dyDescent="0.4">
      <c r="A1444" s="96" t="s">
        <v>2043</v>
      </c>
      <c r="B1444" s="96" t="s">
        <v>1325</v>
      </c>
      <c r="C1444" s="106">
        <v>43748</v>
      </c>
      <c r="D1444" s="96" t="s">
        <v>2048</v>
      </c>
      <c r="E1444" s="96" t="s">
        <v>2053</v>
      </c>
      <c r="F1444" s="97">
        <v>527</v>
      </c>
      <c r="G1444" s="98" t="s">
        <v>2046</v>
      </c>
      <c r="H1444" s="96" t="s">
        <v>2047</v>
      </c>
      <c r="I1444" s="99">
        <v>332.43200000000002</v>
      </c>
      <c r="J1444" s="235" t="str">
        <f t="shared" si="22"/>
        <v>Medium Haul</v>
      </c>
    </row>
    <row r="1445" spans="1:10" ht="15" thickBot="1" x14ac:dyDescent="0.4">
      <c r="A1445" s="89"/>
      <c r="B1445" s="89"/>
      <c r="C1445" s="290"/>
      <c r="D1445" s="290"/>
      <c r="E1445" s="290"/>
      <c r="F1445" s="290"/>
      <c r="G1445" s="290"/>
      <c r="H1445" s="290"/>
      <c r="I1445" s="95">
        <v>1173.0840000000001</v>
      </c>
      <c r="J1445" s="235" t="str">
        <f t="shared" si="22"/>
        <v/>
      </c>
    </row>
    <row r="1446" spans="1:10" ht="15" thickBot="1" x14ac:dyDescent="0.4">
      <c r="A1446" s="96" t="s">
        <v>2043</v>
      </c>
      <c r="B1446" s="96" t="s">
        <v>1536</v>
      </c>
      <c r="C1446" s="106">
        <v>43573</v>
      </c>
      <c r="D1446" s="96" t="s">
        <v>2050</v>
      </c>
      <c r="E1446" s="96" t="s">
        <v>2048</v>
      </c>
      <c r="F1446" s="97">
        <v>300</v>
      </c>
      <c r="G1446" s="98" t="s">
        <v>2046</v>
      </c>
      <c r="H1446" s="96" t="s">
        <v>2051</v>
      </c>
      <c r="I1446" s="99">
        <v>188.96799999999999</v>
      </c>
      <c r="J1446" s="235" t="str">
        <f t="shared" si="22"/>
        <v>Short Haul</v>
      </c>
    </row>
    <row r="1447" spans="1:10" ht="15" thickBot="1" x14ac:dyDescent="0.4">
      <c r="A1447" s="96" t="s">
        <v>2043</v>
      </c>
      <c r="B1447" s="96" t="s">
        <v>1536</v>
      </c>
      <c r="C1447" s="106">
        <v>43573</v>
      </c>
      <c r="D1447" s="96" t="s">
        <v>2115</v>
      </c>
      <c r="E1447" s="96" t="s">
        <v>2050</v>
      </c>
      <c r="F1447" s="97">
        <v>960</v>
      </c>
      <c r="G1447" s="98" t="s">
        <v>2046</v>
      </c>
      <c r="H1447" s="96" t="s">
        <v>2051</v>
      </c>
      <c r="I1447" s="99">
        <v>370.74599999999998</v>
      </c>
      <c r="J1447" s="235" t="str">
        <f t="shared" si="22"/>
        <v>Medium Haul</v>
      </c>
    </row>
    <row r="1448" spans="1:10" ht="15" thickBot="1" x14ac:dyDescent="0.4">
      <c r="A1448" s="96" t="s">
        <v>2043</v>
      </c>
      <c r="B1448" s="96" t="s">
        <v>1536</v>
      </c>
      <c r="C1448" s="106">
        <v>43741</v>
      </c>
      <c r="D1448" s="96" t="s">
        <v>2048</v>
      </c>
      <c r="E1448" s="96" t="s">
        <v>2044</v>
      </c>
      <c r="F1448" s="97">
        <v>153</v>
      </c>
      <c r="G1448" s="98" t="s">
        <v>2046</v>
      </c>
      <c r="H1448" s="96" t="s">
        <v>2047</v>
      </c>
      <c r="I1448" s="99">
        <v>96.063999999999993</v>
      </c>
      <c r="J1448" s="235" t="str">
        <f t="shared" si="22"/>
        <v>Short Haul</v>
      </c>
    </row>
    <row r="1449" spans="1:10" ht="15" thickBot="1" x14ac:dyDescent="0.4">
      <c r="A1449" s="96" t="s">
        <v>2043</v>
      </c>
      <c r="B1449" s="96" t="s">
        <v>1536</v>
      </c>
      <c r="C1449" s="106">
        <v>43745</v>
      </c>
      <c r="D1449" s="96" t="s">
        <v>2063</v>
      </c>
      <c r="E1449" s="96" t="s">
        <v>2044</v>
      </c>
      <c r="F1449" s="97">
        <v>3539</v>
      </c>
      <c r="G1449" s="98" t="s">
        <v>2046</v>
      </c>
      <c r="H1449" s="96" t="s">
        <v>2047</v>
      </c>
      <c r="I1449" s="99">
        <v>1200.8800000000001</v>
      </c>
      <c r="J1449" s="235" t="str">
        <f t="shared" si="22"/>
        <v>Long Haul</v>
      </c>
    </row>
    <row r="1450" spans="1:10" ht="15" thickBot="1" x14ac:dyDescent="0.4">
      <c r="A1450" s="96" t="s">
        <v>2043</v>
      </c>
      <c r="B1450" s="96" t="s">
        <v>1536</v>
      </c>
      <c r="C1450" s="106">
        <v>43761</v>
      </c>
      <c r="D1450" s="96" t="s">
        <v>2048</v>
      </c>
      <c r="E1450" s="96" t="s">
        <v>2057</v>
      </c>
      <c r="F1450" s="97">
        <v>133</v>
      </c>
      <c r="G1450" s="98" t="s">
        <v>2046</v>
      </c>
      <c r="H1450" s="96" t="s">
        <v>2047</v>
      </c>
      <c r="I1450" s="99">
        <v>84.055999999999997</v>
      </c>
      <c r="J1450" s="235" t="str">
        <f t="shared" si="22"/>
        <v>Short Haul</v>
      </c>
    </row>
    <row r="1451" spans="1:10" ht="15" thickBot="1" x14ac:dyDescent="0.4">
      <c r="A1451" s="96" t="s">
        <v>2043</v>
      </c>
      <c r="B1451" s="96" t="s">
        <v>1536</v>
      </c>
      <c r="C1451" s="106">
        <v>43761</v>
      </c>
      <c r="D1451" s="96" t="s">
        <v>2057</v>
      </c>
      <c r="E1451" s="96" t="s">
        <v>2139</v>
      </c>
      <c r="F1451" s="97">
        <v>3855</v>
      </c>
      <c r="G1451" s="98" t="s">
        <v>2056</v>
      </c>
      <c r="H1451" s="96" t="s">
        <v>2047</v>
      </c>
      <c r="I1451" s="99">
        <v>1308.32</v>
      </c>
      <c r="J1451" s="235" t="str">
        <f t="shared" si="22"/>
        <v>Long Haul</v>
      </c>
    </row>
    <row r="1452" spans="1:10" ht="15" thickBot="1" x14ac:dyDescent="0.4">
      <c r="A1452" s="96" t="s">
        <v>2043</v>
      </c>
      <c r="B1452" s="96" t="s">
        <v>1536</v>
      </c>
      <c r="C1452" s="106">
        <v>43569</v>
      </c>
      <c r="D1452" s="96" t="s">
        <v>2050</v>
      </c>
      <c r="E1452" s="96" t="s">
        <v>2115</v>
      </c>
      <c r="F1452" s="97">
        <v>960</v>
      </c>
      <c r="G1452" s="98" t="s">
        <v>2046</v>
      </c>
      <c r="H1452" s="96" t="s">
        <v>2051</v>
      </c>
      <c r="I1452" s="99">
        <v>370.74599999999998</v>
      </c>
      <c r="J1452" s="235" t="str">
        <f t="shared" si="22"/>
        <v>Medium Haul</v>
      </c>
    </row>
    <row r="1453" spans="1:10" ht="15" thickBot="1" x14ac:dyDescent="0.4">
      <c r="A1453" s="96" t="s">
        <v>2043</v>
      </c>
      <c r="B1453" s="96" t="s">
        <v>1536</v>
      </c>
      <c r="C1453" s="106">
        <v>43569</v>
      </c>
      <c r="D1453" s="96" t="s">
        <v>2048</v>
      </c>
      <c r="E1453" s="96" t="s">
        <v>2050</v>
      </c>
      <c r="F1453" s="97">
        <v>300</v>
      </c>
      <c r="G1453" s="98" t="s">
        <v>2046</v>
      </c>
      <c r="H1453" s="96" t="s">
        <v>2051</v>
      </c>
      <c r="I1453" s="99">
        <v>188.96799999999999</v>
      </c>
      <c r="J1453" s="235" t="str">
        <f t="shared" si="22"/>
        <v>Short Haul</v>
      </c>
    </row>
    <row r="1454" spans="1:10" ht="15" thickBot="1" x14ac:dyDescent="0.4">
      <c r="A1454" s="96" t="s">
        <v>2043</v>
      </c>
      <c r="B1454" s="96" t="s">
        <v>1536</v>
      </c>
      <c r="C1454" s="106">
        <v>43741</v>
      </c>
      <c r="D1454" s="96" t="s">
        <v>2044</v>
      </c>
      <c r="E1454" s="96" t="s">
        <v>2063</v>
      </c>
      <c r="F1454" s="97">
        <v>3539</v>
      </c>
      <c r="G1454" s="98" t="s">
        <v>2056</v>
      </c>
      <c r="H1454" s="96" t="s">
        <v>2047</v>
      </c>
      <c r="I1454" s="99">
        <v>1200.8800000000001</v>
      </c>
      <c r="J1454" s="235" t="str">
        <f t="shared" si="22"/>
        <v>Long Haul</v>
      </c>
    </row>
    <row r="1455" spans="1:10" ht="15" thickBot="1" x14ac:dyDescent="0.4">
      <c r="A1455" s="96" t="s">
        <v>2043</v>
      </c>
      <c r="B1455" s="96" t="s">
        <v>1536</v>
      </c>
      <c r="C1455" s="106">
        <v>43742</v>
      </c>
      <c r="D1455" s="96" t="s">
        <v>2063</v>
      </c>
      <c r="E1455" s="96" t="s">
        <v>2205</v>
      </c>
      <c r="F1455" s="97">
        <v>344</v>
      </c>
      <c r="G1455" s="98" t="s">
        <v>2046</v>
      </c>
      <c r="H1455" s="96" t="s">
        <v>2047</v>
      </c>
      <c r="I1455" s="99">
        <v>217.40799999999999</v>
      </c>
      <c r="J1455" s="235" t="str">
        <f t="shared" si="22"/>
        <v>Medium Haul</v>
      </c>
    </row>
    <row r="1456" spans="1:10" ht="15" thickBot="1" x14ac:dyDescent="0.4">
      <c r="A1456" s="96" t="s">
        <v>2043</v>
      </c>
      <c r="B1456" s="96" t="s">
        <v>1536</v>
      </c>
      <c r="C1456" s="106">
        <v>43745</v>
      </c>
      <c r="D1456" s="96" t="s">
        <v>2205</v>
      </c>
      <c r="E1456" s="96" t="s">
        <v>2063</v>
      </c>
      <c r="F1456" s="97">
        <v>344</v>
      </c>
      <c r="G1456" s="98" t="s">
        <v>2046</v>
      </c>
      <c r="H1456" s="96" t="s">
        <v>2047</v>
      </c>
      <c r="I1456" s="99">
        <v>217.40799999999999</v>
      </c>
      <c r="J1456" s="235" t="str">
        <f t="shared" si="22"/>
        <v>Medium Haul</v>
      </c>
    </row>
    <row r="1457" spans="1:10" ht="15" thickBot="1" x14ac:dyDescent="0.4">
      <c r="A1457" s="96" t="s">
        <v>2043</v>
      </c>
      <c r="B1457" s="96" t="s">
        <v>1536</v>
      </c>
      <c r="C1457" s="106">
        <v>43745</v>
      </c>
      <c r="D1457" s="96" t="s">
        <v>2044</v>
      </c>
      <c r="E1457" s="96" t="s">
        <v>2048</v>
      </c>
      <c r="F1457" s="97">
        <v>153</v>
      </c>
      <c r="G1457" s="98" t="s">
        <v>2046</v>
      </c>
      <c r="H1457" s="96" t="s">
        <v>2047</v>
      </c>
      <c r="I1457" s="99">
        <v>96.063999999999993</v>
      </c>
      <c r="J1457" s="235" t="str">
        <f t="shared" si="22"/>
        <v>Short Haul</v>
      </c>
    </row>
    <row r="1458" spans="1:10" ht="15" thickBot="1" x14ac:dyDescent="0.4">
      <c r="A1458" s="96" t="s">
        <v>2043</v>
      </c>
      <c r="B1458" s="96" t="s">
        <v>1536</v>
      </c>
      <c r="C1458" s="106">
        <v>43768</v>
      </c>
      <c r="D1458" s="96" t="s">
        <v>2139</v>
      </c>
      <c r="E1458" s="96" t="s">
        <v>2057</v>
      </c>
      <c r="F1458" s="97">
        <v>3855</v>
      </c>
      <c r="G1458" s="98" t="s">
        <v>2056</v>
      </c>
      <c r="H1458" s="96" t="s">
        <v>2047</v>
      </c>
      <c r="I1458" s="99">
        <v>1308.32</v>
      </c>
      <c r="J1458" s="235" t="str">
        <f t="shared" si="22"/>
        <v>Long Haul</v>
      </c>
    </row>
    <row r="1459" spans="1:10" ht="15" thickBot="1" x14ac:dyDescent="0.4">
      <c r="A1459" s="96" t="s">
        <v>2043</v>
      </c>
      <c r="B1459" s="96" t="s">
        <v>1536</v>
      </c>
      <c r="C1459" s="106">
        <v>43768</v>
      </c>
      <c r="D1459" s="96" t="s">
        <v>2057</v>
      </c>
      <c r="E1459" s="96" t="s">
        <v>2048</v>
      </c>
      <c r="F1459" s="97">
        <v>133</v>
      </c>
      <c r="G1459" s="98" t="s">
        <v>2046</v>
      </c>
      <c r="H1459" s="96" t="s">
        <v>2047</v>
      </c>
      <c r="I1459" s="99">
        <v>84.055999999999997</v>
      </c>
      <c r="J1459" s="235" t="str">
        <f t="shared" si="22"/>
        <v>Short Haul</v>
      </c>
    </row>
    <row r="1460" spans="1:10" ht="15" thickBot="1" x14ac:dyDescent="0.4">
      <c r="A1460" s="89"/>
      <c r="B1460" s="89"/>
      <c r="C1460" s="290"/>
      <c r="D1460" s="290"/>
      <c r="E1460" s="290"/>
      <c r="F1460" s="290"/>
      <c r="G1460" s="290"/>
      <c r="H1460" s="290"/>
      <c r="I1460" s="95">
        <v>6932.884</v>
      </c>
      <c r="J1460" s="235" t="str">
        <f t="shared" si="22"/>
        <v/>
      </c>
    </row>
    <row r="1461" spans="1:10" ht="15" thickBot="1" x14ac:dyDescent="0.4">
      <c r="A1461" s="96" t="s">
        <v>2043</v>
      </c>
      <c r="B1461" s="96" t="s">
        <v>1512</v>
      </c>
      <c r="C1461" s="106">
        <v>43766</v>
      </c>
      <c r="D1461" s="96" t="s">
        <v>2053</v>
      </c>
      <c r="E1461" s="96" t="s">
        <v>2069</v>
      </c>
      <c r="F1461" s="97">
        <v>4241</v>
      </c>
      <c r="G1461" s="98" t="s">
        <v>2056</v>
      </c>
      <c r="H1461" s="96" t="s">
        <v>2047</v>
      </c>
      <c r="I1461" s="99">
        <v>1439.22</v>
      </c>
      <c r="J1461" s="235" t="str">
        <f t="shared" si="22"/>
        <v>Long Haul</v>
      </c>
    </row>
    <row r="1462" spans="1:10" ht="15" thickBot="1" x14ac:dyDescent="0.4">
      <c r="A1462" s="96" t="s">
        <v>2043</v>
      </c>
      <c r="B1462" s="96" t="s">
        <v>1512</v>
      </c>
      <c r="C1462" s="106">
        <v>43772</v>
      </c>
      <c r="D1462" s="96" t="s">
        <v>2069</v>
      </c>
      <c r="E1462" s="96" t="s">
        <v>2053</v>
      </c>
      <c r="F1462" s="97">
        <v>4241</v>
      </c>
      <c r="G1462" s="98" t="s">
        <v>2056</v>
      </c>
      <c r="H1462" s="96" t="s">
        <v>2047</v>
      </c>
      <c r="I1462" s="99">
        <v>1439.22</v>
      </c>
      <c r="J1462" s="235" t="str">
        <f t="shared" si="22"/>
        <v>Long Haul</v>
      </c>
    </row>
    <row r="1463" spans="1:10" ht="15" thickBot="1" x14ac:dyDescent="0.4">
      <c r="A1463" s="96" t="s">
        <v>2043</v>
      </c>
      <c r="B1463" s="96" t="s">
        <v>1512</v>
      </c>
      <c r="C1463" s="106">
        <v>43773</v>
      </c>
      <c r="D1463" s="96" t="s">
        <v>2053</v>
      </c>
      <c r="E1463" s="96" t="s">
        <v>2048</v>
      </c>
      <c r="F1463" s="97">
        <v>527</v>
      </c>
      <c r="G1463" s="98" t="s">
        <v>2046</v>
      </c>
      <c r="H1463" s="96" t="s">
        <v>2047</v>
      </c>
      <c r="I1463" s="99">
        <v>332.43200000000002</v>
      </c>
      <c r="J1463" s="235" t="str">
        <f t="shared" si="22"/>
        <v>Medium Haul</v>
      </c>
    </row>
    <row r="1464" spans="1:10" ht="15" thickBot="1" x14ac:dyDescent="0.4">
      <c r="A1464" s="96" t="s">
        <v>2043</v>
      </c>
      <c r="B1464" s="96" t="s">
        <v>1512</v>
      </c>
      <c r="C1464" s="106">
        <v>43766</v>
      </c>
      <c r="D1464" s="96" t="s">
        <v>2048</v>
      </c>
      <c r="E1464" s="96" t="s">
        <v>2053</v>
      </c>
      <c r="F1464" s="97">
        <v>527</v>
      </c>
      <c r="G1464" s="98" t="s">
        <v>2046</v>
      </c>
      <c r="H1464" s="96" t="s">
        <v>2047</v>
      </c>
      <c r="I1464" s="99">
        <v>332.43200000000002</v>
      </c>
      <c r="J1464" s="235" t="str">
        <f t="shared" si="22"/>
        <v>Medium Haul</v>
      </c>
    </row>
    <row r="1465" spans="1:10" ht="15" thickBot="1" x14ac:dyDescent="0.4">
      <c r="A1465" s="89"/>
      <c r="B1465" s="89"/>
      <c r="C1465" s="290"/>
      <c r="D1465" s="290"/>
      <c r="E1465" s="290"/>
      <c r="F1465" s="290"/>
      <c r="G1465" s="290"/>
      <c r="H1465" s="290"/>
      <c r="I1465" s="95">
        <v>3543.3040000000001</v>
      </c>
      <c r="J1465" s="235" t="str">
        <f t="shared" si="22"/>
        <v/>
      </c>
    </row>
    <row r="1466" spans="1:10" ht="15" thickBot="1" x14ac:dyDescent="0.4">
      <c r="A1466" s="96" t="s">
        <v>2043</v>
      </c>
      <c r="B1466" s="96" t="s">
        <v>1512</v>
      </c>
      <c r="C1466" s="106">
        <v>43778</v>
      </c>
      <c r="D1466" s="96" t="s">
        <v>2053</v>
      </c>
      <c r="E1466" s="96" t="s">
        <v>2091</v>
      </c>
      <c r="F1466" s="97">
        <v>1439</v>
      </c>
      <c r="G1466" s="98" t="s">
        <v>2046</v>
      </c>
      <c r="H1466" s="96" t="s">
        <v>2047</v>
      </c>
      <c r="I1466" s="99">
        <v>555.73199999999997</v>
      </c>
      <c r="J1466" s="235" t="str">
        <f t="shared" si="22"/>
        <v>Medium Haul</v>
      </c>
    </row>
    <row r="1467" spans="1:10" ht="15" thickBot="1" x14ac:dyDescent="0.4">
      <c r="A1467" s="96" t="s">
        <v>2043</v>
      </c>
      <c r="B1467" s="96" t="s">
        <v>1512</v>
      </c>
      <c r="C1467" s="106">
        <v>43782</v>
      </c>
      <c r="D1467" s="96" t="s">
        <v>2091</v>
      </c>
      <c r="E1467" s="96" t="s">
        <v>2067</v>
      </c>
      <c r="F1467" s="97">
        <v>369</v>
      </c>
      <c r="G1467" s="98" t="s">
        <v>2046</v>
      </c>
      <c r="H1467" s="96" t="s">
        <v>2047</v>
      </c>
      <c r="I1467" s="99">
        <v>233.208</v>
      </c>
      <c r="J1467" s="235" t="str">
        <f t="shared" si="22"/>
        <v>Medium Haul</v>
      </c>
    </row>
    <row r="1468" spans="1:10" ht="15" thickBot="1" x14ac:dyDescent="0.4">
      <c r="A1468" s="96" t="s">
        <v>2043</v>
      </c>
      <c r="B1468" s="96" t="s">
        <v>1512</v>
      </c>
      <c r="C1468" s="106">
        <v>43785</v>
      </c>
      <c r="D1468" s="96" t="s">
        <v>2044</v>
      </c>
      <c r="E1468" s="96" t="s">
        <v>2048</v>
      </c>
      <c r="F1468" s="97">
        <v>153</v>
      </c>
      <c r="G1468" s="98" t="s">
        <v>2046</v>
      </c>
      <c r="H1468" s="96" t="s">
        <v>2047</v>
      </c>
      <c r="I1468" s="99">
        <v>96.063999999999993</v>
      </c>
      <c r="J1468" s="235" t="str">
        <f t="shared" si="22"/>
        <v>Short Haul</v>
      </c>
    </row>
    <row r="1469" spans="1:10" ht="15" thickBot="1" x14ac:dyDescent="0.4">
      <c r="A1469" s="96" t="s">
        <v>2043</v>
      </c>
      <c r="B1469" s="96" t="s">
        <v>1512</v>
      </c>
      <c r="C1469" s="106">
        <v>43778</v>
      </c>
      <c r="D1469" s="96" t="s">
        <v>2048</v>
      </c>
      <c r="E1469" s="96" t="s">
        <v>2053</v>
      </c>
      <c r="F1469" s="97">
        <v>527</v>
      </c>
      <c r="G1469" s="98" t="s">
        <v>2046</v>
      </c>
      <c r="H1469" s="96" t="s">
        <v>2047</v>
      </c>
      <c r="I1469" s="99">
        <v>332.43200000000002</v>
      </c>
      <c r="J1469" s="235" t="str">
        <f t="shared" ref="J1469:J1532" si="23">IF(ISBLANK(F1469),"",IF(F1469&gt;$O$9,$N$9,IF(F1469&gt;$O$8, $N$8,$N$7)))</f>
        <v>Medium Haul</v>
      </c>
    </row>
    <row r="1470" spans="1:10" ht="15" thickBot="1" x14ac:dyDescent="0.4">
      <c r="A1470" s="96" t="s">
        <v>2043</v>
      </c>
      <c r="B1470" s="96" t="s">
        <v>1512</v>
      </c>
      <c r="C1470" s="106">
        <v>43784</v>
      </c>
      <c r="D1470" s="96" t="s">
        <v>2067</v>
      </c>
      <c r="E1470" s="96" t="s">
        <v>2044</v>
      </c>
      <c r="F1470" s="97">
        <v>2398</v>
      </c>
      <c r="G1470" s="98" t="s">
        <v>2056</v>
      </c>
      <c r="H1470" s="96" t="s">
        <v>2047</v>
      </c>
      <c r="I1470" s="99">
        <v>813.96</v>
      </c>
      <c r="J1470" s="235" t="str">
        <f t="shared" si="23"/>
        <v>Long Haul</v>
      </c>
    </row>
    <row r="1471" spans="1:10" ht="15" thickBot="1" x14ac:dyDescent="0.4">
      <c r="A1471" s="89"/>
      <c r="B1471" s="89"/>
      <c r="C1471" s="290"/>
      <c r="D1471" s="290"/>
      <c r="E1471" s="290"/>
      <c r="F1471" s="290"/>
      <c r="G1471" s="290"/>
      <c r="H1471" s="290"/>
      <c r="I1471" s="95">
        <v>2031.396</v>
      </c>
      <c r="J1471" s="235" t="str">
        <f t="shared" si="23"/>
        <v/>
      </c>
    </row>
    <row r="1472" spans="1:10" ht="15" thickBot="1" x14ac:dyDescent="0.4">
      <c r="A1472" s="96" t="s">
        <v>2043</v>
      </c>
      <c r="B1472" s="96" t="s">
        <v>1527</v>
      </c>
      <c r="C1472" s="106">
        <v>43783</v>
      </c>
      <c r="D1472" s="96" t="s">
        <v>2050</v>
      </c>
      <c r="E1472" s="96" t="s">
        <v>2177</v>
      </c>
      <c r="F1472" s="97">
        <v>1149</v>
      </c>
      <c r="G1472" s="98" t="s">
        <v>2046</v>
      </c>
      <c r="H1472" s="96" t="s">
        <v>2051</v>
      </c>
      <c r="I1472" s="99">
        <v>443.88900000000001</v>
      </c>
      <c r="J1472" s="235" t="str">
        <f t="shared" si="23"/>
        <v>Medium Haul</v>
      </c>
    </row>
    <row r="1473" spans="1:10" ht="15" thickBot="1" x14ac:dyDescent="0.4">
      <c r="A1473" s="96" t="s">
        <v>2043</v>
      </c>
      <c r="B1473" s="96" t="s">
        <v>1527</v>
      </c>
      <c r="C1473" s="106">
        <v>43727</v>
      </c>
      <c r="D1473" s="96" t="s">
        <v>2050</v>
      </c>
      <c r="E1473" s="96" t="s">
        <v>2177</v>
      </c>
      <c r="F1473" s="97">
        <v>1149</v>
      </c>
      <c r="G1473" s="98" t="s">
        <v>2046</v>
      </c>
      <c r="H1473" s="96" t="s">
        <v>2051</v>
      </c>
      <c r="I1473" s="99">
        <v>443.88900000000001</v>
      </c>
      <c r="J1473" s="235" t="str">
        <f t="shared" si="23"/>
        <v>Medium Haul</v>
      </c>
    </row>
    <row r="1474" spans="1:10" ht="15" thickBot="1" x14ac:dyDescent="0.4">
      <c r="A1474" s="96" t="s">
        <v>2043</v>
      </c>
      <c r="B1474" s="96" t="s">
        <v>1527</v>
      </c>
      <c r="C1474" s="106">
        <v>43727</v>
      </c>
      <c r="D1474" s="96" t="s">
        <v>2048</v>
      </c>
      <c r="E1474" s="96" t="s">
        <v>2050</v>
      </c>
      <c r="F1474" s="97">
        <v>300</v>
      </c>
      <c r="G1474" s="98" t="s">
        <v>2046</v>
      </c>
      <c r="H1474" s="96" t="s">
        <v>2051</v>
      </c>
      <c r="I1474" s="99">
        <v>188.96799999999999</v>
      </c>
      <c r="J1474" s="235" t="str">
        <f t="shared" si="23"/>
        <v>Short Haul</v>
      </c>
    </row>
    <row r="1475" spans="1:10" ht="15" thickBot="1" x14ac:dyDescent="0.4">
      <c r="A1475" s="96" t="s">
        <v>2043</v>
      </c>
      <c r="B1475" s="96" t="s">
        <v>1527</v>
      </c>
      <c r="C1475" s="106">
        <v>43732</v>
      </c>
      <c r="D1475" s="96" t="s">
        <v>2177</v>
      </c>
      <c r="E1475" s="96" t="s">
        <v>2050</v>
      </c>
      <c r="F1475" s="97">
        <v>1149</v>
      </c>
      <c r="G1475" s="98" t="s">
        <v>2056</v>
      </c>
      <c r="H1475" s="96" t="s">
        <v>2051</v>
      </c>
      <c r="I1475" s="99">
        <v>443.88900000000001</v>
      </c>
      <c r="J1475" s="235" t="str">
        <f t="shared" si="23"/>
        <v>Medium Haul</v>
      </c>
    </row>
    <row r="1476" spans="1:10" ht="15" thickBot="1" x14ac:dyDescent="0.4">
      <c r="A1476" s="96" t="s">
        <v>2043</v>
      </c>
      <c r="B1476" s="96" t="s">
        <v>1527</v>
      </c>
      <c r="C1476" s="106">
        <v>43732</v>
      </c>
      <c r="D1476" s="96" t="s">
        <v>2050</v>
      </c>
      <c r="E1476" s="96" t="s">
        <v>2048</v>
      </c>
      <c r="F1476" s="97">
        <v>300</v>
      </c>
      <c r="G1476" s="98" t="s">
        <v>2046</v>
      </c>
      <c r="H1476" s="96" t="s">
        <v>2051</v>
      </c>
      <c r="I1476" s="99">
        <v>188.96799999999999</v>
      </c>
      <c r="J1476" s="235" t="str">
        <f t="shared" si="23"/>
        <v>Short Haul</v>
      </c>
    </row>
    <row r="1477" spans="1:10" ht="15" thickBot="1" x14ac:dyDescent="0.4">
      <c r="A1477" s="96" t="s">
        <v>2043</v>
      </c>
      <c r="B1477" s="96" t="s">
        <v>1527</v>
      </c>
      <c r="C1477" s="106">
        <v>43783</v>
      </c>
      <c r="D1477" s="96" t="s">
        <v>2048</v>
      </c>
      <c r="E1477" s="96" t="s">
        <v>2050</v>
      </c>
      <c r="F1477" s="97">
        <v>300</v>
      </c>
      <c r="G1477" s="98" t="s">
        <v>2046</v>
      </c>
      <c r="H1477" s="96" t="s">
        <v>2051</v>
      </c>
      <c r="I1477" s="99">
        <v>188.96799999999999</v>
      </c>
      <c r="J1477" s="235" t="str">
        <f t="shared" si="23"/>
        <v>Short Haul</v>
      </c>
    </row>
    <row r="1478" spans="1:10" ht="15" thickBot="1" x14ac:dyDescent="0.4">
      <c r="A1478" s="96" t="s">
        <v>2043</v>
      </c>
      <c r="B1478" s="96" t="s">
        <v>1527</v>
      </c>
      <c r="C1478" s="106">
        <v>43788</v>
      </c>
      <c r="D1478" s="96" t="s">
        <v>2177</v>
      </c>
      <c r="E1478" s="96" t="s">
        <v>2050</v>
      </c>
      <c r="F1478" s="97">
        <v>1149</v>
      </c>
      <c r="G1478" s="98" t="s">
        <v>2056</v>
      </c>
      <c r="H1478" s="96" t="s">
        <v>2051</v>
      </c>
      <c r="I1478" s="99">
        <v>443.88900000000001</v>
      </c>
      <c r="J1478" s="235" t="str">
        <f t="shared" si="23"/>
        <v>Medium Haul</v>
      </c>
    </row>
    <row r="1479" spans="1:10" ht="15" thickBot="1" x14ac:dyDescent="0.4">
      <c r="A1479" s="96" t="s">
        <v>2043</v>
      </c>
      <c r="B1479" s="96" t="s">
        <v>1527</v>
      </c>
      <c r="C1479" s="106">
        <v>43788</v>
      </c>
      <c r="D1479" s="96" t="s">
        <v>2050</v>
      </c>
      <c r="E1479" s="96" t="s">
        <v>2048</v>
      </c>
      <c r="F1479" s="97">
        <v>300</v>
      </c>
      <c r="G1479" s="98" t="s">
        <v>2046</v>
      </c>
      <c r="H1479" s="96" t="s">
        <v>2051</v>
      </c>
      <c r="I1479" s="99">
        <v>188.96799999999999</v>
      </c>
      <c r="J1479" s="235" t="str">
        <f t="shared" si="23"/>
        <v>Short Haul</v>
      </c>
    </row>
    <row r="1480" spans="1:10" ht="15" thickBot="1" x14ac:dyDescent="0.4">
      <c r="A1480" s="89"/>
      <c r="B1480" s="89"/>
      <c r="C1480" s="290"/>
      <c r="D1480" s="290"/>
      <c r="E1480" s="290"/>
      <c r="F1480" s="290"/>
      <c r="G1480" s="290"/>
      <c r="H1480" s="290"/>
      <c r="I1480" s="95">
        <v>2531.4279999999999</v>
      </c>
      <c r="J1480" s="235" t="str">
        <f t="shared" si="23"/>
        <v/>
      </c>
    </row>
    <row r="1481" spans="1:10" ht="15" thickBot="1" x14ac:dyDescent="0.4">
      <c r="A1481" s="96" t="s">
        <v>2043</v>
      </c>
      <c r="B1481" s="96" t="s">
        <v>1527</v>
      </c>
      <c r="C1481" s="106">
        <v>43692</v>
      </c>
      <c r="D1481" s="96" t="s">
        <v>2049</v>
      </c>
      <c r="E1481" s="96" t="s">
        <v>2101</v>
      </c>
      <c r="F1481" s="97">
        <v>2598</v>
      </c>
      <c r="G1481" s="98" t="s">
        <v>2056</v>
      </c>
      <c r="H1481" s="96" t="s">
        <v>2047</v>
      </c>
      <c r="I1481" s="99">
        <v>881.62</v>
      </c>
      <c r="J1481" s="235" t="str">
        <f t="shared" si="23"/>
        <v>Long Haul</v>
      </c>
    </row>
    <row r="1482" spans="1:10" ht="15" thickBot="1" x14ac:dyDescent="0.4">
      <c r="A1482" s="96" t="s">
        <v>2043</v>
      </c>
      <c r="B1482" s="96" t="s">
        <v>1527</v>
      </c>
      <c r="C1482" s="106">
        <v>43692</v>
      </c>
      <c r="D1482" s="96" t="s">
        <v>2057</v>
      </c>
      <c r="E1482" s="96" t="s">
        <v>2049</v>
      </c>
      <c r="F1482" s="97">
        <v>198</v>
      </c>
      <c r="G1482" s="98" t="s">
        <v>2046</v>
      </c>
      <c r="H1482" s="96" t="s">
        <v>2047</v>
      </c>
      <c r="I1482" s="99">
        <v>125.136</v>
      </c>
      <c r="J1482" s="235" t="str">
        <f t="shared" si="23"/>
        <v>Short Haul</v>
      </c>
    </row>
    <row r="1483" spans="1:10" ht="15" thickBot="1" x14ac:dyDescent="0.4">
      <c r="A1483" s="96" t="s">
        <v>2043</v>
      </c>
      <c r="B1483" s="96" t="s">
        <v>1527</v>
      </c>
      <c r="C1483" s="106">
        <v>43693</v>
      </c>
      <c r="D1483" s="96" t="s">
        <v>2049</v>
      </c>
      <c r="E1483" s="96" t="s">
        <v>2101</v>
      </c>
      <c r="F1483" s="97">
        <v>2598</v>
      </c>
      <c r="G1483" s="98" t="s">
        <v>2056</v>
      </c>
      <c r="H1483" s="96" t="s">
        <v>2047</v>
      </c>
      <c r="I1483" s="99">
        <v>881.62</v>
      </c>
      <c r="J1483" s="235" t="str">
        <f t="shared" si="23"/>
        <v>Long Haul</v>
      </c>
    </row>
    <row r="1484" spans="1:10" ht="15" thickBot="1" x14ac:dyDescent="0.4">
      <c r="A1484" s="96" t="s">
        <v>2043</v>
      </c>
      <c r="B1484" s="96" t="s">
        <v>1527</v>
      </c>
      <c r="C1484" s="106">
        <v>43701</v>
      </c>
      <c r="D1484" s="96" t="s">
        <v>2101</v>
      </c>
      <c r="E1484" s="96" t="s">
        <v>2049</v>
      </c>
      <c r="F1484" s="97">
        <v>2598</v>
      </c>
      <c r="G1484" s="98" t="s">
        <v>2046</v>
      </c>
      <c r="H1484" s="96" t="s">
        <v>2047</v>
      </c>
      <c r="I1484" s="99">
        <v>881.62</v>
      </c>
      <c r="J1484" s="235" t="str">
        <f t="shared" si="23"/>
        <v>Long Haul</v>
      </c>
    </row>
    <row r="1485" spans="1:10" ht="15" thickBot="1" x14ac:dyDescent="0.4">
      <c r="A1485" s="96" t="s">
        <v>2043</v>
      </c>
      <c r="B1485" s="96" t="s">
        <v>1527</v>
      </c>
      <c r="C1485" s="106">
        <v>43738</v>
      </c>
      <c r="D1485" s="96" t="s">
        <v>2060</v>
      </c>
      <c r="E1485" s="96" t="s">
        <v>2057</v>
      </c>
      <c r="F1485" s="97">
        <v>929</v>
      </c>
      <c r="G1485" s="98" t="s">
        <v>2056</v>
      </c>
      <c r="H1485" s="96" t="s">
        <v>2047</v>
      </c>
      <c r="I1485" s="99">
        <v>359.13600000000002</v>
      </c>
      <c r="J1485" s="235" t="str">
        <f t="shared" si="23"/>
        <v>Medium Haul</v>
      </c>
    </row>
    <row r="1486" spans="1:10" ht="15" thickBot="1" x14ac:dyDescent="0.4">
      <c r="A1486" s="96" t="s">
        <v>2043</v>
      </c>
      <c r="B1486" s="96" t="s">
        <v>1527</v>
      </c>
      <c r="C1486" s="106">
        <v>43693</v>
      </c>
      <c r="D1486" s="96" t="s">
        <v>2057</v>
      </c>
      <c r="E1486" s="96" t="s">
        <v>2049</v>
      </c>
      <c r="F1486" s="97">
        <v>198</v>
      </c>
      <c r="G1486" s="98" t="s">
        <v>2046</v>
      </c>
      <c r="H1486" s="96" t="s">
        <v>2047</v>
      </c>
      <c r="I1486" s="99">
        <v>125.136</v>
      </c>
      <c r="J1486" s="235" t="str">
        <f t="shared" si="23"/>
        <v>Short Haul</v>
      </c>
    </row>
    <row r="1487" spans="1:10" ht="15" thickBot="1" x14ac:dyDescent="0.4">
      <c r="A1487" s="96" t="s">
        <v>2043</v>
      </c>
      <c r="B1487" s="96" t="s">
        <v>1527</v>
      </c>
      <c r="C1487" s="106">
        <v>43701</v>
      </c>
      <c r="D1487" s="96" t="s">
        <v>2049</v>
      </c>
      <c r="E1487" s="96" t="s">
        <v>2057</v>
      </c>
      <c r="F1487" s="97">
        <v>198</v>
      </c>
      <c r="G1487" s="98" t="s">
        <v>2046</v>
      </c>
      <c r="H1487" s="96" t="s">
        <v>2047</v>
      </c>
      <c r="I1487" s="99">
        <v>125.136</v>
      </c>
      <c r="J1487" s="235" t="str">
        <f t="shared" si="23"/>
        <v>Short Haul</v>
      </c>
    </row>
    <row r="1488" spans="1:10" ht="15" thickBot="1" x14ac:dyDescent="0.4">
      <c r="A1488" s="96" t="s">
        <v>2043</v>
      </c>
      <c r="B1488" s="96" t="s">
        <v>1527</v>
      </c>
      <c r="C1488" s="106">
        <v>43735</v>
      </c>
      <c r="D1488" s="96" t="s">
        <v>2057</v>
      </c>
      <c r="E1488" s="96" t="s">
        <v>2060</v>
      </c>
      <c r="F1488" s="97">
        <v>929</v>
      </c>
      <c r="G1488" s="98" t="s">
        <v>2046</v>
      </c>
      <c r="H1488" s="96" t="s">
        <v>2047</v>
      </c>
      <c r="I1488" s="99">
        <v>359.13600000000002</v>
      </c>
      <c r="J1488" s="235" t="str">
        <f t="shared" si="23"/>
        <v>Medium Haul</v>
      </c>
    </row>
    <row r="1489" spans="1:10" ht="15" thickBot="1" x14ac:dyDescent="0.4">
      <c r="A1489" s="89"/>
      <c r="B1489" s="89"/>
      <c r="C1489" s="290"/>
      <c r="D1489" s="290"/>
      <c r="E1489" s="290"/>
      <c r="F1489" s="290"/>
      <c r="G1489" s="290"/>
      <c r="H1489" s="290"/>
      <c r="I1489" s="95">
        <v>3738.54</v>
      </c>
      <c r="J1489" s="235" t="str">
        <f t="shared" si="23"/>
        <v/>
      </c>
    </row>
    <row r="1490" spans="1:10" ht="15" thickBot="1" x14ac:dyDescent="0.4">
      <c r="A1490" s="96" t="s">
        <v>2043</v>
      </c>
      <c r="B1490" s="96" t="s">
        <v>1536</v>
      </c>
      <c r="C1490" s="106">
        <v>43609</v>
      </c>
      <c r="D1490" s="96" t="s">
        <v>2053</v>
      </c>
      <c r="E1490" s="96" t="s">
        <v>2185</v>
      </c>
      <c r="F1490" s="97">
        <v>66</v>
      </c>
      <c r="G1490" s="98" t="s">
        <v>2046</v>
      </c>
      <c r="H1490" s="96" t="s">
        <v>2047</v>
      </c>
      <c r="I1490" s="99">
        <v>41.712000000000003</v>
      </c>
      <c r="J1490" s="235" t="str">
        <f t="shared" si="23"/>
        <v>Short Haul</v>
      </c>
    </row>
    <row r="1491" spans="1:10" ht="15" thickBot="1" x14ac:dyDescent="0.4">
      <c r="A1491" s="96" t="s">
        <v>2043</v>
      </c>
      <c r="B1491" s="96" t="s">
        <v>1536</v>
      </c>
      <c r="C1491" s="106">
        <v>43609</v>
      </c>
      <c r="D1491" s="96" t="s">
        <v>2048</v>
      </c>
      <c r="E1491" s="96" t="s">
        <v>2053</v>
      </c>
      <c r="F1491" s="97">
        <v>527</v>
      </c>
      <c r="G1491" s="98" t="s">
        <v>2046</v>
      </c>
      <c r="H1491" s="96" t="s">
        <v>2047</v>
      </c>
      <c r="I1491" s="99">
        <v>332.43200000000002</v>
      </c>
      <c r="J1491" s="235" t="str">
        <f t="shared" si="23"/>
        <v>Medium Haul</v>
      </c>
    </row>
    <row r="1492" spans="1:10" ht="15" thickBot="1" x14ac:dyDescent="0.4">
      <c r="A1492" s="96" t="s">
        <v>2043</v>
      </c>
      <c r="B1492" s="96" t="s">
        <v>1536</v>
      </c>
      <c r="C1492" s="106">
        <v>43617</v>
      </c>
      <c r="D1492" s="96" t="s">
        <v>2053</v>
      </c>
      <c r="E1492" s="96" t="s">
        <v>2048</v>
      </c>
      <c r="F1492" s="97">
        <v>527</v>
      </c>
      <c r="G1492" s="98" t="s">
        <v>2046</v>
      </c>
      <c r="H1492" s="96" t="s">
        <v>2047</v>
      </c>
      <c r="I1492" s="99">
        <v>332.43200000000002</v>
      </c>
      <c r="J1492" s="235" t="str">
        <f t="shared" si="23"/>
        <v>Medium Haul</v>
      </c>
    </row>
    <row r="1493" spans="1:10" ht="15" thickBot="1" x14ac:dyDescent="0.4">
      <c r="A1493" s="89"/>
      <c r="B1493" s="89"/>
      <c r="C1493" s="290"/>
      <c r="D1493" s="290"/>
      <c r="E1493" s="290"/>
      <c r="F1493" s="290"/>
      <c r="G1493" s="290"/>
      <c r="H1493" s="290"/>
      <c r="I1493" s="95">
        <v>706.57600000000002</v>
      </c>
      <c r="J1493" s="235" t="str">
        <f t="shared" si="23"/>
        <v/>
      </c>
    </row>
    <row r="1494" spans="1:10" ht="15" thickBot="1" x14ac:dyDescent="0.4">
      <c r="A1494" s="96" t="s">
        <v>2043</v>
      </c>
      <c r="B1494" s="96" t="s">
        <v>1512</v>
      </c>
      <c r="C1494" s="106">
        <v>43477</v>
      </c>
      <c r="D1494" s="96" t="s">
        <v>2078</v>
      </c>
      <c r="E1494" s="96" t="s">
        <v>2049</v>
      </c>
      <c r="F1494" s="97">
        <v>7803</v>
      </c>
      <c r="G1494" s="98" t="s">
        <v>2056</v>
      </c>
      <c r="H1494" s="96" t="s">
        <v>2206</v>
      </c>
      <c r="I1494" s="99">
        <v>2648.6</v>
      </c>
      <c r="J1494" s="235" t="str">
        <f t="shared" si="23"/>
        <v>Long Haul</v>
      </c>
    </row>
    <row r="1495" spans="1:10" ht="15" thickBot="1" x14ac:dyDescent="0.4">
      <c r="A1495" s="96" t="s">
        <v>2043</v>
      </c>
      <c r="B1495" s="96" t="s">
        <v>1512</v>
      </c>
      <c r="C1495" s="106">
        <v>43596</v>
      </c>
      <c r="D1495" s="96" t="s">
        <v>2048</v>
      </c>
      <c r="E1495" s="96" t="s">
        <v>2057</v>
      </c>
      <c r="F1495" s="97">
        <v>133</v>
      </c>
      <c r="G1495" s="98" t="s">
        <v>2046</v>
      </c>
      <c r="H1495" s="96" t="s">
        <v>2047</v>
      </c>
      <c r="I1495" s="99">
        <v>84.055999999999997</v>
      </c>
      <c r="J1495" s="235" t="str">
        <f t="shared" si="23"/>
        <v>Short Haul</v>
      </c>
    </row>
    <row r="1496" spans="1:10" ht="15" thickBot="1" x14ac:dyDescent="0.4">
      <c r="A1496" s="96" t="s">
        <v>2043</v>
      </c>
      <c r="B1496" s="96" t="s">
        <v>1512</v>
      </c>
      <c r="C1496" s="106">
        <v>43596</v>
      </c>
      <c r="D1496" s="96" t="s">
        <v>2057</v>
      </c>
      <c r="E1496" s="96" t="s">
        <v>2207</v>
      </c>
      <c r="F1496" s="97">
        <v>4067</v>
      </c>
      <c r="G1496" s="98" t="s">
        <v>2056</v>
      </c>
      <c r="H1496" s="96" t="s">
        <v>2208</v>
      </c>
      <c r="I1496" s="99">
        <v>1380.4</v>
      </c>
      <c r="J1496" s="235" t="str">
        <f t="shared" si="23"/>
        <v>Long Haul</v>
      </c>
    </row>
    <row r="1497" spans="1:10" ht="15" thickBot="1" x14ac:dyDescent="0.4">
      <c r="A1497" s="96" t="s">
        <v>2043</v>
      </c>
      <c r="B1497" s="96" t="s">
        <v>1512</v>
      </c>
      <c r="C1497" s="106">
        <v>43597</v>
      </c>
      <c r="D1497" s="96" t="s">
        <v>2207</v>
      </c>
      <c r="E1497" s="96" t="s">
        <v>2088</v>
      </c>
      <c r="F1497" s="97">
        <v>469</v>
      </c>
      <c r="G1497" s="98" t="s">
        <v>2046</v>
      </c>
      <c r="H1497" s="96" t="s">
        <v>2208</v>
      </c>
      <c r="I1497" s="99">
        <v>295.77600000000001</v>
      </c>
      <c r="J1497" s="235" t="str">
        <f t="shared" si="23"/>
        <v>Medium Haul</v>
      </c>
    </row>
    <row r="1498" spans="1:10" ht="15" thickBot="1" x14ac:dyDescent="0.4">
      <c r="A1498" s="96" t="s">
        <v>2043</v>
      </c>
      <c r="B1498" s="96" t="s">
        <v>1512</v>
      </c>
      <c r="C1498" s="106">
        <v>43739</v>
      </c>
      <c r="D1498" s="96" t="s">
        <v>2053</v>
      </c>
      <c r="E1498" s="96" t="s">
        <v>2048</v>
      </c>
      <c r="F1498" s="97">
        <v>527</v>
      </c>
      <c r="G1498" s="98" t="s">
        <v>2046</v>
      </c>
      <c r="H1498" s="96" t="s">
        <v>2047</v>
      </c>
      <c r="I1498" s="99">
        <v>332.43200000000002</v>
      </c>
      <c r="J1498" s="235" t="str">
        <f t="shared" si="23"/>
        <v>Medium Haul</v>
      </c>
    </row>
    <row r="1499" spans="1:10" ht="15" thickBot="1" x14ac:dyDescent="0.4">
      <c r="A1499" s="96" t="s">
        <v>2043</v>
      </c>
      <c r="B1499" s="96" t="s">
        <v>1512</v>
      </c>
      <c r="C1499" s="106">
        <v>43739</v>
      </c>
      <c r="D1499" s="96" t="s">
        <v>2114</v>
      </c>
      <c r="E1499" s="96" t="s">
        <v>2053</v>
      </c>
      <c r="F1499" s="97">
        <v>927</v>
      </c>
      <c r="G1499" s="98" t="s">
        <v>2046</v>
      </c>
      <c r="H1499" s="96" t="s">
        <v>2047</v>
      </c>
      <c r="I1499" s="99">
        <v>357.97500000000002</v>
      </c>
      <c r="J1499" s="235" t="str">
        <f t="shared" si="23"/>
        <v>Medium Haul</v>
      </c>
    </row>
    <row r="1500" spans="1:10" ht="15" thickBot="1" x14ac:dyDescent="0.4">
      <c r="A1500" s="96" t="s">
        <v>2043</v>
      </c>
      <c r="B1500" s="96" t="s">
        <v>1512</v>
      </c>
      <c r="C1500" s="106">
        <v>43467</v>
      </c>
      <c r="D1500" s="96" t="s">
        <v>2083</v>
      </c>
      <c r="E1500" s="96" t="s">
        <v>2209</v>
      </c>
      <c r="F1500" s="97">
        <v>441</v>
      </c>
      <c r="G1500" s="98" t="s">
        <v>2046</v>
      </c>
      <c r="H1500" s="96" t="s">
        <v>2047</v>
      </c>
      <c r="I1500" s="99">
        <v>278.71199999999999</v>
      </c>
      <c r="J1500" s="235" t="str">
        <f t="shared" si="23"/>
        <v>Medium Haul</v>
      </c>
    </row>
    <row r="1501" spans="1:10" ht="15" thickBot="1" x14ac:dyDescent="0.4">
      <c r="A1501" s="96" t="s">
        <v>2043</v>
      </c>
      <c r="B1501" s="96" t="s">
        <v>1512</v>
      </c>
      <c r="C1501" s="106">
        <v>43469</v>
      </c>
      <c r="D1501" s="96" t="s">
        <v>2209</v>
      </c>
      <c r="E1501" s="96" t="s">
        <v>2083</v>
      </c>
      <c r="F1501" s="97">
        <v>441</v>
      </c>
      <c r="G1501" s="98" t="s">
        <v>2046</v>
      </c>
      <c r="H1501" s="96" t="s">
        <v>2047</v>
      </c>
      <c r="I1501" s="99">
        <v>278.71199999999999</v>
      </c>
      <c r="J1501" s="235" t="str">
        <f t="shared" si="23"/>
        <v>Medium Haul</v>
      </c>
    </row>
    <row r="1502" spans="1:10" ht="15" thickBot="1" x14ac:dyDescent="0.4">
      <c r="A1502" s="96" t="s">
        <v>2043</v>
      </c>
      <c r="B1502" s="96" t="s">
        <v>1512</v>
      </c>
      <c r="C1502" s="106">
        <v>43476</v>
      </c>
      <c r="D1502" s="96" t="s">
        <v>2083</v>
      </c>
      <c r="E1502" s="96" t="s">
        <v>2078</v>
      </c>
      <c r="F1502" s="97">
        <v>518</v>
      </c>
      <c r="G1502" s="98" t="s">
        <v>2046</v>
      </c>
      <c r="H1502" s="96" t="s">
        <v>2206</v>
      </c>
      <c r="I1502" s="99">
        <v>326.74400000000003</v>
      </c>
      <c r="J1502" s="235" t="str">
        <f t="shared" si="23"/>
        <v>Medium Haul</v>
      </c>
    </row>
    <row r="1503" spans="1:10" ht="15" thickBot="1" x14ac:dyDescent="0.4">
      <c r="A1503" s="96" t="s">
        <v>2043</v>
      </c>
      <c r="B1503" s="96" t="s">
        <v>1512</v>
      </c>
      <c r="C1503" s="106">
        <v>43599</v>
      </c>
      <c r="D1503" s="96" t="s">
        <v>2088</v>
      </c>
      <c r="E1503" s="96" t="s">
        <v>2207</v>
      </c>
      <c r="F1503" s="97">
        <v>469</v>
      </c>
      <c r="G1503" s="98" t="s">
        <v>2046</v>
      </c>
      <c r="H1503" s="96" t="s">
        <v>2208</v>
      </c>
      <c r="I1503" s="99">
        <v>295.77600000000001</v>
      </c>
      <c r="J1503" s="235" t="str">
        <f t="shared" si="23"/>
        <v>Medium Haul</v>
      </c>
    </row>
    <row r="1504" spans="1:10" ht="15" thickBot="1" x14ac:dyDescent="0.4">
      <c r="A1504" s="96" t="s">
        <v>2043</v>
      </c>
      <c r="B1504" s="96" t="s">
        <v>1512</v>
      </c>
      <c r="C1504" s="106">
        <v>43599</v>
      </c>
      <c r="D1504" s="96" t="s">
        <v>2053</v>
      </c>
      <c r="E1504" s="96" t="s">
        <v>2048</v>
      </c>
      <c r="F1504" s="97">
        <v>527</v>
      </c>
      <c r="G1504" s="98" t="s">
        <v>2046</v>
      </c>
      <c r="H1504" s="96" t="s">
        <v>2047</v>
      </c>
      <c r="I1504" s="99">
        <v>332.43200000000002</v>
      </c>
      <c r="J1504" s="235" t="str">
        <f t="shared" si="23"/>
        <v>Medium Haul</v>
      </c>
    </row>
    <row r="1505" spans="1:10" ht="15" thickBot="1" x14ac:dyDescent="0.4">
      <c r="A1505" s="96" t="s">
        <v>2043</v>
      </c>
      <c r="B1505" s="96" t="s">
        <v>1512</v>
      </c>
      <c r="C1505" s="106">
        <v>43599</v>
      </c>
      <c r="D1505" s="96" t="s">
        <v>2207</v>
      </c>
      <c r="E1505" s="96" t="s">
        <v>2053</v>
      </c>
      <c r="F1505" s="97">
        <v>4262</v>
      </c>
      <c r="G1505" s="98" t="s">
        <v>2046</v>
      </c>
      <c r="H1505" s="96" t="s">
        <v>2208</v>
      </c>
      <c r="I1505" s="99">
        <v>1446.7</v>
      </c>
      <c r="J1505" s="235" t="str">
        <f t="shared" si="23"/>
        <v>Long Haul</v>
      </c>
    </row>
    <row r="1506" spans="1:10" ht="15" thickBot="1" x14ac:dyDescent="0.4">
      <c r="A1506" s="89"/>
      <c r="B1506" s="89"/>
      <c r="C1506" s="290"/>
      <c r="D1506" s="290"/>
      <c r="E1506" s="290"/>
      <c r="F1506" s="290"/>
      <c r="G1506" s="290"/>
      <c r="H1506" s="290"/>
      <c r="I1506" s="95">
        <v>8058.3149999999996</v>
      </c>
      <c r="J1506" s="235" t="str">
        <f t="shared" si="23"/>
        <v/>
      </c>
    </row>
    <row r="1507" spans="1:10" ht="15" thickBot="1" x14ac:dyDescent="0.4">
      <c r="A1507" s="96" t="s">
        <v>2043</v>
      </c>
      <c r="B1507" s="96" t="s">
        <v>1536</v>
      </c>
      <c r="C1507" s="106">
        <v>43480</v>
      </c>
      <c r="D1507" s="96" t="s">
        <v>2048</v>
      </c>
      <c r="E1507" s="96" t="s">
        <v>2053</v>
      </c>
      <c r="F1507" s="97">
        <v>527</v>
      </c>
      <c r="G1507" s="98" t="s">
        <v>2046</v>
      </c>
      <c r="H1507" s="96" t="s">
        <v>2047</v>
      </c>
      <c r="I1507" s="99">
        <v>332.43200000000002</v>
      </c>
      <c r="J1507" s="235" t="str">
        <f t="shared" si="23"/>
        <v>Medium Haul</v>
      </c>
    </row>
    <row r="1508" spans="1:10" ht="15" thickBot="1" x14ac:dyDescent="0.4">
      <c r="A1508" s="96" t="s">
        <v>2043</v>
      </c>
      <c r="B1508" s="96" t="s">
        <v>1536</v>
      </c>
      <c r="C1508" s="106">
        <v>43494</v>
      </c>
      <c r="D1508" s="96" t="s">
        <v>2053</v>
      </c>
      <c r="E1508" s="96" t="s">
        <v>2048</v>
      </c>
      <c r="F1508" s="97">
        <v>527</v>
      </c>
      <c r="G1508" s="98" t="s">
        <v>2046</v>
      </c>
      <c r="H1508" s="96" t="s">
        <v>2047</v>
      </c>
      <c r="I1508" s="99">
        <v>332.43200000000002</v>
      </c>
      <c r="J1508" s="235" t="str">
        <f t="shared" si="23"/>
        <v>Medium Haul</v>
      </c>
    </row>
    <row r="1509" spans="1:10" ht="15" thickBot="1" x14ac:dyDescent="0.4">
      <c r="A1509" s="96" t="s">
        <v>2043</v>
      </c>
      <c r="B1509" s="96" t="s">
        <v>1536</v>
      </c>
      <c r="C1509" s="106">
        <v>43534</v>
      </c>
      <c r="D1509" s="96" t="s">
        <v>2048</v>
      </c>
      <c r="E1509" s="96" t="s">
        <v>2050</v>
      </c>
      <c r="F1509" s="97">
        <v>300</v>
      </c>
      <c r="G1509" s="98" t="s">
        <v>2046</v>
      </c>
      <c r="H1509" s="96" t="s">
        <v>2051</v>
      </c>
      <c r="I1509" s="99">
        <v>188.96799999999999</v>
      </c>
      <c r="J1509" s="235" t="str">
        <f t="shared" si="23"/>
        <v>Short Haul</v>
      </c>
    </row>
    <row r="1510" spans="1:10" ht="15" thickBot="1" x14ac:dyDescent="0.4">
      <c r="A1510" s="96" t="s">
        <v>2043</v>
      </c>
      <c r="B1510" s="96" t="s">
        <v>1536</v>
      </c>
      <c r="C1510" s="106">
        <v>43546</v>
      </c>
      <c r="D1510" s="96" t="s">
        <v>2185</v>
      </c>
      <c r="E1510" s="96" t="s">
        <v>2050</v>
      </c>
      <c r="F1510" s="97">
        <v>236</v>
      </c>
      <c r="G1510" s="98" t="s">
        <v>2046</v>
      </c>
      <c r="H1510" s="96" t="s">
        <v>2051</v>
      </c>
      <c r="I1510" s="99">
        <v>149.15199999999999</v>
      </c>
      <c r="J1510" s="235" t="str">
        <f t="shared" si="23"/>
        <v>Short Haul</v>
      </c>
    </row>
    <row r="1511" spans="1:10" ht="15" thickBot="1" x14ac:dyDescent="0.4">
      <c r="A1511" s="96" t="s">
        <v>2043</v>
      </c>
      <c r="B1511" s="96" t="s">
        <v>1536</v>
      </c>
      <c r="C1511" s="106">
        <v>43742</v>
      </c>
      <c r="D1511" s="96" t="s">
        <v>2045</v>
      </c>
      <c r="E1511" s="96" t="s">
        <v>2044</v>
      </c>
      <c r="F1511" s="97">
        <v>280</v>
      </c>
      <c r="G1511" s="98" t="s">
        <v>2046</v>
      </c>
      <c r="H1511" s="96" t="s">
        <v>2047</v>
      </c>
      <c r="I1511" s="99">
        <v>176.328</v>
      </c>
      <c r="J1511" s="235" t="str">
        <f t="shared" si="23"/>
        <v>Short Haul</v>
      </c>
    </row>
    <row r="1512" spans="1:10" ht="15" thickBot="1" x14ac:dyDescent="0.4">
      <c r="A1512" s="96" t="s">
        <v>2043</v>
      </c>
      <c r="B1512" s="96" t="s">
        <v>1536</v>
      </c>
      <c r="C1512" s="106">
        <v>43742</v>
      </c>
      <c r="D1512" s="96" t="s">
        <v>2044</v>
      </c>
      <c r="E1512" s="96" t="s">
        <v>2048</v>
      </c>
      <c r="F1512" s="97">
        <v>153</v>
      </c>
      <c r="G1512" s="98" t="s">
        <v>2046</v>
      </c>
      <c r="H1512" s="96" t="s">
        <v>2047</v>
      </c>
      <c r="I1512" s="99">
        <v>96.063999999999993</v>
      </c>
      <c r="J1512" s="235" t="str">
        <f t="shared" si="23"/>
        <v>Short Haul</v>
      </c>
    </row>
    <row r="1513" spans="1:10" ht="15" thickBot="1" x14ac:dyDescent="0.4">
      <c r="A1513" s="96" t="s">
        <v>2043</v>
      </c>
      <c r="B1513" s="96" t="s">
        <v>1536</v>
      </c>
      <c r="C1513" s="106">
        <v>43813</v>
      </c>
      <c r="D1513" s="96" t="s">
        <v>2057</v>
      </c>
      <c r="E1513" s="96" t="s">
        <v>2063</v>
      </c>
      <c r="F1513" s="97">
        <v>3671</v>
      </c>
      <c r="G1513" s="98" t="s">
        <v>2056</v>
      </c>
      <c r="H1513" s="96" t="s">
        <v>2047</v>
      </c>
      <c r="I1513" s="99">
        <v>1245.76</v>
      </c>
      <c r="J1513" s="235" t="str">
        <f t="shared" si="23"/>
        <v>Long Haul</v>
      </c>
    </row>
    <row r="1514" spans="1:10" ht="15" thickBot="1" x14ac:dyDescent="0.4">
      <c r="A1514" s="96" t="s">
        <v>2043</v>
      </c>
      <c r="B1514" s="96" t="s">
        <v>1536</v>
      </c>
      <c r="C1514" s="106">
        <v>43480</v>
      </c>
      <c r="D1514" s="96" t="s">
        <v>2053</v>
      </c>
      <c r="E1514" s="96" t="s">
        <v>2097</v>
      </c>
      <c r="F1514" s="97">
        <v>6266</v>
      </c>
      <c r="G1514" s="98" t="s">
        <v>2056</v>
      </c>
      <c r="H1514" s="96" t="s">
        <v>2047</v>
      </c>
      <c r="I1514" s="99">
        <v>2126.6999999999998</v>
      </c>
      <c r="J1514" s="235" t="str">
        <f t="shared" si="23"/>
        <v>Long Haul</v>
      </c>
    </row>
    <row r="1515" spans="1:10" ht="15" thickBot="1" x14ac:dyDescent="0.4">
      <c r="A1515" s="96" t="s">
        <v>2043</v>
      </c>
      <c r="B1515" s="96" t="s">
        <v>1536</v>
      </c>
      <c r="C1515" s="106">
        <v>43494</v>
      </c>
      <c r="D1515" s="96" t="s">
        <v>2053</v>
      </c>
      <c r="E1515" s="96" t="s">
        <v>2062</v>
      </c>
      <c r="F1515" s="97">
        <v>593</v>
      </c>
      <c r="G1515" s="98" t="s">
        <v>2046</v>
      </c>
      <c r="H1515" s="96" t="s">
        <v>2047</v>
      </c>
      <c r="I1515" s="99">
        <v>374.14400000000001</v>
      </c>
      <c r="J1515" s="235" t="str">
        <f t="shared" si="23"/>
        <v>Medium Haul</v>
      </c>
    </row>
    <row r="1516" spans="1:10" ht="15" thickBot="1" x14ac:dyDescent="0.4">
      <c r="A1516" s="96" t="s">
        <v>2043</v>
      </c>
      <c r="B1516" s="96" t="s">
        <v>1536</v>
      </c>
      <c r="C1516" s="106">
        <v>43494</v>
      </c>
      <c r="D1516" s="96" t="s">
        <v>2097</v>
      </c>
      <c r="E1516" s="96" t="s">
        <v>2053</v>
      </c>
      <c r="F1516" s="97">
        <v>6266</v>
      </c>
      <c r="G1516" s="98" t="s">
        <v>2046</v>
      </c>
      <c r="H1516" s="96" t="s">
        <v>2047</v>
      </c>
      <c r="I1516" s="99">
        <v>2126.6999999999998</v>
      </c>
      <c r="J1516" s="235" t="str">
        <f t="shared" si="23"/>
        <v>Long Haul</v>
      </c>
    </row>
    <row r="1517" spans="1:10" ht="15" thickBot="1" x14ac:dyDescent="0.4">
      <c r="A1517" s="96" t="s">
        <v>2043</v>
      </c>
      <c r="B1517" s="96" t="s">
        <v>1536</v>
      </c>
      <c r="C1517" s="106">
        <v>43534</v>
      </c>
      <c r="D1517" s="96" t="s">
        <v>2050</v>
      </c>
      <c r="E1517" s="96" t="s">
        <v>2185</v>
      </c>
      <c r="F1517" s="97">
        <v>236</v>
      </c>
      <c r="G1517" s="98" t="s">
        <v>2046</v>
      </c>
      <c r="H1517" s="96" t="s">
        <v>2051</v>
      </c>
      <c r="I1517" s="99">
        <v>149.15199999999999</v>
      </c>
      <c r="J1517" s="235" t="str">
        <f t="shared" si="23"/>
        <v>Short Haul</v>
      </c>
    </row>
    <row r="1518" spans="1:10" ht="15" thickBot="1" x14ac:dyDescent="0.4">
      <c r="A1518" s="96" t="s">
        <v>2043</v>
      </c>
      <c r="B1518" s="96" t="s">
        <v>1536</v>
      </c>
      <c r="C1518" s="106">
        <v>43546</v>
      </c>
      <c r="D1518" s="96" t="s">
        <v>2050</v>
      </c>
      <c r="E1518" s="96" t="s">
        <v>2048</v>
      </c>
      <c r="F1518" s="97">
        <v>300</v>
      </c>
      <c r="G1518" s="98" t="s">
        <v>2046</v>
      </c>
      <c r="H1518" s="96" t="s">
        <v>2051</v>
      </c>
      <c r="I1518" s="99">
        <v>188.96799999999999</v>
      </c>
      <c r="J1518" s="235" t="str">
        <f t="shared" si="23"/>
        <v>Short Haul</v>
      </c>
    </row>
    <row r="1519" spans="1:10" ht="15" thickBot="1" x14ac:dyDescent="0.4">
      <c r="A1519" s="96" t="s">
        <v>2043</v>
      </c>
      <c r="B1519" s="96" t="s">
        <v>1536</v>
      </c>
      <c r="C1519" s="106">
        <v>43738</v>
      </c>
      <c r="D1519" s="96" t="s">
        <v>2044</v>
      </c>
      <c r="E1519" s="96" t="s">
        <v>2045</v>
      </c>
      <c r="F1519" s="97">
        <v>280</v>
      </c>
      <c r="G1519" s="98" t="s">
        <v>2046</v>
      </c>
      <c r="H1519" s="96" t="s">
        <v>2047</v>
      </c>
      <c r="I1519" s="99">
        <v>176.328</v>
      </c>
      <c r="J1519" s="235" t="str">
        <f t="shared" si="23"/>
        <v>Short Haul</v>
      </c>
    </row>
    <row r="1520" spans="1:10" ht="15" thickBot="1" x14ac:dyDescent="0.4">
      <c r="A1520" s="96" t="s">
        <v>2043</v>
      </c>
      <c r="B1520" s="96" t="s">
        <v>1536</v>
      </c>
      <c r="C1520" s="106">
        <v>43738</v>
      </c>
      <c r="D1520" s="96" t="s">
        <v>2048</v>
      </c>
      <c r="E1520" s="96" t="s">
        <v>2044</v>
      </c>
      <c r="F1520" s="97">
        <v>153</v>
      </c>
      <c r="G1520" s="98" t="s">
        <v>2046</v>
      </c>
      <c r="H1520" s="96" t="s">
        <v>2047</v>
      </c>
      <c r="I1520" s="99">
        <v>96.063999999999993</v>
      </c>
      <c r="J1520" s="235" t="str">
        <f t="shared" si="23"/>
        <v>Short Haul</v>
      </c>
    </row>
    <row r="1521" spans="1:10" ht="15" thickBot="1" x14ac:dyDescent="0.4">
      <c r="A1521" s="96" t="s">
        <v>2043</v>
      </c>
      <c r="B1521" s="96" t="s">
        <v>1536</v>
      </c>
      <c r="C1521" s="106">
        <v>43813</v>
      </c>
      <c r="D1521" s="96" t="s">
        <v>2048</v>
      </c>
      <c r="E1521" s="96" t="s">
        <v>2057</v>
      </c>
      <c r="F1521" s="97">
        <v>133</v>
      </c>
      <c r="G1521" s="98" t="s">
        <v>2046</v>
      </c>
      <c r="H1521" s="96" t="s">
        <v>2047</v>
      </c>
      <c r="I1521" s="99">
        <v>84.055999999999997</v>
      </c>
      <c r="J1521" s="235" t="str">
        <f t="shared" si="23"/>
        <v>Short Haul</v>
      </c>
    </row>
    <row r="1522" spans="1:10" ht="15" thickBot="1" x14ac:dyDescent="0.4">
      <c r="A1522" s="96" t="s">
        <v>2043</v>
      </c>
      <c r="B1522" s="96" t="s">
        <v>1536</v>
      </c>
      <c r="C1522" s="106">
        <v>43821</v>
      </c>
      <c r="D1522" s="96" t="s">
        <v>2063</v>
      </c>
      <c r="E1522" s="96" t="s">
        <v>2057</v>
      </c>
      <c r="F1522" s="97">
        <v>3671</v>
      </c>
      <c r="G1522" s="98" t="s">
        <v>2046</v>
      </c>
      <c r="H1522" s="96" t="s">
        <v>2047</v>
      </c>
      <c r="I1522" s="99">
        <v>1245.76</v>
      </c>
      <c r="J1522" s="235" t="str">
        <f t="shared" si="23"/>
        <v>Long Haul</v>
      </c>
    </row>
    <row r="1523" spans="1:10" ht="15" thickBot="1" x14ac:dyDescent="0.4">
      <c r="A1523" s="96" t="s">
        <v>2043</v>
      </c>
      <c r="B1523" s="96" t="s">
        <v>1536</v>
      </c>
      <c r="C1523" s="106">
        <v>43821</v>
      </c>
      <c r="D1523" s="96" t="s">
        <v>2057</v>
      </c>
      <c r="E1523" s="96" t="s">
        <v>2048</v>
      </c>
      <c r="F1523" s="97">
        <v>133</v>
      </c>
      <c r="G1523" s="98" t="s">
        <v>2046</v>
      </c>
      <c r="H1523" s="96" t="s">
        <v>2047</v>
      </c>
      <c r="I1523" s="99">
        <v>84.055999999999997</v>
      </c>
      <c r="J1523" s="235" t="str">
        <f t="shared" si="23"/>
        <v>Short Haul</v>
      </c>
    </row>
    <row r="1524" spans="1:10" ht="15" thickBot="1" x14ac:dyDescent="0.4">
      <c r="A1524" s="89"/>
      <c r="B1524" s="89"/>
      <c r="C1524" s="290"/>
      <c r="D1524" s="290"/>
      <c r="E1524" s="290"/>
      <c r="F1524" s="290"/>
      <c r="G1524" s="290"/>
      <c r="H1524" s="290"/>
      <c r="I1524" s="95">
        <v>9173.0640000000003</v>
      </c>
      <c r="J1524" s="235" t="str">
        <f t="shared" si="23"/>
        <v/>
      </c>
    </row>
    <row r="1525" spans="1:10" ht="15" thickBot="1" x14ac:dyDescent="0.4">
      <c r="A1525" s="96" t="s">
        <v>2043</v>
      </c>
      <c r="B1525" s="96" t="s">
        <v>1512</v>
      </c>
      <c r="C1525" s="106">
        <v>43735</v>
      </c>
      <c r="D1525" s="96" t="s">
        <v>2057</v>
      </c>
      <c r="E1525" s="96" t="s">
        <v>2063</v>
      </c>
      <c r="F1525" s="97">
        <v>3671</v>
      </c>
      <c r="G1525" s="98" t="s">
        <v>2056</v>
      </c>
      <c r="H1525" s="96" t="s">
        <v>2047</v>
      </c>
      <c r="I1525" s="99">
        <v>1245.76</v>
      </c>
      <c r="J1525" s="235" t="str">
        <f t="shared" si="23"/>
        <v>Long Haul</v>
      </c>
    </row>
    <row r="1526" spans="1:10" ht="15" thickBot="1" x14ac:dyDescent="0.4">
      <c r="A1526" s="96" t="s">
        <v>2043</v>
      </c>
      <c r="B1526" s="96" t="s">
        <v>1512</v>
      </c>
      <c r="C1526" s="106">
        <v>43769</v>
      </c>
      <c r="D1526" s="96" t="s">
        <v>2210</v>
      </c>
      <c r="E1526" s="96" t="s">
        <v>2063</v>
      </c>
      <c r="F1526" s="97">
        <v>738</v>
      </c>
      <c r="G1526" s="98" t="s">
        <v>2046</v>
      </c>
      <c r="H1526" s="96" t="s">
        <v>2047</v>
      </c>
      <c r="I1526" s="99">
        <v>284.83199999999999</v>
      </c>
      <c r="J1526" s="235" t="str">
        <f t="shared" si="23"/>
        <v>Medium Haul</v>
      </c>
    </row>
    <row r="1527" spans="1:10" ht="15" thickBot="1" x14ac:dyDescent="0.4">
      <c r="A1527" s="96" t="s">
        <v>2043</v>
      </c>
      <c r="B1527" s="96" t="s">
        <v>1512</v>
      </c>
      <c r="C1527" s="106">
        <v>43770</v>
      </c>
      <c r="D1527" s="96" t="s">
        <v>2063</v>
      </c>
      <c r="E1527" s="96" t="s">
        <v>2057</v>
      </c>
      <c r="F1527" s="97">
        <v>3671</v>
      </c>
      <c r="G1527" s="98" t="s">
        <v>2056</v>
      </c>
      <c r="H1527" s="96" t="s">
        <v>2047</v>
      </c>
      <c r="I1527" s="99">
        <v>1245.76</v>
      </c>
      <c r="J1527" s="235" t="str">
        <f t="shared" si="23"/>
        <v>Long Haul</v>
      </c>
    </row>
    <row r="1528" spans="1:10" ht="15" thickBot="1" x14ac:dyDescent="0.4">
      <c r="A1528" s="96" t="s">
        <v>2043</v>
      </c>
      <c r="B1528" s="96" t="s">
        <v>1512</v>
      </c>
      <c r="C1528" s="106">
        <v>43601</v>
      </c>
      <c r="D1528" s="96" t="s">
        <v>2048</v>
      </c>
      <c r="E1528" s="96" t="s">
        <v>2050</v>
      </c>
      <c r="F1528" s="97">
        <v>300</v>
      </c>
      <c r="G1528" s="98" t="s">
        <v>2046</v>
      </c>
      <c r="H1528" s="96" t="s">
        <v>2051</v>
      </c>
      <c r="I1528" s="99">
        <v>188.96799999999999</v>
      </c>
      <c r="J1528" s="235" t="str">
        <f t="shared" si="23"/>
        <v>Short Haul</v>
      </c>
    </row>
    <row r="1529" spans="1:10" ht="15" thickBot="1" x14ac:dyDescent="0.4">
      <c r="A1529" s="96" t="s">
        <v>2043</v>
      </c>
      <c r="B1529" s="96" t="s">
        <v>1512</v>
      </c>
      <c r="C1529" s="106">
        <v>43604</v>
      </c>
      <c r="D1529" s="96" t="s">
        <v>2050</v>
      </c>
      <c r="E1529" s="96" t="s">
        <v>2048</v>
      </c>
      <c r="F1529" s="97">
        <v>300</v>
      </c>
      <c r="G1529" s="98" t="s">
        <v>2046</v>
      </c>
      <c r="H1529" s="96" t="s">
        <v>2051</v>
      </c>
      <c r="I1529" s="99">
        <v>188.96799999999999</v>
      </c>
      <c r="J1529" s="235" t="str">
        <f t="shared" si="23"/>
        <v>Short Haul</v>
      </c>
    </row>
    <row r="1530" spans="1:10" ht="15" thickBot="1" x14ac:dyDescent="0.4">
      <c r="A1530" s="96" t="s">
        <v>2043</v>
      </c>
      <c r="B1530" s="96" t="s">
        <v>1512</v>
      </c>
      <c r="C1530" s="106">
        <v>43734</v>
      </c>
      <c r="D1530" s="96" t="s">
        <v>2048</v>
      </c>
      <c r="E1530" s="96" t="s">
        <v>2057</v>
      </c>
      <c r="F1530" s="97">
        <v>133</v>
      </c>
      <c r="G1530" s="98" t="s">
        <v>2046</v>
      </c>
      <c r="H1530" s="96" t="s">
        <v>2047</v>
      </c>
      <c r="I1530" s="99">
        <v>84.055999999999997</v>
      </c>
      <c r="J1530" s="235" t="str">
        <f t="shared" si="23"/>
        <v>Short Haul</v>
      </c>
    </row>
    <row r="1531" spans="1:10" ht="15" thickBot="1" x14ac:dyDescent="0.4">
      <c r="A1531" s="96" t="s">
        <v>2043</v>
      </c>
      <c r="B1531" s="96" t="s">
        <v>1512</v>
      </c>
      <c r="C1531" s="106">
        <v>43739</v>
      </c>
      <c r="D1531" s="96" t="s">
        <v>2063</v>
      </c>
      <c r="E1531" s="96" t="s">
        <v>2210</v>
      </c>
      <c r="F1531" s="97">
        <v>738</v>
      </c>
      <c r="G1531" s="98" t="s">
        <v>2046</v>
      </c>
      <c r="H1531" s="96" t="s">
        <v>2047</v>
      </c>
      <c r="I1531" s="99">
        <v>284.83199999999999</v>
      </c>
      <c r="J1531" s="235" t="str">
        <f t="shared" si="23"/>
        <v>Medium Haul</v>
      </c>
    </row>
    <row r="1532" spans="1:10" ht="15" thickBot="1" x14ac:dyDescent="0.4">
      <c r="A1532" s="96" t="s">
        <v>2043</v>
      </c>
      <c r="B1532" s="96" t="s">
        <v>1512</v>
      </c>
      <c r="C1532" s="106">
        <v>43771</v>
      </c>
      <c r="D1532" s="96" t="s">
        <v>2057</v>
      </c>
      <c r="E1532" s="96" t="s">
        <v>2048</v>
      </c>
      <c r="F1532" s="97">
        <v>133</v>
      </c>
      <c r="G1532" s="98" t="s">
        <v>2046</v>
      </c>
      <c r="H1532" s="96" t="s">
        <v>2047</v>
      </c>
      <c r="I1532" s="99">
        <v>84.055999999999997</v>
      </c>
      <c r="J1532" s="235" t="str">
        <f t="shared" si="23"/>
        <v>Short Haul</v>
      </c>
    </row>
    <row r="1533" spans="1:10" ht="15" thickBot="1" x14ac:dyDescent="0.4">
      <c r="A1533" s="89"/>
      <c r="B1533" s="89"/>
      <c r="C1533" s="290"/>
      <c r="D1533" s="290"/>
      <c r="E1533" s="290"/>
      <c r="F1533" s="290"/>
      <c r="G1533" s="290"/>
      <c r="H1533" s="290"/>
      <c r="I1533" s="95">
        <v>3607.232</v>
      </c>
      <c r="J1533" s="235" t="str">
        <f t="shared" ref="J1533:J1596" si="24">IF(ISBLANK(F1533),"",IF(F1533&gt;$O$9,$N$9,IF(F1533&gt;$O$8, $N$8,$N$7)))</f>
        <v/>
      </c>
    </row>
    <row r="1534" spans="1:10" ht="15" thickBot="1" x14ac:dyDescent="0.4">
      <c r="A1534" s="96" t="s">
        <v>2043</v>
      </c>
      <c r="B1534" s="96" t="s">
        <v>1393</v>
      </c>
      <c r="C1534" s="106">
        <v>43608</v>
      </c>
      <c r="D1534" s="96" t="s">
        <v>2073</v>
      </c>
      <c r="E1534" s="96" t="s">
        <v>2106</v>
      </c>
      <c r="F1534" s="97">
        <v>1559</v>
      </c>
      <c r="G1534" s="98" t="s">
        <v>2046</v>
      </c>
      <c r="H1534" s="96" t="s">
        <v>2051</v>
      </c>
      <c r="I1534" s="99">
        <v>602.17200000000003</v>
      </c>
      <c r="J1534" s="235" t="str">
        <f t="shared" si="24"/>
        <v>Medium Haul</v>
      </c>
    </row>
    <row r="1535" spans="1:10" ht="15" thickBot="1" x14ac:dyDescent="0.4">
      <c r="A1535" s="96" t="s">
        <v>2043</v>
      </c>
      <c r="B1535" s="96" t="s">
        <v>1393</v>
      </c>
      <c r="C1535" s="106">
        <v>43701</v>
      </c>
      <c r="D1535" s="96" t="s">
        <v>2106</v>
      </c>
      <c r="E1535" s="96" t="s">
        <v>2163</v>
      </c>
      <c r="F1535" s="97">
        <v>1030</v>
      </c>
      <c r="G1535" s="98" t="s">
        <v>2046</v>
      </c>
      <c r="H1535" s="96" t="s">
        <v>2047</v>
      </c>
      <c r="I1535" s="99">
        <v>398.22300000000001</v>
      </c>
      <c r="J1535" s="235" t="str">
        <f t="shared" si="24"/>
        <v>Medium Haul</v>
      </c>
    </row>
    <row r="1536" spans="1:10" ht="15" thickBot="1" x14ac:dyDescent="0.4">
      <c r="A1536" s="96" t="s">
        <v>2043</v>
      </c>
      <c r="B1536" s="96" t="s">
        <v>1393</v>
      </c>
      <c r="C1536" s="106">
        <v>43701</v>
      </c>
      <c r="D1536" s="96" t="s">
        <v>2163</v>
      </c>
      <c r="E1536" s="96" t="s">
        <v>2100</v>
      </c>
      <c r="F1536" s="97">
        <v>1067</v>
      </c>
      <c r="G1536" s="98" t="s">
        <v>2056</v>
      </c>
      <c r="H1536" s="96" t="s">
        <v>2047</v>
      </c>
      <c r="I1536" s="99">
        <v>412.15499999999997</v>
      </c>
      <c r="J1536" s="235" t="str">
        <f t="shared" si="24"/>
        <v>Medium Haul</v>
      </c>
    </row>
    <row r="1537" spans="1:10" ht="15" thickBot="1" x14ac:dyDescent="0.4">
      <c r="A1537" s="89"/>
      <c r="B1537" s="89"/>
      <c r="C1537" s="290"/>
      <c r="D1537" s="290"/>
      <c r="E1537" s="290"/>
      <c r="F1537" s="290"/>
      <c r="G1537" s="290"/>
      <c r="H1537" s="290"/>
      <c r="I1537" s="95">
        <v>1412.55</v>
      </c>
      <c r="J1537" s="235" t="str">
        <f t="shared" si="24"/>
        <v/>
      </c>
    </row>
    <row r="1538" spans="1:10" ht="15" thickBot="1" x14ac:dyDescent="0.4">
      <c r="A1538" s="96" t="s">
        <v>2043</v>
      </c>
      <c r="B1538" s="96" t="s">
        <v>1393</v>
      </c>
      <c r="C1538" s="106">
        <v>43616</v>
      </c>
      <c r="D1538" s="96" t="s">
        <v>2053</v>
      </c>
      <c r="E1538" s="96" t="s">
        <v>2106</v>
      </c>
      <c r="F1538" s="97">
        <v>1449</v>
      </c>
      <c r="G1538" s="98" t="s">
        <v>2056</v>
      </c>
      <c r="H1538" s="96" t="s">
        <v>2047</v>
      </c>
      <c r="I1538" s="99">
        <v>559.98900000000003</v>
      </c>
      <c r="J1538" s="235" t="str">
        <f t="shared" si="24"/>
        <v>Medium Haul</v>
      </c>
    </row>
    <row r="1539" spans="1:10" ht="15" thickBot="1" x14ac:dyDescent="0.4">
      <c r="A1539" s="96" t="s">
        <v>2043</v>
      </c>
      <c r="B1539" s="96" t="s">
        <v>1393</v>
      </c>
      <c r="C1539" s="106">
        <v>43616</v>
      </c>
      <c r="D1539" s="96" t="s">
        <v>2048</v>
      </c>
      <c r="E1539" s="96" t="s">
        <v>2053</v>
      </c>
      <c r="F1539" s="97">
        <v>527</v>
      </c>
      <c r="G1539" s="98" t="s">
        <v>2046</v>
      </c>
      <c r="H1539" s="96" t="s">
        <v>2047</v>
      </c>
      <c r="I1539" s="99">
        <v>332.43200000000002</v>
      </c>
      <c r="J1539" s="235" t="str">
        <f t="shared" si="24"/>
        <v>Medium Haul</v>
      </c>
    </row>
    <row r="1540" spans="1:10" ht="15" thickBot="1" x14ac:dyDescent="0.4">
      <c r="A1540" s="96" t="s">
        <v>2043</v>
      </c>
      <c r="B1540" s="96" t="s">
        <v>1393</v>
      </c>
      <c r="C1540" s="106">
        <v>43701</v>
      </c>
      <c r="D1540" s="96" t="s">
        <v>2106</v>
      </c>
      <c r="E1540" s="96" t="s">
        <v>2163</v>
      </c>
      <c r="F1540" s="97">
        <v>1030</v>
      </c>
      <c r="G1540" s="98" t="s">
        <v>2046</v>
      </c>
      <c r="H1540" s="96" t="s">
        <v>2047</v>
      </c>
      <c r="I1540" s="99">
        <v>398.22300000000001</v>
      </c>
      <c r="J1540" s="235" t="str">
        <f t="shared" si="24"/>
        <v>Medium Haul</v>
      </c>
    </row>
    <row r="1541" spans="1:10" ht="15" thickBot="1" x14ac:dyDescent="0.4">
      <c r="A1541" s="96" t="s">
        <v>2043</v>
      </c>
      <c r="B1541" s="96" t="s">
        <v>1393</v>
      </c>
      <c r="C1541" s="106">
        <v>43701</v>
      </c>
      <c r="D1541" s="96" t="s">
        <v>2163</v>
      </c>
      <c r="E1541" s="96" t="s">
        <v>2100</v>
      </c>
      <c r="F1541" s="97">
        <v>1067</v>
      </c>
      <c r="G1541" s="98" t="s">
        <v>2056</v>
      </c>
      <c r="H1541" s="96" t="s">
        <v>2047</v>
      </c>
      <c r="I1541" s="99">
        <v>412.15499999999997</v>
      </c>
      <c r="J1541" s="235" t="str">
        <f t="shared" si="24"/>
        <v>Medium Haul</v>
      </c>
    </row>
    <row r="1542" spans="1:10" ht="15" thickBot="1" x14ac:dyDescent="0.4">
      <c r="A1542" s="89"/>
      <c r="B1542" s="89"/>
      <c r="C1542" s="290"/>
      <c r="D1542" s="290"/>
      <c r="E1542" s="290"/>
      <c r="F1542" s="290"/>
      <c r="G1542" s="290"/>
      <c r="H1542" s="290"/>
      <c r="I1542" s="95">
        <v>1702.799</v>
      </c>
      <c r="J1542" s="235" t="str">
        <f t="shared" si="24"/>
        <v/>
      </c>
    </row>
    <row r="1543" spans="1:10" ht="15" thickBot="1" x14ac:dyDescent="0.4">
      <c r="A1543" s="96" t="s">
        <v>2043</v>
      </c>
      <c r="B1543" s="96" t="s">
        <v>1527</v>
      </c>
      <c r="C1543" s="106">
        <v>43520</v>
      </c>
      <c r="D1543" s="96" t="s">
        <v>2053</v>
      </c>
      <c r="E1543" s="96" t="s">
        <v>2167</v>
      </c>
      <c r="F1543" s="97">
        <v>1826</v>
      </c>
      <c r="G1543" s="98" t="s">
        <v>2046</v>
      </c>
      <c r="H1543" s="96" t="s">
        <v>2047</v>
      </c>
      <c r="I1543" s="99">
        <v>705.50099999999998</v>
      </c>
      <c r="J1543" s="235" t="str">
        <f t="shared" si="24"/>
        <v>Medium Haul</v>
      </c>
    </row>
    <row r="1544" spans="1:10" ht="15" thickBot="1" x14ac:dyDescent="0.4">
      <c r="A1544" s="96" t="s">
        <v>2043</v>
      </c>
      <c r="B1544" s="96" t="s">
        <v>1527</v>
      </c>
      <c r="C1544" s="106">
        <v>43612</v>
      </c>
      <c r="D1544" s="96" t="s">
        <v>2050</v>
      </c>
      <c r="E1544" s="96" t="s">
        <v>2060</v>
      </c>
      <c r="F1544" s="97">
        <v>527</v>
      </c>
      <c r="G1544" s="98" t="s">
        <v>2046</v>
      </c>
      <c r="H1544" s="96" t="s">
        <v>2051</v>
      </c>
      <c r="I1544" s="99">
        <v>332.43200000000002</v>
      </c>
      <c r="J1544" s="235" t="str">
        <f t="shared" si="24"/>
        <v>Medium Haul</v>
      </c>
    </row>
    <row r="1545" spans="1:10" ht="15" thickBot="1" x14ac:dyDescent="0.4">
      <c r="A1545" s="96" t="s">
        <v>2043</v>
      </c>
      <c r="B1545" s="96" t="s">
        <v>1527</v>
      </c>
      <c r="C1545" s="106">
        <v>43612</v>
      </c>
      <c r="D1545" s="96" t="s">
        <v>2048</v>
      </c>
      <c r="E1545" s="96" t="s">
        <v>2050</v>
      </c>
      <c r="F1545" s="97">
        <v>300</v>
      </c>
      <c r="G1545" s="98" t="s">
        <v>2046</v>
      </c>
      <c r="H1545" s="96" t="s">
        <v>2051</v>
      </c>
      <c r="I1545" s="99">
        <v>188.96799999999999</v>
      </c>
      <c r="J1545" s="235" t="str">
        <f t="shared" si="24"/>
        <v>Short Haul</v>
      </c>
    </row>
    <row r="1546" spans="1:10" ht="15" thickBot="1" x14ac:dyDescent="0.4">
      <c r="A1546" s="96" t="s">
        <v>2043</v>
      </c>
      <c r="B1546" s="96" t="s">
        <v>1527</v>
      </c>
      <c r="C1546" s="106">
        <v>43617</v>
      </c>
      <c r="D1546" s="96" t="s">
        <v>2050</v>
      </c>
      <c r="E1546" s="96" t="s">
        <v>2048</v>
      </c>
      <c r="F1546" s="97">
        <v>300</v>
      </c>
      <c r="G1546" s="98" t="s">
        <v>2046</v>
      </c>
      <c r="H1546" s="96" t="s">
        <v>2051</v>
      </c>
      <c r="I1546" s="99">
        <v>188.96799999999999</v>
      </c>
      <c r="J1546" s="235" t="str">
        <f t="shared" si="24"/>
        <v>Short Haul</v>
      </c>
    </row>
    <row r="1547" spans="1:10" ht="15" thickBot="1" x14ac:dyDescent="0.4">
      <c r="A1547" s="96" t="s">
        <v>2043</v>
      </c>
      <c r="B1547" s="96" t="s">
        <v>1527</v>
      </c>
      <c r="C1547" s="106">
        <v>43617</v>
      </c>
      <c r="D1547" s="96" t="s">
        <v>2060</v>
      </c>
      <c r="E1547" s="96" t="s">
        <v>2050</v>
      </c>
      <c r="F1547" s="97">
        <v>527</v>
      </c>
      <c r="G1547" s="98" t="s">
        <v>2046</v>
      </c>
      <c r="H1547" s="96" t="s">
        <v>2051</v>
      </c>
      <c r="I1547" s="99">
        <v>332.43200000000002</v>
      </c>
      <c r="J1547" s="235" t="str">
        <f t="shared" si="24"/>
        <v>Medium Haul</v>
      </c>
    </row>
    <row r="1548" spans="1:10" ht="15" thickBot="1" x14ac:dyDescent="0.4">
      <c r="A1548" s="96" t="s">
        <v>2043</v>
      </c>
      <c r="B1548" s="96" t="s">
        <v>1527</v>
      </c>
      <c r="C1548" s="106">
        <v>43687</v>
      </c>
      <c r="D1548" s="96" t="s">
        <v>2044</v>
      </c>
      <c r="E1548" s="96" t="s">
        <v>2058</v>
      </c>
      <c r="F1548" s="97">
        <v>2367</v>
      </c>
      <c r="G1548" s="98" t="s">
        <v>2046</v>
      </c>
      <c r="H1548" s="96" t="s">
        <v>2047</v>
      </c>
      <c r="I1548" s="99">
        <v>803.42</v>
      </c>
      <c r="J1548" s="235" t="str">
        <f t="shared" si="24"/>
        <v>Long Haul</v>
      </c>
    </row>
    <row r="1549" spans="1:10" ht="15" thickBot="1" x14ac:dyDescent="0.4">
      <c r="A1549" s="96" t="s">
        <v>2043</v>
      </c>
      <c r="B1549" s="96" t="s">
        <v>1527</v>
      </c>
      <c r="C1549" s="106">
        <v>43687</v>
      </c>
      <c r="D1549" s="96" t="s">
        <v>2048</v>
      </c>
      <c r="E1549" s="96" t="s">
        <v>2044</v>
      </c>
      <c r="F1549" s="97">
        <v>153</v>
      </c>
      <c r="G1549" s="98" t="s">
        <v>2046</v>
      </c>
      <c r="H1549" s="96" t="s">
        <v>2047</v>
      </c>
      <c r="I1549" s="99">
        <v>96.063999999999993</v>
      </c>
      <c r="J1549" s="235" t="str">
        <f t="shared" si="24"/>
        <v>Short Haul</v>
      </c>
    </row>
    <row r="1550" spans="1:10" ht="15" thickBot="1" x14ac:dyDescent="0.4">
      <c r="A1550" s="96" t="s">
        <v>2043</v>
      </c>
      <c r="B1550" s="96" t="s">
        <v>1527</v>
      </c>
      <c r="C1550" s="106">
        <v>43520</v>
      </c>
      <c r="D1550" s="96" t="s">
        <v>2048</v>
      </c>
      <c r="E1550" s="96" t="s">
        <v>2053</v>
      </c>
      <c r="F1550" s="97">
        <v>527</v>
      </c>
      <c r="G1550" s="98" t="s">
        <v>2046</v>
      </c>
      <c r="H1550" s="96" t="s">
        <v>2047</v>
      </c>
      <c r="I1550" s="99">
        <v>332.43200000000002</v>
      </c>
      <c r="J1550" s="235" t="str">
        <f t="shared" si="24"/>
        <v>Medium Haul</v>
      </c>
    </row>
    <row r="1551" spans="1:10" ht="15" thickBot="1" x14ac:dyDescent="0.4">
      <c r="A1551" s="96" t="s">
        <v>2043</v>
      </c>
      <c r="B1551" s="96" t="s">
        <v>1527</v>
      </c>
      <c r="C1551" s="106">
        <v>43525</v>
      </c>
      <c r="D1551" s="96" t="s">
        <v>2053</v>
      </c>
      <c r="E1551" s="96" t="s">
        <v>2048</v>
      </c>
      <c r="F1551" s="97">
        <v>527</v>
      </c>
      <c r="G1551" s="98" t="s">
        <v>2046</v>
      </c>
      <c r="H1551" s="96" t="s">
        <v>2047</v>
      </c>
      <c r="I1551" s="99">
        <v>332.43200000000002</v>
      </c>
      <c r="J1551" s="235" t="str">
        <f t="shared" si="24"/>
        <v>Medium Haul</v>
      </c>
    </row>
    <row r="1552" spans="1:10" ht="15" thickBot="1" x14ac:dyDescent="0.4">
      <c r="A1552" s="96" t="s">
        <v>2043</v>
      </c>
      <c r="B1552" s="96" t="s">
        <v>1527</v>
      </c>
      <c r="C1552" s="106">
        <v>43525</v>
      </c>
      <c r="D1552" s="96" t="s">
        <v>2167</v>
      </c>
      <c r="E1552" s="96" t="s">
        <v>2053</v>
      </c>
      <c r="F1552" s="97">
        <v>1826</v>
      </c>
      <c r="G1552" s="98" t="s">
        <v>2056</v>
      </c>
      <c r="H1552" s="96" t="s">
        <v>2047</v>
      </c>
      <c r="I1552" s="99">
        <v>705.50099999999998</v>
      </c>
      <c r="J1552" s="235" t="str">
        <f t="shared" si="24"/>
        <v>Medium Haul</v>
      </c>
    </row>
    <row r="1553" spans="1:10" ht="15" thickBot="1" x14ac:dyDescent="0.4">
      <c r="A1553" s="96" t="s">
        <v>2043</v>
      </c>
      <c r="B1553" s="96" t="s">
        <v>1527</v>
      </c>
      <c r="C1553" s="106">
        <v>43697</v>
      </c>
      <c r="D1553" s="96" t="s">
        <v>2053</v>
      </c>
      <c r="E1553" s="96" t="s">
        <v>2048</v>
      </c>
      <c r="F1553" s="97">
        <v>527</v>
      </c>
      <c r="G1553" s="98" t="s">
        <v>2046</v>
      </c>
      <c r="H1553" s="96" t="s">
        <v>2047</v>
      </c>
      <c r="I1553" s="99">
        <v>332.43200000000002</v>
      </c>
      <c r="J1553" s="235" t="str">
        <f t="shared" si="24"/>
        <v>Medium Haul</v>
      </c>
    </row>
    <row r="1554" spans="1:10" ht="15" thickBot="1" x14ac:dyDescent="0.4">
      <c r="A1554" s="96" t="s">
        <v>2043</v>
      </c>
      <c r="B1554" s="96" t="s">
        <v>1527</v>
      </c>
      <c r="C1554" s="106">
        <v>43697</v>
      </c>
      <c r="D1554" s="96" t="s">
        <v>2058</v>
      </c>
      <c r="E1554" s="96" t="s">
        <v>2053</v>
      </c>
      <c r="F1554" s="97">
        <v>1721</v>
      </c>
      <c r="G1554" s="98" t="s">
        <v>2056</v>
      </c>
      <c r="H1554" s="96" t="s">
        <v>2047</v>
      </c>
      <c r="I1554" s="99">
        <v>664.86599999999999</v>
      </c>
      <c r="J1554" s="235" t="str">
        <f t="shared" si="24"/>
        <v>Medium Haul</v>
      </c>
    </row>
    <row r="1555" spans="1:10" ht="15" thickBot="1" x14ac:dyDescent="0.4">
      <c r="A1555" s="89"/>
      <c r="B1555" s="89"/>
      <c r="C1555" s="290"/>
      <c r="D1555" s="290"/>
      <c r="E1555" s="290"/>
      <c r="F1555" s="290"/>
      <c r="G1555" s="290"/>
      <c r="H1555" s="290"/>
      <c r="I1555" s="95">
        <v>5015.4480000000003</v>
      </c>
      <c r="J1555" s="235" t="str">
        <f t="shared" si="24"/>
        <v/>
      </c>
    </row>
    <row r="1556" spans="1:10" ht="15" thickBot="1" x14ac:dyDescent="0.4">
      <c r="A1556" s="96" t="s">
        <v>2043</v>
      </c>
      <c r="B1556" s="96" t="s">
        <v>1527</v>
      </c>
      <c r="C1556" s="106">
        <v>43589</v>
      </c>
      <c r="D1556" s="96" t="s">
        <v>2053</v>
      </c>
      <c r="E1556" s="96" t="s">
        <v>2048</v>
      </c>
      <c r="F1556" s="97">
        <v>527</v>
      </c>
      <c r="G1556" s="98" t="s">
        <v>2046</v>
      </c>
      <c r="H1556" s="96" t="s">
        <v>2047</v>
      </c>
      <c r="I1556" s="99">
        <v>332.43200000000002</v>
      </c>
      <c r="J1556" s="235" t="str">
        <f t="shared" si="24"/>
        <v>Medium Haul</v>
      </c>
    </row>
    <row r="1557" spans="1:10" ht="15" thickBot="1" x14ac:dyDescent="0.4">
      <c r="A1557" s="96" t="s">
        <v>2043</v>
      </c>
      <c r="B1557" s="96" t="s">
        <v>1527</v>
      </c>
      <c r="C1557" s="106">
        <v>43589</v>
      </c>
      <c r="D1557" s="96" t="s">
        <v>2165</v>
      </c>
      <c r="E1557" s="96" t="s">
        <v>2053</v>
      </c>
      <c r="F1557" s="97">
        <v>1436</v>
      </c>
      <c r="G1557" s="98" t="s">
        <v>2056</v>
      </c>
      <c r="H1557" s="96" t="s">
        <v>2047</v>
      </c>
      <c r="I1557" s="99">
        <v>554.95799999999997</v>
      </c>
      <c r="J1557" s="235" t="str">
        <f t="shared" si="24"/>
        <v>Medium Haul</v>
      </c>
    </row>
    <row r="1558" spans="1:10" ht="15" thickBot="1" x14ac:dyDescent="0.4">
      <c r="A1558" s="96" t="s">
        <v>2043</v>
      </c>
      <c r="B1558" s="96" t="s">
        <v>1527</v>
      </c>
      <c r="C1558" s="106">
        <v>43666</v>
      </c>
      <c r="D1558" s="96" t="s">
        <v>2048</v>
      </c>
      <c r="E1558" s="96" t="s">
        <v>2053</v>
      </c>
      <c r="F1558" s="97">
        <v>527</v>
      </c>
      <c r="G1558" s="98" t="s">
        <v>2046</v>
      </c>
      <c r="H1558" s="96" t="s">
        <v>2047</v>
      </c>
      <c r="I1558" s="99">
        <v>332.43200000000002</v>
      </c>
      <c r="J1558" s="235" t="str">
        <f t="shared" si="24"/>
        <v>Medium Haul</v>
      </c>
    </row>
    <row r="1559" spans="1:10" ht="15" thickBot="1" x14ac:dyDescent="0.4">
      <c r="A1559" s="96" t="s">
        <v>2043</v>
      </c>
      <c r="B1559" s="96" t="s">
        <v>1527</v>
      </c>
      <c r="C1559" s="106">
        <v>43672</v>
      </c>
      <c r="D1559" s="96" t="s">
        <v>2053</v>
      </c>
      <c r="E1559" s="96" t="s">
        <v>2048</v>
      </c>
      <c r="F1559" s="97">
        <v>527</v>
      </c>
      <c r="G1559" s="98" t="s">
        <v>2046</v>
      </c>
      <c r="H1559" s="96" t="s">
        <v>2047</v>
      </c>
      <c r="I1559" s="99">
        <v>332.43200000000002</v>
      </c>
      <c r="J1559" s="235" t="str">
        <f t="shared" si="24"/>
        <v>Medium Haul</v>
      </c>
    </row>
    <row r="1560" spans="1:10" ht="15" thickBot="1" x14ac:dyDescent="0.4">
      <c r="A1560" s="96" t="s">
        <v>2043</v>
      </c>
      <c r="B1560" s="96" t="s">
        <v>1527</v>
      </c>
      <c r="C1560" s="106">
        <v>43585</v>
      </c>
      <c r="D1560" s="96" t="s">
        <v>2053</v>
      </c>
      <c r="E1560" s="96" t="s">
        <v>2165</v>
      </c>
      <c r="F1560" s="97">
        <v>1436</v>
      </c>
      <c r="G1560" s="98" t="s">
        <v>2046</v>
      </c>
      <c r="H1560" s="96" t="s">
        <v>2047</v>
      </c>
      <c r="I1560" s="99">
        <v>554.95799999999997</v>
      </c>
      <c r="J1560" s="235" t="str">
        <f t="shared" si="24"/>
        <v>Medium Haul</v>
      </c>
    </row>
    <row r="1561" spans="1:10" ht="15" thickBot="1" x14ac:dyDescent="0.4">
      <c r="A1561" s="96" t="s">
        <v>2043</v>
      </c>
      <c r="B1561" s="96" t="s">
        <v>1527</v>
      </c>
      <c r="C1561" s="106">
        <v>43585</v>
      </c>
      <c r="D1561" s="96" t="s">
        <v>2048</v>
      </c>
      <c r="E1561" s="96" t="s">
        <v>2053</v>
      </c>
      <c r="F1561" s="97">
        <v>527</v>
      </c>
      <c r="G1561" s="98" t="s">
        <v>2046</v>
      </c>
      <c r="H1561" s="96" t="s">
        <v>2047</v>
      </c>
      <c r="I1561" s="99">
        <v>332.43200000000002</v>
      </c>
      <c r="J1561" s="235" t="str">
        <f t="shared" si="24"/>
        <v>Medium Haul</v>
      </c>
    </row>
    <row r="1562" spans="1:10" ht="15" thickBot="1" x14ac:dyDescent="0.4">
      <c r="A1562" s="89"/>
      <c r="B1562" s="89"/>
      <c r="C1562" s="290"/>
      <c r="D1562" s="290"/>
      <c r="E1562" s="290"/>
      <c r="F1562" s="290"/>
      <c r="G1562" s="290"/>
      <c r="H1562" s="290"/>
      <c r="I1562" s="95">
        <v>2439.6439999999998</v>
      </c>
      <c r="J1562" s="235" t="str">
        <f t="shared" si="24"/>
        <v/>
      </c>
    </row>
    <row r="1563" spans="1:10" ht="15" thickBot="1" x14ac:dyDescent="0.4">
      <c r="A1563" s="96" t="s">
        <v>2043</v>
      </c>
      <c r="B1563" s="96" t="s">
        <v>1527</v>
      </c>
      <c r="C1563" s="106">
        <v>43765</v>
      </c>
      <c r="D1563" s="96" t="s">
        <v>2053</v>
      </c>
      <c r="E1563" s="96" t="s">
        <v>2165</v>
      </c>
      <c r="F1563" s="97">
        <v>1436</v>
      </c>
      <c r="G1563" s="98" t="s">
        <v>2046</v>
      </c>
      <c r="H1563" s="96" t="s">
        <v>2047</v>
      </c>
      <c r="I1563" s="99">
        <v>554.95799999999997</v>
      </c>
      <c r="J1563" s="235" t="str">
        <f t="shared" si="24"/>
        <v>Medium Haul</v>
      </c>
    </row>
    <row r="1564" spans="1:10" ht="15" thickBot="1" x14ac:dyDescent="0.4">
      <c r="A1564" s="96" t="s">
        <v>2043</v>
      </c>
      <c r="B1564" s="96" t="s">
        <v>1527</v>
      </c>
      <c r="C1564" s="106">
        <v>43765</v>
      </c>
      <c r="D1564" s="96" t="s">
        <v>2048</v>
      </c>
      <c r="E1564" s="96" t="s">
        <v>2053</v>
      </c>
      <c r="F1564" s="97">
        <v>527</v>
      </c>
      <c r="G1564" s="98" t="s">
        <v>2046</v>
      </c>
      <c r="H1564" s="96" t="s">
        <v>2047</v>
      </c>
      <c r="I1564" s="99">
        <v>332.43200000000002</v>
      </c>
      <c r="J1564" s="235" t="str">
        <f t="shared" si="24"/>
        <v>Medium Haul</v>
      </c>
    </row>
    <row r="1565" spans="1:10" ht="15" thickBot="1" x14ac:dyDescent="0.4">
      <c r="A1565" s="96" t="s">
        <v>2043</v>
      </c>
      <c r="B1565" s="96" t="s">
        <v>1527</v>
      </c>
      <c r="C1565" s="106">
        <v>43771</v>
      </c>
      <c r="D1565" s="96" t="s">
        <v>2053</v>
      </c>
      <c r="E1565" s="96" t="s">
        <v>2048</v>
      </c>
      <c r="F1565" s="97">
        <v>527</v>
      </c>
      <c r="G1565" s="98" t="s">
        <v>2046</v>
      </c>
      <c r="H1565" s="96" t="s">
        <v>2047</v>
      </c>
      <c r="I1565" s="99">
        <v>332.43200000000002</v>
      </c>
      <c r="J1565" s="235" t="str">
        <f t="shared" si="24"/>
        <v>Medium Haul</v>
      </c>
    </row>
    <row r="1566" spans="1:10" ht="15" thickBot="1" x14ac:dyDescent="0.4">
      <c r="A1566" s="96" t="s">
        <v>2043</v>
      </c>
      <c r="B1566" s="96" t="s">
        <v>1527</v>
      </c>
      <c r="C1566" s="106">
        <v>43771</v>
      </c>
      <c r="D1566" s="96" t="s">
        <v>2165</v>
      </c>
      <c r="E1566" s="96" t="s">
        <v>2053</v>
      </c>
      <c r="F1566" s="97">
        <v>1436</v>
      </c>
      <c r="G1566" s="98" t="s">
        <v>2056</v>
      </c>
      <c r="H1566" s="96" t="s">
        <v>2047</v>
      </c>
      <c r="I1566" s="99">
        <v>554.95799999999997</v>
      </c>
      <c r="J1566" s="235" t="str">
        <f t="shared" si="24"/>
        <v>Medium Haul</v>
      </c>
    </row>
    <row r="1567" spans="1:10" ht="15" thickBot="1" x14ac:dyDescent="0.4">
      <c r="A1567" s="89"/>
      <c r="B1567" s="89"/>
      <c r="C1567" s="290"/>
      <c r="D1567" s="290"/>
      <c r="E1567" s="290"/>
      <c r="F1567" s="290"/>
      <c r="G1567" s="290"/>
      <c r="H1567" s="290"/>
      <c r="I1567" s="95">
        <v>1774.78</v>
      </c>
      <c r="J1567" s="235" t="str">
        <f t="shared" si="24"/>
        <v/>
      </c>
    </row>
    <row r="1568" spans="1:10" ht="15" thickBot="1" x14ac:dyDescent="0.4">
      <c r="A1568" s="96" t="s">
        <v>2043</v>
      </c>
      <c r="B1568" s="96" t="s">
        <v>1512</v>
      </c>
      <c r="C1568" s="106">
        <v>43652</v>
      </c>
      <c r="D1568" s="96" t="s">
        <v>2053</v>
      </c>
      <c r="E1568" s="96" t="s">
        <v>2063</v>
      </c>
      <c r="F1568" s="97">
        <v>3945</v>
      </c>
      <c r="G1568" s="98" t="s">
        <v>2056</v>
      </c>
      <c r="H1568" s="96" t="s">
        <v>2047</v>
      </c>
      <c r="I1568" s="99">
        <v>1338.92</v>
      </c>
      <c r="J1568" s="235" t="str">
        <f t="shared" si="24"/>
        <v>Long Haul</v>
      </c>
    </row>
    <row r="1569" spans="1:10" ht="15" thickBot="1" x14ac:dyDescent="0.4">
      <c r="A1569" s="96" t="s">
        <v>2043</v>
      </c>
      <c r="B1569" s="96" t="s">
        <v>1512</v>
      </c>
      <c r="C1569" s="106">
        <v>43658</v>
      </c>
      <c r="D1569" s="96" t="s">
        <v>2044</v>
      </c>
      <c r="E1569" s="96" t="s">
        <v>2048</v>
      </c>
      <c r="F1569" s="97">
        <v>153</v>
      </c>
      <c r="G1569" s="98" t="s">
        <v>2046</v>
      </c>
      <c r="H1569" s="96" t="s">
        <v>2047</v>
      </c>
      <c r="I1569" s="99">
        <v>96.063999999999993</v>
      </c>
      <c r="J1569" s="235" t="str">
        <f t="shared" si="24"/>
        <v>Short Haul</v>
      </c>
    </row>
    <row r="1570" spans="1:10" ht="15" thickBot="1" x14ac:dyDescent="0.4">
      <c r="A1570" s="96" t="s">
        <v>2043</v>
      </c>
      <c r="B1570" s="96" t="s">
        <v>1512</v>
      </c>
      <c r="C1570" s="106">
        <v>43652</v>
      </c>
      <c r="D1570" s="96" t="s">
        <v>2048</v>
      </c>
      <c r="E1570" s="96" t="s">
        <v>2053</v>
      </c>
      <c r="F1570" s="97">
        <v>527</v>
      </c>
      <c r="G1570" s="98" t="s">
        <v>2046</v>
      </c>
      <c r="H1570" s="96" t="s">
        <v>2047</v>
      </c>
      <c r="I1570" s="99">
        <v>332.43200000000002</v>
      </c>
      <c r="J1570" s="235" t="str">
        <f t="shared" si="24"/>
        <v>Medium Haul</v>
      </c>
    </row>
    <row r="1571" spans="1:10" ht="15" thickBot="1" x14ac:dyDescent="0.4">
      <c r="A1571" s="96" t="s">
        <v>2043</v>
      </c>
      <c r="B1571" s="96" t="s">
        <v>1512</v>
      </c>
      <c r="C1571" s="106">
        <v>43658</v>
      </c>
      <c r="D1571" s="96" t="s">
        <v>2063</v>
      </c>
      <c r="E1571" s="96" t="s">
        <v>2044</v>
      </c>
      <c r="F1571" s="97">
        <v>3539</v>
      </c>
      <c r="G1571" s="98" t="s">
        <v>2046</v>
      </c>
      <c r="H1571" s="96" t="s">
        <v>2047</v>
      </c>
      <c r="I1571" s="99">
        <v>1200.8800000000001</v>
      </c>
      <c r="J1571" s="235" t="str">
        <f t="shared" si="24"/>
        <v>Long Haul</v>
      </c>
    </row>
    <row r="1572" spans="1:10" ht="15" thickBot="1" x14ac:dyDescent="0.4">
      <c r="A1572" s="89"/>
      <c r="B1572" s="89"/>
      <c r="C1572" s="290"/>
      <c r="D1572" s="290"/>
      <c r="E1572" s="290"/>
      <c r="F1572" s="290"/>
      <c r="G1572" s="290"/>
      <c r="H1572" s="290"/>
      <c r="I1572" s="95">
        <v>2968.2959999999998</v>
      </c>
      <c r="J1572" s="235" t="str">
        <f t="shared" si="24"/>
        <v/>
      </c>
    </row>
    <row r="1573" spans="1:10" ht="15" thickBot="1" x14ac:dyDescent="0.4">
      <c r="A1573" s="96" t="s">
        <v>2043</v>
      </c>
      <c r="B1573" s="96" t="s">
        <v>1512</v>
      </c>
      <c r="C1573" s="106">
        <v>43552</v>
      </c>
      <c r="D1573" s="96" t="s">
        <v>2053</v>
      </c>
      <c r="E1573" s="96" t="s">
        <v>2211</v>
      </c>
      <c r="F1573" s="97">
        <v>1237</v>
      </c>
      <c r="G1573" s="98" t="s">
        <v>2046</v>
      </c>
      <c r="H1573" s="96" t="s">
        <v>2047</v>
      </c>
      <c r="I1573" s="99">
        <v>477.94499999999999</v>
      </c>
      <c r="J1573" s="235" t="str">
        <f t="shared" si="24"/>
        <v>Medium Haul</v>
      </c>
    </row>
    <row r="1574" spans="1:10" ht="15" thickBot="1" x14ac:dyDescent="0.4">
      <c r="A1574" s="96" t="s">
        <v>2043</v>
      </c>
      <c r="B1574" s="96" t="s">
        <v>1512</v>
      </c>
      <c r="C1574" s="106">
        <v>43552</v>
      </c>
      <c r="D1574" s="96" t="s">
        <v>2048</v>
      </c>
      <c r="E1574" s="96" t="s">
        <v>2053</v>
      </c>
      <c r="F1574" s="97">
        <v>527</v>
      </c>
      <c r="G1574" s="98" t="s">
        <v>2046</v>
      </c>
      <c r="H1574" s="96" t="s">
        <v>2047</v>
      </c>
      <c r="I1574" s="99">
        <v>332.43200000000002</v>
      </c>
      <c r="J1574" s="235" t="str">
        <f t="shared" si="24"/>
        <v>Medium Haul</v>
      </c>
    </row>
    <row r="1575" spans="1:10" ht="15" thickBot="1" x14ac:dyDescent="0.4">
      <c r="A1575" s="96" t="s">
        <v>2043</v>
      </c>
      <c r="B1575" s="96" t="s">
        <v>1512</v>
      </c>
      <c r="C1575" s="106">
        <v>43554</v>
      </c>
      <c r="D1575" s="96" t="s">
        <v>2211</v>
      </c>
      <c r="E1575" s="96" t="s">
        <v>2053</v>
      </c>
      <c r="F1575" s="97">
        <v>1237</v>
      </c>
      <c r="G1575" s="98" t="s">
        <v>2056</v>
      </c>
      <c r="H1575" s="96" t="s">
        <v>2047</v>
      </c>
      <c r="I1575" s="99">
        <v>477.94499999999999</v>
      </c>
      <c r="J1575" s="235" t="str">
        <f t="shared" si="24"/>
        <v>Medium Haul</v>
      </c>
    </row>
    <row r="1576" spans="1:10" ht="15" thickBot="1" x14ac:dyDescent="0.4">
      <c r="A1576" s="96" t="s">
        <v>2043</v>
      </c>
      <c r="B1576" s="96" t="s">
        <v>1512</v>
      </c>
      <c r="C1576" s="106">
        <v>43554</v>
      </c>
      <c r="D1576" s="96" t="s">
        <v>2053</v>
      </c>
      <c r="E1576" s="96" t="s">
        <v>2048</v>
      </c>
      <c r="F1576" s="97">
        <v>527</v>
      </c>
      <c r="G1576" s="98" t="s">
        <v>2046</v>
      </c>
      <c r="H1576" s="96" t="s">
        <v>2047</v>
      </c>
      <c r="I1576" s="99">
        <v>332.43200000000002</v>
      </c>
      <c r="J1576" s="235" t="str">
        <f t="shared" si="24"/>
        <v>Medium Haul</v>
      </c>
    </row>
    <row r="1577" spans="1:10" ht="15" thickBot="1" x14ac:dyDescent="0.4">
      <c r="A1577" s="89"/>
      <c r="B1577" s="89"/>
      <c r="C1577" s="290"/>
      <c r="D1577" s="290"/>
      <c r="E1577" s="290"/>
      <c r="F1577" s="290"/>
      <c r="G1577" s="290"/>
      <c r="H1577" s="290"/>
      <c r="I1577" s="95">
        <v>1620.7539999999999</v>
      </c>
      <c r="J1577" s="235" t="str">
        <f t="shared" si="24"/>
        <v/>
      </c>
    </row>
    <row r="1578" spans="1:10" ht="15" thickBot="1" x14ac:dyDescent="0.4">
      <c r="A1578" s="96" t="s">
        <v>2043</v>
      </c>
      <c r="B1578" s="96" t="s">
        <v>1393</v>
      </c>
      <c r="C1578" s="106">
        <v>43530</v>
      </c>
      <c r="D1578" s="96" t="s">
        <v>2048</v>
      </c>
      <c r="E1578" s="96" t="s">
        <v>2050</v>
      </c>
      <c r="F1578" s="97">
        <v>300</v>
      </c>
      <c r="G1578" s="98" t="s">
        <v>2046</v>
      </c>
      <c r="H1578" s="96" t="s">
        <v>2047</v>
      </c>
      <c r="I1578" s="99">
        <v>188.96799999999999</v>
      </c>
      <c r="J1578" s="235" t="str">
        <f t="shared" si="24"/>
        <v>Short Haul</v>
      </c>
    </row>
    <row r="1579" spans="1:10" ht="15" thickBot="1" x14ac:dyDescent="0.4">
      <c r="A1579" s="96" t="s">
        <v>2043</v>
      </c>
      <c r="B1579" s="96" t="s">
        <v>1393</v>
      </c>
      <c r="C1579" s="106">
        <v>43535</v>
      </c>
      <c r="D1579" s="96" t="s">
        <v>2050</v>
      </c>
      <c r="E1579" s="96" t="s">
        <v>2048</v>
      </c>
      <c r="F1579" s="97">
        <v>300</v>
      </c>
      <c r="G1579" s="98" t="s">
        <v>2046</v>
      </c>
      <c r="H1579" s="96" t="s">
        <v>2051</v>
      </c>
      <c r="I1579" s="99">
        <v>188.96799999999999</v>
      </c>
      <c r="J1579" s="235" t="str">
        <f t="shared" si="24"/>
        <v>Short Haul</v>
      </c>
    </row>
    <row r="1580" spans="1:10" ht="15" thickBot="1" x14ac:dyDescent="0.4">
      <c r="A1580" s="89"/>
      <c r="B1580" s="89"/>
      <c r="C1580" s="290"/>
      <c r="D1580" s="290"/>
      <c r="E1580" s="290"/>
      <c r="F1580" s="290"/>
      <c r="G1580" s="290"/>
      <c r="H1580" s="290"/>
      <c r="I1580" s="95">
        <v>377.93599999999998</v>
      </c>
      <c r="J1580" s="235" t="str">
        <f t="shared" si="24"/>
        <v/>
      </c>
    </row>
    <row r="1581" spans="1:10" ht="15" thickBot="1" x14ac:dyDescent="0.4">
      <c r="A1581" s="96" t="s">
        <v>2043</v>
      </c>
      <c r="B1581" s="96" t="s">
        <v>1325</v>
      </c>
      <c r="C1581" s="106">
        <v>43741</v>
      </c>
      <c r="D1581" s="96" t="s">
        <v>2057</v>
      </c>
      <c r="E1581" s="96" t="s">
        <v>2054</v>
      </c>
      <c r="F1581" s="97">
        <v>2416</v>
      </c>
      <c r="G1581" s="98" t="s">
        <v>2046</v>
      </c>
      <c r="H1581" s="96" t="s">
        <v>2047</v>
      </c>
      <c r="I1581" s="99">
        <v>820.08</v>
      </c>
      <c r="J1581" s="235" t="str">
        <f t="shared" si="24"/>
        <v>Long Haul</v>
      </c>
    </row>
    <row r="1582" spans="1:10" ht="15" thickBot="1" x14ac:dyDescent="0.4">
      <c r="A1582" s="96" t="s">
        <v>2043</v>
      </c>
      <c r="B1582" s="96" t="s">
        <v>1325</v>
      </c>
      <c r="C1582" s="106">
        <v>43745</v>
      </c>
      <c r="D1582" s="96" t="s">
        <v>2057</v>
      </c>
      <c r="E1582" s="96" t="s">
        <v>2048</v>
      </c>
      <c r="F1582" s="97">
        <v>133</v>
      </c>
      <c r="G1582" s="98" t="s">
        <v>2046</v>
      </c>
      <c r="H1582" s="96" t="s">
        <v>2047</v>
      </c>
      <c r="I1582" s="99">
        <v>84.055999999999997</v>
      </c>
      <c r="J1582" s="235" t="str">
        <f t="shared" si="24"/>
        <v>Short Haul</v>
      </c>
    </row>
    <row r="1583" spans="1:10" ht="15" thickBot="1" x14ac:dyDescent="0.4">
      <c r="A1583" s="96" t="s">
        <v>2043</v>
      </c>
      <c r="B1583" s="96" t="s">
        <v>1325</v>
      </c>
      <c r="C1583" s="106">
        <v>43741</v>
      </c>
      <c r="D1583" s="96" t="s">
        <v>2048</v>
      </c>
      <c r="E1583" s="96" t="s">
        <v>2057</v>
      </c>
      <c r="F1583" s="97">
        <v>133</v>
      </c>
      <c r="G1583" s="98" t="s">
        <v>2046</v>
      </c>
      <c r="H1583" s="96" t="s">
        <v>2047</v>
      </c>
      <c r="I1583" s="99">
        <v>84.055999999999997</v>
      </c>
      <c r="J1583" s="235" t="str">
        <f t="shared" si="24"/>
        <v>Short Haul</v>
      </c>
    </row>
    <row r="1584" spans="1:10" ht="15" thickBot="1" x14ac:dyDescent="0.4">
      <c r="A1584" s="96" t="s">
        <v>2043</v>
      </c>
      <c r="B1584" s="96" t="s">
        <v>1325</v>
      </c>
      <c r="C1584" s="106">
        <v>43744</v>
      </c>
      <c r="D1584" s="96" t="s">
        <v>2054</v>
      </c>
      <c r="E1584" s="96" t="s">
        <v>2057</v>
      </c>
      <c r="F1584" s="97">
        <v>2416</v>
      </c>
      <c r="G1584" s="98" t="s">
        <v>2056</v>
      </c>
      <c r="H1584" s="96" t="s">
        <v>2047</v>
      </c>
      <c r="I1584" s="99">
        <v>820.08</v>
      </c>
      <c r="J1584" s="235" t="str">
        <f t="shared" si="24"/>
        <v>Long Haul</v>
      </c>
    </row>
    <row r="1585" spans="1:10" ht="15" thickBot="1" x14ac:dyDescent="0.4">
      <c r="A1585" s="89"/>
      <c r="B1585" s="89"/>
      <c r="C1585" s="290"/>
      <c r="D1585" s="290"/>
      <c r="E1585" s="290"/>
      <c r="F1585" s="290"/>
      <c r="G1585" s="290"/>
      <c r="H1585" s="290"/>
      <c r="I1585" s="95">
        <v>1808.2719999999999</v>
      </c>
      <c r="J1585" s="235" t="str">
        <f t="shared" si="24"/>
        <v/>
      </c>
    </row>
    <row r="1586" spans="1:10" ht="15" thickBot="1" x14ac:dyDescent="0.4">
      <c r="A1586" s="96" t="s">
        <v>2043</v>
      </c>
      <c r="B1586" s="96" t="s">
        <v>1527</v>
      </c>
      <c r="C1586" s="106">
        <v>43786</v>
      </c>
      <c r="D1586" s="96" t="s">
        <v>2091</v>
      </c>
      <c r="E1586" s="96" t="s">
        <v>2165</v>
      </c>
      <c r="F1586" s="97">
        <v>110</v>
      </c>
      <c r="G1586" s="98" t="s">
        <v>2046</v>
      </c>
      <c r="H1586" s="96" t="s">
        <v>2047</v>
      </c>
      <c r="I1586" s="99">
        <v>69.52</v>
      </c>
      <c r="J1586" s="235" t="str">
        <f t="shared" si="24"/>
        <v>Short Haul</v>
      </c>
    </row>
    <row r="1587" spans="1:10" ht="15" thickBot="1" x14ac:dyDescent="0.4">
      <c r="A1587" s="96" t="s">
        <v>2043</v>
      </c>
      <c r="B1587" s="96" t="s">
        <v>1527</v>
      </c>
      <c r="C1587" s="106">
        <v>43791</v>
      </c>
      <c r="D1587" s="96" t="s">
        <v>2165</v>
      </c>
      <c r="E1587" s="96" t="s">
        <v>2091</v>
      </c>
      <c r="F1587" s="97">
        <v>110</v>
      </c>
      <c r="G1587" s="98" t="s">
        <v>2046</v>
      </c>
      <c r="H1587" s="96" t="s">
        <v>2047</v>
      </c>
      <c r="I1587" s="99">
        <v>69.52</v>
      </c>
      <c r="J1587" s="235" t="str">
        <f t="shared" si="24"/>
        <v>Short Haul</v>
      </c>
    </row>
    <row r="1588" spans="1:10" ht="15" thickBot="1" x14ac:dyDescent="0.4">
      <c r="A1588" s="96" t="s">
        <v>2043</v>
      </c>
      <c r="B1588" s="96" t="s">
        <v>1527</v>
      </c>
      <c r="C1588" s="106">
        <v>43810</v>
      </c>
      <c r="D1588" s="96" t="s">
        <v>2091</v>
      </c>
      <c r="E1588" s="96" t="s">
        <v>2165</v>
      </c>
      <c r="F1588" s="97">
        <v>110</v>
      </c>
      <c r="G1588" s="98" t="s">
        <v>2046</v>
      </c>
      <c r="H1588" s="96" t="s">
        <v>2047</v>
      </c>
      <c r="I1588" s="99">
        <v>69.52</v>
      </c>
      <c r="J1588" s="235" t="str">
        <f t="shared" si="24"/>
        <v>Short Haul</v>
      </c>
    </row>
    <row r="1589" spans="1:10" ht="15" thickBot="1" x14ac:dyDescent="0.4">
      <c r="A1589" s="96" t="s">
        <v>2043</v>
      </c>
      <c r="B1589" s="96" t="s">
        <v>1527</v>
      </c>
      <c r="C1589" s="106">
        <v>43816</v>
      </c>
      <c r="D1589" s="96" t="s">
        <v>2091</v>
      </c>
      <c r="E1589" s="96" t="s">
        <v>2044</v>
      </c>
      <c r="F1589" s="97">
        <v>2073</v>
      </c>
      <c r="G1589" s="98" t="s">
        <v>2056</v>
      </c>
      <c r="H1589" s="96" t="s">
        <v>2047</v>
      </c>
      <c r="I1589" s="99">
        <v>800.70299999999997</v>
      </c>
      <c r="J1589" s="235" t="str">
        <f t="shared" si="24"/>
        <v>Medium Haul</v>
      </c>
    </row>
    <row r="1590" spans="1:10" ht="15" thickBot="1" x14ac:dyDescent="0.4">
      <c r="A1590" s="96" t="s">
        <v>2043</v>
      </c>
      <c r="B1590" s="96" t="s">
        <v>1527</v>
      </c>
      <c r="C1590" s="106">
        <v>43817</v>
      </c>
      <c r="D1590" s="96" t="s">
        <v>2044</v>
      </c>
      <c r="E1590" s="96" t="s">
        <v>2048</v>
      </c>
      <c r="F1590" s="97">
        <v>153</v>
      </c>
      <c r="G1590" s="98" t="s">
        <v>2046</v>
      </c>
      <c r="H1590" s="96" t="s">
        <v>2047</v>
      </c>
      <c r="I1590" s="99">
        <v>96.063999999999993</v>
      </c>
      <c r="J1590" s="235" t="str">
        <f t="shared" si="24"/>
        <v>Short Haul</v>
      </c>
    </row>
    <row r="1591" spans="1:10" ht="15" thickBot="1" x14ac:dyDescent="0.4">
      <c r="A1591" s="96" t="s">
        <v>2043</v>
      </c>
      <c r="B1591" s="96" t="s">
        <v>1527</v>
      </c>
      <c r="C1591" s="106">
        <v>43786</v>
      </c>
      <c r="D1591" s="96" t="s">
        <v>2044</v>
      </c>
      <c r="E1591" s="96" t="s">
        <v>2091</v>
      </c>
      <c r="F1591" s="97">
        <v>2073</v>
      </c>
      <c r="G1591" s="98" t="s">
        <v>2056</v>
      </c>
      <c r="H1591" s="96" t="s">
        <v>2047</v>
      </c>
      <c r="I1591" s="99">
        <v>800.70299999999997</v>
      </c>
      <c r="J1591" s="235" t="str">
        <f t="shared" si="24"/>
        <v>Medium Haul</v>
      </c>
    </row>
    <row r="1592" spans="1:10" ht="15" thickBot="1" x14ac:dyDescent="0.4">
      <c r="A1592" s="96" t="s">
        <v>2043</v>
      </c>
      <c r="B1592" s="96" t="s">
        <v>1527</v>
      </c>
      <c r="C1592" s="106">
        <v>43786</v>
      </c>
      <c r="D1592" s="96" t="s">
        <v>2048</v>
      </c>
      <c r="E1592" s="96" t="s">
        <v>2044</v>
      </c>
      <c r="F1592" s="97">
        <v>153</v>
      </c>
      <c r="G1592" s="98" t="s">
        <v>2046</v>
      </c>
      <c r="H1592" s="96" t="s">
        <v>2047</v>
      </c>
      <c r="I1592" s="99">
        <v>96.063999999999993</v>
      </c>
      <c r="J1592" s="235" t="str">
        <f t="shared" si="24"/>
        <v>Short Haul</v>
      </c>
    </row>
    <row r="1593" spans="1:10" ht="15" thickBot="1" x14ac:dyDescent="0.4">
      <c r="A1593" s="96" t="s">
        <v>2043</v>
      </c>
      <c r="B1593" s="96" t="s">
        <v>1527</v>
      </c>
      <c r="C1593" s="106">
        <v>43791</v>
      </c>
      <c r="D1593" s="96" t="s">
        <v>2044</v>
      </c>
      <c r="E1593" s="96" t="s">
        <v>2048</v>
      </c>
      <c r="F1593" s="97">
        <v>153</v>
      </c>
      <c r="G1593" s="98" t="s">
        <v>2046</v>
      </c>
      <c r="H1593" s="96" t="s">
        <v>2047</v>
      </c>
      <c r="I1593" s="99">
        <v>96.063999999999993</v>
      </c>
      <c r="J1593" s="235" t="str">
        <f t="shared" si="24"/>
        <v>Short Haul</v>
      </c>
    </row>
    <row r="1594" spans="1:10" ht="15" thickBot="1" x14ac:dyDescent="0.4">
      <c r="A1594" s="96" t="s">
        <v>2043</v>
      </c>
      <c r="B1594" s="96" t="s">
        <v>1527</v>
      </c>
      <c r="C1594" s="106">
        <v>43791</v>
      </c>
      <c r="D1594" s="96" t="s">
        <v>2091</v>
      </c>
      <c r="E1594" s="96" t="s">
        <v>2044</v>
      </c>
      <c r="F1594" s="97">
        <v>2073</v>
      </c>
      <c r="G1594" s="98" t="s">
        <v>2056</v>
      </c>
      <c r="H1594" s="96" t="s">
        <v>2047</v>
      </c>
      <c r="I1594" s="99">
        <v>800.70299999999997</v>
      </c>
      <c r="J1594" s="235" t="str">
        <f t="shared" si="24"/>
        <v>Medium Haul</v>
      </c>
    </row>
    <row r="1595" spans="1:10" ht="15" thickBot="1" x14ac:dyDescent="0.4">
      <c r="A1595" s="96" t="s">
        <v>2043</v>
      </c>
      <c r="B1595" s="96" t="s">
        <v>1527</v>
      </c>
      <c r="C1595" s="106">
        <v>43810</v>
      </c>
      <c r="D1595" s="96" t="s">
        <v>2044</v>
      </c>
      <c r="E1595" s="96" t="s">
        <v>2091</v>
      </c>
      <c r="F1595" s="97">
        <v>2073</v>
      </c>
      <c r="G1595" s="98" t="s">
        <v>2056</v>
      </c>
      <c r="H1595" s="96" t="s">
        <v>2047</v>
      </c>
      <c r="I1595" s="99">
        <v>800.70299999999997</v>
      </c>
      <c r="J1595" s="235" t="str">
        <f t="shared" si="24"/>
        <v>Medium Haul</v>
      </c>
    </row>
    <row r="1596" spans="1:10" ht="15" thickBot="1" x14ac:dyDescent="0.4">
      <c r="A1596" s="96" t="s">
        <v>2043</v>
      </c>
      <c r="B1596" s="96" t="s">
        <v>1527</v>
      </c>
      <c r="C1596" s="106">
        <v>43810</v>
      </c>
      <c r="D1596" s="96" t="s">
        <v>2048</v>
      </c>
      <c r="E1596" s="96" t="s">
        <v>2044</v>
      </c>
      <c r="F1596" s="97">
        <v>153</v>
      </c>
      <c r="G1596" s="98" t="s">
        <v>2046</v>
      </c>
      <c r="H1596" s="96" t="s">
        <v>2047</v>
      </c>
      <c r="I1596" s="99">
        <v>96.063999999999993</v>
      </c>
      <c r="J1596" s="235" t="str">
        <f t="shared" si="24"/>
        <v>Short Haul</v>
      </c>
    </row>
    <row r="1597" spans="1:10" ht="15" thickBot="1" x14ac:dyDescent="0.4">
      <c r="A1597" s="96" t="s">
        <v>2043</v>
      </c>
      <c r="B1597" s="96" t="s">
        <v>1527</v>
      </c>
      <c r="C1597" s="106">
        <v>43816</v>
      </c>
      <c r="D1597" s="96" t="s">
        <v>2165</v>
      </c>
      <c r="E1597" s="96" t="s">
        <v>2091</v>
      </c>
      <c r="F1597" s="97">
        <v>110</v>
      </c>
      <c r="G1597" s="98" t="s">
        <v>2046</v>
      </c>
      <c r="H1597" s="96" t="s">
        <v>2047</v>
      </c>
      <c r="I1597" s="99">
        <v>69.52</v>
      </c>
      <c r="J1597" s="235" t="str">
        <f t="shared" ref="J1597:J1660" si="25">IF(ISBLANK(F1597),"",IF(F1597&gt;$O$9,$N$9,IF(F1597&gt;$O$8, $N$8,$N$7)))</f>
        <v>Short Haul</v>
      </c>
    </row>
    <row r="1598" spans="1:10" ht="15" thickBot="1" x14ac:dyDescent="0.4">
      <c r="A1598" s="96" t="s">
        <v>2043</v>
      </c>
      <c r="B1598" s="96" t="s">
        <v>1527</v>
      </c>
      <c r="C1598" s="106">
        <v>43827</v>
      </c>
      <c r="D1598" s="96" t="s">
        <v>2053</v>
      </c>
      <c r="E1598" s="96" t="s">
        <v>2165</v>
      </c>
      <c r="F1598" s="97">
        <v>1436</v>
      </c>
      <c r="G1598" s="98" t="s">
        <v>2046</v>
      </c>
      <c r="H1598" s="96" t="s">
        <v>2047</v>
      </c>
      <c r="I1598" s="99">
        <v>554.95799999999997</v>
      </c>
      <c r="J1598" s="235" t="str">
        <f t="shared" si="25"/>
        <v>Medium Haul</v>
      </c>
    </row>
    <row r="1599" spans="1:10" ht="15" thickBot="1" x14ac:dyDescent="0.4">
      <c r="A1599" s="96" t="s">
        <v>2043</v>
      </c>
      <c r="B1599" s="96" t="s">
        <v>1527</v>
      </c>
      <c r="C1599" s="106">
        <v>43827</v>
      </c>
      <c r="D1599" s="96" t="s">
        <v>2057</v>
      </c>
      <c r="E1599" s="96" t="s">
        <v>2053</v>
      </c>
      <c r="F1599" s="97">
        <v>611</v>
      </c>
      <c r="G1599" s="98" t="s">
        <v>2046</v>
      </c>
      <c r="H1599" s="96" t="s">
        <v>2047</v>
      </c>
      <c r="I1599" s="99">
        <v>385.52</v>
      </c>
      <c r="J1599" s="235" t="str">
        <f t="shared" si="25"/>
        <v>Medium Haul</v>
      </c>
    </row>
    <row r="1600" spans="1:10" ht="15" thickBot="1" x14ac:dyDescent="0.4">
      <c r="A1600" s="89"/>
      <c r="B1600" s="89"/>
      <c r="C1600" s="290"/>
      <c r="D1600" s="290"/>
      <c r="E1600" s="290"/>
      <c r="F1600" s="290"/>
      <c r="G1600" s="290"/>
      <c r="H1600" s="290"/>
      <c r="I1600" s="95">
        <v>4805.6260000000002</v>
      </c>
      <c r="J1600" s="235" t="str">
        <f t="shared" si="25"/>
        <v/>
      </c>
    </row>
    <row r="1601" spans="1:10" ht="15" thickBot="1" x14ac:dyDescent="0.4">
      <c r="A1601" s="96" t="s">
        <v>2043</v>
      </c>
      <c r="B1601" s="96" t="s">
        <v>1227</v>
      </c>
      <c r="C1601" s="106">
        <v>43577</v>
      </c>
      <c r="D1601" s="96" t="s">
        <v>2053</v>
      </c>
      <c r="E1601" s="96" t="s">
        <v>2212</v>
      </c>
      <c r="F1601" s="97">
        <v>7789</v>
      </c>
      <c r="G1601" s="98" t="s">
        <v>2056</v>
      </c>
      <c r="H1601" s="96" t="s">
        <v>2047</v>
      </c>
      <c r="I1601" s="99">
        <v>2643.5</v>
      </c>
      <c r="J1601" s="235" t="str">
        <f t="shared" si="25"/>
        <v>Long Haul</v>
      </c>
    </row>
    <row r="1602" spans="1:10" ht="15" thickBot="1" x14ac:dyDescent="0.4">
      <c r="A1602" s="96" t="s">
        <v>2043</v>
      </c>
      <c r="B1602" s="96" t="s">
        <v>1227</v>
      </c>
      <c r="C1602" s="106">
        <v>43577</v>
      </c>
      <c r="D1602" s="96" t="s">
        <v>2048</v>
      </c>
      <c r="E1602" s="96" t="s">
        <v>2053</v>
      </c>
      <c r="F1602" s="97">
        <v>527</v>
      </c>
      <c r="G1602" s="98" t="s">
        <v>2046</v>
      </c>
      <c r="H1602" s="96" t="s">
        <v>2047</v>
      </c>
      <c r="I1602" s="99">
        <v>332.43200000000002</v>
      </c>
      <c r="J1602" s="235" t="str">
        <f t="shared" si="25"/>
        <v>Medium Haul</v>
      </c>
    </row>
    <row r="1603" spans="1:10" ht="15" thickBot="1" x14ac:dyDescent="0.4">
      <c r="A1603" s="96" t="s">
        <v>2043</v>
      </c>
      <c r="B1603" s="96" t="s">
        <v>1227</v>
      </c>
      <c r="C1603" s="106">
        <v>43578</v>
      </c>
      <c r="D1603" s="96" t="s">
        <v>2212</v>
      </c>
      <c r="E1603" s="96" t="s">
        <v>2213</v>
      </c>
      <c r="F1603" s="97">
        <v>1625</v>
      </c>
      <c r="G1603" s="98" t="s">
        <v>2046</v>
      </c>
      <c r="H1603" s="96" t="s">
        <v>2047</v>
      </c>
      <c r="I1603" s="99">
        <v>627.71400000000006</v>
      </c>
      <c r="J1603" s="235" t="str">
        <f t="shared" si="25"/>
        <v>Medium Haul</v>
      </c>
    </row>
    <row r="1604" spans="1:10" ht="15" thickBot="1" x14ac:dyDescent="0.4">
      <c r="A1604" s="96" t="s">
        <v>2043</v>
      </c>
      <c r="B1604" s="96" t="s">
        <v>1227</v>
      </c>
      <c r="C1604" s="106">
        <v>43583</v>
      </c>
      <c r="D1604" s="96" t="s">
        <v>2213</v>
      </c>
      <c r="E1604" s="96" t="s">
        <v>2212</v>
      </c>
      <c r="F1604" s="97">
        <v>1625</v>
      </c>
      <c r="G1604" s="98" t="s">
        <v>2056</v>
      </c>
      <c r="H1604" s="96" t="s">
        <v>2047</v>
      </c>
      <c r="I1604" s="99">
        <v>627.71400000000006</v>
      </c>
      <c r="J1604" s="235" t="str">
        <f t="shared" si="25"/>
        <v>Medium Haul</v>
      </c>
    </row>
    <row r="1605" spans="1:10" ht="15" thickBot="1" x14ac:dyDescent="0.4">
      <c r="A1605" s="96" t="s">
        <v>2043</v>
      </c>
      <c r="B1605" s="96" t="s">
        <v>1227</v>
      </c>
      <c r="C1605" s="106">
        <v>43674</v>
      </c>
      <c r="D1605" s="96" t="s">
        <v>2053</v>
      </c>
      <c r="E1605" s="96" t="s">
        <v>2079</v>
      </c>
      <c r="F1605" s="97">
        <v>887</v>
      </c>
      <c r="G1605" s="98" t="s">
        <v>2046</v>
      </c>
      <c r="H1605" s="96" t="s">
        <v>2047</v>
      </c>
      <c r="I1605" s="99">
        <v>342.495</v>
      </c>
      <c r="J1605" s="235" t="str">
        <f t="shared" si="25"/>
        <v>Medium Haul</v>
      </c>
    </row>
    <row r="1606" spans="1:10" ht="15" thickBot="1" x14ac:dyDescent="0.4">
      <c r="A1606" s="96" t="s">
        <v>2043</v>
      </c>
      <c r="B1606" s="96" t="s">
        <v>1227</v>
      </c>
      <c r="C1606" s="106">
        <v>43674</v>
      </c>
      <c r="D1606" s="96" t="s">
        <v>2048</v>
      </c>
      <c r="E1606" s="96" t="s">
        <v>2053</v>
      </c>
      <c r="F1606" s="97">
        <v>527</v>
      </c>
      <c r="G1606" s="98" t="s">
        <v>2046</v>
      </c>
      <c r="H1606" s="96" t="s">
        <v>2047</v>
      </c>
      <c r="I1606" s="99">
        <v>332.43200000000002</v>
      </c>
      <c r="J1606" s="235" t="str">
        <f t="shared" si="25"/>
        <v>Medium Haul</v>
      </c>
    </row>
    <row r="1607" spans="1:10" ht="15" thickBot="1" x14ac:dyDescent="0.4">
      <c r="A1607" s="96" t="s">
        <v>2043</v>
      </c>
      <c r="B1607" s="96" t="s">
        <v>1227</v>
      </c>
      <c r="C1607" s="106">
        <v>43682</v>
      </c>
      <c r="D1607" s="96" t="s">
        <v>2048</v>
      </c>
      <c r="E1607" s="96" t="s">
        <v>2053</v>
      </c>
      <c r="F1607" s="97">
        <v>527</v>
      </c>
      <c r="G1607" s="98" t="s">
        <v>2046</v>
      </c>
      <c r="H1607" s="96" t="s">
        <v>2047</v>
      </c>
      <c r="I1607" s="99">
        <v>332.43200000000002</v>
      </c>
      <c r="J1607" s="235" t="str">
        <f t="shared" si="25"/>
        <v>Medium Haul</v>
      </c>
    </row>
    <row r="1608" spans="1:10" ht="15" thickBot="1" x14ac:dyDescent="0.4">
      <c r="A1608" s="96" t="s">
        <v>2043</v>
      </c>
      <c r="B1608" s="96" t="s">
        <v>1227</v>
      </c>
      <c r="C1608" s="106">
        <v>43695</v>
      </c>
      <c r="D1608" s="96" t="s">
        <v>2214</v>
      </c>
      <c r="E1608" s="96" t="s">
        <v>2215</v>
      </c>
      <c r="F1608" s="97">
        <v>184</v>
      </c>
      <c r="G1608" s="98" t="s">
        <v>2046</v>
      </c>
      <c r="H1608" s="96" t="s">
        <v>2047</v>
      </c>
      <c r="I1608" s="99">
        <v>115.65600000000001</v>
      </c>
      <c r="J1608" s="235" t="str">
        <f t="shared" si="25"/>
        <v>Short Haul</v>
      </c>
    </row>
    <row r="1609" spans="1:10" ht="15" thickBot="1" x14ac:dyDescent="0.4">
      <c r="A1609" s="96" t="s">
        <v>2043</v>
      </c>
      <c r="B1609" s="96" t="s">
        <v>1227</v>
      </c>
      <c r="C1609" s="106">
        <v>43700</v>
      </c>
      <c r="D1609" s="96" t="s">
        <v>2215</v>
      </c>
      <c r="E1609" s="96" t="s">
        <v>2216</v>
      </c>
      <c r="F1609" s="97">
        <v>2869</v>
      </c>
      <c r="G1609" s="98" t="s">
        <v>2056</v>
      </c>
      <c r="H1609" s="96" t="s">
        <v>2047</v>
      </c>
      <c r="I1609" s="99">
        <v>973.76</v>
      </c>
      <c r="J1609" s="235" t="str">
        <f t="shared" si="25"/>
        <v>Long Haul</v>
      </c>
    </row>
    <row r="1610" spans="1:10" ht="15" thickBot="1" x14ac:dyDescent="0.4">
      <c r="A1610" s="96" t="s">
        <v>2043</v>
      </c>
      <c r="B1610" s="96" t="s">
        <v>1227</v>
      </c>
      <c r="C1610" s="106">
        <v>43709</v>
      </c>
      <c r="D1610" s="96" t="s">
        <v>2097</v>
      </c>
      <c r="E1610" s="96" t="s">
        <v>2057</v>
      </c>
      <c r="F1610" s="97">
        <v>6745</v>
      </c>
      <c r="G1610" s="98" t="s">
        <v>2046</v>
      </c>
      <c r="H1610" s="96" t="s">
        <v>2047</v>
      </c>
      <c r="I1610" s="99">
        <v>2289.2199999999998</v>
      </c>
      <c r="J1610" s="235" t="str">
        <f t="shared" si="25"/>
        <v>Long Haul</v>
      </c>
    </row>
    <row r="1611" spans="1:10" ht="15" thickBot="1" x14ac:dyDescent="0.4">
      <c r="A1611" s="96" t="s">
        <v>2043</v>
      </c>
      <c r="B1611" s="96" t="s">
        <v>1227</v>
      </c>
      <c r="C1611" s="106">
        <v>43583</v>
      </c>
      <c r="D1611" s="96" t="s">
        <v>2053</v>
      </c>
      <c r="E1611" s="96" t="s">
        <v>2048</v>
      </c>
      <c r="F1611" s="97">
        <v>527</v>
      </c>
      <c r="G1611" s="98" t="s">
        <v>2046</v>
      </c>
      <c r="H1611" s="96" t="s">
        <v>2047</v>
      </c>
      <c r="I1611" s="99">
        <v>332.43200000000002</v>
      </c>
      <c r="J1611" s="235" t="str">
        <f t="shared" si="25"/>
        <v>Medium Haul</v>
      </c>
    </row>
    <row r="1612" spans="1:10" ht="15" thickBot="1" x14ac:dyDescent="0.4">
      <c r="A1612" s="96" t="s">
        <v>2043</v>
      </c>
      <c r="B1612" s="96" t="s">
        <v>1227</v>
      </c>
      <c r="C1612" s="106">
        <v>43583</v>
      </c>
      <c r="D1612" s="96" t="s">
        <v>2212</v>
      </c>
      <c r="E1612" s="96" t="s">
        <v>2053</v>
      </c>
      <c r="F1612" s="97">
        <v>7789</v>
      </c>
      <c r="G1612" s="98" t="s">
        <v>2046</v>
      </c>
      <c r="H1612" s="96" t="s">
        <v>2047</v>
      </c>
      <c r="I1612" s="99">
        <v>2643.5</v>
      </c>
      <c r="J1612" s="235" t="str">
        <f t="shared" si="25"/>
        <v>Long Haul</v>
      </c>
    </row>
    <row r="1613" spans="1:10" ht="15" thickBot="1" x14ac:dyDescent="0.4">
      <c r="A1613" s="96" t="s">
        <v>2043</v>
      </c>
      <c r="B1613" s="96" t="s">
        <v>1227</v>
      </c>
      <c r="C1613" s="106">
        <v>43676</v>
      </c>
      <c r="D1613" s="96" t="s">
        <v>2079</v>
      </c>
      <c r="E1613" s="96" t="s">
        <v>2057</v>
      </c>
      <c r="F1613" s="97">
        <v>1450</v>
      </c>
      <c r="G1613" s="98" t="s">
        <v>2056</v>
      </c>
      <c r="H1613" s="96" t="s">
        <v>2047</v>
      </c>
      <c r="I1613" s="99">
        <v>559.98900000000003</v>
      </c>
      <c r="J1613" s="235" t="str">
        <f t="shared" si="25"/>
        <v>Medium Haul</v>
      </c>
    </row>
    <row r="1614" spans="1:10" ht="15" thickBot="1" x14ac:dyDescent="0.4">
      <c r="A1614" s="96" t="s">
        <v>2043</v>
      </c>
      <c r="B1614" s="96" t="s">
        <v>1227</v>
      </c>
      <c r="C1614" s="106">
        <v>43676</v>
      </c>
      <c r="D1614" s="96" t="s">
        <v>2057</v>
      </c>
      <c r="E1614" s="96" t="s">
        <v>2048</v>
      </c>
      <c r="F1614" s="97">
        <v>133</v>
      </c>
      <c r="G1614" s="98" t="s">
        <v>2046</v>
      </c>
      <c r="H1614" s="96" t="s">
        <v>2047</v>
      </c>
      <c r="I1614" s="99">
        <v>84.055999999999997</v>
      </c>
      <c r="J1614" s="235" t="str">
        <f t="shared" si="25"/>
        <v>Short Haul</v>
      </c>
    </row>
    <row r="1615" spans="1:10" ht="15" thickBot="1" x14ac:dyDescent="0.4">
      <c r="A1615" s="96" t="s">
        <v>2043</v>
      </c>
      <c r="B1615" s="96" t="s">
        <v>1227</v>
      </c>
      <c r="C1615" s="106">
        <v>43682</v>
      </c>
      <c r="D1615" s="96" t="s">
        <v>2053</v>
      </c>
      <c r="E1615" s="96" t="s">
        <v>2097</v>
      </c>
      <c r="F1615" s="97">
        <v>6266</v>
      </c>
      <c r="G1615" s="98" t="s">
        <v>2056</v>
      </c>
      <c r="H1615" s="96" t="s">
        <v>2047</v>
      </c>
      <c r="I1615" s="99">
        <v>2126.6999999999998</v>
      </c>
      <c r="J1615" s="235" t="str">
        <f t="shared" si="25"/>
        <v>Long Haul</v>
      </c>
    </row>
    <row r="1616" spans="1:10" ht="15" thickBot="1" x14ac:dyDescent="0.4">
      <c r="A1616" s="96" t="s">
        <v>2043</v>
      </c>
      <c r="B1616" s="96" t="s">
        <v>1227</v>
      </c>
      <c r="C1616" s="106">
        <v>43683</v>
      </c>
      <c r="D1616" s="96" t="s">
        <v>2097</v>
      </c>
      <c r="E1616" s="96" t="s">
        <v>2214</v>
      </c>
      <c r="F1616" s="97">
        <v>3332</v>
      </c>
      <c r="G1616" s="98" t="s">
        <v>2056</v>
      </c>
      <c r="H1616" s="96" t="s">
        <v>2047</v>
      </c>
      <c r="I1616" s="99">
        <v>1130.8399999999999</v>
      </c>
      <c r="J1616" s="235" t="str">
        <f t="shared" si="25"/>
        <v>Long Haul</v>
      </c>
    </row>
    <row r="1617" spans="1:10" ht="15" thickBot="1" x14ac:dyDescent="0.4">
      <c r="A1617" s="96" t="s">
        <v>2043</v>
      </c>
      <c r="B1617" s="96" t="s">
        <v>1227</v>
      </c>
      <c r="C1617" s="106">
        <v>43709</v>
      </c>
      <c r="D1617" s="96" t="s">
        <v>2216</v>
      </c>
      <c r="E1617" s="96" t="s">
        <v>2097</v>
      </c>
      <c r="F1617" s="97">
        <v>781</v>
      </c>
      <c r="G1617" s="98" t="s">
        <v>2046</v>
      </c>
      <c r="H1617" s="96" t="s">
        <v>2047</v>
      </c>
      <c r="I1617" s="99">
        <v>301.86</v>
      </c>
      <c r="J1617" s="235" t="str">
        <f t="shared" si="25"/>
        <v>Medium Haul</v>
      </c>
    </row>
    <row r="1618" spans="1:10" ht="15" thickBot="1" x14ac:dyDescent="0.4">
      <c r="A1618" s="96" t="s">
        <v>2043</v>
      </c>
      <c r="B1618" s="96" t="s">
        <v>1227</v>
      </c>
      <c r="C1618" s="106">
        <v>43709</v>
      </c>
      <c r="D1618" s="96" t="s">
        <v>2057</v>
      </c>
      <c r="E1618" s="96" t="s">
        <v>2048</v>
      </c>
      <c r="F1618" s="97">
        <v>133</v>
      </c>
      <c r="G1618" s="98" t="s">
        <v>2046</v>
      </c>
      <c r="H1618" s="96" t="s">
        <v>2047</v>
      </c>
      <c r="I1618" s="99">
        <v>84.055999999999997</v>
      </c>
      <c r="J1618" s="235" t="str">
        <f t="shared" si="25"/>
        <v>Short Haul</v>
      </c>
    </row>
    <row r="1619" spans="1:10" ht="15" thickBot="1" x14ac:dyDescent="0.4">
      <c r="A1619" s="89"/>
      <c r="B1619" s="89"/>
      <c r="C1619" s="290"/>
      <c r="D1619" s="290"/>
      <c r="E1619" s="290"/>
      <c r="F1619" s="290"/>
      <c r="G1619" s="290"/>
      <c r="H1619" s="290"/>
      <c r="I1619" s="95">
        <v>15880.788</v>
      </c>
      <c r="J1619" s="235" t="str">
        <f t="shared" si="25"/>
        <v/>
      </c>
    </row>
    <row r="1620" spans="1:10" ht="15" thickBot="1" x14ac:dyDescent="0.4">
      <c r="A1620" s="96" t="s">
        <v>2043</v>
      </c>
      <c r="B1620" s="96" t="s">
        <v>1512</v>
      </c>
      <c r="C1620" s="106">
        <v>43517</v>
      </c>
      <c r="D1620" s="96" t="s">
        <v>2044</v>
      </c>
      <c r="E1620" s="96" t="s">
        <v>2045</v>
      </c>
      <c r="F1620" s="97">
        <v>280</v>
      </c>
      <c r="G1620" s="98" t="s">
        <v>2046</v>
      </c>
      <c r="H1620" s="96" t="s">
        <v>2047</v>
      </c>
      <c r="I1620" s="99">
        <v>176.328</v>
      </c>
      <c r="J1620" s="235" t="str">
        <f t="shared" si="25"/>
        <v>Short Haul</v>
      </c>
    </row>
    <row r="1621" spans="1:10" ht="15" thickBot="1" x14ac:dyDescent="0.4">
      <c r="A1621" s="96" t="s">
        <v>2043</v>
      </c>
      <c r="B1621" s="96" t="s">
        <v>1512</v>
      </c>
      <c r="C1621" s="106">
        <v>43518</v>
      </c>
      <c r="D1621" s="96" t="s">
        <v>2057</v>
      </c>
      <c r="E1621" s="96" t="s">
        <v>2048</v>
      </c>
      <c r="F1621" s="97">
        <v>133</v>
      </c>
      <c r="G1621" s="98" t="s">
        <v>2046</v>
      </c>
      <c r="H1621" s="96" t="s">
        <v>2047</v>
      </c>
      <c r="I1621" s="99">
        <v>84.055999999999997</v>
      </c>
      <c r="J1621" s="235" t="str">
        <f t="shared" si="25"/>
        <v>Short Haul</v>
      </c>
    </row>
    <row r="1622" spans="1:10" ht="15" thickBot="1" x14ac:dyDescent="0.4">
      <c r="A1622" s="96" t="s">
        <v>2043</v>
      </c>
      <c r="B1622" s="96" t="s">
        <v>1512</v>
      </c>
      <c r="C1622" s="106">
        <v>43609</v>
      </c>
      <c r="D1622" s="96" t="s">
        <v>2053</v>
      </c>
      <c r="E1622" s="96" t="s">
        <v>2048</v>
      </c>
      <c r="F1622" s="97">
        <v>527</v>
      </c>
      <c r="G1622" s="98" t="s">
        <v>2046</v>
      </c>
      <c r="H1622" s="96" t="s">
        <v>2047</v>
      </c>
      <c r="I1622" s="99">
        <v>332.43200000000002</v>
      </c>
      <c r="J1622" s="235" t="str">
        <f t="shared" si="25"/>
        <v>Medium Haul</v>
      </c>
    </row>
    <row r="1623" spans="1:10" ht="15" thickBot="1" x14ac:dyDescent="0.4">
      <c r="A1623" s="96" t="s">
        <v>2043</v>
      </c>
      <c r="B1623" s="96" t="s">
        <v>1512</v>
      </c>
      <c r="C1623" s="106">
        <v>43609</v>
      </c>
      <c r="D1623" s="96" t="s">
        <v>2169</v>
      </c>
      <c r="E1623" s="96" t="s">
        <v>2053</v>
      </c>
      <c r="F1623" s="97">
        <v>177</v>
      </c>
      <c r="G1623" s="98" t="s">
        <v>2046</v>
      </c>
      <c r="H1623" s="96" t="s">
        <v>2047</v>
      </c>
      <c r="I1623" s="99">
        <v>111.864</v>
      </c>
      <c r="J1623" s="235" t="str">
        <f t="shared" si="25"/>
        <v>Short Haul</v>
      </c>
    </row>
    <row r="1624" spans="1:10" ht="15" thickBot="1" x14ac:dyDescent="0.4">
      <c r="A1624" s="96" t="s">
        <v>2043</v>
      </c>
      <c r="B1624" s="96" t="s">
        <v>1512</v>
      </c>
      <c r="C1624" s="106">
        <v>43665</v>
      </c>
      <c r="D1624" s="96" t="s">
        <v>2050</v>
      </c>
      <c r="E1624" s="96" t="s">
        <v>2060</v>
      </c>
      <c r="F1624" s="97">
        <v>527</v>
      </c>
      <c r="G1624" s="98" t="s">
        <v>2046</v>
      </c>
      <c r="H1624" s="96" t="s">
        <v>2047</v>
      </c>
      <c r="I1624" s="99">
        <v>332.43200000000002</v>
      </c>
      <c r="J1624" s="235" t="str">
        <f t="shared" si="25"/>
        <v>Medium Haul</v>
      </c>
    </row>
    <row r="1625" spans="1:10" ht="15" thickBot="1" x14ac:dyDescent="0.4">
      <c r="A1625" s="96" t="s">
        <v>2043</v>
      </c>
      <c r="B1625" s="96" t="s">
        <v>1512</v>
      </c>
      <c r="C1625" s="106">
        <v>43665</v>
      </c>
      <c r="D1625" s="96" t="s">
        <v>2048</v>
      </c>
      <c r="E1625" s="96" t="s">
        <v>2050</v>
      </c>
      <c r="F1625" s="97">
        <v>300</v>
      </c>
      <c r="G1625" s="98" t="s">
        <v>2046</v>
      </c>
      <c r="H1625" s="96" t="s">
        <v>2047</v>
      </c>
      <c r="I1625" s="99">
        <v>188.96799999999999</v>
      </c>
      <c r="J1625" s="235" t="str">
        <f t="shared" si="25"/>
        <v>Short Haul</v>
      </c>
    </row>
    <row r="1626" spans="1:10" ht="15" thickBot="1" x14ac:dyDescent="0.4">
      <c r="A1626" s="96" t="s">
        <v>2043</v>
      </c>
      <c r="B1626" s="96" t="s">
        <v>1512</v>
      </c>
      <c r="C1626" s="106">
        <v>43741</v>
      </c>
      <c r="D1626" s="96" t="s">
        <v>2053</v>
      </c>
      <c r="E1626" s="96" t="s">
        <v>2071</v>
      </c>
      <c r="F1626" s="97">
        <v>178</v>
      </c>
      <c r="G1626" s="98" t="s">
        <v>2046</v>
      </c>
      <c r="H1626" s="96" t="s">
        <v>2047</v>
      </c>
      <c r="I1626" s="99">
        <v>111.864</v>
      </c>
      <c r="J1626" s="235" t="str">
        <f t="shared" si="25"/>
        <v>Short Haul</v>
      </c>
    </row>
    <row r="1627" spans="1:10" ht="15" thickBot="1" x14ac:dyDescent="0.4">
      <c r="A1627" s="96" t="s">
        <v>2043</v>
      </c>
      <c r="B1627" s="96" t="s">
        <v>1512</v>
      </c>
      <c r="C1627" s="106">
        <v>43741</v>
      </c>
      <c r="D1627" s="96" t="s">
        <v>2048</v>
      </c>
      <c r="E1627" s="96" t="s">
        <v>2053</v>
      </c>
      <c r="F1627" s="97">
        <v>527</v>
      </c>
      <c r="G1627" s="98" t="s">
        <v>2046</v>
      </c>
      <c r="H1627" s="96" t="s">
        <v>2047</v>
      </c>
      <c r="I1627" s="99">
        <v>332.43200000000002</v>
      </c>
      <c r="J1627" s="235" t="str">
        <f t="shared" si="25"/>
        <v>Medium Haul</v>
      </c>
    </row>
    <row r="1628" spans="1:10" ht="15" thickBot="1" x14ac:dyDescent="0.4">
      <c r="A1628" s="96" t="s">
        <v>2043</v>
      </c>
      <c r="B1628" s="96" t="s">
        <v>1512</v>
      </c>
      <c r="C1628" s="106">
        <v>43744</v>
      </c>
      <c r="D1628" s="96" t="s">
        <v>2053</v>
      </c>
      <c r="E1628" s="96" t="s">
        <v>2048</v>
      </c>
      <c r="F1628" s="97">
        <v>527</v>
      </c>
      <c r="G1628" s="98" t="s">
        <v>2046</v>
      </c>
      <c r="H1628" s="96" t="s">
        <v>2047</v>
      </c>
      <c r="I1628" s="99">
        <v>332.43200000000002</v>
      </c>
      <c r="J1628" s="235" t="str">
        <f t="shared" si="25"/>
        <v>Medium Haul</v>
      </c>
    </row>
    <row r="1629" spans="1:10" ht="15" thickBot="1" x14ac:dyDescent="0.4">
      <c r="A1629" s="96" t="s">
        <v>2043</v>
      </c>
      <c r="B1629" s="96" t="s">
        <v>1512</v>
      </c>
      <c r="C1629" s="106">
        <v>43517</v>
      </c>
      <c r="D1629" s="96" t="s">
        <v>2048</v>
      </c>
      <c r="E1629" s="96" t="s">
        <v>2044</v>
      </c>
      <c r="F1629" s="97">
        <v>153</v>
      </c>
      <c r="G1629" s="98" t="s">
        <v>2046</v>
      </c>
      <c r="H1629" s="96" t="s">
        <v>2047</v>
      </c>
      <c r="I1629" s="99">
        <v>96.063999999999993</v>
      </c>
      <c r="J1629" s="235" t="str">
        <f t="shared" si="25"/>
        <v>Short Haul</v>
      </c>
    </row>
    <row r="1630" spans="1:10" ht="15" thickBot="1" x14ac:dyDescent="0.4">
      <c r="A1630" s="96" t="s">
        <v>2043</v>
      </c>
      <c r="B1630" s="96" t="s">
        <v>1512</v>
      </c>
      <c r="C1630" s="106">
        <v>43518</v>
      </c>
      <c r="D1630" s="96" t="s">
        <v>2045</v>
      </c>
      <c r="E1630" s="96" t="s">
        <v>2057</v>
      </c>
      <c r="F1630" s="97">
        <v>412</v>
      </c>
      <c r="G1630" s="98" t="s">
        <v>2046</v>
      </c>
      <c r="H1630" s="96" t="s">
        <v>2047</v>
      </c>
      <c r="I1630" s="99">
        <v>260.38400000000001</v>
      </c>
      <c r="J1630" s="235" t="str">
        <f t="shared" si="25"/>
        <v>Medium Haul</v>
      </c>
    </row>
    <row r="1631" spans="1:10" ht="15" thickBot="1" x14ac:dyDescent="0.4">
      <c r="A1631" s="96" t="s">
        <v>2043</v>
      </c>
      <c r="B1631" s="96" t="s">
        <v>1512</v>
      </c>
      <c r="C1631" s="106">
        <v>43608</v>
      </c>
      <c r="D1631" s="96" t="s">
        <v>2048</v>
      </c>
      <c r="E1631" s="96" t="s">
        <v>2057</v>
      </c>
      <c r="F1631" s="97">
        <v>133</v>
      </c>
      <c r="G1631" s="98" t="s">
        <v>2046</v>
      </c>
      <c r="H1631" s="96" t="s">
        <v>2051</v>
      </c>
      <c r="I1631" s="99">
        <v>84.055999999999997</v>
      </c>
      <c r="J1631" s="235" t="str">
        <f t="shared" si="25"/>
        <v>Short Haul</v>
      </c>
    </row>
    <row r="1632" spans="1:10" ht="15" thickBot="1" x14ac:dyDescent="0.4">
      <c r="A1632" s="96" t="s">
        <v>2043</v>
      </c>
      <c r="B1632" s="96" t="s">
        <v>1512</v>
      </c>
      <c r="C1632" s="106">
        <v>43608</v>
      </c>
      <c r="D1632" s="96" t="s">
        <v>2057</v>
      </c>
      <c r="E1632" s="96" t="s">
        <v>2169</v>
      </c>
      <c r="F1632" s="97">
        <v>475</v>
      </c>
      <c r="G1632" s="98" t="s">
        <v>2046</v>
      </c>
      <c r="H1632" s="96" t="s">
        <v>2051</v>
      </c>
      <c r="I1632" s="99">
        <v>299.56799999999998</v>
      </c>
      <c r="J1632" s="235" t="str">
        <f t="shared" si="25"/>
        <v>Medium Haul</v>
      </c>
    </row>
    <row r="1633" spans="1:10" ht="15" thickBot="1" x14ac:dyDescent="0.4">
      <c r="A1633" s="96" t="s">
        <v>2043</v>
      </c>
      <c r="B1633" s="96" t="s">
        <v>1512</v>
      </c>
      <c r="C1633" s="106">
        <v>43670</v>
      </c>
      <c r="D1633" s="96" t="s">
        <v>2050</v>
      </c>
      <c r="E1633" s="96" t="s">
        <v>2048</v>
      </c>
      <c r="F1633" s="97">
        <v>300</v>
      </c>
      <c r="G1633" s="98" t="s">
        <v>2046</v>
      </c>
      <c r="H1633" s="96" t="s">
        <v>2051</v>
      </c>
      <c r="I1633" s="99">
        <v>188.96799999999999</v>
      </c>
      <c r="J1633" s="235" t="str">
        <f t="shared" si="25"/>
        <v>Short Haul</v>
      </c>
    </row>
    <row r="1634" spans="1:10" ht="15" thickBot="1" x14ac:dyDescent="0.4">
      <c r="A1634" s="96" t="s">
        <v>2043</v>
      </c>
      <c r="B1634" s="96" t="s">
        <v>1512</v>
      </c>
      <c r="C1634" s="106">
        <v>43670</v>
      </c>
      <c r="D1634" s="96" t="s">
        <v>2060</v>
      </c>
      <c r="E1634" s="96" t="s">
        <v>2050</v>
      </c>
      <c r="F1634" s="97">
        <v>527</v>
      </c>
      <c r="G1634" s="98" t="s">
        <v>2046</v>
      </c>
      <c r="H1634" s="96" t="s">
        <v>2051</v>
      </c>
      <c r="I1634" s="99">
        <v>332.43200000000002</v>
      </c>
      <c r="J1634" s="235" t="str">
        <f t="shared" si="25"/>
        <v>Medium Haul</v>
      </c>
    </row>
    <row r="1635" spans="1:10" ht="15" thickBot="1" x14ac:dyDescent="0.4">
      <c r="A1635" s="96" t="s">
        <v>2043</v>
      </c>
      <c r="B1635" s="96" t="s">
        <v>1512</v>
      </c>
      <c r="C1635" s="106">
        <v>43744</v>
      </c>
      <c r="D1635" s="96" t="s">
        <v>2071</v>
      </c>
      <c r="E1635" s="96" t="s">
        <v>2053</v>
      </c>
      <c r="F1635" s="97">
        <v>178</v>
      </c>
      <c r="G1635" s="98" t="s">
        <v>2046</v>
      </c>
      <c r="H1635" s="96" t="s">
        <v>2047</v>
      </c>
      <c r="I1635" s="99">
        <v>111.864</v>
      </c>
      <c r="J1635" s="235" t="str">
        <f t="shared" si="25"/>
        <v>Short Haul</v>
      </c>
    </row>
    <row r="1636" spans="1:10" ht="15" thickBot="1" x14ac:dyDescent="0.4">
      <c r="A1636" s="96" t="s">
        <v>2043</v>
      </c>
      <c r="B1636" s="96" t="s">
        <v>1512</v>
      </c>
      <c r="C1636" s="106">
        <v>43790</v>
      </c>
      <c r="D1636" s="96" t="s">
        <v>2048</v>
      </c>
      <c r="E1636" s="96" t="s">
        <v>2057</v>
      </c>
      <c r="F1636" s="97">
        <v>133</v>
      </c>
      <c r="G1636" s="98" t="s">
        <v>2046</v>
      </c>
      <c r="H1636" s="96" t="s">
        <v>2047</v>
      </c>
      <c r="I1636" s="99">
        <v>84.055999999999997</v>
      </c>
      <c r="J1636" s="235" t="str">
        <f t="shared" si="25"/>
        <v>Short Haul</v>
      </c>
    </row>
    <row r="1637" spans="1:10" ht="15" thickBot="1" x14ac:dyDescent="0.4">
      <c r="A1637" s="96" t="s">
        <v>2043</v>
      </c>
      <c r="B1637" s="96" t="s">
        <v>1512</v>
      </c>
      <c r="C1637" s="106">
        <v>43790</v>
      </c>
      <c r="D1637" s="96" t="s">
        <v>2057</v>
      </c>
      <c r="E1637" s="96" t="s">
        <v>2147</v>
      </c>
      <c r="F1637" s="97">
        <v>4457</v>
      </c>
      <c r="G1637" s="98" t="s">
        <v>2056</v>
      </c>
      <c r="H1637" s="96" t="s">
        <v>2047</v>
      </c>
      <c r="I1637" s="99">
        <v>1512.66</v>
      </c>
      <c r="J1637" s="235" t="str">
        <f t="shared" si="25"/>
        <v>Long Haul</v>
      </c>
    </row>
    <row r="1638" spans="1:10" ht="15" thickBot="1" x14ac:dyDescent="0.4">
      <c r="A1638" s="96" t="s">
        <v>2043</v>
      </c>
      <c r="B1638" s="96" t="s">
        <v>1512</v>
      </c>
      <c r="C1638" s="106">
        <v>43795</v>
      </c>
      <c r="D1638" s="96" t="s">
        <v>2147</v>
      </c>
      <c r="E1638" s="96" t="s">
        <v>2057</v>
      </c>
      <c r="F1638" s="97">
        <v>4457</v>
      </c>
      <c r="G1638" s="98" t="s">
        <v>2056</v>
      </c>
      <c r="H1638" s="96" t="s">
        <v>2047</v>
      </c>
      <c r="I1638" s="99">
        <v>1512.66</v>
      </c>
      <c r="J1638" s="235" t="str">
        <f t="shared" si="25"/>
        <v>Long Haul</v>
      </c>
    </row>
    <row r="1639" spans="1:10" ht="15" thickBot="1" x14ac:dyDescent="0.4">
      <c r="A1639" s="96" t="s">
        <v>2043</v>
      </c>
      <c r="B1639" s="96" t="s">
        <v>1512</v>
      </c>
      <c r="C1639" s="106">
        <v>43795</v>
      </c>
      <c r="D1639" s="96" t="s">
        <v>2057</v>
      </c>
      <c r="E1639" s="96" t="s">
        <v>2048</v>
      </c>
      <c r="F1639" s="97">
        <v>133</v>
      </c>
      <c r="G1639" s="98" t="s">
        <v>2046</v>
      </c>
      <c r="H1639" s="96" t="s">
        <v>2047</v>
      </c>
      <c r="I1639" s="99">
        <v>84.055999999999997</v>
      </c>
      <c r="J1639" s="235" t="str">
        <f t="shared" si="25"/>
        <v>Short Haul</v>
      </c>
    </row>
    <row r="1640" spans="1:10" ht="15" thickBot="1" x14ac:dyDescent="0.4">
      <c r="A1640" s="89"/>
      <c r="B1640" s="89"/>
      <c r="C1640" s="290"/>
      <c r="D1640" s="290"/>
      <c r="E1640" s="290"/>
      <c r="F1640" s="290"/>
      <c r="G1640" s="290"/>
      <c r="H1640" s="290"/>
      <c r="I1640" s="95">
        <v>6569.576</v>
      </c>
      <c r="J1640" s="235" t="str">
        <f t="shared" si="25"/>
        <v/>
      </c>
    </row>
    <row r="1641" spans="1:10" ht="15" thickBot="1" x14ac:dyDescent="0.4">
      <c r="A1641" s="96" t="s">
        <v>2043</v>
      </c>
      <c r="B1641" s="96" t="s">
        <v>1104</v>
      </c>
      <c r="C1641" s="106">
        <v>43499</v>
      </c>
      <c r="D1641" s="96" t="s">
        <v>2196</v>
      </c>
      <c r="E1641" s="96" t="s">
        <v>2079</v>
      </c>
      <c r="F1641" s="97">
        <v>1199</v>
      </c>
      <c r="G1641" s="98" t="s">
        <v>2046</v>
      </c>
      <c r="H1641" s="96" t="s">
        <v>2055</v>
      </c>
      <c r="I1641" s="99">
        <v>463.23899999999998</v>
      </c>
      <c r="J1641" s="235" t="str">
        <f t="shared" si="25"/>
        <v>Medium Haul</v>
      </c>
    </row>
    <row r="1642" spans="1:10" ht="15" thickBot="1" x14ac:dyDescent="0.4">
      <c r="A1642" s="96" t="s">
        <v>2043</v>
      </c>
      <c r="B1642" s="96" t="s">
        <v>1104</v>
      </c>
      <c r="C1642" s="106">
        <v>43499</v>
      </c>
      <c r="D1642" s="96" t="s">
        <v>2079</v>
      </c>
      <c r="E1642" s="96" t="s">
        <v>2167</v>
      </c>
      <c r="F1642" s="97">
        <v>946</v>
      </c>
      <c r="G1642" s="98" t="s">
        <v>2046</v>
      </c>
      <c r="H1642" s="96" t="s">
        <v>2047</v>
      </c>
      <c r="I1642" s="99">
        <v>365.71499999999997</v>
      </c>
      <c r="J1642" s="235" t="str">
        <f t="shared" si="25"/>
        <v>Medium Haul</v>
      </c>
    </row>
    <row r="1643" spans="1:10" ht="15" thickBot="1" x14ac:dyDescent="0.4">
      <c r="A1643" s="96" t="s">
        <v>2043</v>
      </c>
      <c r="B1643" s="96" t="s">
        <v>1104</v>
      </c>
      <c r="C1643" s="106">
        <v>43505</v>
      </c>
      <c r="D1643" s="96" t="s">
        <v>2079</v>
      </c>
      <c r="E1643" s="96" t="s">
        <v>2196</v>
      </c>
      <c r="F1643" s="97">
        <v>1199</v>
      </c>
      <c r="G1643" s="98" t="s">
        <v>2056</v>
      </c>
      <c r="H1643" s="96" t="s">
        <v>2047</v>
      </c>
      <c r="I1643" s="99">
        <v>463.23899999999998</v>
      </c>
      <c r="J1643" s="235" t="str">
        <f t="shared" si="25"/>
        <v>Medium Haul</v>
      </c>
    </row>
    <row r="1644" spans="1:10" ht="15" thickBot="1" x14ac:dyDescent="0.4">
      <c r="A1644" s="96" t="s">
        <v>2043</v>
      </c>
      <c r="B1644" s="96" t="s">
        <v>1104</v>
      </c>
      <c r="C1644" s="106">
        <v>43505</v>
      </c>
      <c r="D1644" s="96" t="s">
        <v>2167</v>
      </c>
      <c r="E1644" s="96" t="s">
        <v>2079</v>
      </c>
      <c r="F1644" s="97">
        <v>946</v>
      </c>
      <c r="G1644" s="98" t="s">
        <v>2046</v>
      </c>
      <c r="H1644" s="96" t="s">
        <v>2047</v>
      </c>
      <c r="I1644" s="99">
        <v>365.71499999999997</v>
      </c>
      <c r="J1644" s="235" t="str">
        <f t="shared" si="25"/>
        <v>Medium Haul</v>
      </c>
    </row>
    <row r="1645" spans="1:10" ht="15" thickBot="1" x14ac:dyDescent="0.4">
      <c r="A1645" s="89"/>
      <c r="B1645" s="89"/>
      <c r="C1645" s="290"/>
      <c r="D1645" s="290"/>
      <c r="E1645" s="290"/>
      <c r="F1645" s="290"/>
      <c r="G1645" s="290"/>
      <c r="H1645" s="290"/>
      <c r="I1645" s="95">
        <v>1657.9079999999999</v>
      </c>
      <c r="J1645" s="235" t="str">
        <f t="shared" si="25"/>
        <v/>
      </c>
    </row>
    <row r="1646" spans="1:10" ht="15" thickBot="1" x14ac:dyDescent="0.4">
      <c r="A1646" s="96" t="s">
        <v>2043</v>
      </c>
      <c r="B1646" s="96" t="s">
        <v>1227</v>
      </c>
      <c r="C1646" s="106">
        <v>43675</v>
      </c>
      <c r="D1646" s="96" t="s">
        <v>2068</v>
      </c>
      <c r="E1646" s="96" t="s">
        <v>2079</v>
      </c>
      <c r="F1646" s="97">
        <v>390</v>
      </c>
      <c r="G1646" s="98" t="s">
        <v>2046</v>
      </c>
      <c r="H1646" s="96" t="s">
        <v>2047</v>
      </c>
      <c r="I1646" s="99">
        <v>245.84800000000001</v>
      </c>
      <c r="J1646" s="235" t="str">
        <f t="shared" si="25"/>
        <v>Medium Haul</v>
      </c>
    </row>
    <row r="1647" spans="1:10" ht="15" thickBot="1" x14ac:dyDescent="0.4">
      <c r="A1647" s="89"/>
      <c r="B1647" s="89"/>
      <c r="C1647" s="290"/>
      <c r="D1647" s="290"/>
      <c r="E1647" s="290"/>
      <c r="F1647" s="290"/>
      <c r="G1647" s="290"/>
      <c r="H1647" s="290"/>
      <c r="I1647" s="95">
        <v>245.84800000000001</v>
      </c>
      <c r="J1647" s="235" t="str">
        <f t="shared" si="25"/>
        <v/>
      </c>
    </row>
    <row r="1648" spans="1:10" ht="15" thickBot="1" x14ac:dyDescent="0.4">
      <c r="A1648" s="96" t="s">
        <v>2043</v>
      </c>
      <c r="B1648" s="96" t="s">
        <v>1536</v>
      </c>
      <c r="C1648" s="106">
        <v>43480</v>
      </c>
      <c r="D1648" s="96" t="s">
        <v>2048</v>
      </c>
      <c r="E1648" s="96" t="s">
        <v>2053</v>
      </c>
      <c r="F1648" s="97">
        <v>527</v>
      </c>
      <c r="G1648" s="98" t="s">
        <v>2046</v>
      </c>
      <c r="H1648" s="96" t="s">
        <v>2047</v>
      </c>
      <c r="I1648" s="99">
        <v>332.43200000000002</v>
      </c>
      <c r="J1648" s="235" t="str">
        <f t="shared" si="25"/>
        <v>Medium Haul</v>
      </c>
    </row>
    <row r="1649" spans="1:10" ht="15" thickBot="1" x14ac:dyDescent="0.4">
      <c r="A1649" s="96" t="s">
        <v>2043</v>
      </c>
      <c r="B1649" s="96" t="s">
        <v>1536</v>
      </c>
      <c r="C1649" s="106">
        <v>43489</v>
      </c>
      <c r="D1649" s="96" t="s">
        <v>2097</v>
      </c>
      <c r="E1649" s="96" t="s">
        <v>2073</v>
      </c>
      <c r="F1649" s="97">
        <v>6736</v>
      </c>
      <c r="G1649" s="98" t="s">
        <v>2046</v>
      </c>
      <c r="H1649" s="96" t="s">
        <v>2047</v>
      </c>
      <c r="I1649" s="99">
        <v>2286.5</v>
      </c>
      <c r="J1649" s="235" t="str">
        <f t="shared" si="25"/>
        <v>Long Haul</v>
      </c>
    </row>
    <row r="1650" spans="1:10" ht="15" thickBot="1" x14ac:dyDescent="0.4">
      <c r="A1650" s="96" t="s">
        <v>2043</v>
      </c>
      <c r="B1650" s="96" t="s">
        <v>1536</v>
      </c>
      <c r="C1650" s="106">
        <v>43604</v>
      </c>
      <c r="D1650" s="96" t="s">
        <v>2048</v>
      </c>
      <c r="E1650" s="96" t="s">
        <v>2057</v>
      </c>
      <c r="F1650" s="97">
        <v>133</v>
      </c>
      <c r="G1650" s="98" t="s">
        <v>2046</v>
      </c>
      <c r="H1650" s="96" t="s">
        <v>2047</v>
      </c>
      <c r="I1650" s="99">
        <v>84.055999999999997</v>
      </c>
      <c r="J1650" s="235" t="str">
        <f t="shared" si="25"/>
        <v>Short Haul</v>
      </c>
    </row>
    <row r="1651" spans="1:10" ht="15" thickBot="1" x14ac:dyDescent="0.4">
      <c r="A1651" s="96" t="s">
        <v>2043</v>
      </c>
      <c r="B1651" s="96" t="s">
        <v>1536</v>
      </c>
      <c r="C1651" s="106">
        <v>43604</v>
      </c>
      <c r="D1651" s="96" t="s">
        <v>2057</v>
      </c>
      <c r="E1651" s="96" t="s">
        <v>2113</v>
      </c>
      <c r="F1651" s="97">
        <v>224</v>
      </c>
      <c r="G1651" s="98" t="s">
        <v>2046</v>
      </c>
      <c r="H1651" s="96" t="s">
        <v>2047</v>
      </c>
      <c r="I1651" s="99">
        <v>140.93600000000001</v>
      </c>
      <c r="J1651" s="235" t="str">
        <f t="shared" si="25"/>
        <v>Short Haul</v>
      </c>
    </row>
    <row r="1652" spans="1:10" ht="15" thickBot="1" x14ac:dyDescent="0.4">
      <c r="A1652" s="96" t="s">
        <v>2043</v>
      </c>
      <c r="B1652" s="96" t="s">
        <v>1536</v>
      </c>
      <c r="C1652" s="106">
        <v>43606</v>
      </c>
      <c r="D1652" s="96" t="s">
        <v>2057</v>
      </c>
      <c r="E1652" s="96" t="s">
        <v>2048</v>
      </c>
      <c r="F1652" s="97">
        <v>133</v>
      </c>
      <c r="G1652" s="98" t="s">
        <v>2046</v>
      </c>
      <c r="H1652" s="96" t="s">
        <v>2047</v>
      </c>
      <c r="I1652" s="99">
        <v>84.055999999999997</v>
      </c>
      <c r="J1652" s="235" t="str">
        <f t="shared" si="25"/>
        <v>Short Haul</v>
      </c>
    </row>
    <row r="1653" spans="1:10" ht="15" thickBot="1" x14ac:dyDescent="0.4">
      <c r="A1653" s="96" t="s">
        <v>2043</v>
      </c>
      <c r="B1653" s="96" t="s">
        <v>1536</v>
      </c>
      <c r="C1653" s="106">
        <v>43734</v>
      </c>
      <c r="D1653" s="96" t="s">
        <v>2053</v>
      </c>
      <c r="E1653" s="96" t="s">
        <v>2048</v>
      </c>
      <c r="F1653" s="97">
        <v>527</v>
      </c>
      <c r="G1653" s="98" t="s">
        <v>2046</v>
      </c>
      <c r="H1653" s="96" t="s">
        <v>2047</v>
      </c>
      <c r="I1653" s="99">
        <v>332.43200000000002</v>
      </c>
      <c r="J1653" s="235" t="str">
        <f t="shared" si="25"/>
        <v>Medium Haul</v>
      </c>
    </row>
    <row r="1654" spans="1:10" ht="15" thickBot="1" x14ac:dyDescent="0.4">
      <c r="A1654" s="96" t="s">
        <v>2043</v>
      </c>
      <c r="B1654" s="96" t="s">
        <v>1536</v>
      </c>
      <c r="C1654" s="106">
        <v>43743</v>
      </c>
      <c r="D1654" s="96" t="s">
        <v>2097</v>
      </c>
      <c r="E1654" s="96" t="s">
        <v>2089</v>
      </c>
      <c r="F1654" s="97">
        <v>287</v>
      </c>
      <c r="G1654" s="98" t="s">
        <v>2046</v>
      </c>
      <c r="H1654" s="96" t="s">
        <v>2047</v>
      </c>
      <c r="I1654" s="99">
        <v>180.75200000000001</v>
      </c>
      <c r="J1654" s="235" t="str">
        <f t="shared" si="25"/>
        <v>Short Haul</v>
      </c>
    </row>
    <row r="1655" spans="1:10" ht="15" thickBot="1" x14ac:dyDescent="0.4">
      <c r="A1655" s="96" t="s">
        <v>2043</v>
      </c>
      <c r="B1655" s="96" t="s">
        <v>1536</v>
      </c>
      <c r="C1655" s="106">
        <v>43748</v>
      </c>
      <c r="D1655" s="96" t="s">
        <v>2050</v>
      </c>
      <c r="E1655" s="96" t="s">
        <v>2048</v>
      </c>
      <c r="F1655" s="97">
        <v>300</v>
      </c>
      <c r="G1655" s="98" t="s">
        <v>2046</v>
      </c>
      <c r="H1655" s="96" t="s">
        <v>2051</v>
      </c>
      <c r="I1655" s="99">
        <v>188.96799999999999</v>
      </c>
      <c r="J1655" s="235" t="str">
        <f t="shared" si="25"/>
        <v>Short Haul</v>
      </c>
    </row>
    <row r="1656" spans="1:10" ht="15" thickBot="1" x14ac:dyDescent="0.4">
      <c r="A1656" s="96" t="s">
        <v>2043</v>
      </c>
      <c r="B1656" s="96" t="s">
        <v>1536</v>
      </c>
      <c r="C1656" s="106">
        <v>43748</v>
      </c>
      <c r="D1656" s="96" t="s">
        <v>2089</v>
      </c>
      <c r="E1656" s="96" t="s">
        <v>2097</v>
      </c>
      <c r="F1656" s="97">
        <v>287</v>
      </c>
      <c r="G1656" s="98" t="s">
        <v>2046</v>
      </c>
      <c r="H1656" s="96" t="s">
        <v>2047</v>
      </c>
      <c r="I1656" s="99">
        <v>180.75200000000001</v>
      </c>
      <c r="J1656" s="235" t="str">
        <f t="shared" si="25"/>
        <v>Short Haul</v>
      </c>
    </row>
    <row r="1657" spans="1:10" ht="15" thickBot="1" x14ac:dyDescent="0.4">
      <c r="A1657" s="96" t="s">
        <v>2043</v>
      </c>
      <c r="B1657" s="96" t="s">
        <v>1536</v>
      </c>
      <c r="C1657" s="106">
        <v>43480</v>
      </c>
      <c r="D1657" s="96" t="s">
        <v>2053</v>
      </c>
      <c r="E1657" s="96" t="s">
        <v>2097</v>
      </c>
      <c r="F1657" s="97">
        <v>6266</v>
      </c>
      <c r="G1657" s="98" t="s">
        <v>2056</v>
      </c>
      <c r="H1657" s="96" t="s">
        <v>2047</v>
      </c>
      <c r="I1657" s="99">
        <v>2126.6999999999998</v>
      </c>
      <c r="J1657" s="235" t="str">
        <f t="shared" si="25"/>
        <v>Long Haul</v>
      </c>
    </row>
    <row r="1658" spans="1:10" ht="15" thickBot="1" x14ac:dyDescent="0.4">
      <c r="A1658" s="96" t="s">
        <v>2043</v>
      </c>
      <c r="B1658" s="96" t="s">
        <v>1536</v>
      </c>
      <c r="C1658" s="106">
        <v>43606</v>
      </c>
      <c r="D1658" s="96" t="s">
        <v>2113</v>
      </c>
      <c r="E1658" s="96" t="s">
        <v>2057</v>
      </c>
      <c r="F1658" s="97">
        <v>224</v>
      </c>
      <c r="G1658" s="98" t="s">
        <v>2046</v>
      </c>
      <c r="H1658" s="96" t="s">
        <v>2047</v>
      </c>
      <c r="I1658" s="99">
        <v>140.93600000000001</v>
      </c>
      <c r="J1658" s="235" t="str">
        <f t="shared" si="25"/>
        <v>Short Haul</v>
      </c>
    </row>
    <row r="1659" spans="1:10" ht="15" thickBot="1" x14ac:dyDescent="0.4">
      <c r="A1659" s="96" t="s">
        <v>2043</v>
      </c>
      <c r="B1659" s="96" t="s">
        <v>1536</v>
      </c>
      <c r="C1659" s="106">
        <v>43733</v>
      </c>
      <c r="D1659" s="96" t="s">
        <v>2048</v>
      </c>
      <c r="E1659" s="96" t="s">
        <v>2053</v>
      </c>
      <c r="F1659" s="97">
        <v>527</v>
      </c>
      <c r="G1659" s="98" t="s">
        <v>2046</v>
      </c>
      <c r="H1659" s="96" t="s">
        <v>2047</v>
      </c>
      <c r="I1659" s="99">
        <v>332.43200000000002</v>
      </c>
      <c r="J1659" s="235" t="str">
        <f t="shared" si="25"/>
        <v>Medium Haul</v>
      </c>
    </row>
    <row r="1660" spans="1:10" ht="15" thickBot="1" x14ac:dyDescent="0.4">
      <c r="A1660" s="96" t="s">
        <v>2043</v>
      </c>
      <c r="B1660" s="96" t="s">
        <v>1536</v>
      </c>
      <c r="C1660" s="106">
        <v>43742</v>
      </c>
      <c r="D1660" s="96" t="s">
        <v>2050</v>
      </c>
      <c r="E1660" s="96" t="s">
        <v>2097</v>
      </c>
      <c r="F1660" s="97">
        <v>6389</v>
      </c>
      <c r="G1660" s="98" t="s">
        <v>2056</v>
      </c>
      <c r="H1660" s="96" t="s">
        <v>2051</v>
      </c>
      <c r="I1660" s="99">
        <v>2168.52</v>
      </c>
      <c r="J1660" s="235" t="str">
        <f t="shared" si="25"/>
        <v>Long Haul</v>
      </c>
    </row>
    <row r="1661" spans="1:10" ht="15" thickBot="1" x14ac:dyDescent="0.4">
      <c r="A1661" s="96" t="s">
        <v>2043</v>
      </c>
      <c r="B1661" s="96" t="s">
        <v>1536</v>
      </c>
      <c r="C1661" s="106">
        <v>43742</v>
      </c>
      <c r="D1661" s="96" t="s">
        <v>2048</v>
      </c>
      <c r="E1661" s="96" t="s">
        <v>2050</v>
      </c>
      <c r="F1661" s="97">
        <v>300</v>
      </c>
      <c r="G1661" s="98" t="s">
        <v>2046</v>
      </c>
      <c r="H1661" s="96" t="s">
        <v>2051</v>
      </c>
      <c r="I1661" s="99">
        <v>188.96799999999999</v>
      </c>
      <c r="J1661" s="235" t="str">
        <f t="shared" ref="J1661:J1724" si="26">IF(ISBLANK(F1661),"",IF(F1661&gt;$O$9,$N$9,IF(F1661&gt;$O$8, $N$8,$N$7)))</f>
        <v>Short Haul</v>
      </c>
    </row>
    <row r="1662" spans="1:10" ht="15" thickBot="1" x14ac:dyDescent="0.4">
      <c r="A1662" s="96" t="s">
        <v>2043</v>
      </c>
      <c r="B1662" s="96" t="s">
        <v>1536</v>
      </c>
      <c r="C1662" s="106">
        <v>43748</v>
      </c>
      <c r="D1662" s="96" t="s">
        <v>2097</v>
      </c>
      <c r="E1662" s="96" t="s">
        <v>2050</v>
      </c>
      <c r="F1662" s="97">
        <v>6389</v>
      </c>
      <c r="G1662" s="98" t="s">
        <v>2046</v>
      </c>
      <c r="H1662" s="96" t="s">
        <v>2051</v>
      </c>
      <c r="I1662" s="99">
        <v>2168.52</v>
      </c>
      <c r="J1662" s="235" t="str">
        <f t="shared" si="26"/>
        <v>Long Haul</v>
      </c>
    </row>
    <row r="1663" spans="1:10" ht="15" thickBot="1" x14ac:dyDescent="0.4">
      <c r="A1663" s="89"/>
      <c r="B1663" s="89"/>
      <c r="C1663" s="290"/>
      <c r="D1663" s="290"/>
      <c r="E1663" s="290"/>
      <c r="F1663" s="290"/>
      <c r="G1663" s="290"/>
      <c r="H1663" s="290"/>
      <c r="I1663" s="95">
        <v>10936.96</v>
      </c>
      <c r="J1663" s="235" t="str">
        <f t="shared" si="26"/>
        <v/>
      </c>
    </row>
    <row r="1664" spans="1:10" ht="15" thickBot="1" x14ac:dyDescent="0.4">
      <c r="A1664" s="96" t="s">
        <v>2043</v>
      </c>
      <c r="B1664" s="96" t="s">
        <v>1227</v>
      </c>
      <c r="C1664" s="106">
        <v>43574</v>
      </c>
      <c r="D1664" s="96" t="s">
        <v>2053</v>
      </c>
      <c r="E1664" s="96" t="s">
        <v>2048</v>
      </c>
      <c r="F1664" s="97">
        <v>527</v>
      </c>
      <c r="G1664" s="98" t="s">
        <v>2046</v>
      </c>
      <c r="H1664" s="96" t="s">
        <v>2047</v>
      </c>
      <c r="I1664" s="99">
        <v>332.43200000000002</v>
      </c>
      <c r="J1664" s="235" t="str">
        <f t="shared" si="26"/>
        <v>Medium Haul</v>
      </c>
    </row>
    <row r="1665" spans="1:10" ht="15" thickBot="1" x14ac:dyDescent="0.4">
      <c r="A1665" s="96" t="s">
        <v>2043</v>
      </c>
      <c r="B1665" s="96" t="s">
        <v>1227</v>
      </c>
      <c r="C1665" s="106">
        <v>43703</v>
      </c>
      <c r="D1665" s="96" t="s">
        <v>2048</v>
      </c>
      <c r="E1665" s="96" t="s">
        <v>2053</v>
      </c>
      <c r="F1665" s="97">
        <v>527</v>
      </c>
      <c r="G1665" s="98" t="s">
        <v>2046</v>
      </c>
      <c r="H1665" s="96" t="s">
        <v>2047</v>
      </c>
      <c r="I1665" s="99">
        <v>332.43200000000002</v>
      </c>
      <c r="J1665" s="235" t="str">
        <f t="shared" si="26"/>
        <v>Medium Haul</v>
      </c>
    </row>
    <row r="1666" spans="1:10" ht="15" thickBot="1" x14ac:dyDescent="0.4">
      <c r="A1666" s="96" t="s">
        <v>2043</v>
      </c>
      <c r="B1666" s="96" t="s">
        <v>1227</v>
      </c>
      <c r="C1666" s="106">
        <v>43711</v>
      </c>
      <c r="D1666" s="96" t="s">
        <v>2057</v>
      </c>
      <c r="E1666" s="96" t="s">
        <v>2048</v>
      </c>
      <c r="F1666" s="97">
        <v>133</v>
      </c>
      <c r="G1666" s="98" t="s">
        <v>2046</v>
      </c>
      <c r="H1666" s="96" t="s">
        <v>2047</v>
      </c>
      <c r="I1666" s="99">
        <v>84.055999999999997</v>
      </c>
      <c r="J1666" s="235" t="str">
        <f t="shared" si="26"/>
        <v>Short Haul</v>
      </c>
    </row>
    <row r="1667" spans="1:10" ht="15" thickBot="1" x14ac:dyDescent="0.4">
      <c r="A1667" s="96" t="s">
        <v>2043</v>
      </c>
      <c r="B1667" s="96" t="s">
        <v>1227</v>
      </c>
      <c r="C1667" s="106">
        <v>43572</v>
      </c>
      <c r="D1667" s="96" t="s">
        <v>2048</v>
      </c>
      <c r="E1667" s="96" t="s">
        <v>2057</v>
      </c>
      <c r="F1667" s="97">
        <v>133</v>
      </c>
      <c r="G1667" s="98" t="s">
        <v>2046</v>
      </c>
      <c r="H1667" s="96" t="s">
        <v>2047</v>
      </c>
      <c r="I1667" s="99">
        <v>84.055999999999997</v>
      </c>
      <c r="J1667" s="235" t="str">
        <f t="shared" si="26"/>
        <v>Short Haul</v>
      </c>
    </row>
    <row r="1668" spans="1:10" ht="15" thickBot="1" x14ac:dyDescent="0.4">
      <c r="A1668" s="96" t="s">
        <v>2043</v>
      </c>
      <c r="B1668" s="96" t="s">
        <v>1227</v>
      </c>
      <c r="C1668" s="106">
        <v>43572</v>
      </c>
      <c r="D1668" s="96" t="s">
        <v>2057</v>
      </c>
      <c r="E1668" s="96" t="s">
        <v>2052</v>
      </c>
      <c r="F1668" s="97">
        <v>534</v>
      </c>
      <c r="G1668" s="98" t="s">
        <v>2046</v>
      </c>
      <c r="H1668" s="96" t="s">
        <v>2047</v>
      </c>
      <c r="I1668" s="99">
        <v>336.85599999999999</v>
      </c>
      <c r="J1668" s="235" t="str">
        <f t="shared" si="26"/>
        <v>Medium Haul</v>
      </c>
    </row>
    <row r="1669" spans="1:10" ht="15" thickBot="1" x14ac:dyDescent="0.4">
      <c r="A1669" s="96" t="s">
        <v>2043</v>
      </c>
      <c r="B1669" s="96" t="s">
        <v>1227</v>
      </c>
      <c r="C1669" s="106">
        <v>43574</v>
      </c>
      <c r="D1669" s="96" t="s">
        <v>2052</v>
      </c>
      <c r="E1669" s="96" t="s">
        <v>2053</v>
      </c>
      <c r="F1669" s="97">
        <v>607</v>
      </c>
      <c r="G1669" s="98" t="s">
        <v>2046</v>
      </c>
      <c r="H1669" s="96" t="s">
        <v>2055</v>
      </c>
      <c r="I1669" s="99">
        <v>382.99200000000002</v>
      </c>
      <c r="J1669" s="235" t="str">
        <f t="shared" si="26"/>
        <v>Medium Haul</v>
      </c>
    </row>
    <row r="1670" spans="1:10" ht="15" thickBot="1" x14ac:dyDescent="0.4">
      <c r="A1670" s="96" t="s">
        <v>2043</v>
      </c>
      <c r="B1670" s="96" t="s">
        <v>1227</v>
      </c>
      <c r="C1670" s="106">
        <v>43703</v>
      </c>
      <c r="D1670" s="96" t="s">
        <v>2053</v>
      </c>
      <c r="E1670" s="96" t="s">
        <v>2085</v>
      </c>
      <c r="F1670" s="97">
        <v>435</v>
      </c>
      <c r="G1670" s="98" t="s">
        <v>2046</v>
      </c>
      <c r="H1670" s="96" t="s">
        <v>2047</v>
      </c>
      <c r="I1670" s="99">
        <v>274.28800000000001</v>
      </c>
      <c r="J1670" s="235" t="str">
        <f t="shared" si="26"/>
        <v>Medium Haul</v>
      </c>
    </row>
    <row r="1671" spans="1:10" ht="15" thickBot="1" x14ac:dyDescent="0.4">
      <c r="A1671" s="96" t="s">
        <v>2043</v>
      </c>
      <c r="B1671" s="96" t="s">
        <v>1227</v>
      </c>
      <c r="C1671" s="106">
        <v>43703</v>
      </c>
      <c r="D1671" s="96" t="s">
        <v>2085</v>
      </c>
      <c r="E1671" s="96" t="s">
        <v>2205</v>
      </c>
      <c r="F1671" s="97">
        <v>3286</v>
      </c>
      <c r="G1671" s="98" t="s">
        <v>2056</v>
      </c>
      <c r="H1671" s="96" t="s">
        <v>2047</v>
      </c>
      <c r="I1671" s="99">
        <v>1115.54</v>
      </c>
      <c r="J1671" s="235" t="str">
        <f t="shared" si="26"/>
        <v>Long Haul</v>
      </c>
    </row>
    <row r="1672" spans="1:10" ht="15" thickBot="1" x14ac:dyDescent="0.4">
      <c r="A1672" s="96" t="s">
        <v>2043</v>
      </c>
      <c r="B1672" s="96" t="s">
        <v>1227</v>
      </c>
      <c r="C1672" s="106">
        <v>43711</v>
      </c>
      <c r="D1672" s="96" t="s">
        <v>2063</v>
      </c>
      <c r="E1672" s="96" t="s">
        <v>2057</v>
      </c>
      <c r="F1672" s="97">
        <v>3671</v>
      </c>
      <c r="G1672" s="98" t="s">
        <v>2046</v>
      </c>
      <c r="H1672" s="96" t="s">
        <v>2047</v>
      </c>
      <c r="I1672" s="99">
        <v>1245.76</v>
      </c>
      <c r="J1672" s="235" t="str">
        <f t="shared" si="26"/>
        <v>Long Haul</v>
      </c>
    </row>
    <row r="1673" spans="1:10" ht="15" thickBot="1" x14ac:dyDescent="0.4">
      <c r="A1673" s="89"/>
      <c r="B1673" s="89"/>
      <c r="C1673" s="290"/>
      <c r="D1673" s="290"/>
      <c r="E1673" s="290"/>
      <c r="F1673" s="290"/>
      <c r="G1673" s="290"/>
      <c r="H1673" s="290"/>
      <c r="I1673" s="95">
        <v>4188.4120000000003</v>
      </c>
      <c r="J1673" s="235" t="str">
        <f t="shared" si="26"/>
        <v/>
      </c>
    </row>
    <row r="1674" spans="1:10" ht="15" thickBot="1" x14ac:dyDescent="0.4">
      <c r="A1674" s="96" t="s">
        <v>2043</v>
      </c>
      <c r="B1674" s="96" t="s">
        <v>1325</v>
      </c>
      <c r="C1674" s="106">
        <v>43775</v>
      </c>
      <c r="D1674" s="96" t="s">
        <v>2050</v>
      </c>
      <c r="E1674" s="96" t="s">
        <v>2048</v>
      </c>
      <c r="F1674" s="97">
        <v>300</v>
      </c>
      <c r="G1674" s="98" t="s">
        <v>2046</v>
      </c>
      <c r="H1674" s="96" t="s">
        <v>2051</v>
      </c>
      <c r="I1674" s="99">
        <v>188.96799999999999</v>
      </c>
      <c r="J1674" s="235" t="str">
        <f t="shared" si="26"/>
        <v>Short Haul</v>
      </c>
    </row>
    <row r="1675" spans="1:10" ht="15" thickBot="1" x14ac:dyDescent="0.4">
      <c r="A1675" s="96" t="s">
        <v>2043</v>
      </c>
      <c r="B1675" s="96" t="s">
        <v>1325</v>
      </c>
      <c r="C1675" s="106">
        <v>43776</v>
      </c>
      <c r="D1675" s="96" t="s">
        <v>2050</v>
      </c>
      <c r="E1675" s="96" t="s">
        <v>2113</v>
      </c>
      <c r="F1675" s="97">
        <v>501</v>
      </c>
      <c r="G1675" s="98" t="s">
        <v>2046</v>
      </c>
      <c r="H1675" s="96" t="s">
        <v>2051</v>
      </c>
      <c r="I1675" s="99">
        <v>316.63200000000001</v>
      </c>
      <c r="J1675" s="235" t="str">
        <f t="shared" si="26"/>
        <v>Medium Haul</v>
      </c>
    </row>
    <row r="1676" spans="1:10" ht="15" thickBot="1" x14ac:dyDescent="0.4">
      <c r="A1676" s="96" t="s">
        <v>2043</v>
      </c>
      <c r="B1676" s="96" t="s">
        <v>1325</v>
      </c>
      <c r="C1676" s="106">
        <v>43775</v>
      </c>
      <c r="D1676" s="96" t="s">
        <v>2113</v>
      </c>
      <c r="E1676" s="96" t="s">
        <v>2050</v>
      </c>
      <c r="F1676" s="97">
        <v>501</v>
      </c>
      <c r="G1676" s="98" t="s">
        <v>2046</v>
      </c>
      <c r="H1676" s="96" t="s">
        <v>2051</v>
      </c>
      <c r="I1676" s="99">
        <v>316.63200000000001</v>
      </c>
      <c r="J1676" s="235" t="str">
        <f t="shared" si="26"/>
        <v>Medium Haul</v>
      </c>
    </row>
    <row r="1677" spans="1:10" ht="15" thickBot="1" x14ac:dyDescent="0.4">
      <c r="A1677" s="96" t="s">
        <v>2043</v>
      </c>
      <c r="B1677" s="96" t="s">
        <v>1325</v>
      </c>
      <c r="C1677" s="106">
        <v>43776</v>
      </c>
      <c r="D1677" s="96" t="s">
        <v>2048</v>
      </c>
      <c r="E1677" s="96" t="s">
        <v>2050</v>
      </c>
      <c r="F1677" s="97">
        <v>300</v>
      </c>
      <c r="G1677" s="98" t="s">
        <v>2046</v>
      </c>
      <c r="H1677" s="96" t="s">
        <v>2051</v>
      </c>
      <c r="I1677" s="99">
        <v>188.96799999999999</v>
      </c>
      <c r="J1677" s="235" t="str">
        <f t="shared" si="26"/>
        <v>Short Haul</v>
      </c>
    </row>
    <row r="1678" spans="1:10" ht="15" thickBot="1" x14ac:dyDescent="0.4">
      <c r="A1678" s="89"/>
      <c r="B1678" s="89"/>
      <c r="C1678" s="290"/>
      <c r="D1678" s="290"/>
      <c r="E1678" s="290"/>
      <c r="F1678" s="290"/>
      <c r="G1678" s="290"/>
      <c r="H1678" s="290"/>
      <c r="I1678" s="95">
        <v>1011.2</v>
      </c>
      <c r="J1678" s="235" t="str">
        <f t="shared" si="26"/>
        <v/>
      </c>
    </row>
    <row r="1679" spans="1:10" ht="15" thickBot="1" x14ac:dyDescent="0.4">
      <c r="A1679" s="96" t="s">
        <v>2043</v>
      </c>
      <c r="B1679" s="96" t="s">
        <v>1104</v>
      </c>
      <c r="C1679" s="106">
        <v>43604</v>
      </c>
      <c r="D1679" s="96" t="s">
        <v>2050</v>
      </c>
      <c r="E1679" s="96" t="s">
        <v>2068</v>
      </c>
      <c r="F1679" s="97">
        <v>1479</v>
      </c>
      <c r="G1679" s="98" t="s">
        <v>2046</v>
      </c>
      <c r="H1679" s="96" t="s">
        <v>2051</v>
      </c>
      <c r="I1679" s="99">
        <v>571.21199999999999</v>
      </c>
      <c r="J1679" s="235" t="str">
        <f t="shared" si="26"/>
        <v>Medium Haul</v>
      </c>
    </row>
    <row r="1680" spans="1:10" ht="15" thickBot="1" x14ac:dyDescent="0.4">
      <c r="A1680" s="96" t="s">
        <v>2043</v>
      </c>
      <c r="B1680" s="96" t="s">
        <v>1104</v>
      </c>
      <c r="C1680" s="106">
        <v>43607</v>
      </c>
      <c r="D1680" s="96" t="s">
        <v>2050</v>
      </c>
      <c r="E1680" s="96" t="s">
        <v>2048</v>
      </c>
      <c r="F1680" s="97">
        <v>300</v>
      </c>
      <c r="G1680" s="98" t="s">
        <v>2046</v>
      </c>
      <c r="H1680" s="96" t="s">
        <v>2047</v>
      </c>
      <c r="I1680" s="99">
        <v>188.96799999999999</v>
      </c>
      <c r="J1680" s="235" t="str">
        <f t="shared" si="26"/>
        <v>Short Haul</v>
      </c>
    </row>
    <row r="1681" spans="1:10" ht="15" thickBot="1" x14ac:dyDescent="0.4">
      <c r="A1681" s="96" t="s">
        <v>2043</v>
      </c>
      <c r="B1681" s="96" t="s">
        <v>1104</v>
      </c>
      <c r="C1681" s="106">
        <v>43607</v>
      </c>
      <c r="D1681" s="96" t="s">
        <v>2068</v>
      </c>
      <c r="E1681" s="96" t="s">
        <v>2050</v>
      </c>
      <c r="F1681" s="97">
        <v>1479</v>
      </c>
      <c r="G1681" s="98" t="s">
        <v>2056</v>
      </c>
      <c r="H1681" s="96" t="s">
        <v>2047</v>
      </c>
      <c r="I1681" s="99">
        <v>571.21199999999999</v>
      </c>
      <c r="J1681" s="235" t="str">
        <f t="shared" si="26"/>
        <v>Medium Haul</v>
      </c>
    </row>
    <row r="1682" spans="1:10" ht="15" thickBot="1" x14ac:dyDescent="0.4">
      <c r="A1682" s="96" t="s">
        <v>2043</v>
      </c>
      <c r="B1682" s="96" t="s">
        <v>1104</v>
      </c>
      <c r="C1682" s="106">
        <v>43604</v>
      </c>
      <c r="D1682" s="96" t="s">
        <v>2048</v>
      </c>
      <c r="E1682" s="96" t="s">
        <v>2050</v>
      </c>
      <c r="F1682" s="97">
        <v>300</v>
      </c>
      <c r="G1682" s="98" t="s">
        <v>2046</v>
      </c>
      <c r="H1682" s="96" t="s">
        <v>2051</v>
      </c>
      <c r="I1682" s="99">
        <v>188.96799999999999</v>
      </c>
      <c r="J1682" s="235" t="str">
        <f t="shared" si="26"/>
        <v>Short Haul</v>
      </c>
    </row>
    <row r="1683" spans="1:10" ht="15" thickBot="1" x14ac:dyDescent="0.4">
      <c r="A1683" s="89"/>
      <c r="B1683" s="89"/>
      <c r="C1683" s="290"/>
      <c r="D1683" s="290"/>
      <c r="E1683" s="290"/>
      <c r="F1683" s="290"/>
      <c r="G1683" s="290"/>
      <c r="H1683" s="290"/>
      <c r="I1683" s="95">
        <v>1520.36</v>
      </c>
      <c r="J1683" s="235" t="str">
        <f t="shared" si="26"/>
        <v/>
      </c>
    </row>
    <row r="1684" spans="1:10" ht="15" thickBot="1" x14ac:dyDescent="0.4">
      <c r="A1684" s="96" t="s">
        <v>2043</v>
      </c>
      <c r="B1684" s="96" t="s">
        <v>1393</v>
      </c>
      <c r="C1684" s="106">
        <v>43759</v>
      </c>
      <c r="D1684" s="96" t="s">
        <v>2125</v>
      </c>
      <c r="E1684" s="96" t="s">
        <v>2053</v>
      </c>
      <c r="F1684" s="97">
        <v>1778</v>
      </c>
      <c r="G1684" s="98" t="s">
        <v>2056</v>
      </c>
      <c r="H1684" s="96" t="s">
        <v>2047</v>
      </c>
      <c r="I1684" s="99">
        <v>686.92499999999995</v>
      </c>
      <c r="J1684" s="235" t="str">
        <f t="shared" si="26"/>
        <v>Medium Haul</v>
      </c>
    </row>
    <row r="1685" spans="1:10" ht="15" thickBot="1" x14ac:dyDescent="0.4">
      <c r="A1685" s="96" t="s">
        <v>2043</v>
      </c>
      <c r="B1685" s="96" t="s">
        <v>1393</v>
      </c>
      <c r="C1685" s="106">
        <v>43764</v>
      </c>
      <c r="D1685" s="96" t="s">
        <v>2053</v>
      </c>
      <c r="E1685" s="96" t="s">
        <v>2125</v>
      </c>
      <c r="F1685" s="97">
        <v>1778</v>
      </c>
      <c r="G1685" s="98" t="s">
        <v>2046</v>
      </c>
      <c r="H1685" s="96" t="s">
        <v>2047</v>
      </c>
      <c r="I1685" s="99">
        <v>686.92499999999995</v>
      </c>
      <c r="J1685" s="235" t="str">
        <f t="shared" si="26"/>
        <v>Medium Haul</v>
      </c>
    </row>
    <row r="1686" spans="1:10" ht="15" thickBot="1" x14ac:dyDescent="0.4">
      <c r="A1686" s="96" t="s">
        <v>2043</v>
      </c>
      <c r="B1686" s="96" t="s">
        <v>1393</v>
      </c>
      <c r="C1686" s="106">
        <v>43759</v>
      </c>
      <c r="D1686" s="96" t="s">
        <v>2053</v>
      </c>
      <c r="E1686" s="96" t="s">
        <v>2048</v>
      </c>
      <c r="F1686" s="97">
        <v>527</v>
      </c>
      <c r="G1686" s="98" t="s">
        <v>2046</v>
      </c>
      <c r="H1686" s="96" t="s">
        <v>2047</v>
      </c>
      <c r="I1686" s="99">
        <v>332.43200000000002</v>
      </c>
      <c r="J1686" s="235" t="str">
        <f t="shared" si="26"/>
        <v>Medium Haul</v>
      </c>
    </row>
    <row r="1687" spans="1:10" ht="15" thickBot="1" x14ac:dyDescent="0.4">
      <c r="A1687" s="96" t="s">
        <v>2043</v>
      </c>
      <c r="B1687" s="96" t="s">
        <v>1393</v>
      </c>
      <c r="C1687" s="106">
        <v>43764</v>
      </c>
      <c r="D1687" s="96" t="s">
        <v>2048</v>
      </c>
      <c r="E1687" s="96" t="s">
        <v>2053</v>
      </c>
      <c r="F1687" s="97">
        <v>527</v>
      </c>
      <c r="G1687" s="98" t="s">
        <v>2046</v>
      </c>
      <c r="H1687" s="96" t="s">
        <v>2047</v>
      </c>
      <c r="I1687" s="99">
        <v>332.43200000000002</v>
      </c>
      <c r="J1687" s="235" t="str">
        <f t="shared" si="26"/>
        <v>Medium Haul</v>
      </c>
    </row>
    <row r="1688" spans="1:10" ht="15" thickBot="1" x14ac:dyDescent="0.4">
      <c r="A1688" s="89"/>
      <c r="B1688" s="89"/>
      <c r="C1688" s="290"/>
      <c r="D1688" s="290"/>
      <c r="E1688" s="290"/>
      <c r="F1688" s="290"/>
      <c r="G1688" s="290"/>
      <c r="H1688" s="290"/>
      <c r="I1688" s="95">
        <v>2038.7139999999999</v>
      </c>
      <c r="J1688" s="235" t="str">
        <f t="shared" si="26"/>
        <v/>
      </c>
    </row>
    <row r="1689" spans="1:10" ht="15" thickBot="1" x14ac:dyDescent="0.4">
      <c r="A1689" s="96" t="s">
        <v>2043</v>
      </c>
      <c r="B1689" s="96" t="s">
        <v>1227</v>
      </c>
      <c r="C1689" s="106">
        <v>43771</v>
      </c>
      <c r="D1689" s="96" t="s">
        <v>2163</v>
      </c>
      <c r="E1689" s="96" t="s">
        <v>2050</v>
      </c>
      <c r="F1689" s="97">
        <v>986</v>
      </c>
      <c r="G1689" s="98" t="s">
        <v>2056</v>
      </c>
      <c r="H1689" s="96" t="s">
        <v>2051</v>
      </c>
      <c r="I1689" s="99">
        <v>381.19499999999999</v>
      </c>
      <c r="J1689" s="235" t="str">
        <f t="shared" si="26"/>
        <v>Medium Haul</v>
      </c>
    </row>
    <row r="1690" spans="1:10" ht="15" thickBot="1" x14ac:dyDescent="0.4">
      <c r="A1690" s="96" t="s">
        <v>2043</v>
      </c>
      <c r="B1690" s="96" t="s">
        <v>1227</v>
      </c>
      <c r="C1690" s="106">
        <v>43765</v>
      </c>
      <c r="D1690" s="96" t="s">
        <v>2050</v>
      </c>
      <c r="E1690" s="96" t="s">
        <v>2163</v>
      </c>
      <c r="F1690" s="97">
        <v>986</v>
      </c>
      <c r="G1690" s="98" t="s">
        <v>2046</v>
      </c>
      <c r="H1690" s="96" t="s">
        <v>2051</v>
      </c>
      <c r="I1690" s="99">
        <v>381.19499999999999</v>
      </c>
      <c r="J1690" s="235" t="str">
        <f t="shared" si="26"/>
        <v>Medium Haul</v>
      </c>
    </row>
    <row r="1691" spans="1:10" ht="15" thickBot="1" x14ac:dyDescent="0.4">
      <c r="A1691" s="96" t="s">
        <v>2043</v>
      </c>
      <c r="B1691" s="96" t="s">
        <v>1227</v>
      </c>
      <c r="C1691" s="106">
        <v>43765</v>
      </c>
      <c r="D1691" s="96" t="s">
        <v>2048</v>
      </c>
      <c r="E1691" s="96" t="s">
        <v>2050</v>
      </c>
      <c r="F1691" s="97">
        <v>300</v>
      </c>
      <c r="G1691" s="98" t="s">
        <v>2046</v>
      </c>
      <c r="H1691" s="96" t="s">
        <v>2051</v>
      </c>
      <c r="I1691" s="99">
        <v>188.96799999999999</v>
      </c>
      <c r="J1691" s="235" t="str">
        <f t="shared" si="26"/>
        <v>Short Haul</v>
      </c>
    </row>
    <row r="1692" spans="1:10" ht="15" thickBot="1" x14ac:dyDescent="0.4">
      <c r="A1692" s="96" t="s">
        <v>2043</v>
      </c>
      <c r="B1692" s="96" t="s">
        <v>1227</v>
      </c>
      <c r="C1692" s="106">
        <v>43771</v>
      </c>
      <c r="D1692" s="96" t="s">
        <v>2050</v>
      </c>
      <c r="E1692" s="96" t="s">
        <v>2048</v>
      </c>
      <c r="F1692" s="97">
        <v>300</v>
      </c>
      <c r="G1692" s="98" t="s">
        <v>2046</v>
      </c>
      <c r="H1692" s="96" t="s">
        <v>2051</v>
      </c>
      <c r="I1692" s="99">
        <v>188.96799999999999</v>
      </c>
      <c r="J1692" s="235" t="str">
        <f t="shared" si="26"/>
        <v>Short Haul</v>
      </c>
    </row>
    <row r="1693" spans="1:10" ht="15" thickBot="1" x14ac:dyDescent="0.4">
      <c r="A1693" s="89"/>
      <c r="B1693" s="89"/>
      <c r="C1693" s="290"/>
      <c r="D1693" s="290"/>
      <c r="E1693" s="290"/>
      <c r="F1693" s="290"/>
      <c r="G1693" s="290"/>
      <c r="H1693" s="290"/>
      <c r="I1693" s="95">
        <v>1140.326</v>
      </c>
      <c r="J1693" s="235" t="str">
        <f t="shared" si="26"/>
        <v/>
      </c>
    </row>
    <row r="1694" spans="1:10" ht="15" thickBot="1" x14ac:dyDescent="0.4">
      <c r="A1694" s="96" t="s">
        <v>2043</v>
      </c>
      <c r="B1694" s="96" t="s">
        <v>1527</v>
      </c>
      <c r="C1694" s="106">
        <v>43547</v>
      </c>
      <c r="D1694" s="96" t="s">
        <v>2105</v>
      </c>
      <c r="E1694" s="96" t="s">
        <v>2057</v>
      </c>
      <c r="F1694" s="97">
        <v>4150</v>
      </c>
      <c r="G1694" s="98" t="s">
        <v>2056</v>
      </c>
      <c r="H1694" s="96" t="s">
        <v>2047</v>
      </c>
      <c r="I1694" s="99">
        <v>1408.62</v>
      </c>
      <c r="J1694" s="235" t="str">
        <f t="shared" si="26"/>
        <v>Long Haul</v>
      </c>
    </row>
    <row r="1695" spans="1:10" ht="15" thickBot="1" x14ac:dyDescent="0.4">
      <c r="A1695" s="96" t="s">
        <v>2043</v>
      </c>
      <c r="B1695" s="96" t="s">
        <v>1527</v>
      </c>
      <c r="C1695" s="106">
        <v>43540</v>
      </c>
      <c r="D1695" s="96" t="s">
        <v>2057</v>
      </c>
      <c r="E1695" s="96" t="s">
        <v>2105</v>
      </c>
      <c r="F1695" s="97">
        <v>4150</v>
      </c>
      <c r="G1695" s="98" t="s">
        <v>2056</v>
      </c>
      <c r="H1695" s="96" t="s">
        <v>2047</v>
      </c>
      <c r="I1695" s="99">
        <v>1408.62</v>
      </c>
      <c r="J1695" s="235" t="str">
        <f t="shared" si="26"/>
        <v>Long Haul</v>
      </c>
    </row>
    <row r="1696" spans="1:10" ht="15" thickBot="1" x14ac:dyDescent="0.4">
      <c r="A1696" s="89"/>
      <c r="B1696" s="89"/>
      <c r="C1696" s="290"/>
      <c r="D1696" s="290"/>
      <c r="E1696" s="290"/>
      <c r="F1696" s="290"/>
      <c r="G1696" s="290"/>
      <c r="H1696" s="290"/>
      <c r="I1696" s="95">
        <v>2817.24</v>
      </c>
      <c r="J1696" s="235" t="str">
        <f t="shared" si="26"/>
        <v/>
      </c>
    </row>
    <row r="1697" spans="1:10" ht="15" thickBot="1" x14ac:dyDescent="0.4">
      <c r="A1697" s="96" t="s">
        <v>2043</v>
      </c>
      <c r="B1697" s="96" t="s">
        <v>1325</v>
      </c>
      <c r="C1697" s="106">
        <v>43506</v>
      </c>
      <c r="D1697" s="96" t="s">
        <v>2044</v>
      </c>
      <c r="E1697" s="96" t="s">
        <v>2067</v>
      </c>
      <c r="F1697" s="97">
        <v>2398</v>
      </c>
      <c r="G1697" s="98" t="s">
        <v>2046</v>
      </c>
      <c r="H1697" s="96" t="s">
        <v>2047</v>
      </c>
      <c r="I1697" s="99">
        <v>813.96</v>
      </c>
      <c r="J1697" s="235" t="str">
        <f t="shared" si="26"/>
        <v>Long Haul</v>
      </c>
    </row>
    <row r="1698" spans="1:10" ht="15" thickBot="1" x14ac:dyDescent="0.4">
      <c r="A1698" s="96" t="s">
        <v>2043</v>
      </c>
      <c r="B1698" s="96" t="s">
        <v>1325</v>
      </c>
      <c r="C1698" s="106">
        <v>43506</v>
      </c>
      <c r="D1698" s="96" t="s">
        <v>2048</v>
      </c>
      <c r="E1698" s="96" t="s">
        <v>2044</v>
      </c>
      <c r="F1698" s="97">
        <v>153</v>
      </c>
      <c r="G1698" s="98" t="s">
        <v>2046</v>
      </c>
      <c r="H1698" s="96" t="s">
        <v>2047</v>
      </c>
      <c r="I1698" s="99">
        <v>96.063999999999993</v>
      </c>
      <c r="J1698" s="235" t="str">
        <f t="shared" si="26"/>
        <v>Short Haul</v>
      </c>
    </row>
    <row r="1699" spans="1:10" ht="15" thickBot="1" x14ac:dyDescent="0.4">
      <c r="A1699" s="96" t="s">
        <v>2043</v>
      </c>
      <c r="B1699" s="96" t="s">
        <v>1325</v>
      </c>
      <c r="C1699" s="106">
        <v>43511</v>
      </c>
      <c r="D1699" s="96" t="s">
        <v>2067</v>
      </c>
      <c r="E1699" s="96" t="s">
        <v>2044</v>
      </c>
      <c r="F1699" s="97">
        <v>2398</v>
      </c>
      <c r="G1699" s="98" t="s">
        <v>2056</v>
      </c>
      <c r="H1699" s="96" t="s">
        <v>2047</v>
      </c>
      <c r="I1699" s="99">
        <v>813.96</v>
      </c>
      <c r="J1699" s="235" t="str">
        <f t="shared" si="26"/>
        <v>Long Haul</v>
      </c>
    </row>
    <row r="1700" spans="1:10" ht="15" thickBot="1" x14ac:dyDescent="0.4">
      <c r="A1700" s="96" t="s">
        <v>2043</v>
      </c>
      <c r="B1700" s="96" t="s">
        <v>1325</v>
      </c>
      <c r="C1700" s="106">
        <v>43511</v>
      </c>
      <c r="D1700" s="96" t="s">
        <v>2044</v>
      </c>
      <c r="E1700" s="96" t="s">
        <v>2048</v>
      </c>
      <c r="F1700" s="97">
        <v>153</v>
      </c>
      <c r="G1700" s="98" t="s">
        <v>2046</v>
      </c>
      <c r="H1700" s="96" t="s">
        <v>2047</v>
      </c>
      <c r="I1700" s="99">
        <v>96.063999999999993</v>
      </c>
      <c r="J1700" s="235" t="str">
        <f t="shared" si="26"/>
        <v>Short Haul</v>
      </c>
    </row>
    <row r="1701" spans="1:10" ht="15" thickBot="1" x14ac:dyDescent="0.4">
      <c r="A1701" s="89"/>
      <c r="B1701" s="89"/>
      <c r="C1701" s="290"/>
      <c r="D1701" s="290"/>
      <c r="E1701" s="290"/>
      <c r="F1701" s="290"/>
      <c r="G1701" s="290"/>
      <c r="H1701" s="290"/>
      <c r="I1701" s="95">
        <v>1820.048</v>
      </c>
      <c r="J1701" s="235" t="str">
        <f t="shared" si="26"/>
        <v/>
      </c>
    </row>
    <row r="1702" spans="1:10" ht="15" thickBot="1" x14ac:dyDescent="0.4">
      <c r="A1702" s="96" t="s">
        <v>2043</v>
      </c>
      <c r="B1702" s="96" t="s">
        <v>1104</v>
      </c>
      <c r="C1702" s="106">
        <v>43571</v>
      </c>
      <c r="D1702" s="96" t="s">
        <v>2048</v>
      </c>
      <c r="E1702" s="96" t="s">
        <v>2057</v>
      </c>
      <c r="F1702" s="97">
        <v>133</v>
      </c>
      <c r="G1702" s="98" t="s">
        <v>2046</v>
      </c>
      <c r="H1702" s="96" t="s">
        <v>2047</v>
      </c>
      <c r="I1702" s="99">
        <v>84.055999999999997</v>
      </c>
      <c r="J1702" s="235" t="str">
        <f t="shared" si="26"/>
        <v>Short Haul</v>
      </c>
    </row>
    <row r="1703" spans="1:10" ht="15" thickBot="1" x14ac:dyDescent="0.4">
      <c r="A1703" s="96" t="s">
        <v>2043</v>
      </c>
      <c r="B1703" s="96" t="s">
        <v>1104</v>
      </c>
      <c r="C1703" s="106">
        <v>43574</v>
      </c>
      <c r="D1703" s="96" t="s">
        <v>2052</v>
      </c>
      <c r="E1703" s="96" t="s">
        <v>2057</v>
      </c>
      <c r="F1703" s="97">
        <v>534</v>
      </c>
      <c r="G1703" s="98" t="s">
        <v>2046</v>
      </c>
      <c r="H1703" s="96" t="s">
        <v>2047</v>
      </c>
      <c r="I1703" s="99">
        <v>336.85599999999999</v>
      </c>
      <c r="J1703" s="235" t="str">
        <f t="shared" si="26"/>
        <v>Medium Haul</v>
      </c>
    </row>
    <row r="1704" spans="1:10" ht="15" thickBot="1" x14ac:dyDescent="0.4">
      <c r="A1704" s="96" t="s">
        <v>2043</v>
      </c>
      <c r="B1704" s="96" t="s">
        <v>1104</v>
      </c>
      <c r="C1704" s="106">
        <v>43669</v>
      </c>
      <c r="D1704" s="96" t="s">
        <v>2048</v>
      </c>
      <c r="E1704" s="96" t="s">
        <v>2057</v>
      </c>
      <c r="F1704" s="97">
        <v>133</v>
      </c>
      <c r="G1704" s="98" t="s">
        <v>2046</v>
      </c>
      <c r="H1704" s="96" t="s">
        <v>2047</v>
      </c>
      <c r="I1704" s="99">
        <v>84.055999999999997</v>
      </c>
      <c r="J1704" s="235" t="str">
        <f t="shared" si="26"/>
        <v>Short Haul</v>
      </c>
    </row>
    <row r="1705" spans="1:10" ht="15" thickBot="1" x14ac:dyDescent="0.4">
      <c r="A1705" s="96" t="s">
        <v>2043</v>
      </c>
      <c r="B1705" s="96" t="s">
        <v>1104</v>
      </c>
      <c r="C1705" s="106">
        <v>43673</v>
      </c>
      <c r="D1705" s="96" t="s">
        <v>2079</v>
      </c>
      <c r="E1705" s="96" t="s">
        <v>2057</v>
      </c>
      <c r="F1705" s="97">
        <v>1450</v>
      </c>
      <c r="G1705" s="98" t="s">
        <v>2056</v>
      </c>
      <c r="H1705" s="96" t="s">
        <v>2047</v>
      </c>
      <c r="I1705" s="99">
        <v>559.98900000000003</v>
      </c>
      <c r="J1705" s="235" t="str">
        <f t="shared" si="26"/>
        <v>Medium Haul</v>
      </c>
    </row>
    <row r="1706" spans="1:10" ht="15" thickBot="1" x14ac:dyDescent="0.4">
      <c r="A1706" s="96" t="s">
        <v>2043</v>
      </c>
      <c r="B1706" s="96" t="s">
        <v>1104</v>
      </c>
      <c r="C1706" s="106">
        <v>43571</v>
      </c>
      <c r="D1706" s="96" t="s">
        <v>2057</v>
      </c>
      <c r="E1706" s="96" t="s">
        <v>2052</v>
      </c>
      <c r="F1706" s="97">
        <v>534</v>
      </c>
      <c r="G1706" s="98" t="s">
        <v>2046</v>
      </c>
      <c r="H1706" s="96" t="s">
        <v>2047</v>
      </c>
      <c r="I1706" s="99">
        <v>336.85599999999999</v>
      </c>
      <c r="J1706" s="235" t="str">
        <f t="shared" si="26"/>
        <v>Medium Haul</v>
      </c>
    </row>
    <row r="1707" spans="1:10" ht="15" thickBot="1" x14ac:dyDescent="0.4">
      <c r="A1707" s="96" t="s">
        <v>2043</v>
      </c>
      <c r="B1707" s="96" t="s">
        <v>1104</v>
      </c>
      <c r="C1707" s="106">
        <v>43575</v>
      </c>
      <c r="D1707" s="96" t="s">
        <v>2057</v>
      </c>
      <c r="E1707" s="96" t="s">
        <v>2048</v>
      </c>
      <c r="F1707" s="97">
        <v>133</v>
      </c>
      <c r="G1707" s="98" t="s">
        <v>2046</v>
      </c>
      <c r="H1707" s="96" t="s">
        <v>2047</v>
      </c>
      <c r="I1707" s="99">
        <v>84.055999999999997</v>
      </c>
      <c r="J1707" s="235" t="str">
        <f t="shared" si="26"/>
        <v>Short Haul</v>
      </c>
    </row>
    <row r="1708" spans="1:10" ht="15" thickBot="1" x14ac:dyDescent="0.4">
      <c r="A1708" s="96" t="s">
        <v>2043</v>
      </c>
      <c r="B1708" s="96" t="s">
        <v>1104</v>
      </c>
      <c r="C1708" s="106">
        <v>43669</v>
      </c>
      <c r="D1708" s="96" t="s">
        <v>2057</v>
      </c>
      <c r="E1708" s="96" t="s">
        <v>2079</v>
      </c>
      <c r="F1708" s="97">
        <v>1450</v>
      </c>
      <c r="G1708" s="98" t="s">
        <v>2046</v>
      </c>
      <c r="H1708" s="96" t="s">
        <v>2047</v>
      </c>
      <c r="I1708" s="99">
        <v>559.98900000000003</v>
      </c>
      <c r="J1708" s="235" t="str">
        <f t="shared" si="26"/>
        <v>Medium Haul</v>
      </c>
    </row>
    <row r="1709" spans="1:10" ht="15" thickBot="1" x14ac:dyDescent="0.4">
      <c r="A1709" s="96" t="s">
        <v>2043</v>
      </c>
      <c r="B1709" s="96" t="s">
        <v>1104</v>
      </c>
      <c r="C1709" s="106">
        <v>43673</v>
      </c>
      <c r="D1709" s="96" t="s">
        <v>2057</v>
      </c>
      <c r="E1709" s="96" t="s">
        <v>2048</v>
      </c>
      <c r="F1709" s="97">
        <v>133</v>
      </c>
      <c r="G1709" s="98" t="s">
        <v>2046</v>
      </c>
      <c r="H1709" s="96" t="s">
        <v>2047</v>
      </c>
      <c r="I1709" s="99">
        <v>84.055999999999997</v>
      </c>
      <c r="J1709" s="235" t="str">
        <f t="shared" si="26"/>
        <v>Short Haul</v>
      </c>
    </row>
    <row r="1710" spans="1:10" ht="15" thickBot="1" x14ac:dyDescent="0.4">
      <c r="A1710" s="89"/>
      <c r="B1710" s="89"/>
      <c r="C1710" s="290"/>
      <c r="D1710" s="290"/>
      <c r="E1710" s="290"/>
      <c r="F1710" s="290"/>
      <c r="G1710" s="290"/>
      <c r="H1710" s="290"/>
      <c r="I1710" s="95">
        <v>2129.9140000000002</v>
      </c>
      <c r="J1710" s="235" t="str">
        <f t="shared" si="26"/>
        <v/>
      </c>
    </row>
    <row r="1711" spans="1:10" ht="15" thickBot="1" x14ac:dyDescent="0.4">
      <c r="A1711" s="96" t="s">
        <v>2043</v>
      </c>
      <c r="B1711" s="96" t="s">
        <v>1325</v>
      </c>
      <c r="C1711" s="106">
        <v>43701</v>
      </c>
      <c r="D1711" s="96" t="s">
        <v>2091</v>
      </c>
      <c r="E1711" s="96" t="s">
        <v>2058</v>
      </c>
      <c r="F1711" s="97">
        <v>303</v>
      </c>
      <c r="G1711" s="98" t="s">
        <v>2046</v>
      </c>
      <c r="H1711" s="96" t="s">
        <v>2047</v>
      </c>
      <c r="I1711" s="99">
        <v>191.49600000000001</v>
      </c>
      <c r="J1711" s="235" t="str">
        <f t="shared" si="26"/>
        <v>Medium Haul</v>
      </c>
    </row>
    <row r="1712" spans="1:10" ht="15" thickBot="1" x14ac:dyDescent="0.4">
      <c r="A1712" s="96" t="s">
        <v>2043</v>
      </c>
      <c r="B1712" s="96" t="s">
        <v>1325</v>
      </c>
      <c r="C1712" s="106">
        <v>43701</v>
      </c>
      <c r="D1712" s="96" t="s">
        <v>2048</v>
      </c>
      <c r="E1712" s="96" t="s">
        <v>2044</v>
      </c>
      <c r="F1712" s="97">
        <v>153</v>
      </c>
      <c r="G1712" s="98" t="s">
        <v>2046</v>
      </c>
      <c r="H1712" s="96" t="s">
        <v>2047</v>
      </c>
      <c r="I1712" s="99">
        <v>96.063999999999993</v>
      </c>
      <c r="J1712" s="235" t="str">
        <f t="shared" si="26"/>
        <v>Short Haul</v>
      </c>
    </row>
    <row r="1713" spans="1:10" ht="15" thickBot="1" x14ac:dyDescent="0.4">
      <c r="A1713" s="96" t="s">
        <v>2043</v>
      </c>
      <c r="B1713" s="96" t="s">
        <v>1325</v>
      </c>
      <c r="C1713" s="106">
        <v>43711</v>
      </c>
      <c r="D1713" s="96" t="s">
        <v>2044</v>
      </c>
      <c r="E1713" s="96" t="s">
        <v>2048</v>
      </c>
      <c r="F1713" s="97">
        <v>153</v>
      </c>
      <c r="G1713" s="98" t="s">
        <v>2046</v>
      </c>
      <c r="H1713" s="96" t="s">
        <v>2047</v>
      </c>
      <c r="I1713" s="99">
        <v>96.063999999999993</v>
      </c>
      <c r="J1713" s="235" t="str">
        <f t="shared" si="26"/>
        <v>Short Haul</v>
      </c>
    </row>
    <row r="1714" spans="1:10" ht="15" thickBot="1" x14ac:dyDescent="0.4">
      <c r="A1714" s="96" t="s">
        <v>2043</v>
      </c>
      <c r="B1714" s="96" t="s">
        <v>1325</v>
      </c>
      <c r="C1714" s="106">
        <v>43701</v>
      </c>
      <c r="D1714" s="96" t="s">
        <v>2044</v>
      </c>
      <c r="E1714" s="96" t="s">
        <v>2091</v>
      </c>
      <c r="F1714" s="97">
        <v>2073</v>
      </c>
      <c r="G1714" s="98" t="s">
        <v>2046</v>
      </c>
      <c r="H1714" s="96" t="s">
        <v>2047</v>
      </c>
      <c r="I1714" s="99">
        <v>800.70299999999997</v>
      </c>
      <c r="J1714" s="235" t="str">
        <f t="shared" si="26"/>
        <v>Medium Haul</v>
      </c>
    </row>
    <row r="1715" spans="1:10" ht="15" thickBot="1" x14ac:dyDescent="0.4">
      <c r="A1715" s="96" t="s">
        <v>2043</v>
      </c>
      <c r="B1715" s="96" t="s">
        <v>1325</v>
      </c>
      <c r="C1715" s="106">
        <v>43710</v>
      </c>
      <c r="D1715" s="96" t="s">
        <v>2058</v>
      </c>
      <c r="E1715" s="96" t="s">
        <v>2044</v>
      </c>
      <c r="F1715" s="97">
        <v>2367</v>
      </c>
      <c r="G1715" s="98" t="s">
        <v>2056</v>
      </c>
      <c r="H1715" s="96" t="s">
        <v>2047</v>
      </c>
      <c r="I1715" s="99">
        <v>803.42</v>
      </c>
      <c r="J1715" s="235" t="str">
        <f t="shared" si="26"/>
        <v>Long Haul</v>
      </c>
    </row>
    <row r="1716" spans="1:10" ht="15" thickBot="1" x14ac:dyDescent="0.4">
      <c r="A1716" s="89"/>
      <c r="B1716" s="89"/>
      <c r="C1716" s="290"/>
      <c r="D1716" s="290"/>
      <c r="E1716" s="290"/>
      <c r="F1716" s="290"/>
      <c r="G1716" s="290"/>
      <c r="H1716" s="290"/>
      <c r="I1716" s="95">
        <v>1987.7470000000001</v>
      </c>
      <c r="J1716" s="235" t="str">
        <f t="shared" si="26"/>
        <v/>
      </c>
    </row>
    <row r="1717" spans="1:10" ht="15" thickBot="1" x14ac:dyDescent="0.4">
      <c r="A1717" s="96" t="s">
        <v>2043</v>
      </c>
      <c r="B1717" s="96" t="s">
        <v>1325</v>
      </c>
      <c r="C1717" s="106">
        <v>43707</v>
      </c>
      <c r="D1717" s="96" t="s">
        <v>2058</v>
      </c>
      <c r="E1717" s="96" t="s">
        <v>2053</v>
      </c>
      <c r="F1717" s="97">
        <v>1721</v>
      </c>
      <c r="G1717" s="98" t="s">
        <v>2056</v>
      </c>
      <c r="H1717" s="96" t="s">
        <v>2047</v>
      </c>
      <c r="I1717" s="99">
        <v>664.86599999999999</v>
      </c>
      <c r="J1717" s="235" t="str">
        <f t="shared" si="26"/>
        <v>Medium Haul</v>
      </c>
    </row>
    <row r="1718" spans="1:10" ht="15" thickBot="1" x14ac:dyDescent="0.4">
      <c r="A1718" s="96" t="s">
        <v>2043</v>
      </c>
      <c r="B1718" s="96" t="s">
        <v>1325</v>
      </c>
      <c r="C1718" s="106">
        <v>43638</v>
      </c>
      <c r="D1718" s="96" t="s">
        <v>2044</v>
      </c>
      <c r="E1718" s="96" t="s">
        <v>2045</v>
      </c>
      <c r="F1718" s="97">
        <v>280</v>
      </c>
      <c r="G1718" s="98" t="s">
        <v>2046</v>
      </c>
      <c r="H1718" s="96" t="s">
        <v>2047</v>
      </c>
      <c r="I1718" s="99">
        <v>176.328</v>
      </c>
      <c r="J1718" s="235" t="str">
        <f t="shared" si="26"/>
        <v>Short Haul</v>
      </c>
    </row>
    <row r="1719" spans="1:10" ht="15" thickBot="1" x14ac:dyDescent="0.4">
      <c r="A1719" s="96" t="s">
        <v>2043</v>
      </c>
      <c r="B1719" s="96" t="s">
        <v>1325</v>
      </c>
      <c r="C1719" s="106">
        <v>43644</v>
      </c>
      <c r="D1719" s="96" t="s">
        <v>2045</v>
      </c>
      <c r="E1719" s="96" t="s">
        <v>2044</v>
      </c>
      <c r="F1719" s="97">
        <v>280</v>
      </c>
      <c r="G1719" s="98" t="s">
        <v>2046</v>
      </c>
      <c r="H1719" s="96" t="s">
        <v>2047</v>
      </c>
      <c r="I1719" s="99">
        <v>176.328</v>
      </c>
      <c r="J1719" s="235" t="str">
        <f t="shared" si="26"/>
        <v>Short Haul</v>
      </c>
    </row>
    <row r="1720" spans="1:10" ht="15" thickBot="1" x14ac:dyDescent="0.4">
      <c r="A1720" s="96" t="s">
        <v>2043</v>
      </c>
      <c r="B1720" s="96" t="s">
        <v>1325</v>
      </c>
      <c r="C1720" s="106">
        <v>43701</v>
      </c>
      <c r="D1720" s="96" t="s">
        <v>2053</v>
      </c>
      <c r="E1720" s="96" t="s">
        <v>2058</v>
      </c>
      <c r="F1720" s="97">
        <v>1721</v>
      </c>
      <c r="G1720" s="98" t="s">
        <v>2046</v>
      </c>
      <c r="H1720" s="96" t="s">
        <v>2047</v>
      </c>
      <c r="I1720" s="99">
        <v>664.86599999999999</v>
      </c>
      <c r="J1720" s="235" t="str">
        <f t="shared" si="26"/>
        <v>Medium Haul</v>
      </c>
    </row>
    <row r="1721" spans="1:10" ht="15" thickBot="1" x14ac:dyDescent="0.4">
      <c r="A1721" s="96" t="s">
        <v>2043</v>
      </c>
      <c r="B1721" s="96" t="s">
        <v>1325</v>
      </c>
      <c r="C1721" s="106">
        <v>43701</v>
      </c>
      <c r="D1721" s="96" t="s">
        <v>2048</v>
      </c>
      <c r="E1721" s="96" t="s">
        <v>2053</v>
      </c>
      <c r="F1721" s="97">
        <v>527</v>
      </c>
      <c r="G1721" s="98" t="s">
        <v>2046</v>
      </c>
      <c r="H1721" s="96" t="s">
        <v>2047</v>
      </c>
      <c r="I1721" s="99">
        <v>332.43200000000002</v>
      </c>
      <c r="J1721" s="235" t="str">
        <f t="shared" si="26"/>
        <v>Medium Haul</v>
      </c>
    </row>
    <row r="1722" spans="1:10" ht="15" thickBot="1" x14ac:dyDescent="0.4">
      <c r="A1722" s="96" t="s">
        <v>2043</v>
      </c>
      <c r="B1722" s="96" t="s">
        <v>1325</v>
      </c>
      <c r="C1722" s="106">
        <v>43707</v>
      </c>
      <c r="D1722" s="96" t="s">
        <v>2053</v>
      </c>
      <c r="E1722" s="96" t="s">
        <v>2048</v>
      </c>
      <c r="F1722" s="97">
        <v>527</v>
      </c>
      <c r="G1722" s="98" t="s">
        <v>2046</v>
      </c>
      <c r="H1722" s="96" t="s">
        <v>2047</v>
      </c>
      <c r="I1722" s="99">
        <v>332.43200000000002</v>
      </c>
      <c r="J1722" s="235" t="str">
        <f t="shared" si="26"/>
        <v>Medium Haul</v>
      </c>
    </row>
    <row r="1723" spans="1:10" ht="15" thickBot="1" x14ac:dyDescent="0.4">
      <c r="A1723" s="89"/>
      <c r="B1723" s="89"/>
      <c r="C1723" s="290"/>
      <c r="D1723" s="290"/>
      <c r="E1723" s="290"/>
      <c r="F1723" s="290"/>
      <c r="G1723" s="290"/>
      <c r="H1723" s="290"/>
      <c r="I1723" s="95">
        <v>2347.252</v>
      </c>
      <c r="J1723" s="235" t="str">
        <f t="shared" si="26"/>
        <v/>
      </c>
    </row>
    <row r="1724" spans="1:10" ht="15" thickBot="1" x14ac:dyDescent="0.4">
      <c r="A1724" s="96" t="s">
        <v>2043</v>
      </c>
      <c r="B1724" s="96" t="s">
        <v>1185</v>
      </c>
      <c r="C1724" s="106">
        <v>43682</v>
      </c>
      <c r="D1724" s="96" t="s">
        <v>2048</v>
      </c>
      <c r="E1724" s="96" t="s">
        <v>2050</v>
      </c>
      <c r="F1724" s="97">
        <v>300</v>
      </c>
      <c r="G1724" s="98" t="s">
        <v>2046</v>
      </c>
      <c r="H1724" s="96" t="s">
        <v>2051</v>
      </c>
      <c r="I1724" s="99">
        <v>188.96799999999999</v>
      </c>
      <c r="J1724" s="235" t="str">
        <f t="shared" si="26"/>
        <v>Short Haul</v>
      </c>
    </row>
    <row r="1725" spans="1:10" ht="15" thickBot="1" x14ac:dyDescent="0.4">
      <c r="A1725" s="96" t="s">
        <v>2043</v>
      </c>
      <c r="B1725" s="96" t="s">
        <v>1185</v>
      </c>
      <c r="C1725" s="106">
        <v>43686</v>
      </c>
      <c r="D1725" s="96" t="s">
        <v>2217</v>
      </c>
      <c r="E1725" s="96" t="s">
        <v>2050</v>
      </c>
      <c r="F1725" s="97">
        <v>460</v>
      </c>
      <c r="G1725" s="98" t="s">
        <v>2046</v>
      </c>
      <c r="H1725" s="96" t="s">
        <v>2051</v>
      </c>
      <c r="I1725" s="99">
        <v>290.08800000000002</v>
      </c>
      <c r="J1725" s="235" t="str">
        <f t="shared" ref="J1725:J1788" si="27">IF(ISBLANK(F1725),"",IF(F1725&gt;$O$9,$N$9,IF(F1725&gt;$O$8, $N$8,$N$7)))</f>
        <v>Medium Haul</v>
      </c>
    </row>
    <row r="1726" spans="1:10" ht="15" thickBot="1" x14ac:dyDescent="0.4">
      <c r="A1726" s="96" t="s">
        <v>2043</v>
      </c>
      <c r="B1726" s="96" t="s">
        <v>1185</v>
      </c>
      <c r="C1726" s="106">
        <v>43787</v>
      </c>
      <c r="D1726" s="96" t="s">
        <v>2044</v>
      </c>
      <c r="E1726" s="96" t="s">
        <v>2115</v>
      </c>
      <c r="F1726" s="97">
        <v>863</v>
      </c>
      <c r="G1726" s="98" t="s">
        <v>2046</v>
      </c>
      <c r="H1726" s="96" t="s">
        <v>2047</v>
      </c>
      <c r="I1726" s="99">
        <v>333.59399999999999</v>
      </c>
      <c r="J1726" s="235" t="str">
        <f t="shared" si="27"/>
        <v>Medium Haul</v>
      </c>
    </row>
    <row r="1727" spans="1:10" ht="15" thickBot="1" x14ac:dyDescent="0.4">
      <c r="A1727" s="96" t="s">
        <v>2043</v>
      </c>
      <c r="B1727" s="96" t="s">
        <v>1185</v>
      </c>
      <c r="C1727" s="106">
        <v>43791</v>
      </c>
      <c r="D1727" s="96" t="s">
        <v>2044</v>
      </c>
      <c r="E1727" s="96" t="s">
        <v>2048</v>
      </c>
      <c r="F1727" s="97">
        <v>153</v>
      </c>
      <c r="G1727" s="98" t="s">
        <v>2046</v>
      </c>
      <c r="H1727" s="96" t="s">
        <v>2047</v>
      </c>
      <c r="I1727" s="99">
        <v>96.063999999999993</v>
      </c>
      <c r="J1727" s="235" t="str">
        <f t="shared" si="27"/>
        <v>Short Haul</v>
      </c>
    </row>
    <row r="1728" spans="1:10" ht="15" thickBot="1" x14ac:dyDescent="0.4">
      <c r="A1728" s="96" t="s">
        <v>2043</v>
      </c>
      <c r="B1728" s="96" t="s">
        <v>1185</v>
      </c>
      <c r="C1728" s="106">
        <v>43682</v>
      </c>
      <c r="D1728" s="96" t="s">
        <v>2050</v>
      </c>
      <c r="E1728" s="96" t="s">
        <v>2072</v>
      </c>
      <c r="F1728" s="97">
        <v>310</v>
      </c>
      <c r="G1728" s="98" t="s">
        <v>2046</v>
      </c>
      <c r="H1728" s="96" t="s">
        <v>2051</v>
      </c>
      <c r="I1728" s="99">
        <v>195.92</v>
      </c>
      <c r="J1728" s="235" t="str">
        <f t="shared" si="27"/>
        <v>Medium Haul</v>
      </c>
    </row>
    <row r="1729" spans="1:10" ht="15" thickBot="1" x14ac:dyDescent="0.4">
      <c r="A1729" s="96" t="s">
        <v>2043</v>
      </c>
      <c r="B1729" s="96" t="s">
        <v>1185</v>
      </c>
      <c r="C1729" s="106">
        <v>43685</v>
      </c>
      <c r="D1729" s="96" t="s">
        <v>2050</v>
      </c>
      <c r="E1729" s="96" t="s">
        <v>2217</v>
      </c>
      <c r="F1729" s="97">
        <v>460</v>
      </c>
      <c r="G1729" s="98" t="s">
        <v>2046</v>
      </c>
      <c r="H1729" s="96" t="s">
        <v>2051</v>
      </c>
      <c r="I1729" s="99">
        <v>290.08800000000002</v>
      </c>
      <c r="J1729" s="235" t="str">
        <f t="shared" si="27"/>
        <v>Medium Haul</v>
      </c>
    </row>
    <row r="1730" spans="1:10" ht="15" thickBot="1" x14ac:dyDescent="0.4">
      <c r="A1730" s="96" t="s">
        <v>2043</v>
      </c>
      <c r="B1730" s="96" t="s">
        <v>1185</v>
      </c>
      <c r="C1730" s="106">
        <v>43685</v>
      </c>
      <c r="D1730" s="96" t="s">
        <v>2072</v>
      </c>
      <c r="E1730" s="96" t="s">
        <v>2050</v>
      </c>
      <c r="F1730" s="97">
        <v>310</v>
      </c>
      <c r="G1730" s="98" t="s">
        <v>2046</v>
      </c>
      <c r="H1730" s="96" t="s">
        <v>2051</v>
      </c>
      <c r="I1730" s="99">
        <v>195.92</v>
      </c>
      <c r="J1730" s="235" t="str">
        <f t="shared" si="27"/>
        <v>Medium Haul</v>
      </c>
    </row>
    <row r="1731" spans="1:10" ht="15" thickBot="1" x14ac:dyDescent="0.4">
      <c r="A1731" s="96" t="s">
        <v>2043</v>
      </c>
      <c r="B1731" s="96" t="s">
        <v>1185</v>
      </c>
      <c r="C1731" s="106">
        <v>43686</v>
      </c>
      <c r="D1731" s="96" t="s">
        <v>2050</v>
      </c>
      <c r="E1731" s="96" t="s">
        <v>2048</v>
      </c>
      <c r="F1731" s="97">
        <v>300</v>
      </c>
      <c r="G1731" s="98" t="s">
        <v>2046</v>
      </c>
      <c r="H1731" s="96" t="s">
        <v>2051</v>
      </c>
      <c r="I1731" s="99">
        <v>188.96799999999999</v>
      </c>
      <c r="J1731" s="235" t="str">
        <f t="shared" si="27"/>
        <v>Short Haul</v>
      </c>
    </row>
    <row r="1732" spans="1:10" ht="15" thickBot="1" x14ac:dyDescent="0.4">
      <c r="A1732" s="96" t="s">
        <v>2043</v>
      </c>
      <c r="B1732" s="96" t="s">
        <v>1185</v>
      </c>
      <c r="C1732" s="106">
        <v>43787</v>
      </c>
      <c r="D1732" s="96" t="s">
        <v>2048</v>
      </c>
      <c r="E1732" s="96" t="s">
        <v>2044</v>
      </c>
      <c r="F1732" s="97">
        <v>153</v>
      </c>
      <c r="G1732" s="98" t="s">
        <v>2046</v>
      </c>
      <c r="H1732" s="96" t="s">
        <v>2047</v>
      </c>
      <c r="I1732" s="99">
        <v>96.063999999999993</v>
      </c>
      <c r="J1732" s="235" t="str">
        <f t="shared" si="27"/>
        <v>Short Haul</v>
      </c>
    </row>
    <row r="1733" spans="1:10" ht="15" thickBot="1" x14ac:dyDescent="0.4">
      <c r="A1733" s="96" t="s">
        <v>2043</v>
      </c>
      <c r="B1733" s="96" t="s">
        <v>1185</v>
      </c>
      <c r="C1733" s="106">
        <v>43791</v>
      </c>
      <c r="D1733" s="96" t="s">
        <v>2115</v>
      </c>
      <c r="E1733" s="96" t="s">
        <v>2044</v>
      </c>
      <c r="F1733" s="97">
        <v>863</v>
      </c>
      <c r="G1733" s="98" t="s">
        <v>2046</v>
      </c>
      <c r="H1733" s="96" t="s">
        <v>2047</v>
      </c>
      <c r="I1733" s="99">
        <v>333.59399999999999</v>
      </c>
      <c r="J1733" s="235" t="str">
        <f t="shared" si="27"/>
        <v>Medium Haul</v>
      </c>
    </row>
    <row r="1734" spans="1:10" ht="15" thickBot="1" x14ac:dyDescent="0.4">
      <c r="A1734" s="89"/>
      <c r="B1734" s="89"/>
      <c r="C1734" s="290"/>
      <c r="D1734" s="290"/>
      <c r="E1734" s="290"/>
      <c r="F1734" s="290"/>
      <c r="G1734" s="290"/>
      <c r="H1734" s="290"/>
      <c r="I1734" s="95">
        <v>2209.268</v>
      </c>
      <c r="J1734" s="235" t="str">
        <f t="shared" si="27"/>
        <v/>
      </c>
    </row>
    <row r="1735" spans="1:10" ht="15" thickBot="1" x14ac:dyDescent="0.4">
      <c r="A1735" s="96" t="s">
        <v>2043</v>
      </c>
      <c r="B1735" s="96" t="s">
        <v>1185</v>
      </c>
      <c r="C1735" s="106">
        <v>43562</v>
      </c>
      <c r="D1735" s="96" t="s">
        <v>2079</v>
      </c>
      <c r="E1735" s="96" t="s">
        <v>2050</v>
      </c>
      <c r="F1735" s="97">
        <v>1121</v>
      </c>
      <c r="G1735" s="98" t="s">
        <v>2056</v>
      </c>
      <c r="H1735" s="96" t="s">
        <v>2051</v>
      </c>
      <c r="I1735" s="99">
        <v>433.053</v>
      </c>
      <c r="J1735" s="235" t="str">
        <f t="shared" si="27"/>
        <v>Medium Haul</v>
      </c>
    </row>
    <row r="1736" spans="1:10" ht="15" thickBot="1" x14ac:dyDescent="0.4">
      <c r="A1736" s="96" t="s">
        <v>2043</v>
      </c>
      <c r="B1736" s="96" t="s">
        <v>1185</v>
      </c>
      <c r="C1736" s="106">
        <v>43557</v>
      </c>
      <c r="D1736" s="96" t="s">
        <v>2050</v>
      </c>
      <c r="E1736" s="96" t="s">
        <v>2079</v>
      </c>
      <c r="F1736" s="97">
        <v>1121</v>
      </c>
      <c r="G1736" s="98" t="s">
        <v>2046</v>
      </c>
      <c r="H1736" s="96" t="s">
        <v>2051</v>
      </c>
      <c r="I1736" s="99">
        <v>433.053</v>
      </c>
      <c r="J1736" s="235" t="str">
        <f t="shared" si="27"/>
        <v>Medium Haul</v>
      </c>
    </row>
    <row r="1737" spans="1:10" ht="15" thickBot="1" x14ac:dyDescent="0.4">
      <c r="A1737" s="96" t="s">
        <v>2043</v>
      </c>
      <c r="B1737" s="96" t="s">
        <v>1185</v>
      </c>
      <c r="C1737" s="106">
        <v>43557</v>
      </c>
      <c r="D1737" s="96" t="s">
        <v>2048</v>
      </c>
      <c r="E1737" s="96" t="s">
        <v>2050</v>
      </c>
      <c r="F1737" s="97">
        <v>300</v>
      </c>
      <c r="G1737" s="98" t="s">
        <v>2046</v>
      </c>
      <c r="H1737" s="96" t="s">
        <v>2051</v>
      </c>
      <c r="I1737" s="99">
        <v>188.96799999999999</v>
      </c>
      <c r="J1737" s="235" t="str">
        <f t="shared" si="27"/>
        <v>Short Haul</v>
      </c>
    </row>
    <row r="1738" spans="1:10" ht="15" thickBot="1" x14ac:dyDescent="0.4">
      <c r="A1738" s="96" t="s">
        <v>2043</v>
      </c>
      <c r="B1738" s="96" t="s">
        <v>1185</v>
      </c>
      <c r="C1738" s="106">
        <v>43562</v>
      </c>
      <c r="D1738" s="96" t="s">
        <v>2050</v>
      </c>
      <c r="E1738" s="96" t="s">
        <v>2048</v>
      </c>
      <c r="F1738" s="97">
        <v>300</v>
      </c>
      <c r="G1738" s="98" t="s">
        <v>2046</v>
      </c>
      <c r="H1738" s="96" t="s">
        <v>2051</v>
      </c>
      <c r="I1738" s="99">
        <v>188.96799999999999</v>
      </c>
      <c r="J1738" s="235" t="str">
        <f t="shared" si="27"/>
        <v>Short Haul</v>
      </c>
    </row>
    <row r="1739" spans="1:10" ht="15" thickBot="1" x14ac:dyDescent="0.4">
      <c r="A1739" s="89"/>
      <c r="B1739" s="89"/>
      <c r="C1739" s="290"/>
      <c r="D1739" s="290"/>
      <c r="E1739" s="290"/>
      <c r="F1739" s="290"/>
      <c r="G1739" s="290"/>
      <c r="H1739" s="290"/>
      <c r="I1739" s="95">
        <v>1244.0419999999999</v>
      </c>
      <c r="J1739" s="235" t="str">
        <f t="shared" si="27"/>
        <v/>
      </c>
    </row>
    <row r="1740" spans="1:10" ht="15" thickBot="1" x14ac:dyDescent="0.4">
      <c r="A1740" s="96" t="s">
        <v>2043</v>
      </c>
      <c r="B1740" s="96" t="s">
        <v>1393</v>
      </c>
      <c r="C1740" s="106">
        <v>43534</v>
      </c>
      <c r="D1740" s="96" t="s">
        <v>2163</v>
      </c>
      <c r="E1740" s="96" t="s">
        <v>2050</v>
      </c>
      <c r="F1740" s="97">
        <v>986</v>
      </c>
      <c r="G1740" s="98" t="s">
        <v>2046</v>
      </c>
      <c r="H1740" s="96" t="s">
        <v>2051</v>
      </c>
      <c r="I1740" s="99">
        <v>381.19499999999999</v>
      </c>
      <c r="J1740" s="235" t="str">
        <f t="shared" si="27"/>
        <v>Medium Haul</v>
      </c>
    </row>
    <row r="1741" spans="1:10" ht="15" thickBot="1" x14ac:dyDescent="0.4">
      <c r="A1741" s="96" t="s">
        <v>2043</v>
      </c>
      <c r="B1741" s="96" t="s">
        <v>1393</v>
      </c>
      <c r="C1741" s="106">
        <v>43534</v>
      </c>
      <c r="D1741" s="96" t="s">
        <v>2050</v>
      </c>
      <c r="E1741" s="96" t="s">
        <v>2048</v>
      </c>
      <c r="F1741" s="97">
        <v>300</v>
      </c>
      <c r="G1741" s="98" t="s">
        <v>2046</v>
      </c>
      <c r="H1741" s="96" t="s">
        <v>2051</v>
      </c>
      <c r="I1741" s="99">
        <v>188.96799999999999</v>
      </c>
      <c r="J1741" s="235" t="str">
        <f t="shared" si="27"/>
        <v>Short Haul</v>
      </c>
    </row>
    <row r="1742" spans="1:10" ht="15" thickBot="1" x14ac:dyDescent="0.4">
      <c r="A1742" s="96" t="s">
        <v>2043</v>
      </c>
      <c r="B1742" s="96" t="s">
        <v>1393</v>
      </c>
      <c r="C1742" s="106">
        <v>43535</v>
      </c>
      <c r="D1742" s="96" t="s">
        <v>2050</v>
      </c>
      <c r="E1742" s="96" t="s">
        <v>2163</v>
      </c>
      <c r="F1742" s="97">
        <v>986</v>
      </c>
      <c r="G1742" s="98" t="s">
        <v>2046</v>
      </c>
      <c r="H1742" s="96" t="s">
        <v>2047</v>
      </c>
      <c r="I1742" s="99">
        <v>381.19499999999999</v>
      </c>
      <c r="J1742" s="235" t="str">
        <f t="shared" si="27"/>
        <v>Medium Haul</v>
      </c>
    </row>
    <row r="1743" spans="1:10" ht="15" thickBot="1" x14ac:dyDescent="0.4">
      <c r="A1743" s="96" t="s">
        <v>2043</v>
      </c>
      <c r="B1743" s="96" t="s">
        <v>1393</v>
      </c>
      <c r="C1743" s="106">
        <v>43535</v>
      </c>
      <c r="D1743" s="96" t="s">
        <v>2048</v>
      </c>
      <c r="E1743" s="96" t="s">
        <v>2050</v>
      </c>
      <c r="F1743" s="97">
        <v>300</v>
      </c>
      <c r="G1743" s="98" t="s">
        <v>2046</v>
      </c>
      <c r="H1743" s="96" t="s">
        <v>2047</v>
      </c>
      <c r="I1743" s="99">
        <v>188.96799999999999</v>
      </c>
      <c r="J1743" s="235" t="str">
        <f t="shared" si="27"/>
        <v>Short Haul</v>
      </c>
    </row>
    <row r="1744" spans="1:10" ht="15" thickBot="1" x14ac:dyDescent="0.4">
      <c r="A1744" s="89"/>
      <c r="B1744" s="89"/>
      <c r="C1744" s="290"/>
      <c r="D1744" s="290"/>
      <c r="E1744" s="290"/>
      <c r="F1744" s="290"/>
      <c r="G1744" s="290"/>
      <c r="H1744" s="290"/>
      <c r="I1744" s="95">
        <v>1140.326</v>
      </c>
      <c r="J1744" s="235" t="str">
        <f t="shared" si="27"/>
        <v/>
      </c>
    </row>
    <row r="1745" spans="1:10" ht="15" thickBot="1" x14ac:dyDescent="0.4">
      <c r="A1745" s="96" t="s">
        <v>2043</v>
      </c>
      <c r="B1745" s="96" t="s">
        <v>1325</v>
      </c>
      <c r="C1745" s="106">
        <v>43486</v>
      </c>
      <c r="D1745" s="96" t="s">
        <v>2054</v>
      </c>
      <c r="E1745" s="96" t="s">
        <v>2053</v>
      </c>
      <c r="F1745" s="97">
        <v>1844</v>
      </c>
      <c r="G1745" s="98" t="s">
        <v>2056</v>
      </c>
      <c r="H1745" s="96" t="s">
        <v>2047</v>
      </c>
      <c r="I1745" s="99">
        <v>712.46699999999998</v>
      </c>
      <c r="J1745" s="235" t="str">
        <f t="shared" si="27"/>
        <v>Medium Haul</v>
      </c>
    </row>
    <row r="1746" spans="1:10" ht="15" thickBot="1" x14ac:dyDescent="0.4">
      <c r="A1746" s="96" t="s">
        <v>2043</v>
      </c>
      <c r="B1746" s="96" t="s">
        <v>1325</v>
      </c>
      <c r="C1746" s="106">
        <v>43488</v>
      </c>
      <c r="D1746" s="96" t="s">
        <v>2048</v>
      </c>
      <c r="E1746" s="96" t="s">
        <v>2057</v>
      </c>
      <c r="F1746" s="97">
        <v>133</v>
      </c>
      <c r="G1746" s="98" t="s">
        <v>2046</v>
      </c>
      <c r="H1746" s="96" t="s">
        <v>2047</v>
      </c>
      <c r="I1746" s="99">
        <v>84.055999999999997</v>
      </c>
      <c r="J1746" s="235" t="str">
        <f t="shared" si="27"/>
        <v>Short Haul</v>
      </c>
    </row>
    <row r="1747" spans="1:10" ht="15" thickBot="1" x14ac:dyDescent="0.4">
      <c r="A1747" s="96" t="s">
        <v>2043</v>
      </c>
      <c r="B1747" s="96" t="s">
        <v>1325</v>
      </c>
      <c r="C1747" s="106">
        <v>43488</v>
      </c>
      <c r="D1747" s="96" t="s">
        <v>2057</v>
      </c>
      <c r="E1747" s="96" t="s">
        <v>2054</v>
      </c>
      <c r="F1747" s="97">
        <v>2416</v>
      </c>
      <c r="G1747" s="98" t="s">
        <v>2046</v>
      </c>
      <c r="H1747" s="96" t="s">
        <v>2047</v>
      </c>
      <c r="I1747" s="99">
        <v>820.08</v>
      </c>
      <c r="J1747" s="235" t="str">
        <f t="shared" si="27"/>
        <v>Long Haul</v>
      </c>
    </row>
    <row r="1748" spans="1:10" ht="15" thickBot="1" x14ac:dyDescent="0.4">
      <c r="A1748" s="96" t="s">
        <v>2043</v>
      </c>
      <c r="B1748" s="96" t="s">
        <v>1325</v>
      </c>
      <c r="C1748" s="106">
        <v>43486</v>
      </c>
      <c r="D1748" s="96" t="s">
        <v>2053</v>
      </c>
      <c r="E1748" s="96" t="s">
        <v>2048</v>
      </c>
      <c r="F1748" s="97">
        <v>527</v>
      </c>
      <c r="G1748" s="98" t="s">
        <v>2046</v>
      </c>
      <c r="H1748" s="96" t="s">
        <v>2047</v>
      </c>
      <c r="I1748" s="99">
        <v>332.43200000000002</v>
      </c>
      <c r="J1748" s="235" t="str">
        <f t="shared" si="27"/>
        <v>Medium Haul</v>
      </c>
    </row>
    <row r="1749" spans="1:10" ht="15" thickBot="1" x14ac:dyDescent="0.4">
      <c r="A1749" s="89"/>
      <c r="B1749" s="89"/>
      <c r="C1749" s="290"/>
      <c r="D1749" s="290"/>
      <c r="E1749" s="290"/>
      <c r="F1749" s="290"/>
      <c r="G1749" s="290"/>
      <c r="H1749" s="290"/>
      <c r="I1749" s="95">
        <v>1949.0350000000001</v>
      </c>
      <c r="J1749" s="235" t="str">
        <f t="shared" si="27"/>
        <v/>
      </c>
    </row>
    <row r="1750" spans="1:10" ht="15" thickBot="1" x14ac:dyDescent="0.4">
      <c r="A1750" s="96" t="s">
        <v>2043</v>
      </c>
      <c r="B1750" s="96" t="s">
        <v>1325</v>
      </c>
      <c r="C1750" s="106">
        <v>43701</v>
      </c>
      <c r="D1750" s="96" t="s">
        <v>2053</v>
      </c>
      <c r="E1750" s="96" t="s">
        <v>2058</v>
      </c>
      <c r="F1750" s="97">
        <v>1721</v>
      </c>
      <c r="G1750" s="98" t="s">
        <v>2046</v>
      </c>
      <c r="H1750" s="96" t="s">
        <v>2047</v>
      </c>
      <c r="I1750" s="99">
        <v>664.86599999999999</v>
      </c>
      <c r="J1750" s="235" t="str">
        <f t="shared" si="27"/>
        <v>Medium Haul</v>
      </c>
    </row>
    <row r="1751" spans="1:10" ht="15" thickBot="1" x14ac:dyDescent="0.4">
      <c r="A1751" s="96" t="s">
        <v>2043</v>
      </c>
      <c r="B1751" s="96" t="s">
        <v>1325</v>
      </c>
      <c r="C1751" s="106">
        <v>43701</v>
      </c>
      <c r="D1751" s="96" t="s">
        <v>2048</v>
      </c>
      <c r="E1751" s="96" t="s">
        <v>2053</v>
      </c>
      <c r="F1751" s="97">
        <v>527</v>
      </c>
      <c r="G1751" s="98" t="s">
        <v>2046</v>
      </c>
      <c r="H1751" s="96" t="s">
        <v>2047</v>
      </c>
      <c r="I1751" s="99">
        <v>332.43200000000002</v>
      </c>
      <c r="J1751" s="235" t="str">
        <f t="shared" si="27"/>
        <v>Medium Haul</v>
      </c>
    </row>
    <row r="1752" spans="1:10" ht="15" thickBot="1" x14ac:dyDescent="0.4">
      <c r="A1752" s="96" t="s">
        <v>2043</v>
      </c>
      <c r="B1752" s="96" t="s">
        <v>1325</v>
      </c>
      <c r="C1752" s="106">
        <v>43707</v>
      </c>
      <c r="D1752" s="96" t="s">
        <v>2053</v>
      </c>
      <c r="E1752" s="96" t="s">
        <v>2048</v>
      </c>
      <c r="F1752" s="97">
        <v>527</v>
      </c>
      <c r="G1752" s="98" t="s">
        <v>2046</v>
      </c>
      <c r="H1752" s="96" t="s">
        <v>2047</v>
      </c>
      <c r="I1752" s="99">
        <v>332.43200000000002</v>
      </c>
      <c r="J1752" s="235" t="str">
        <f t="shared" si="27"/>
        <v>Medium Haul</v>
      </c>
    </row>
    <row r="1753" spans="1:10" ht="15" thickBot="1" x14ac:dyDescent="0.4">
      <c r="A1753" s="96" t="s">
        <v>2043</v>
      </c>
      <c r="B1753" s="96" t="s">
        <v>1325</v>
      </c>
      <c r="C1753" s="106">
        <v>43707</v>
      </c>
      <c r="D1753" s="96" t="s">
        <v>2058</v>
      </c>
      <c r="E1753" s="96" t="s">
        <v>2053</v>
      </c>
      <c r="F1753" s="97">
        <v>1721</v>
      </c>
      <c r="G1753" s="98" t="s">
        <v>2056</v>
      </c>
      <c r="H1753" s="96" t="s">
        <v>2047</v>
      </c>
      <c r="I1753" s="99">
        <v>664.86599999999999</v>
      </c>
      <c r="J1753" s="235" t="str">
        <f t="shared" si="27"/>
        <v>Medium Haul</v>
      </c>
    </row>
    <row r="1754" spans="1:10" ht="15" thickBot="1" x14ac:dyDescent="0.4">
      <c r="A1754" s="89"/>
      <c r="B1754" s="89"/>
      <c r="C1754" s="290"/>
      <c r="D1754" s="290"/>
      <c r="E1754" s="290"/>
      <c r="F1754" s="290"/>
      <c r="G1754" s="290"/>
      <c r="H1754" s="290"/>
      <c r="I1754" s="95">
        <v>1994.596</v>
      </c>
      <c r="J1754" s="235" t="str">
        <f t="shared" si="27"/>
        <v/>
      </c>
    </row>
    <row r="1755" spans="1:10" ht="15" thickBot="1" x14ac:dyDescent="0.4">
      <c r="A1755" s="96" t="s">
        <v>2043</v>
      </c>
      <c r="B1755" s="96" t="s">
        <v>1185</v>
      </c>
      <c r="C1755" s="106">
        <v>43612</v>
      </c>
      <c r="D1755" s="96" t="s">
        <v>2163</v>
      </c>
      <c r="E1755" s="96" t="s">
        <v>2194</v>
      </c>
      <c r="F1755" s="97">
        <v>1615</v>
      </c>
      <c r="G1755" s="98" t="s">
        <v>2046</v>
      </c>
      <c r="H1755" s="96" t="s">
        <v>2047</v>
      </c>
      <c r="I1755" s="99">
        <v>623.84400000000005</v>
      </c>
      <c r="J1755" s="235" t="str">
        <f t="shared" si="27"/>
        <v>Medium Haul</v>
      </c>
    </row>
    <row r="1756" spans="1:10" ht="15" thickBot="1" x14ac:dyDescent="0.4">
      <c r="A1756" s="96" t="s">
        <v>2043</v>
      </c>
      <c r="B1756" s="96" t="s">
        <v>1185</v>
      </c>
      <c r="C1756" s="106">
        <v>43617</v>
      </c>
      <c r="D1756" s="96" t="s">
        <v>2194</v>
      </c>
      <c r="E1756" s="96" t="s">
        <v>2067</v>
      </c>
      <c r="F1756" s="97">
        <v>835</v>
      </c>
      <c r="G1756" s="98" t="s">
        <v>2046</v>
      </c>
      <c r="H1756" s="96" t="s">
        <v>2047</v>
      </c>
      <c r="I1756" s="99">
        <v>322.37099999999998</v>
      </c>
      <c r="J1756" s="235" t="str">
        <f t="shared" si="27"/>
        <v>Medium Haul</v>
      </c>
    </row>
    <row r="1757" spans="1:10" ht="15" thickBot="1" x14ac:dyDescent="0.4">
      <c r="A1757" s="96" t="s">
        <v>2043</v>
      </c>
      <c r="B1757" s="96" t="s">
        <v>1185</v>
      </c>
      <c r="C1757" s="106">
        <v>43612</v>
      </c>
      <c r="D1757" s="96" t="s">
        <v>2044</v>
      </c>
      <c r="E1757" s="96" t="s">
        <v>2163</v>
      </c>
      <c r="F1757" s="97">
        <v>1301</v>
      </c>
      <c r="G1757" s="98" t="s">
        <v>2046</v>
      </c>
      <c r="H1757" s="96" t="s">
        <v>2047</v>
      </c>
      <c r="I1757" s="99">
        <v>502.71300000000002</v>
      </c>
      <c r="J1757" s="235" t="str">
        <f t="shared" si="27"/>
        <v>Medium Haul</v>
      </c>
    </row>
    <row r="1758" spans="1:10" ht="15" thickBot="1" x14ac:dyDescent="0.4">
      <c r="A1758" s="96" t="s">
        <v>2043</v>
      </c>
      <c r="B1758" s="96" t="s">
        <v>1185</v>
      </c>
      <c r="C1758" s="106">
        <v>43617</v>
      </c>
      <c r="D1758" s="96" t="s">
        <v>2067</v>
      </c>
      <c r="E1758" s="96" t="s">
        <v>2044</v>
      </c>
      <c r="F1758" s="97">
        <v>2398</v>
      </c>
      <c r="G1758" s="98" t="s">
        <v>2056</v>
      </c>
      <c r="H1758" s="96" t="s">
        <v>2047</v>
      </c>
      <c r="I1758" s="99">
        <v>813.96</v>
      </c>
      <c r="J1758" s="235" t="str">
        <f t="shared" si="27"/>
        <v>Long Haul</v>
      </c>
    </row>
    <row r="1759" spans="1:10" ht="15" thickBot="1" x14ac:dyDescent="0.4">
      <c r="A1759" s="89"/>
      <c r="B1759" s="89"/>
      <c r="C1759" s="290"/>
      <c r="D1759" s="290"/>
      <c r="E1759" s="290"/>
      <c r="F1759" s="290"/>
      <c r="G1759" s="290"/>
      <c r="H1759" s="290"/>
      <c r="I1759" s="95">
        <v>2262.8879999999999</v>
      </c>
      <c r="J1759" s="235" t="str">
        <f t="shared" si="27"/>
        <v/>
      </c>
    </row>
    <row r="1760" spans="1:10" ht="15" thickBot="1" x14ac:dyDescent="0.4">
      <c r="A1760" s="96" t="s">
        <v>2043</v>
      </c>
      <c r="B1760" s="96" t="s">
        <v>1393</v>
      </c>
      <c r="C1760" s="106">
        <v>43708</v>
      </c>
      <c r="D1760" s="96" t="s">
        <v>2155</v>
      </c>
      <c r="E1760" s="96" t="s">
        <v>2050</v>
      </c>
      <c r="F1760" s="97">
        <v>408</v>
      </c>
      <c r="G1760" s="98" t="s">
        <v>2046</v>
      </c>
      <c r="H1760" s="96" t="s">
        <v>2047</v>
      </c>
      <c r="I1760" s="99">
        <v>257.22399999999999</v>
      </c>
      <c r="J1760" s="235" t="str">
        <f t="shared" si="27"/>
        <v>Medium Haul</v>
      </c>
    </row>
    <row r="1761" spans="1:10" ht="15" thickBot="1" x14ac:dyDescent="0.4">
      <c r="A1761" s="96" t="s">
        <v>2043</v>
      </c>
      <c r="B1761" s="96" t="s">
        <v>1393</v>
      </c>
      <c r="C1761" s="106">
        <v>43716</v>
      </c>
      <c r="D1761" s="96" t="s">
        <v>2050</v>
      </c>
      <c r="E1761" s="96" t="s">
        <v>2155</v>
      </c>
      <c r="F1761" s="97">
        <v>408</v>
      </c>
      <c r="G1761" s="98" t="s">
        <v>2046</v>
      </c>
      <c r="H1761" s="96" t="s">
        <v>2047</v>
      </c>
      <c r="I1761" s="99">
        <v>257.22399999999999</v>
      </c>
      <c r="J1761" s="235" t="str">
        <f t="shared" si="27"/>
        <v>Medium Haul</v>
      </c>
    </row>
    <row r="1762" spans="1:10" ht="15" thickBot="1" x14ac:dyDescent="0.4">
      <c r="A1762" s="96" t="s">
        <v>2043</v>
      </c>
      <c r="B1762" s="96" t="s">
        <v>1393</v>
      </c>
      <c r="C1762" s="106">
        <v>43708</v>
      </c>
      <c r="D1762" s="96" t="s">
        <v>2050</v>
      </c>
      <c r="E1762" s="96" t="s">
        <v>2074</v>
      </c>
      <c r="F1762" s="97">
        <v>3933</v>
      </c>
      <c r="G1762" s="98" t="s">
        <v>2056</v>
      </c>
      <c r="H1762" s="96" t="s">
        <v>2047</v>
      </c>
      <c r="I1762" s="99">
        <v>1334.84</v>
      </c>
      <c r="J1762" s="235" t="str">
        <f t="shared" si="27"/>
        <v>Long Haul</v>
      </c>
    </row>
    <row r="1763" spans="1:10" ht="15" thickBot="1" x14ac:dyDescent="0.4">
      <c r="A1763" s="96" t="s">
        <v>2043</v>
      </c>
      <c r="B1763" s="96" t="s">
        <v>1393</v>
      </c>
      <c r="C1763" s="106">
        <v>43716</v>
      </c>
      <c r="D1763" s="96" t="s">
        <v>2074</v>
      </c>
      <c r="E1763" s="96" t="s">
        <v>2050</v>
      </c>
      <c r="F1763" s="97">
        <v>3933</v>
      </c>
      <c r="G1763" s="98" t="s">
        <v>2046</v>
      </c>
      <c r="H1763" s="96" t="s">
        <v>2047</v>
      </c>
      <c r="I1763" s="99">
        <v>1334.84</v>
      </c>
      <c r="J1763" s="235" t="str">
        <f t="shared" si="27"/>
        <v>Long Haul</v>
      </c>
    </row>
    <row r="1764" spans="1:10" ht="15" thickBot="1" x14ac:dyDescent="0.4">
      <c r="A1764" s="89"/>
      <c r="B1764" s="89"/>
      <c r="C1764" s="290"/>
      <c r="D1764" s="290"/>
      <c r="E1764" s="290"/>
      <c r="F1764" s="290"/>
      <c r="G1764" s="290"/>
      <c r="H1764" s="290"/>
      <c r="I1764" s="95">
        <v>3184.1280000000002</v>
      </c>
      <c r="J1764" s="235" t="str">
        <f t="shared" si="27"/>
        <v/>
      </c>
    </row>
    <row r="1765" spans="1:10" ht="15" thickBot="1" x14ac:dyDescent="0.4">
      <c r="A1765" s="96" t="s">
        <v>2043</v>
      </c>
      <c r="B1765" s="96" t="s">
        <v>1393</v>
      </c>
      <c r="C1765" s="106">
        <v>43566</v>
      </c>
      <c r="D1765" s="96" t="s">
        <v>2050</v>
      </c>
      <c r="E1765" s="96" t="s">
        <v>2048</v>
      </c>
      <c r="F1765" s="97">
        <v>300</v>
      </c>
      <c r="G1765" s="98" t="s">
        <v>2046</v>
      </c>
      <c r="H1765" s="96" t="s">
        <v>2051</v>
      </c>
      <c r="I1765" s="99">
        <v>188.96799999999999</v>
      </c>
      <c r="J1765" s="235" t="str">
        <f t="shared" si="27"/>
        <v>Short Haul</v>
      </c>
    </row>
    <row r="1766" spans="1:10" ht="15" thickBot="1" x14ac:dyDescent="0.4">
      <c r="A1766" s="96" t="s">
        <v>2043</v>
      </c>
      <c r="B1766" s="96" t="s">
        <v>1393</v>
      </c>
      <c r="C1766" s="106">
        <v>43568</v>
      </c>
      <c r="D1766" s="96" t="s">
        <v>2048</v>
      </c>
      <c r="E1766" s="96" t="s">
        <v>2050</v>
      </c>
      <c r="F1766" s="97">
        <v>300</v>
      </c>
      <c r="G1766" s="98" t="s">
        <v>2046</v>
      </c>
      <c r="H1766" s="96" t="s">
        <v>2051</v>
      </c>
      <c r="I1766" s="99">
        <v>188.96799999999999</v>
      </c>
      <c r="J1766" s="235" t="str">
        <f t="shared" si="27"/>
        <v>Short Haul</v>
      </c>
    </row>
    <row r="1767" spans="1:10" ht="15" thickBot="1" x14ac:dyDescent="0.4">
      <c r="A1767" s="96" t="s">
        <v>2043</v>
      </c>
      <c r="B1767" s="96" t="s">
        <v>1393</v>
      </c>
      <c r="C1767" s="106">
        <v>43565</v>
      </c>
      <c r="D1767" s="96" t="s">
        <v>2052</v>
      </c>
      <c r="E1767" s="96" t="s">
        <v>2050</v>
      </c>
      <c r="F1767" s="97">
        <v>596</v>
      </c>
      <c r="G1767" s="98" t="s">
        <v>2046</v>
      </c>
      <c r="H1767" s="96" t="s">
        <v>2051</v>
      </c>
      <c r="I1767" s="99">
        <v>375.40800000000002</v>
      </c>
      <c r="J1767" s="235" t="str">
        <f t="shared" si="27"/>
        <v>Medium Haul</v>
      </c>
    </row>
    <row r="1768" spans="1:10" ht="15" thickBot="1" x14ac:dyDescent="0.4">
      <c r="A1768" s="96" t="s">
        <v>2043</v>
      </c>
      <c r="B1768" s="96" t="s">
        <v>1393</v>
      </c>
      <c r="C1768" s="106">
        <v>43565</v>
      </c>
      <c r="D1768" s="96" t="s">
        <v>2159</v>
      </c>
      <c r="E1768" s="96" t="s">
        <v>2052</v>
      </c>
      <c r="F1768" s="97">
        <v>301</v>
      </c>
      <c r="G1768" s="98" t="s">
        <v>2046</v>
      </c>
      <c r="H1768" s="96" t="s">
        <v>2051</v>
      </c>
      <c r="I1768" s="99">
        <v>189.6</v>
      </c>
      <c r="J1768" s="235" t="str">
        <f t="shared" si="27"/>
        <v>Medium Haul</v>
      </c>
    </row>
    <row r="1769" spans="1:10" ht="15" thickBot="1" x14ac:dyDescent="0.4">
      <c r="A1769" s="96" t="s">
        <v>2043</v>
      </c>
      <c r="B1769" s="96" t="s">
        <v>1393</v>
      </c>
      <c r="C1769" s="106">
        <v>43568</v>
      </c>
      <c r="D1769" s="96" t="s">
        <v>2052</v>
      </c>
      <c r="E1769" s="96" t="s">
        <v>2159</v>
      </c>
      <c r="F1769" s="97">
        <v>301</v>
      </c>
      <c r="G1769" s="98" t="s">
        <v>2046</v>
      </c>
      <c r="H1769" s="96" t="s">
        <v>2051</v>
      </c>
      <c r="I1769" s="99">
        <v>189.6</v>
      </c>
      <c r="J1769" s="235" t="str">
        <f t="shared" si="27"/>
        <v>Medium Haul</v>
      </c>
    </row>
    <row r="1770" spans="1:10" ht="15" thickBot="1" x14ac:dyDescent="0.4">
      <c r="A1770" s="96" t="s">
        <v>2043</v>
      </c>
      <c r="B1770" s="96" t="s">
        <v>1393</v>
      </c>
      <c r="C1770" s="106">
        <v>43568</v>
      </c>
      <c r="D1770" s="96" t="s">
        <v>2050</v>
      </c>
      <c r="E1770" s="96" t="s">
        <v>2052</v>
      </c>
      <c r="F1770" s="97">
        <v>596</v>
      </c>
      <c r="G1770" s="98" t="s">
        <v>2046</v>
      </c>
      <c r="H1770" s="96" t="s">
        <v>2051</v>
      </c>
      <c r="I1770" s="99">
        <v>375.40800000000002</v>
      </c>
      <c r="J1770" s="235" t="str">
        <f t="shared" si="27"/>
        <v>Medium Haul</v>
      </c>
    </row>
    <row r="1771" spans="1:10" ht="15" thickBot="1" x14ac:dyDescent="0.4">
      <c r="A1771" s="89"/>
      <c r="B1771" s="89"/>
      <c r="C1771" s="290"/>
      <c r="D1771" s="290"/>
      <c r="E1771" s="290"/>
      <c r="F1771" s="290"/>
      <c r="G1771" s="290"/>
      <c r="H1771" s="290"/>
      <c r="I1771" s="95">
        <v>1507.952</v>
      </c>
      <c r="J1771" s="235" t="str">
        <f t="shared" si="27"/>
        <v/>
      </c>
    </row>
    <row r="1772" spans="1:10" ht="15" thickBot="1" x14ac:dyDescent="0.4">
      <c r="A1772" s="96" t="s">
        <v>2043</v>
      </c>
      <c r="B1772" s="96" t="s">
        <v>1512</v>
      </c>
      <c r="C1772" s="106">
        <v>43676</v>
      </c>
      <c r="D1772" s="96" t="s">
        <v>2081</v>
      </c>
      <c r="E1772" s="96" t="s">
        <v>2053</v>
      </c>
      <c r="F1772" s="97">
        <v>4521</v>
      </c>
      <c r="G1772" s="98" t="s">
        <v>2046</v>
      </c>
      <c r="H1772" s="96" t="s">
        <v>2047</v>
      </c>
      <c r="I1772" s="99">
        <v>1534.42</v>
      </c>
      <c r="J1772" s="235" t="str">
        <f t="shared" si="27"/>
        <v>Long Haul</v>
      </c>
    </row>
    <row r="1773" spans="1:10" ht="15" thickBot="1" x14ac:dyDescent="0.4">
      <c r="A1773" s="96" t="s">
        <v>2043</v>
      </c>
      <c r="B1773" s="96" t="s">
        <v>1512</v>
      </c>
      <c r="C1773" s="106">
        <v>43676</v>
      </c>
      <c r="D1773" s="96" t="s">
        <v>2053</v>
      </c>
      <c r="E1773" s="96" t="s">
        <v>2048</v>
      </c>
      <c r="F1773" s="97">
        <v>527</v>
      </c>
      <c r="G1773" s="98" t="s">
        <v>2046</v>
      </c>
      <c r="H1773" s="96" t="s">
        <v>2047</v>
      </c>
      <c r="I1773" s="99">
        <v>332.43200000000002</v>
      </c>
      <c r="J1773" s="235" t="str">
        <f t="shared" si="27"/>
        <v>Medium Haul</v>
      </c>
    </row>
    <row r="1774" spans="1:10" ht="15" thickBot="1" x14ac:dyDescent="0.4">
      <c r="A1774" s="96" t="s">
        <v>2043</v>
      </c>
      <c r="B1774" s="96" t="s">
        <v>1512</v>
      </c>
      <c r="C1774" s="106">
        <v>43679</v>
      </c>
      <c r="D1774" s="96" t="s">
        <v>2048</v>
      </c>
      <c r="E1774" s="96" t="s">
        <v>2057</v>
      </c>
      <c r="F1774" s="97">
        <v>133</v>
      </c>
      <c r="G1774" s="98" t="s">
        <v>2046</v>
      </c>
      <c r="H1774" s="96" t="s">
        <v>2047</v>
      </c>
      <c r="I1774" s="99">
        <v>84.055999999999997</v>
      </c>
      <c r="J1774" s="235" t="str">
        <f t="shared" si="27"/>
        <v>Short Haul</v>
      </c>
    </row>
    <row r="1775" spans="1:10" ht="15" thickBot="1" x14ac:dyDescent="0.4">
      <c r="A1775" s="96" t="s">
        <v>2043</v>
      </c>
      <c r="B1775" s="96" t="s">
        <v>1512</v>
      </c>
      <c r="C1775" s="106">
        <v>43679</v>
      </c>
      <c r="D1775" s="96" t="s">
        <v>2057</v>
      </c>
      <c r="E1775" s="96" t="s">
        <v>2081</v>
      </c>
      <c r="F1775" s="97">
        <v>4256</v>
      </c>
      <c r="G1775" s="98" t="s">
        <v>2056</v>
      </c>
      <c r="H1775" s="96" t="s">
        <v>2047</v>
      </c>
      <c r="I1775" s="99">
        <v>1444.66</v>
      </c>
      <c r="J1775" s="235" t="str">
        <f t="shared" si="27"/>
        <v>Long Haul</v>
      </c>
    </row>
    <row r="1776" spans="1:10" ht="15" thickBot="1" x14ac:dyDescent="0.4">
      <c r="A1776" s="89"/>
      <c r="B1776" s="89"/>
      <c r="C1776" s="290"/>
      <c r="D1776" s="290"/>
      <c r="E1776" s="290"/>
      <c r="F1776" s="290"/>
      <c r="G1776" s="290"/>
      <c r="H1776" s="290"/>
      <c r="I1776" s="95">
        <v>3395.5680000000002</v>
      </c>
      <c r="J1776" s="235" t="str">
        <f t="shared" si="27"/>
        <v/>
      </c>
    </row>
    <row r="1777" spans="1:10" ht="15" thickBot="1" x14ac:dyDescent="0.4">
      <c r="A1777" s="96" t="s">
        <v>2043</v>
      </c>
      <c r="B1777" s="96" t="s">
        <v>1325</v>
      </c>
      <c r="C1777" s="106">
        <v>43685</v>
      </c>
      <c r="D1777" s="96" t="s">
        <v>2115</v>
      </c>
      <c r="E1777" s="96" t="s">
        <v>2044</v>
      </c>
      <c r="F1777" s="97">
        <v>863</v>
      </c>
      <c r="G1777" s="98" t="s">
        <v>2046</v>
      </c>
      <c r="H1777" s="96" t="s">
        <v>2047</v>
      </c>
      <c r="I1777" s="99">
        <v>333.59399999999999</v>
      </c>
      <c r="J1777" s="235" t="str">
        <f t="shared" si="27"/>
        <v>Medium Haul</v>
      </c>
    </row>
    <row r="1778" spans="1:10" ht="15" thickBot="1" x14ac:dyDescent="0.4">
      <c r="A1778" s="96" t="s">
        <v>2043</v>
      </c>
      <c r="B1778" s="96" t="s">
        <v>1325</v>
      </c>
      <c r="C1778" s="106">
        <v>43681</v>
      </c>
      <c r="D1778" s="96" t="s">
        <v>2044</v>
      </c>
      <c r="E1778" s="96" t="s">
        <v>2115</v>
      </c>
      <c r="F1778" s="97">
        <v>863</v>
      </c>
      <c r="G1778" s="98" t="s">
        <v>2046</v>
      </c>
      <c r="H1778" s="96" t="s">
        <v>2047</v>
      </c>
      <c r="I1778" s="99">
        <v>333.59399999999999</v>
      </c>
      <c r="J1778" s="235" t="str">
        <f t="shared" si="27"/>
        <v>Medium Haul</v>
      </c>
    </row>
    <row r="1779" spans="1:10" ht="15" thickBot="1" x14ac:dyDescent="0.4">
      <c r="A1779" s="89"/>
      <c r="B1779" s="89"/>
      <c r="C1779" s="290"/>
      <c r="D1779" s="290"/>
      <c r="E1779" s="290"/>
      <c r="F1779" s="290"/>
      <c r="G1779" s="290"/>
      <c r="H1779" s="290"/>
      <c r="I1779" s="95">
        <v>667.18799999999999</v>
      </c>
      <c r="J1779" s="235" t="str">
        <f t="shared" si="27"/>
        <v/>
      </c>
    </row>
    <row r="1780" spans="1:10" ht="15" thickBot="1" x14ac:dyDescent="0.4">
      <c r="A1780" s="96" t="s">
        <v>2043</v>
      </c>
      <c r="B1780" s="96" t="s">
        <v>1227</v>
      </c>
      <c r="C1780" s="106">
        <v>43774</v>
      </c>
      <c r="D1780" s="96" t="s">
        <v>2044</v>
      </c>
      <c r="E1780" s="96" t="s">
        <v>2048</v>
      </c>
      <c r="F1780" s="97">
        <v>153</v>
      </c>
      <c r="G1780" s="98" t="s">
        <v>2046</v>
      </c>
      <c r="H1780" s="96" t="s">
        <v>2047</v>
      </c>
      <c r="I1780" s="99">
        <v>96.063999999999993</v>
      </c>
      <c r="J1780" s="235" t="str">
        <f t="shared" si="27"/>
        <v>Short Haul</v>
      </c>
    </row>
    <row r="1781" spans="1:10" ht="15" thickBot="1" x14ac:dyDescent="0.4">
      <c r="A1781" s="96" t="s">
        <v>2043</v>
      </c>
      <c r="B1781" s="96" t="s">
        <v>1227</v>
      </c>
      <c r="C1781" s="106">
        <v>43774</v>
      </c>
      <c r="D1781" s="96" t="s">
        <v>2116</v>
      </c>
      <c r="E1781" s="96" t="s">
        <v>2044</v>
      </c>
      <c r="F1781" s="97">
        <v>2374</v>
      </c>
      <c r="G1781" s="98" t="s">
        <v>2056</v>
      </c>
      <c r="H1781" s="96" t="s">
        <v>2047</v>
      </c>
      <c r="I1781" s="99">
        <v>805.8</v>
      </c>
      <c r="J1781" s="235" t="str">
        <f t="shared" si="27"/>
        <v>Long Haul</v>
      </c>
    </row>
    <row r="1782" spans="1:10" ht="15" thickBot="1" x14ac:dyDescent="0.4">
      <c r="A1782" s="96" t="s">
        <v>2043</v>
      </c>
      <c r="B1782" s="96" t="s">
        <v>1227</v>
      </c>
      <c r="C1782" s="106">
        <v>43776</v>
      </c>
      <c r="D1782" s="96" t="s">
        <v>2053</v>
      </c>
      <c r="E1782" s="96" t="s">
        <v>2116</v>
      </c>
      <c r="F1782" s="97">
        <v>1717</v>
      </c>
      <c r="G1782" s="98" t="s">
        <v>2046</v>
      </c>
      <c r="H1782" s="96" t="s">
        <v>2047</v>
      </c>
      <c r="I1782" s="99">
        <v>663.31799999999998</v>
      </c>
      <c r="J1782" s="235" t="str">
        <f t="shared" si="27"/>
        <v>Medium Haul</v>
      </c>
    </row>
    <row r="1783" spans="1:10" ht="15" thickBot="1" x14ac:dyDescent="0.4">
      <c r="A1783" s="96" t="s">
        <v>2043</v>
      </c>
      <c r="B1783" s="96" t="s">
        <v>1227</v>
      </c>
      <c r="C1783" s="106">
        <v>43776</v>
      </c>
      <c r="D1783" s="96" t="s">
        <v>2048</v>
      </c>
      <c r="E1783" s="96" t="s">
        <v>2053</v>
      </c>
      <c r="F1783" s="97">
        <v>527</v>
      </c>
      <c r="G1783" s="98" t="s">
        <v>2046</v>
      </c>
      <c r="H1783" s="96" t="s">
        <v>2047</v>
      </c>
      <c r="I1783" s="99">
        <v>332.43200000000002</v>
      </c>
      <c r="J1783" s="235" t="str">
        <f t="shared" si="27"/>
        <v>Medium Haul</v>
      </c>
    </row>
    <row r="1784" spans="1:10" ht="15" thickBot="1" x14ac:dyDescent="0.4">
      <c r="A1784" s="89"/>
      <c r="B1784" s="89"/>
      <c r="C1784" s="290"/>
      <c r="D1784" s="290"/>
      <c r="E1784" s="290"/>
      <c r="F1784" s="290"/>
      <c r="G1784" s="290"/>
      <c r="H1784" s="290"/>
      <c r="I1784" s="95">
        <v>1897.614</v>
      </c>
      <c r="J1784" s="235" t="str">
        <f t="shared" si="27"/>
        <v/>
      </c>
    </row>
    <row r="1785" spans="1:10" ht="15" thickBot="1" x14ac:dyDescent="0.4">
      <c r="A1785" s="96" t="s">
        <v>2043</v>
      </c>
      <c r="B1785" s="96" t="s">
        <v>1512</v>
      </c>
      <c r="C1785" s="106">
        <v>43751</v>
      </c>
      <c r="D1785" s="96" t="s">
        <v>2053</v>
      </c>
      <c r="E1785" s="96" t="s">
        <v>2048</v>
      </c>
      <c r="F1785" s="97">
        <v>527</v>
      </c>
      <c r="G1785" s="98" t="s">
        <v>2046</v>
      </c>
      <c r="H1785" s="96" t="s">
        <v>2047</v>
      </c>
      <c r="I1785" s="99">
        <v>332.43200000000002</v>
      </c>
      <c r="J1785" s="235" t="str">
        <f t="shared" si="27"/>
        <v>Medium Haul</v>
      </c>
    </row>
    <row r="1786" spans="1:10" ht="15" thickBot="1" x14ac:dyDescent="0.4">
      <c r="A1786" s="96" t="s">
        <v>2043</v>
      </c>
      <c r="B1786" s="96" t="s">
        <v>1512</v>
      </c>
      <c r="C1786" s="106">
        <v>43751</v>
      </c>
      <c r="D1786" s="96" t="s">
        <v>2071</v>
      </c>
      <c r="E1786" s="96" t="s">
        <v>2053</v>
      </c>
      <c r="F1786" s="97">
        <v>178</v>
      </c>
      <c r="G1786" s="98" t="s">
        <v>2046</v>
      </c>
      <c r="H1786" s="96" t="s">
        <v>2047</v>
      </c>
      <c r="I1786" s="99">
        <v>111.864</v>
      </c>
      <c r="J1786" s="235" t="str">
        <f t="shared" si="27"/>
        <v>Short Haul</v>
      </c>
    </row>
    <row r="1787" spans="1:10" ht="15" thickBot="1" x14ac:dyDescent="0.4">
      <c r="A1787" s="96" t="s">
        <v>2043</v>
      </c>
      <c r="B1787" s="96" t="s">
        <v>1512</v>
      </c>
      <c r="C1787" s="106">
        <v>43753</v>
      </c>
      <c r="D1787" s="96" t="s">
        <v>2053</v>
      </c>
      <c r="E1787" s="96" t="s">
        <v>2071</v>
      </c>
      <c r="F1787" s="97">
        <v>178</v>
      </c>
      <c r="G1787" s="98" t="s">
        <v>2046</v>
      </c>
      <c r="H1787" s="96" t="s">
        <v>2047</v>
      </c>
      <c r="I1787" s="99">
        <v>111.864</v>
      </c>
      <c r="J1787" s="235" t="str">
        <f t="shared" si="27"/>
        <v>Short Haul</v>
      </c>
    </row>
    <row r="1788" spans="1:10" ht="15" thickBot="1" x14ac:dyDescent="0.4">
      <c r="A1788" s="96" t="s">
        <v>2043</v>
      </c>
      <c r="B1788" s="96" t="s">
        <v>1512</v>
      </c>
      <c r="C1788" s="106">
        <v>43753</v>
      </c>
      <c r="D1788" s="96" t="s">
        <v>2048</v>
      </c>
      <c r="E1788" s="96" t="s">
        <v>2053</v>
      </c>
      <c r="F1788" s="97">
        <v>527</v>
      </c>
      <c r="G1788" s="98" t="s">
        <v>2046</v>
      </c>
      <c r="H1788" s="96" t="s">
        <v>2047</v>
      </c>
      <c r="I1788" s="99">
        <v>332.43200000000002</v>
      </c>
      <c r="J1788" s="235" t="str">
        <f t="shared" si="27"/>
        <v>Medium Haul</v>
      </c>
    </row>
    <row r="1789" spans="1:10" ht="15" thickBot="1" x14ac:dyDescent="0.4">
      <c r="A1789" s="89"/>
      <c r="B1789" s="89"/>
      <c r="C1789" s="290"/>
      <c r="D1789" s="290"/>
      <c r="E1789" s="290"/>
      <c r="F1789" s="290"/>
      <c r="G1789" s="290"/>
      <c r="H1789" s="290"/>
      <c r="I1789" s="95">
        <v>888.59199999999998</v>
      </c>
      <c r="J1789" s="235" t="str">
        <f t="shared" ref="J1789:J1852" si="28">IF(ISBLANK(F1789),"",IF(F1789&gt;$O$9,$N$9,IF(F1789&gt;$O$8, $N$8,$N$7)))</f>
        <v/>
      </c>
    </row>
    <row r="1790" spans="1:10" ht="15" thickBot="1" x14ac:dyDescent="0.4">
      <c r="A1790" s="96" t="s">
        <v>2043</v>
      </c>
      <c r="B1790" s="96" t="s">
        <v>1613</v>
      </c>
      <c r="C1790" s="106">
        <v>43527</v>
      </c>
      <c r="D1790" s="96" t="s">
        <v>2048</v>
      </c>
      <c r="E1790" s="96" t="s">
        <v>2050</v>
      </c>
      <c r="F1790" s="97">
        <v>300</v>
      </c>
      <c r="G1790" s="98" t="s">
        <v>2046</v>
      </c>
      <c r="H1790" s="96" t="s">
        <v>2051</v>
      </c>
      <c r="I1790" s="99">
        <v>188.96799999999999</v>
      </c>
      <c r="J1790" s="235" t="str">
        <f t="shared" si="28"/>
        <v>Short Haul</v>
      </c>
    </row>
    <row r="1791" spans="1:10" ht="15" thickBot="1" x14ac:dyDescent="0.4">
      <c r="A1791" s="96" t="s">
        <v>2043</v>
      </c>
      <c r="B1791" s="96" t="s">
        <v>1613</v>
      </c>
      <c r="C1791" s="106">
        <v>43532</v>
      </c>
      <c r="D1791" s="96" t="s">
        <v>2050</v>
      </c>
      <c r="E1791" s="96" t="s">
        <v>2048</v>
      </c>
      <c r="F1791" s="97">
        <v>300</v>
      </c>
      <c r="G1791" s="98" t="s">
        <v>2046</v>
      </c>
      <c r="H1791" s="96" t="s">
        <v>2051</v>
      </c>
      <c r="I1791" s="99">
        <v>188.96799999999999</v>
      </c>
      <c r="J1791" s="235" t="str">
        <f t="shared" si="28"/>
        <v>Short Haul</v>
      </c>
    </row>
    <row r="1792" spans="1:10" ht="15" thickBot="1" x14ac:dyDescent="0.4">
      <c r="A1792" s="96" t="s">
        <v>2043</v>
      </c>
      <c r="B1792" s="96" t="s">
        <v>1613</v>
      </c>
      <c r="C1792" s="106">
        <v>43532</v>
      </c>
      <c r="D1792" s="96" t="s">
        <v>2045</v>
      </c>
      <c r="E1792" s="96" t="s">
        <v>2050</v>
      </c>
      <c r="F1792" s="97">
        <v>631</v>
      </c>
      <c r="G1792" s="98" t="s">
        <v>2046</v>
      </c>
      <c r="H1792" s="96" t="s">
        <v>2051</v>
      </c>
      <c r="I1792" s="99">
        <v>243.81</v>
      </c>
      <c r="J1792" s="235" t="str">
        <f t="shared" si="28"/>
        <v>Medium Haul</v>
      </c>
    </row>
    <row r="1793" spans="1:10" ht="15" thickBot="1" x14ac:dyDescent="0.4">
      <c r="A1793" s="89"/>
      <c r="B1793" s="89"/>
      <c r="C1793" s="290"/>
      <c r="D1793" s="290"/>
      <c r="E1793" s="290"/>
      <c r="F1793" s="290"/>
      <c r="G1793" s="290"/>
      <c r="H1793" s="290"/>
      <c r="I1793" s="95">
        <v>621.74599999999998</v>
      </c>
      <c r="J1793" s="235" t="str">
        <f t="shared" si="28"/>
        <v/>
      </c>
    </row>
    <row r="1794" spans="1:10" ht="15" thickBot="1" x14ac:dyDescent="0.4">
      <c r="A1794" s="96" t="s">
        <v>2043</v>
      </c>
      <c r="B1794" s="96" t="s">
        <v>1393</v>
      </c>
      <c r="C1794" s="106">
        <v>43787</v>
      </c>
      <c r="D1794" s="96" t="s">
        <v>2218</v>
      </c>
      <c r="E1794" s="96" t="s">
        <v>2219</v>
      </c>
      <c r="F1794" s="97">
        <v>399</v>
      </c>
      <c r="G1794" s="98" t="s">
        <v>2046</v>
      </c>
      <c r="H1794" s="96" t="s">
        <v>2047</v>
      </c>
      <c r="I1794" s="99">
        <v>251.536</v>
      </c>
      <c r="J1794" s="235" t="str">
        <f t="shared" si="28"/>
        <v>Medium Haul</v>
      </c>
    </row>
    <row r="1795" spans="1:10" ht="15" thickBot="1" x14ac:dyDescent="0.4">
      <c r="A1795" s="96" t="s">
        <v>2043</v>
      </c>
      <c r="B1795" s="96" t="s">
        <v>1393</v>
      </c>
      <c r="C1795" s="106">
        <v>43788</v>
      </c>
      <c r="D1795" s="96" t="s">
        <v>2044</v>
      </c>
      <c r="E1795" s="96" t="s">
        <v>2048</v>
      </c>
      <c r="F1795" s="97">
        <v>153</v>
      </c>
      <c r="G1795" s="98" t="s">
        <v>2046</v>
      </c>
      <c r="H1795" s="96" t="s">
        <v>2047</v>
      </c>
      <c r="I1795" s="99">
        <v>96.063999999999993</v>
      </c>
      <c r="J1795" s="235" t="str">
        <f t="shared" si="28"/>
        <v>Short Haul</v>
      </c>
    </row>
    <row r="1796" spans="1:10" ht="15" thickBot="1" x14ac:dyDescent="0.4">
      <c r="A1796" s="96" t="s">
        <v>2043</v>
      </c>
      <c r="B1796" s="96" t="s">
        <v>1393</v>
      </c>
      <c r="C1796" s="106">
        <v>43787</v>
      </c>
      <c r="D1796" s="96" t="s">
        <v>2067</v>
      </c>
      <c r="E1796" s="96" t="s">
        <v>2044</v>
      </c>
      <c r="F1796" s="97">
        <v>2398</v>
      </c>
      <c r="G1796" s="98" t="s">
        <v>2056</v>
      </c>
      <c r="H1796" s="96" t="s">
        <v>2047</v>
      </c>
      <c r="I1796" s="99">
        <v>813.96</v>
      </c>
      <c r="J1796" s="235" t="str">
        <f t="shared" si="28"/>
        <v>Long Haul</v>
      </c>
    </row>
    <row r="1797" spans="1:10" ht="15" thickBot="1" x14ac:dyDescent="0.4">
      <c r="A1797" s="96" t="s">
        <v>2043</v>
      </c>
      <c r="B1797" s="96" t="s">
        <v>1393</v>
      </c>
      <c r="C1797" s="106">
        <v>43787</v>
      </c>
      <c r="D1797" s="96" t="s">
        <v>2219</v>
      </c>
      <c r="E1797" s="96" t="s">
        <v>2067</v>
      </c>
      <c r="F1797" s="97">
        <v>7935</v>
      </c>
      <c r="G1797" s="98" t="s">
        <v>2046</v>
      </c>
      <c r="H1797" s="96" t="s">
        <v>2047</v>
      </c>
      <c r="I1797" s="99">
        <v>2693.14</v>
      </c>
      <c r="J1797" s="235" t="str">
        <f t="shared" si="28"/>
        <v>Long Haul</v>
      </c>
    </row>
    <row r="1798" spans="1:10" ht="15" thickBot="1" x14ac:dyDescent="0.4">
      <c r="A1798" s="96" t="s">
        <v>2043</v>
      </c>
      <c r="B1798" s="96" t="s">
        <v>1393</v>
      </c>
      <c r="C1798" s="106">
        <v>43792</v>
      </c>
      <c r="D1798" s="96" t="s">
        <v>2067</v>
      </c>
      <c r="E1798" s="96" t="s">
        <v>2118</v>
      </c>
      <c r="F1798" s="97">
        <v>7174</v>
      </c>
      <c r="G1798" s="98" t="s">
        <v>2056</v>
      </c>
      <c r="H1798" s="96" t="s">
        <v>2047</v>
      </c>
      <c r="I1798" s="99">
        <v>2434.7399999999998</v>
      </c>
      <c r="J1798" s="235" t="str">
        <f t="shared" si="28"/>
        <v>Long Haul</v>
      </c>
    </row>
    <row r="1799" spans="1:10" ht="15" thickBot="1" x14ac:dyDescent="0.4">
      <c r="A1799" s="96" t="s">
        <v>2043</v>
      </c>
      <c r="B1799" s="96" t="s">
        <v>1393</v>
      </c>
      <c r="C1799" s="106">
        <v>43792</v>
      </c>
      <c r="D1799" s="96" t="s">
        <v>2044</v>
      </c>
      <c r="E1799" s="96" t="s">
        <v>2067</v>
      </c>
      <c r="F1799" s="97">
        <v>2398</v>
      </c>
      <c r="G1799" s="98" t="s">
        <v>2046</v>
      </c>
      <c r="H1799" s="96" t="s">
        <v>2047</v>
      </c>
      <c r="I1799" s="99">
        <v>813.96</v>
      </c>
      <c r="J1799" s="235" t="str">
        <f t="shared" si="28"/>
        <v>Long Haul</v>
      </c>
    </row>
    <row r="1800" spans="1:10" ht="15" thickBot="1" x14ac:dyDescent="0.4">
      <c r="A1800" s="96" t="s">
        <v>2043</v>
      </c>
      <c r="B1800" s="96" t="s">
        <v>1393</v>
      </c>
      <c r="C1800" s="106">
        <v>43792</v>
      </c>
      <c r="D1800" s="96" t="s">
        <v>2048</v>
      </c>
      <c r="E1800" s="96" t="s">
        <v>2044</v>
      </c>
      <c r="F1800" s="97">
        <v>153</v>
      </c>
      <c r="G1800" s="98" t="s">
        <v>2046</v>
      </c>
      <c r="H1800" s="96" t="s">
        <v>2047</v>
      </c>
      <c r="I1800" s="99">
        <v>96.063999999999993</v>
      </c>
      <c r="J1800" s="235" t="str">
        <f t="shared" si="28"/>
        <v>Short Haul</v>
      </c>
    </row>
    <row r="1801" spans="1:10" ht="15" thickBot="1" x14ac:dyDescent="0.4">
      <c r="A1801" s="96" t="s">
        <v>2043</v>
      </c>
      <c r="B1801" s="96" t="s">
        <v>1393</v>
      </c>
      <c r="C1801" s="106">
        <v>43794</v>
      </c>
      <c r="D1801" s="96" t="s">
        <v>2118</v>
      </c>
      <c r="E1801" s="96" t="s">
        <v>2218</v>
      </c>
      <c r="F1801" s="97">
        <v>1007</v>
      </c>
      <c r="G1801" s="98" t="s">
        <v>2046</v>
      </c>
      <c r="H1801" s="96" t="s">
        <v>2047</v>
      </c>
      <c r="I1801" s="99">
        <v>388.935</v>
      </c>
      <c r="J1801" s="235" t="str">
        <f t="shared" si="28"/>
        <v>Medium Haul</v>
      </c>
    </row>
    <row r="1802" spans="1:10" ht="15" thickBot="1" x14ac:dyDescent="0.4">
      <c r="A1802" s="89"/>
      <c r="B1802" s="89"/>
      <c r="C1802" s="290"/>
      <c r="D1802" s="290"/>
      <c r="E1802" s="290"/>
      <c r="F1802" s="290"/>
      <c r="G1802" s="290"/>
      <c r="H1802" s="290"/>
      <c r="I1802" s="95">
        <v>7588.3990000000003</v>
      </c>
      <c r="J1802" s="235" t="str">
        <f t="shared" si="28"/>
        <v/>
      </c>
    </row>
    <row r="1803" spans="1:10" ht="15" thickBot="1" x14ac:dyDescent="0.4">
      <c r="A1803" s="96" t="s">
        <v>2043</v>
      </c>
      <c r="B1803" s="96" t="s">
        <v>1536</v>
      </c>
      <c r="C1803" s="106">
        <v>43793</v>
      </c>
      <c r="D1803" s="96" t="s">
        <v>2053</v>
      </c>
      <c r="E1803" s="96" t="s">
        <v>2167</v>
      </c>
      <c r="F1803" s="97">
        <v>1826</v>
      </c>
      <c r="G1803" s="98" t="s">
        <v>2046</v>
      </c>
      <c r="H1803" s="96" t="s">
        <v>2047</v>
      </c>
      <c r="I1803" s="99">
        <v>705.50099999999998</v>
      </c>
      <c r="J1803" s="235" t="str">
        <f t="shared" si="28"/>
        <v>Medium Haul</v>
      </c>
    </row>
    <row r="1804" spans="1:10" ht="15" thickBot="1" x14ac:dyDescent="0.4">
      <c r="A1804" s="96" t="s">
        <v>2043</v>
      </c>
      <c r="B1804" s="96" t="s">
        <v>1536</v>
      </c>
      <c r="C1804" s="106">
        <v>43793</v>
      </c>
      <c r="D1804" s="96" t="s">
        <v>2048</v>
      </c>
      <c r="E1804" s="96" t="s">
        <v>2053</v>
      </c>
      <c r="F1804" s="97">
        <v>527</v>
      </c>
      <c r="G1804" s="98" t="s">
        <v>2046</v>
      </c>
      <c r="H1804" s="96" t="s">
        <v>2047</v>
      </c>
      <c r="I1804" s="99">
        <v>332.43200000000002</v>
      </c>
      <c r="J1804" s="235" t="str">
        <f t="shared" si="28"/>
        <v>Medium Haul</v>
      </c>
    </row>
    <row r="1805" spans="1:10" ht="15" thickBot="1" x14ac:dyDescent="0.4">
      <c r="A1805" s="96" t="s">
        <v>2043</v>
      </c>
      <c r="B1805" s="96" t="s">
        <v>1536</v>
      </c>
      <c r="C1805" s="106">
        <v>43794</v>
      </c>
      <c r="D1805" s="96" t="s">
        <v>2167</v>
      </c>
      <c r="E1805" s="96" t="s">
        <v>2053</v>
      </c>
      <c r="F1805" s="97">
        <v>1826</v>
      </c>
      <c r="G1805" s="98" t="s">
        <v>2056</v>
      </c>
      <c r="H1805" s="96" t="s">
        <v>2047</v>
      </c>
      <c r="I1805" s="99">
        <v>705.50099999999998</v>
      </c>
      <c r="J1805" s="235" t="str">
        <f t="shared" si="28"/>
        <v>Medium Haul</v>
      </c>
    </row>
    <row r="1806" spans="1:10" ht="15" thickBot="1" x14ac:dyDescent="0.4">
      <c r="A1806" s="96" t="s">
        <v>2043</v>
      </c>
      <c r="B1806" s="96" t="s">
        <v>1536</v>
      </c>
      <c r="C1806" s="106">
        <v>43795</v>
      </c>
      <c r="D1806" s="96" t="s">
        <v>2053</v>
      </c>
      <c r="E1806" s="96" t="s">
        <v>2048</v>
      </c>
      <c r="F1806" s="97">
        <v>527</v>
      </c>
      <c r="G1806" s="98" t="s">
        <v>2046</v>
      </c>
      <c r="H1806" s="96" t="s">
        <v>2047</v>
      </c>
      <c r="I1806" s="99">
        <v>332.43200000000002</v>
      </c>
      <c r="J1806" s="235" t="str">
        <f t="shared" si="28"/>
        <v>Medium Haul</v>
      </c>
    </row>
    <row r="1807" spans="1:10" ht="15" thickBot="1" x14ac:dyDescent="0.4">
      <c r="A1807" s="89"/>
      <c r="B1807" s="89"/>
      <c r="C1807" s="290"/>
      <c r="D1807" s="290"/>
      <c r="E1807" s="290"/>
      <c r="F1807" s="290"/>
      <c r="G1807" s="290"/>
      <c r="H1807" s="290"/>
      <c r="I1807" s="95">
        <v>2075.866</v>
      </c>
      <c r="J1807" s="235" t="str">
        <f t="shared" si="28"/>
        <v/>
      </c>
    </row>
    <row r="1808" spans="1:10" ht="15" thickBot="1" x14ac:dyDescent="0.4">
      <c r="A1808" s="96" t="s">
        <v>2043</v>
      </c>
      <c r="B1808" s="96" t="s">
        <v>1536</v>
      </c>
      <c r="C1808" s="106">
        <v>43586</v>
      </c>
      <c r="D1808" s="96" t="s">
        <v>2050</v>
      </c>
      <c r="E1808" s="96" t="s">
        <v>2045</v>
      </c>
      <c r="F1808" s="97">
        <v>631</v>
      </c>
      <c r="G1808" s="98" t="s">
        <v>2046</v>
      </c>
      <c r="H1808" s="96" t="s">
        <v>2051</v>
      </c>
      <c r="I1808" s="99">
        <v>243.81</v>
      </c>
      <c r="J1808" s="235" t="str">
        <f t="shared" si="28"/>
        <v>Medium Haul</v>
      </c>
    </row>
    <row r="1809" spans="1:10" ht="15" thickBot="1" x14ac:dyDescent="0.4">
      <c r="A1809" s="96" t="s">
        <v>2043</v>
      </c>
      <c r="B1809" s="96" t="s">
        <v>1536</v>
      </c>
      <c r="C1809" s="106">
        <v>43586</v>
      </c>
      <c r="D1809" s="96" t="s">
        <v>2048</v>
      </c>
      <c r="E1809" s="96" t="s">
        <v>2050</v>
      </c>
      <c r="F1809" s="97">
        <v>300</v>
      </c>
      <c r="G1809" s="98" t="s">
        <v>2046</v>
      </c>
      <c r="H1809" s="96" t="s">
        <v>2051</v>
      </c>
      <c r="I1809" s="99">
        <v>188.96799999999999</v>
      </c>
      <c r="J1809" s="235" t="str">
        <f t="shared" si="28"/>
        <v>Short Haul</v>
      </c>
    </row>
    <row r="1810" spans="1:10" ht="15" thickBot="1" x14ac:dyDescent="0.4">
      <c r="A1810" s="96" t="s">
        <v>2043</v>
      </c>
      <c r="B1810" s="96" t="s">
        <v>1536</v>
      </c>
      <c r="C1810" s="106">
        <v>43588</v>
      </c>
      <c r="D1810" s="96" t="s">
        <v>2045</v>
      </c>
      <c r="E1810" s="96" t="s">
        <v>2050</v>
      </c>
      <c r="F1810" s="97">
        <v>631</v>
      </c>
      <c r="G1810" s="98" t="s">
        <v>2046</v>
      </c>
      <c r="H1810" s="96" t="s">
        <v>2051</v>
      </c>
      <c r="I1810" s="99">
        <v>243.81</v>
      </c>
      <c r="J1810" s="235" t="str">
        <f t="shared" si="28"/>
        <v>Medium Haul</v>
      </c>
    </row>
    <row r="1811" spans="1:10" ht="15" thickBot="1" x14ac:dyDescent="0.4">
      <c r="A1811" s="96" t="s">
        <v>2043</v>
      </c>
      <c r="B1811" s="96" t="s">
        <v>1536</v>
      </c>
      <c r="C1811" s="106">
        <v>43588</v>
      </c>
      <c r="D1811" s="96" t="s">
        <v>2050</v>
      </c>
      <c r="E1811" s="96" t="s">
        <v>2048</v>
      </c>
      <c r="F1811" s="97">
        <v>300</v>
      </c>
      <c r="G1811" s="98" t="s">
        <v>2046</v>
      </c>
      <c r="H1811" s="96" t="s">
        <v>2051</v>
      </c>
      <c r="I1811" s="99">
        <v>188.96799999999999</v>
      </c>
      <c r="J1811" s="235" t="str">
        <f t="shared" si="28"/>
        <v>Short Haul</v>
      </c>
    </row>
    <row r="1812" spans="1:10" ht="15" thickBot="1" x14ac:dyDescent="0.4">
      <c r="A1812" s="89"/>
      <c r="B1812" s="89"/>
      <c r="C1812" s="290"/>
      <c r="D1812" s="290"/>
      <c r="E1812" s="290"/>
      <c r="F1812" s="290"/>
      <c r="G1812" s="290"/>
      <c r="H1812" s="290"/>
      <c r="I1812" s="95">
        <v>865.55600000000004</v>
      </c>
      <c r="J1812" s="235" t="str">
        <f t="shared" si="28"/>
        <v/>
      </c>
    </row>
    <row r="1813" spans="1:10" ht="15" thickBot="1" x14ac:dyDescent="0.4">
      <c r="A1813" s="96" t="s">
        <v>2043</v>
      </c>
      <c r="B1813" s="96" t="s">
        <v>1536</v>
      </c>
      <c r="C1813" s="106">
        <v>43541</v>
      </c>
      <c r="D1813" s="96" t="s">
        <v>2048</v>
      </c>
      <c r="E1813" s="96" t="s">
        <v>2053</v>
      </c>
      <c r="F1813" s="97">
        <v>527</v>
      </c>
      <c r="G1813" s="98" t="s">
        <v>2046</v>
      </c>
      <c r="H1813" s="96" t="s">
        <v>2047</v>
      </c>
      <c r="I1813" s="99">
        <v>332.43200000000002</v>
      </c>
      <c r="J1813" s="235" t="str">
        <f t="shared" si="28"/>
        <v>Medium Haul</v>
      </c>
    </row>
    <row r="1814" spans="1:10" ht="15" thickBot="1" x14ac:dyDescent="0.4">
      <c r="A1814" s="96" t="s">
        <v>2043</v>
      </c>
      <c r="B1814" s="96" t="s">
        <v>1536</v>
      </c>
      <c r="C1814" s="106">
        <v>43543</v>
      </c>
      <c r="D1814" s="96" t="s">
        <v>2053</v>
      </c>
      <c r="E1814" s="96" t="s">
        <v>2048</v>
      </c>
      <c r="F1814" s="97">
        <v>527</v>
      </c>
      <c r="G1814" s="98" t="s">
        <v>2046</v>
      </c>
      <c r="H1814" s="96" t="s">
        <v>2047</v>
      </c>
      <c r="I1814" s="99">
        <v>332.43200000000002</v>
      </c>
      <c r="J1814" s="235" t="str">
        <f t="shared" si="28"/>
        <v>Medium Haul</v>
      </c>
    </row>
    <row r="1815" spans="1:10" ht="15" thickBot="1" x14ac:dyDescent="0.4">
      <c r="A1815" s="89"/>
      <c r="B1815" s="89"/>
      <c r="C1815" s="290"/>
      <c r="D1815" s="290"/>
      <c r="E1815" s="290"/>
      <c r="F1815" s="290"/>
      <c r="G1815" s="290"/>
      <c r="H1815" s="290"/>
      <c r="I1815" s="95">
        <v>664.86400000000003</v>
      </c>
      <c r="J1815" s="235" t="str">
        <f t="shared" si="28"/>
        <v/>
      </c>
    </row>
    <row r="1816" spans="1:10" ht="15" thickBot="1" x14ac:dyDescent="0.4">
      <c r="A1816" s="96" t="s">
        <v>2043</v>
      </c>
      <c r="B1816" s="96" t="s">
        <v>1393</v>
      </c>
      <c r="C1816" s="106">
        <v>43540</v>
      </c>
      <c r="D1816" s="96" t="s">
        <v>2049</v>
      </c>
      <c r="E1816" s="96" t="s">
        <v>2220</v>
      </c>
      <c r="F1816" s="97">
        <v>7317</v>
      </c>
      <c r="G1816" s="98" t="s">
        <v>2056</v>
      </c>
      <c r="H1816" s="96" t="s">
        <v>2047</v>
      </c>
      <c r="I1816" s="99">
        <v>2483.36</v>
      </c>
      <c r="J1816" s="235" t="str">
        <f t="shared" si="28"/>
        <v>Long Haul</v>
      </c>
    </row>
    <row r="1817" spans="1:10" ht="15" thickBot="1" x14ac:dyDescent="0.4">
      <c r="A1817" s="96" t="s">
        <v>2043</v>
      </c>
      <c r="B1817" s="96" t="s">
        <v>1393</v>
      </c>
      <c r="C1817" s="106">
        <v>43540</v>
      </c>
      <c r="D1817" s="96" t="s">
        <v>2057</v>
      </c>
      <c r="E1817" s="96" t="s">
        <v>2049</v>
      </c>
      <c r="F1817" s="97">
        <v>212</v>
      </c>
      <c r="G1817" s="98" t="s">
        <v>2046</v>
      </c>
      <c r="H1817" s="96" t="s">
        <v>2047</v>
      </c>
      <c r="I1817" s="99">
        <v>133.98400000000001</v>
      </c>
      <c r="J1817" s="235" t="str">
        <f t="shared" si="28"/>
        <v>Short Haul</v>
      </c>
    </row>
    <row r="1818" spans="1:10" ht="15" thickBot="1" x14ac:dyDescent="0.4">
      <c r="A1818" s="96" t="s">
        <v>2043</v>
      </c>
      <c r="B1818" s="96" t="s">
        <v>1393</v>
      </c>
      <c r="C1818" s="106">
        <v>43540</v>
      </c>
      <c r="D1818" s="96" t="s">
        <v>2048</v>
      </c>
      <c r="E1818" s="96" t="s">
        <v>2057</v>
      </c>
      <c r="F1818" s="97">
        <v>133</v>
      </c>
      <c r="G1818" s="98" t="s">
        <v>2046</v>
      </c>
      <c r="H1818" s="96" t="s">
        <v>2047</v>
      </c>
      <c r="I1818" s="99">
        <v>84.055999999999997</v>
      </c>
      <c r="J1818" s="235" t="str">
        <f t="shared" si="28"/>
        <v>Short Haul</v>
      </c>
    </row>
    <row r="1819" spans="1:10" ht="15" thickBot="1" x14ac:dyDescent="0.4">
      <c r="A1819" s="89"/>
      <c r="B1819" s="89"/>
      <c r="C1819" s="290"/>
      <c r="D1819" s="290"/>
      <c r="E1819" s="290"/>
      <c r="F1819" s="290"/>
      <c r="G1819" s="290"/>
      <c r="H1819" s="290"/>
      <c r="I1819" s="95">
        <v>2701.4</v>
      </c>
      <c r="J1819" s="235" t="str">
        <f t="shared" si="28"/>
        <v/>
      </c>
    </row>
    <row r="1820" spans="1:10" ht="15" thickBot="1" x14ac:dyDescent="0.4">
      <c r="A1820" s="96" t="s">
        <v>2043</v>
      </c>
      <c r="B1820" s="96" t="s">
        <v>1393</v>
      </c>
      <c r="C1820" s="106">
        <v>43580</v>
      </c>
      <c r="D1820" s="96" t="s">
        <v>2221</v>
      </c>
      <c r="E1820" s="96" t="s">
        <v>2053</v>
      </c>
      <c r="F1820" s="97">
        <v>1146</v>
      </c>
      <c r="G1820" s="98" t="s">
        <v>2046</v>
      </c>
      <c r="H1820" s="96" t="s">
        <v>2047</v>
      </c>
      <c r="I1820" s="99">
        <v>442.72800000000001</v>
      </c>
      <c r="J1820" s="235" t="str">
        <f t="shared" si="28"/>
        <v>Medium Haul</v>
      </c>
    </row>
    <row r="1821" spans="1:10" ht="15" thickBot="1" x14ac:dyDescent="0.4">
      <c r="A1821" s="96" t="s">
        <v>2043</v>
      </c>
      <c r="B1821" s="96" t="s">
        <v>1393</v>
      </c>
      <c r="C1821" s="106">
        <v>43596</v>
      </c>
      <c r="D1821" s="96" t="s">
        <v>2222</v>
      </c>
      <c r="E1821" s="96" t="s">
        <v>2223</v>
      </c>
      <c r="F1821" s="97">
        <v>1252</v>
      </c>
      <c r="G1821" s="98" t="s">
        <v>2046</v>
      </c>
      <c r="H1821" s="96" t="s">
        <v>2224</v>
      </c>
      <c r="I1821" s="99">
        <v>483.75</v>
      </c>
      <c r="J1821" s="235" t="str">
        <f t="shared" si="28"/>
        <v>Medium Haul</v>
      </c>
    </row>
    <row r="1822" spans="1:10" ht="15" thickBot="1" x14ac:dyDescent="0.4">
      <c r="A1822" s="96" t="s">
        <v>2043</v>
      </c>
      <c r="B1822" s="96" t="s">
        <v>1393</v>
      </c>
      <c r="C1822" s="106">
        <v>43606</v>
      </c>
      <c r="D1822" s="96" t="s">
        <v>2223</v>
      </c>
      <c r="E1822" s="96" t="s">
        <v>2225</v>
      </c>
      <c r="F1822" s="97">
        <v>595</v>
      </c>
      <c r="G1822" s="98" t="s">
        <v>2046</v>
      </c>
      <c r="H1822" s="96" t="s">
        <v>2208</v>
      </c>
      <c r="I1822" s="99">
        <v>375.40800000000002</v>
      </c>
      <c r="J1822" s="235" t="str">
        <f t="shared" si="28"/>
        <v>Medium Haul</v>
      </c>
    </row>
    <row r="1823" spans="1:10" ht="15" thickBot="1" x14ac:dyDescent="0.4">
      <c r="A1823" s="96" t="s">
        <v>2043</v>
      </c>
      <c r="B1823" s="96" t="s">
        <v>1393</v>
      </c>
      <c r="C1823" s="106">
        <v>43607</v>
      </c>
      <c r="D1823" s="96" t="s">
        <v>2053</v>
      </c>
      <c r="E1823" s="96" t="s">
        <v>2048</v>
      </c>
      <c r="F1823" s="97">
        <v>527</v>
      </c>
      <c r="G1823" s="98" t="s">
        <v>2046</v>
      </c>
      <c r="H1823" s="96" t="s">
        <v>2047</v>
      </c>
      <c r="I1823" s="99">
        <v>332.43200000000002</v>
      </c>
      <c r="J1823" s="235" t="str">
        <f t="shared" si="28"/>
        <v>Medium Haul</v>
      </c>
    </row>
    <row r="1824" spans="1:10" ht="15" thickBot="1" x14ac:dyDescent="0.4">
      <c r="A1824" s="96" t="s">
        <v>2043</v>
      </c>
      <c r="B1824" s="96" t="s">
        <v>1393</v>
      </c>
      <c r="C1824" s="106">
        <v>43633</v>
      </c>
      <c r="D1824" s="96" t="s">
        <v>2080</v>
      </c>
      <c r="E1824" s="96" t="s">
        <v>2141</v>
      </c>
      <c r="F1824" s="97">
        <v>338</v>
      </c>
      <c r="G1824" s="98" t="s">
        <v>2046</v>
      </c>
      <c r="H1824" s="96" t="s">
        <v>2047</v>
      </c>
      <c r="I1824" s="99">
        <v>212.98400000000001</v>
      </c>
      <c r="J1824" s="235" t="str">
        <f t="shared" si="28"/>
        <v>Medium Haul</v>
      </c>
    </row>
    <row r="1825" spans="1:10" ht="15" thickBot="1" x14ac:dyDescent="0.4">
      <c r="A1825" s="96" t="s">
        <v>2043</v>
      </c>
      <c r="B1825" s="96" t="s">
        <v>1393</v>
      </c>
      <c r="C1825" s="106">
        <v>43642</v>
      </c>
      <c r="D1825" s="96" t="s">
        <v>2226</v>
      </c>
      <c r="E1825" s="96" t="s">
        <v>2080</v>
      </c>
      <c r="F1825" s="97">
        <v>448</v>
      </c>
      <c r="G1825" s="98" t="s">
        <v>2046</v>
      </c>
      <c r="H1825" s="96" t="s">
        <v>2047</v>
      </c>
      <c r="I1825" s="99">
        <v>282.50400000000002</v>
      </c>
      <c r="J1825" s="235" t="str">
        <f t="shared" si="28"/>
        <v>Medium Haul</v>
      </c>
    </row>
    <row r="1826" spans="1:10" ht="15" thickBot="1" x14ac:dyDescent="0.4">
      <c r="A1826" s="96" t="s">
        <v>2043</v>
      </c>
      <c r="B1826" s="96" t="s">
        <v>1393</v>
      </c>
      <c r="C1826" s="106">
        <v>43660</v>
      </c>
      <c r="D1826" s="96" t="s">
        <v>2048</v>
      </c>
      <c r="E1826" s="96" t="s">
        <v>2057</v>
      </c>
      <c r="F1826" s="97">
        <v>133</v>
      </c>
      <c r="G1826" s="98" t="s">
        <v>2046</v>
      </c>
      <c r="H1826" s="96" t="s">
        <v>2047</v>
      </c>
      <c r="I1826" s="99">
        <v>84.055999999999997</v>
      </c>
      <c r="J1826" s="235" t="str">
        <f t="shared" si="28"/>
        <v>Short Haul</v>
      </c>
    </row>
    <row r="1827" spans="1:10" ht="15" thickBot="1" x14ac:dyDescent="0.4">
      <c r="A1827" s="96" t="s">
        <v>2043</v>
      </c>
      <c r="B1827" s="96" t="s">
        <v>1393</v>
      </c>
      <c r="C1827" s="106">
        <v>43660</v>
      </c>
      <c r="D1827" s="96" t="s">
        <v>2057</v>
      </c>
      <c r="E1827" s="96" t="s">
        <v>2098</v>
      </c>
      <c r="F1827" s="97">
        <v>493</v>
      </c>
      <c r="G1827" s="98" t="s">
        <v>2046</v>
      </c>
      <c r="H1827" s="96" t="s">
        <v>2047</v>
      </c>
      <c r="I1827" s="99">
        <v>310.94400000000002</v>
      </c>
      <c r="J1827" s="235" t="str">
        <f t="shared" si="28"/>
        <v>Medium Haul</v>
      </c>
    </row>
    <row r="1828" spans="1:10" ht="15" thickBot="1" x14ac:dyDescent="0.4">
      <c r="A1828" s="96" t="s">
        <v>2043</v>
      </c>
      <c r="B1828" s="96" t="s">
        <v>1393</v>
      </c>
      <c r="C1828" s="106">
        <v>43666</v>
      </c>
      <c r="D1828" s="96" t="s">
        <v>2098</v>
      </c>
      <c r="E1828" s="96" t="s">
        <v>2057</v>
      </c>
      <c r="F1828" s="97">
        <v>493</v>
      </c>
      <c r="G1828" s="98" t="s">
        <v>2046</v>
      </c>
      <c r="H1828" s="96" t="s">
        <v>2047</v>
      </c>
      <c r="I1828" s="99">
        <v>310.94400000000002</v>
      </c>
      <c r="J1828" s="235" t="str">
        <f t="shared" si="28"/>
        <v>Medium Haul</v>
      </c>
    </row>
    <row r="1829" spans="1:10" ht="15" thickBot="1" x14ac:dyDescent="0.4">
      <c r="A1829" s="96" t="s">
        <v>2043</v>
      </c>
      <c r="B1829" s="96" t="s">
        <v>1393</v>
      </c>
      <c r="C1829" s="106">
        <v>43677</v>
      </c>
      <c r="D1829" s="96" t="s">
        <v>2050</v>
      </c>
      <c r="E1829" s="96" t="s">
        <v>2048</v>
      </c>
      <c r="F1829" s="97">
        <v>300</v>
      </c>
      <c r="G1829" s="98" t="s">
        <v>2046</v>
      </c>
      <c r="H1829" s="96" t="s">
        <v>2051</v>
      </c>
      <c r="I1829" s="99">
        <v>188.96799999999999</v>
      </c>
      <c r="J1829" s="235" t="str">
        <f t="shared" si="28"/>
        <v>Short Haul</v>
      </c>
    </row>
    <row r="1830" spans="1:10" ht="15" thickBot="1" x14ac:dyDescent="0.4">
      <c r="A1830" s="96" t="s">
        <v>2043</v>
      </c>
      <c r="B1830" s="96" t="s">
        <v>1393</v>
      </c>
      <c r="C1830" s="106">
        <v>43702</v>
      </c>
      <c r="D1830" s="96" t="s">
        <v>2048</v>
      </c>
      <c r="E1830" s="96" t="s">
        <v>2057</v>
      </c>
      <c r="F1830" s="97">
        <v>133</v>
      </c>
      <c r="G1830" s="98" t="s">
        <v>2046</v>
      </c>
      <c r="H1830" s="96" t="s">
        <v>2047</v>
      </c>
      <c r="I1830" s="99">
        <v>84.055999999999997</v>
      </c>
      <c r="J1830" s="235" t="str">
        <f t="shared" si="28"/>
        <v>Short Haul</v>
      </c>
    </row>
    <row r="1831" spans="1:10" ht="15" thickBot="1" x14ac:dyDescent="0.4">
      <c r="A1831" s="96" t="s">
        <v>2043</v>
      </c>
      <c r="B1831" s="96" t="s">
        <v>1393</v>
      </c>
      <c r="C1831" s="106">
        <v>43702</v>
      </c>
      <c r="D1831" s="96" t="s">
        <v>2057</v>
      </c>
      <c r="E1831" s="96" t="s">
        <v>2105</v>
      </c>
      <c r="F1831" s="97">
        <v>4150</v>
      </c>
      <c r="G1831" s="98" t="s">
        <v>2056</v>
      </c>
      <c r="H1831" s="96" t="s">
        <v>2047</v>
      </c>
      <c r="I1831" s="99">
        <v>1408.62</v>
      </c>
      <c r="J1831" s="235" t="str">
        <f t="shared" si="28"/>
        <v>Long Haul</v>
      </c>
    </row>
    <row r="1832" spans="1:10" ht="15" thickBot="1" x14ac:dyDescent="0.4">
      <c r="A1832" s="96" t="s">
        <v>2043</v>
      </c>
      <c r="B1832" s="96" t="s">
        <v>1393</v>
      </c>
      <c r="C1832" s="106">
        <v>43711</v>
      </c>
      <c r="D1832" s="96" t="s">
        <v>2053</v>
      </c>
      <c r="E1832" s="96" t="s">
        <v>2048</v>
      </c>
      <c r="F1832" s="97">
        <v>527</v>
      </c>
      <c r="G1832" s="98" t="s">
        <v>2046</v>
      </c>
      <c r="H1832" s="96" t="s">
        <v>2047</v>
      </c>
      <c r="I1832" s="99">
        <v>332.43200000000002</v>
      </c>
      <c r="J1832" s="235" t="str">
        <f t="shared" si="28"/>
        <v>Medium Haul</v>
      </c>
    </row>
    <row r="1833" spans="1:10" ht="15" thickBot="1" x14ac:dyDescent="0.4">
      <c r="A1833" s="96" t="s">
        <v>2043</v>
      </c>
      <c r="B1833" s="96" t="s">
        <v>1393</v>
      </c>
      <c r="C1833" s="106">
        <v>43711</v>
      </c>
      <c r="D1833" s="96" t="s">
        <v>2132</v>
      </c>
      <c r="E1833" s="96" t="s">
        <v>2080</v>
      </c>
      <c r="F1833" s="97">
        <v>3012</v>
      </c>
      <c r="G1833" s="98" t="s">
        <v>2056</v>
      </c>
      <c r="H1833" s="96" t="s">
        <v>2047</v>
      </c>
      <c r="I1833" s="99">
        <v>1022.38</v>
      </c>
      <c r="J1833" s="235" t="str">
        <f t="shared" si="28"/>
        <v>Long Haul</v>
      </c>
    </row>
    <row r="1834" spans="1:10" ht="15" thickBot="1" x14ac:dyDescent="0.4">
      <c r="A1834" s="96" t="s">
        <v>2043</v>
      </c>
      <c r="B1834" s="96" t="s">
        <v>1393</v>
      </c>
      <c r="C1834" s="106">
        <v>43711</v>
      </c>
      <c r="D1834" s="96" t="s">
        <v>2080</v>
      </c>
      <c r="E1834" s="96" t="s">
        <v>2053</v>
      </c>
      <c r="F1834" s="97">
        <v>4336</v>
      </c>
      <c r="G1834" s="98" t="s">
        <v>2046</v>
      </c>
      <c r="H1834" s="96" t="s">
        <v>2047</v>
      </c>
      <c r="I1834" s="99">
        <v>1471.52</v>
      </c>
      <c r="J1834" s="235" t="str">
        <f t="shared" si="28"/>
        <v>Long Haul</v>
      </c>
    </row>
    <row r="1835" spans="1:10" ht="15" thickBot="1" x14ac:dyDescent="0.4">
      <c r="A1835" s="96" t="s">
        <v>2043</v>
      </c>
      <c r="B1835" s="96" t="s">
        <v>1393</v>
      </c>
      <c r="C1835" s="106">
        <v>43721</v>
      </c>
      <c r="D1835" s="96" t="s">
        <v>2048</v>
      </c>
      <c r="E1835" s="96" t="s">
        <v>2053</v>
      </c>
      <c r="F1835" s="97">
        <v>527</v>
      </c>
      <c r="G1835" s="98" t="s">
        <v>2046</v>
      </c>
      <c r="H1835" s="96" t="s">
        <v>2047</v>
      </c>
      <c r="I1835" s="99">
        <v>332.43200000000002</v>
      </c>
      <c r="J1835" s="235" t="str">
        <f t="shared" si="28"/>
        <v>Medium Haul</v>
      </c>
    </row>
    <row r="1836" spans="1:10" ht="15" thickBot="1" x14ac:dyDescent="0.4">
      <c r="A1836" s="96" t="s">
        <v>2043</v>
      </c>
      <c r="B1836" s="96" t="s">
        <v>1393</v>
      </c>
      <c r="C1836" s="106">
        <v>43722</v>
      </c>
      <c r="D1836" s="96" t="s">
        <v>2081</v>
      </c>
      <c r="E1836" s="96" t="s">
        <v>2141</v>
      </c>
      <c r="F1836" s="97">
        <v>208</v>
      </c>
      <c r="G1836" s="98" t="s">
        <v>2046</v>
      </c>
      <c r="H1836" s="96" t="s">
        <v>2047</v>
      </c>
      <c r="I1836" s="99">
        <v>131.45599999999999</v>
      </c>
      <c r="J1836" s="235" t="str">
        <f t="shared" si="28"/>
        <v>Short Haul</v>
      </c>
    </row>
    <row r="1837" spans="1:10" ht="15" thickBot="1" x14ac:dyDescent="0.4">
      <c r="A1837" s="96" t="s">
        <v>2043</v>
      </c>
      <c r="B1837" s="96" t="s">
        <v>1393</v>
      </c>
      <c r="C1837" s="106">
        <v>43727</v>
      </c>
      <c r="D1837" s="96" t="s">
        <v>2053</v>
      </c>
      <c r="E1837" s="96" t="s">
        <v>2048</v>
      </c>
      <c r="F1837" s="97">
        <v>527</v>
      </c>
      <c r="G1837" s="98" t="s">
        <v>2046</v>
      </c>
      <c r="H1837" s="96" t="s">
        <v>2047</v>
      </c>
      <c r="I1837" s="99">
        <v>332.43200000000002</v>
      </c>
      <c r="J1837" s="235" t="str">
        <f t="shared" si="28"/>
        <v>Medium Haul</v>
      </c>
    </row>
    <row r="1838" spans="1:10" ht="15" thickBot="1" x14ac:dyDescent="0.4">
      <c r="A1838" s="96" t="s">
        <v>2043</v>
      </c>
      <c r="B1838" s="96" t="s">
        <v>1393</v>
      </c>
      <c r="C1838" s="106">
        <v>43727</v>
      </c>
      <c r="D1838" s="96" t="s">
        <v>2080</v>
      </c>
      <c r="E1838" s="96" t="s">
        <v>2053</v>
      </c>
      <c r="F1838" s="97">
        <v>4336</v>
      </c>
      <c r="G1838" s="98" t="s">
        <v>2046</v>
      </c>
      <c r="H1838" s="96" t="s">
        <v>2047</v>
      </c>
      <c r="I1838" s="99">
        <v>1471.52</v>
      </c>
      <c r="J1838" s="235" t="str">
        <f t="shared" si="28"/>
        <v>Long Haul</v>
      </c>
    </row>
    <row r="1839" spans="1:10" ht="15" thickBot="1" x14ac:dyDescent="0.4">
      <c r="A1839" s="96" t="s">
        <v>2043</v>
      </c>
      <c r="B1839" s="96" t="s">
        <v>1393</v>
      </c>
      <c r="C1839" s="106">
        <v>43732</v>
      </c>
      <c r="D1839" s="96" t="s">
        <v>2048</v>
      </c>
      <c r="E1839" s="96" t="s">
        <v>2053</v>
      </c>
      <c r="F1839" s="97">
        <v>527</v>
      </c>
      <c r="G1839" s="98" t="s">
        <v>2046</v>
      </c>
      <c r="H1839" s="96" t="s">
        <v>2047</v>
      </c>
      <c r="I1839" s="99">
        <v>332.43200000000002</v>
      </c>
      <c r="J1839" s="235" t="str">
        <f t="shared" si="28"/>
        <v>Medium Haul</v>
      </c>
    </row>
    <row r="1840" spans="1:10" ht="15" thickBot="1" x14ac:dyDescent="0.4">
      <c r="A1840" s="96" t="s">
        <v>2043</v>
      </c>
      <c r="B1840" s="96" t="s">
        <v>1393</v>
      </c>
      <c r="C1840" s="106">
        <v>43743</v>
      </c>
      <c r="D1840" s="96" t="s">
        <v>2053</v>
      </c>
      <c r="E1840" s="96" t="s">
        <v>2048</v>
      </c>
      <c r="F1840" s="97">
        <v>527</v>
      </c>
      <c r="G1840" s="98" t="s">
        <v>2046</v>
      </c>
      <c r="H1840" s="96" t="s">
        <v>2047</v>
      </c>
      <c r="I1840" s="99">
        <v>332.43200000000002</v>
      </c>
      <c r="J1840" s="235" t="str">
        <f t="shared" si="28"/>
        <v>Medium Haul</v>
      </c>
    </row>
    <row r="1841" spans="1:10" ht="15" thickBot="1" x14ac:dyDescent="0.4">
      <c r="A1841" s="96" t="s">
        <v>2043</v>
      </c>
      <c r="B1841" s="96" t="s">
        <v>1393</v>
      </c>
      <c r="C1841" s="106">
        <v>43743</v>
      </c>
      <c r="D1841" s="96" t="s">
        <v>2093</v>
      </c>
      <c r="E1841" s="96" t="s">
        <v>2053</v>
      </c>
      <c r="F1841" s="97">
        <v>1761</v>
      </c>
      <c r="G1841" s="98" t="s">
        <v>2056</v>
      </c>
      <c r="H1841" s="96" t="s">
        <v>2047</v>
      </c>
      <c r="I1841" s="99">
        <v>680.346</v>
      </c>
      <c r="J1841" s="235" t="str">
        <f t="shared" si="28"/>
        <v>Medium Haul</v>
      </c>
    </row>
    <row r="1842" spans="1:10" ht="15" thickBot="1" x14ac:dyDescent="0.4">
      <c r="A1842" s="96" t="s">
        <v>2043</v>
      </c>
      <c r="B1842" s="96" t="s">
        <v>1393</v>
      </c>
      <c r="C1842" s="106">
        <v>43750</v>
      </c>
      <c r="D1842" s="96" t="s">
        <v>2048</v>
      </c>
      <c r="E1842" s="96" t="s">
        <v>2053</v>
      </c>
      <c r="F1842" s="97">
        <v>527</v>
      </c>
      <c r="G1842" s="98" t="s">
        <v>2046</v>
      </c>
      <c r="H1842" s="96" t="s">
        <v>2047</v>
      </c>
      <c r="I1842" s="99">
        <v>332.43200000000002</v>
      </c>
      <c r="J1842" s="235" t="str">
        <f t="shared" si="28"/>
        <v>Medium Haul</v>
      </c>
    </row>
    <row r="1843" spans="1:10" ht="15" thickBot="1" x14ac:dyDescent="0.4">
      <c r="A1843" s="96" t="s">
        <v>2043</v>
      </c>
      <c r="B1843" s="96" t="s">
        <v>1393</v>
      </c>
      <c r="C1843" s="106">
        <v>43773</v>
      </c>
      <c r="D1843" s="96" t="s">
        <v>2057</v>
      </c>
      <c r="E1843" s="96" t="s">
        <v>2105</v>
      </c>
      <c r="F1843" s="97">
        <v>4150</v>
      </c>
      <c r="G1843" s="98" t="s">
        <v>2056</v>
      </c>
      <c r="H1843" s="96" t="s">
        <v>2047</v>
      </c>
      <c r="I1843" s="99">
        <v>1408.62</v>
      </c>
      <c r="J1843" s="235" t="str">
        <f t="shared" si="28"/>
        <v>Long Haul</v>
      </c>
    </row>
    <row r="1844" spans="1:10" ht="15" thickBot="1" x14ac:dyDescent="0.4">
      <c r="A1844" s="96" t="s">
        <v>2043</v>
      </c>
      <c r="B1844" s="96" t="s">
        <v>1393</v>
      </c>
      <c r="C1844" s="106">
        <v>43774</v>
      </c>
      <c r="D1844" s="96" t="s">
        <v>2105</v>
      </c>
      <c r="E1844" s="96" t="s">
        <v>2132</v>
      </c>
      <c r="F1844" s="97">
        <v>2965</v>
      </c>
      <c r="G1844" s="98" t="s">
        <v>2056</v>
      </c>
      <c r="H1844" s="96" t="s">
        <v>2047</v>
      </c>
      <c r="I1844" s="99">
        <v>1006.4</v>
      </c>
      <c r="J1844" s="235" t="str">
        <f t="shared" si="28"/>
        <v>Long Haul</v>
      </c>
    </row>
    <row r="1845" spans="1:10" ht="15" thickBot="1" x14ac:dyDescent="0.4">
      <c r="A1845" s="96" t="s">
        <v>2043</v>
      </c>
      <c r="B1845" s="96" t="s">
        <v>1393</v>
      </c>
      <c r="C1845" s="106">
        <v>43786</v>
      </c>
      <c r="D1845" s="96" t="s">
        <v>2105</v>
      </c>
      <c r="E1845" s="96" t="s">
        <v>2057</v>
      </c>
      <c r="F1845" s="97">
        <v>4150</v>
      </c>
      <c r="G1845" s="98" t="s">
        <v>2056</v>
      </c>
      <c r="H1845" s="96" t="s">
        <v>2047</v>
      </c>
      <c r="I1845" s="99">
        <v>1408.62</v>
      </c>
      <c r="J1845" s="235" t="str">
        <f t="shared" si="28"/>
        <v>Long Haul</v>
      </c>
    </row>
    <row r="1846" spans="1:10" ht="15" thickBot="1" x14ac:dyDescent="0.4">
      <c r="A1846" s="96" t="s">
        <v>2043</v>
      </c>
      <c r="B1846" s="96" t="s">
        <v>1393</v>
      </c>
      <c r="C1846" s="106">
        <v>43566</v>
      </c>
      <c r="D1846" s="96" t="s">
        <v>2048</v>
      </c>
      <c r="E1846" s="96" t="s">
        <v>2057</v>
      </c>
      <c r="F1846" s="97">
        <v>133</v>
      </c>
      <c r="G1846" s="98" t="s">
        <v>2046</v>
      </c>
      <c r="H1846" s="96" t="s">
        <v>2047</v>
      </c>
      <c r="I1846" s="99">
        <v>84.055999999999997</v>
      </c>
      <c r="J1846" s="235" t="str">
        <f t="shared" si="28"/>
        <v>Short Haul</v>
      </c>
    </row>
    <row r="1847" spans="1:10" ht="15" thickBot="1" x14ac:dyDescent="0.4">
      <c r="A1847" s="96" t="s">
        <v>2043</v>
      </c>
      <c r="B1847" s="96" t="s">
        <v>1393</v>
      </c>
      <c r="C1847" s="106">
        <v>43566</v>
      </c>
      <c r="D1847" s="96" t="s">
        <v>2057</v>
      </c>
      <c r="E1847" s="96" t="s">
        <v>2052</v>
      </c>
      <c r="F1847" s="97">
        <v>534</v>
      </c>
      <c r="G1847" s="98" t="s">
        <v>2046</v>
      </c>
      <c r="H1847" s="96" t="s">
        <v>2055</v>
      </c>
      <c r="I1847" s="99">
        <v>336.85599999999999</v>
      </c>
      <c r="J1847" s="235" t="str">
        <f t="shared" si="28"/>
        <v>Medium Haul</v>
      </c>
    </row>
    <row r="1848" spans="1:10" ht="15" thickBot="1" x14ac:dyDescent="0.4">
      <c r="A1848" s="96" t="s">
        <v>2043</v>
      </c>
      <c r="B1848" s="96" t="s">
        <v>1393</v>
      </c>
      <c r="C1848" s="106">
        <v>43568</v>
      </c>
      <c r="D1848" s="96" t="s">
        <v>2052</v>
      </c>
      <c r="E1848" s="96" t="s">
        <v>2057</v>
      </c>
      <c r="F1848" s="97">
        <v>534</v>
      </c>
      <c r="G1848" s="98" t="s">
        <v>2046</v>
      </c>
      <c r="H1848" s="96" t="s">
        <v>2055</v>
      </c>
      <c r="I1848" s="99">
        <v>336.85599999999999</v>
      </c>
      <c r="J1848" s="235" t="str">
        <f t="shared" si="28"/>
        <v>Medium Haul</v>
      </c>
    </row>
    <row r="1849" spans="1:10" ht="15" thickBot="1" x14ac:dyDescent="0.4">
      <c r="A1849" s="96" t="s">
        <v>2043</v>
      </c>
      <c r="B1849" s="96" t="s">
        <v>1393</v>
      </c>
      <c r="C1849" s="106">
        <v>43568</v>
      </c>
      <c r="D1849" s="96" t="s">
        <v>2057</v>
      </c>
      <c r="E1849" s="96" t="s">
        <v>2048</v>
      </c>
      <c r="F1849" s="97">
        <v>133</v>
      </c>
      <c r="G1849" s="98" t="s">
        <v>2046</v>
      </c>
      <c r="H1849" s="96" t="s">
        <v>2047</v>
      </c>
      <c r="I1849" s="99">
        <v>84.055999999999997</v>
      </c>
      <c r="J1849" s="235" t="str">
        <f t="shared" si="28"/>
        <v>Short Haul</v>
      </c>
    </row>
    <row r="1850" spans="1:10" ht="15" thickBot="1" x14ac:dyDescent="0.4">
      <c r="A1850" s="96" t="s">
        <v>2043</v>
      </c>
      <c r="B1850" s="96" t="s">
        <v>1393</v>
      </c>
      <c r="C1850" s="106">
        <v>43577</v>
      </c>
      <c r="D1850" s="96" t="s">
        <v>2053</v>
      </c>
      <c r="E1850" s="96" t="s">
        <v>2221</v>
      </c>
      <c r="F1850" s="97">
        <v>1146</v>
      </c>
      <c r="G1850" s="98" t="s">
        <v>2056</v>
      </c>
      <c r="H1850" s="96" t="s">
        <v>2047</v>
      </c>
      <c r="I1850" s="99">
        <v>442.72800000000001</v>
      </c>
      <c r="J1850" s="235" t="str">
        <f t="shared" si="28"/>
        <v>Medium Haul</v>
      </c>
    </row>
    <row r="1851" spans="1:10" ht="15" thickBot="1" x14ac:dyDescent="0.4">
      <c r="A1851" s="96" t="s">
        <v>2043</v>
      </c>
      <c r="B1851" s="96" t="s">
        <v>1393</v>
      </c>
      <c r="C1851" s="106">
        <v>43577</v>
      </c>
      <c r="D1851" s="96" t="s">
        <v>2048</v>
      </c>
      <c r="E1851" s="96" t="s">
        <v>2053</v>
      </c>
      <c r="F1851" s="97">
        <v>527</v>
      </c>
      <c r="G1851" s="98" t="s">
        <v>2046</v>
      </c>
      <c r="H1851" s="96" t="s">
        <v>2047</v>
      </c>
      <c r="I1851" s="99">
        <v>332.43200000000002</v>
      </c>
      <c r="J1851" s="235" t="str">
        <f t="shared" si="28"/>
        <v>Medium Haul</v>
      </c>
    </row>
    <row r="1852" spans="1:10" ht="15" thickBot="1" x14ac:dyDescent="0.4">
      <c r="A1852" s="96" t="s">
        <v>2043</v>
      </c>
      <c r="B1852" s="96" t="s">
        <v>1393</v>
      </c>
      <c r="C1852" s="106">
        <v>43580</v>
      </c>
      <c r="D1852" s="96" t="s">
        <v>2053</v>
      </c>
      <c r="E1852" s="96" t="s">
        <v>2048</v>
      </c>
      <c r="F1852" s="97">
        <v>527</v>
      </c>
      <c r="G1852" s="98" t="s">
        <v>2046</v>
      </c>
      <c r="H1852" s="96" t="s">
        <v>2047</v>
      </c>
      <c r="I1852" s="99">
        <v>332.43200000000002</v>
      </c>
      <c r="J1852" s="235" t="str">
        <f t="shared" si="28"/>
        <v>Medium Haul</v>
      </c>
    </row>
    <row r="1853" spans="1:10" ht="15" thickBot="1" x14ac:dyDescent="0.4">
      <c r="A1853" s="96" t="s">
        <v>2043</v>
      </c>
      <c r="B1853" s="96" t="s">
        <v>1393</v>
      </c>
      <c r="C1853" s="106">
        <v>43595</v>
      </c>
      <c r="D1853" s="96" t="s">
        <v>2048</v>
      </c>
      <c r="E1853" s="96" t="s">
        <v>2057</v>
      </c>
      <c r="F1853" s="97">
        <v>133</v>
      </c>
      <c r="G1853" s="98" t="s">
        <v>2046</v>
      </c>
      <c r="H1853" s="96" t="s">
        <v>2047</v>
      </c>
      <c r="I1853" s="99">
        <v>84.055999999999997</v>
      </c>
      <c r="J1853" s="235" t="str">
        <f t="shared" ref="J1853:J1916" si="29">IF(ISBLANK(F1853),"",IF(F1853&gt;$O$9,$N$9,IF(F1853&gt;$O$8, $N$8,$N$7)))</f>
        <v>Short Haul</v>
      </c>
    </row>
    <row r="1854" spans="1:10" ht="15" thickBot="1" x14ac:dyDescent="0.4">
      <c r="A1854" s="96" t="s">
        <v>2043</v>
      </c>
      <c r="B1854" s="96" t="s">
        <v>1393</v>
      </c>
      <c r="C1854" s="106">
        <v>43595</v>
      </c>
      <c r="D1854" s="96" t="s">
        <v>2057</v>
      </c>
      <c r="E1854" s="96" t="s">
        <v>2207</v>
      </c>
      <c r="F1854" s="97">
        <v>4067</v>
      </c>
      <c r="G1854" s="98" t="s">
        <v>2056</v>
      </c>
      <c r="H1854" s="96" t="s">
        <v>2224</v>
      </c>
      <c r="I1854" s="99">
        <v>1380.4</v>
      </c>
      <c r="J1854" s="235" t="str">
        <f t="shared" si="29"/>
        <v>Long Haul</v>
      </c>
    </row>
    <row r="1855" spans="1:10" ht="15" thickBot="1" x14ac:dyDescent="0.4">
      <c r="A1855" s="96" t="s">
        <v>2043</v>
      </c>
      <c r="B1855" s="96" t="s">
        <v>1393</v>
      </c>
      <c r="C1855" s="106">
        <v>43596</v>
      </c>
      <c r="D1855" s="96" t="s">
        <v>2207</v>
      </c>
      <c r="E1855" s="96" t="s">
        <v>2222</v>
      </c>
      <c r="F1855" s="97">
        <v>321</v>
      </c>
      <c r="G1855" s="98" t="s">
        <v>2046</v>
      </c>
      <c r="H1855" s="96" t="s">
        <v>2224</v>
      </c>
      <c r="I1855" s="99">
        <v>202.24</v>
      </c>
      <c r="J1855" s="235" t="str">
        <f t="shared" si="29"/>
        <v>Medium Haul</v>
      </c>
    </row>
    <row r="1856" spans="1:10" ht="15" thickBot="1" x14ac:dyDescent="0.4">
      <c r="A1856" s="96" t="s">
        <v>2043</v>
      </c>
      <c r="B1856" s="96" t="s">
        <v>1393</v>
      </c>
      <c r="C1856" s="106">
        <v>43606</v>
      </c>
      <c r="D1856" s="96" t="s">
        <v>2225</v>
      </c>
      <c r="E1856" s="96" t="s">
        <v>2222</v>
      </c>
      <c r="F1856" s="97">
        <v>693</v>
      </c>
      <c r="G1856" s="98" t="s">
        <v>2046</v>
      </c>
      <c r="H1856" s="96" t="s">
        <v>2208</v>
      </c>
      <c r="I1856" s="99">
        <v>267.80399999999997</v>
      </c>
      <c r="J1856" s="235" t="str">
        <f t="shared" si="29"/>
        <v>Medium Haul</v>
      </c>
    </row>
    <row r="1857" spans="1:10" ht="15" thickBot="1" x14ac:dyDescent="0.4">
      <c r="A1857" s="96" t="s">
        <v>2043</v>
      </c>
      <c r="B1857" s="96" t="s">
        <v>1393</v>
      </c>
      <c r="C1857" s="106">
        <v>43607</v>
      </c>
      <c r="D1857" s="96" t="s">
        <v>2222</v>
      </c>
      <c r="E1857" s="96" t="s">
        <v>2102</v>
      </c>
      <c r="F1857" s="97">
        <v>239</v>
      </c>
      <c r="G1857" s="98" t="s">
        <v>2046</v>
      </c>
      <c r="H1857" s="96" t="s">
        <v>2208</v>
      </c>
      <c r="I1857" s="99">
        <v>150.416</v>
      </c>
      <c r="J1857" s="235" t="str">
        <f t="shared" si="29"/>
        <v>Short Haul</v>
      </c>
    </row>
    <row r="1858" spans="1:10" ht="15" thickBot="1" x14ac:dyDescent="0.4">
      <c r="A1858" s="96" t="s">
        <v>2043</v>
      </c>
      <c r="B1858" s="96" t="s">
        <v>1393</v>
      </c>
      <c r="C1858" s="106">
        <v>43607</v>
      </c>
      <c r="D1858" s="96" t="s">
        <v>2102</v>
      </c>
      <c r="E1858" s="96" t="s">
        <v>2053</v>
      </c>
      <c r="F1858" s="97">
        <v>4264</v>
      </c>
      <c r="G1858" s="98" t="s">
        <v>2046</v>
      </c>
      <c r="H1858" s="96" t="s">
        <v>2208</v>
      </c>
      <c r="I1858" s="99">
        <v>1447.04</v>
      </c>
      <c r="J1858" s="235" t="str">
        <f t="shared" si="29"/>
        <v>Long Haul</v>
      </c>
    </row>
    <row r="1859" spans="1:10" ht="15" thickBot="1" x14ac:dyDescent="0.4">
      <c r="A1859" s="96" t="s">
        <v>2043</v>
      </c>
      <c r="B1859" s="96" t="s">
        <v>1393</v>
      </c>
      <c r="C1859" s="106">
        <v>43632</v>
      </c>
      <c r="D1859" s="96" t="s">
        <v>2053</v>
      </c>
      <c r="E1859" s="96" t="s">
        <v>2080</v>
      </c>
      <c r="F1859" s="97">
        <v>4336</v>
      </c>
      <c r="G1859" s="98" t="s">
        <v>2056</v>
      </c>
      <c r="H1859" s="96" t="s">
        <v>2047</v>
      </c>
      <c r="I1859" s="99">
        <v>1471.52</v>
      </c>
      <c r="J1859" s="235" t="str">
        <f t="shared" si="29"/>
        <v>Long Haul</v>
      </c>
    </row>
    <row r="1860" spans="1:10" ht="15" thickBot="1" x14ac:dyDescent="0.4">
      <c r="A1860" s="96" t="s">
        <v>2043</v>
      </c>
      <c r="B1860" s="96" t="s">
        <v>1393</v>
      </c>
      <c r="C1860" s="106">
        <v>43632</v>
      </c>
      <c r="D1860" s="96" t="s">
        <v>2048</v>
      </c>
      <c r="E1860" s="96" t="s">
        <v>2053</v>
      </c>
      <c r="F1860" s="97">
        <v>527</v>
      </c>
      <c r="G1860" s="98" t="s">
        <v>2046</v>
      </c>
      <c r="H1860" s="96" t="s">
        <v>2047</v>
      </c>
      <c r="I1860" s="99">
        <v>332.43200000000002</v>
      </c>
      <c r="J1860" s="235" t="str">
        <f t="shared" si="29"/>
        <v>Medium Haul</v>
      </c>
    </row>
    <row r="1861" spans="1:10" ht="15" thickBot="1" x14ac:dyDescent="0.4">
      <c r="A1861" s="96" t="s">
        <v>2043</v>
      </c>
      <c r="B1861" s="96" t="s">
        <v>1393</v>
      </c>
      <c r="C1861" s="106">
        <v>43642</v>
      </c>
      <c r="D1861" s="96" t="s">
        <v>2080</v>
      </c>
      <c r="E1861" s="96" t="s">
        <v>2057</v>
      </c>
      <c r="F1861" s="97">
        <v>4074</v>
      </c>
      <c r="G1861" s="98" t="s">
        <v>2046</v>
      </c>
      <c r="H1861" s="96" t="s">
        <v>2047</v>
      </c>
      <c r="I1861" s="99">
        <v>1382.78</v>
      </c>
      <c r="J1861" s="235" t="str">
        <f t="shared" si="29"/>
        <v>Long Haul</v>
      </c>
    </row>
    <row r="1862" spans="1:10" ht="15" thickBot="1" x14ac:dyDescent="0.4">
      <c r="A1862" s="96" t="s">
        <v>2043</v>
      </c>
      <c r="B1862" s="96" t="s">
        <v>1393</v>
      </c>
      <c r="C1862" s="106">
        <v>43642</v>
      </c>
      <c r="D1862" s="96" t="s">
        <v>2057</v>
      </c>
      <c r="E1862" s="96" t="s">
        <v>2048</v>
      </c>
      <c r="F1862" s="97">
        <v>133</v>
      </c>
      <c r="G1862" s="98" t="s">
        <v>2046</v>
      </c>
      <c r="H1862" s="96" t="s">
        <v>2047</v>
      </c>
      <c r="I1862" s="99">
        <v>84.055999999999997</v>
      </c>
      <c r="J1862" s="235" t="str">
        <f t="shared" si="29"/>
        <v>Short Haul</v>
      </c>
    </row>
    <row r="1863" spans="1:10" ht="15" thickBot="1" x14ac:dyDescent="0.4">
      <c r="A1863" s="96" t="s">
        <v>2043</v>
      </c>
      <c r="B1863" s="96" t="s">
        <v>1393</v>
      </c>
      <c r="C1863" s="106">
        <v>43666</v>
      </c>
      <c r="D1863" s="96" t="s">
        <v>2057</v>
      </c>
      <c r="E1863" s="96" t="s">
        <v>2048</v>
      </c>
      <c r="F1863" s="97">
        <v>133</v>
      </c>
      <c r="G1863" s="98" t="s">
        <v>2046</v>
      </c>
      <c r="H1863" s="96" t="s">
        <v>2047</v>
      </c>
      <c r="I1863" s="99">
        <v>84.055999999999997</v>
      </c>
      <c r="J1863" s="235" t="str">
        <f t="shared" si="29"/>
        <v>Short Haul</v>
      </c>
    </row>
    <row r="1864" spans="1:10" ht="15" thickBot="1" x14ac:dyDescent="0.4">
      <c r="A1864" s="96" t="s">
        <v>2043</v>
      </c>
      <c r="B1864" s="96" t="s">
        <v>1393</v>
      </c>
      <c r="C1864" s="106">
        <v>43676</v>
      </c>
      <c r="D1864" s="96" t="s">
        <v>2048</v>
      </c>
      <c r="E1864" s="96" t="s">
        <v>2050</v>
      </c>
      <c r="F1864" s="97">
        <v>300</v>
      </c>
      <c r="G1864" s="98" t="s">
        <v>2046</v>
      </c>
      <c r="H1864" s="96" t="s">
        <v>2051</v>
      </c>
      <c r="I1864" s="99">
        <v>188.96799999999999</v>
      </c>
      <c r="J1864" s="235" t="str">
        <f t="shared" si="29"/>
        <v>Short Haul</v>
      </c>
    </row>
    <row r="1865" spans="1:10" ht="15" thickBot="1" x14ac:dyDescent="0.4">
      <c r="A1865" s="96" t="s">
        <v>2043</v>
      </c>
      <c r="B1865" s="96" t="s">
        <v>1393</v>
      </c>
      <c r="C1865" s="106">
        <v>43703</v>
      </c>
      <c r="D1865" s="96" t="s">
        <v>2105</v>
      </c>
      <c r="E1865" s="96" t="s">
        <v>2132</v>
      </c>
      <c r="F1865" s="97">
        <v>2965</v>
      </c>
      <c r="G1865" s="98" t="s">
        <v>2056</v>
      </c>
      <c r="H1865" s="96" t="s">
        <v>2047</v>
      </c>
      <c r="I1865" s="99">
        <v>1006.4</v>
      </c>
      <c r="J1865" s="235" t="str">
        <f t="shared" si="29"/>
        <v>Long Haul</v>
      </c>
    </row>
    <row r="1866" spans="1:10" ht="15" thickBot="1" x14ac:dyDescent="0.4">
      <c r="A1866" s="96" t="s">
        <v>2043</v>
      </c>
      <c r="B1866" s="96" t="s">
        <v>1393</v>
      </c>
      <c r="C1866" s="106">
        <v>43727</v>
      </c>
      <c r="D1866" s="96" t="s">
        <v>2141</v>
      </c>
      <c r="E1866" s="96" t="s">
        <v>2080</v>
      </c>
      <c r="F1866" s="97">
        <v>338</v>
      </c>
      <c r="G1866" s="98" t="s">
        <v>2046</v>
      </c>
      <c r="H1866" s="96" t="s">
        <v>2047</v>
      </c>
      <c r="I1866" s="99">
        <v>212.98400000000001</v>
      </c>
      <c r="J1866" s="235" t="str">
        <f t="shared" si="29"/>
        <v>Medium Haul</v>
      </c>
    </row>
    <row r="1867" spans="1:10" ht="15" thickBot="1" x14ac:dyDescent="0.4">
      <c r="A1867" s="96" t="s">
        <v>2043</v>
      </c>
      <c r="B1867" s="96" t="s">
        <v>1393</v>
      </c>
      <c r="C1867" s="106">
        <v>43732</v>
      </c>
      <c r="D1867" s="96" t="s">
        <v>2053</v>
      </c>
      <c r="E1867" s="96" t="s">
        <v>2093</v>
      </c>
      <c r="F1867" s="97">
        <v>1761</v>
      </c>
      <c r="G1867" s="98" t="s">
        <v>2046</v>
      </c>
      <c r="H1867" s="96" t="s">
        <v>2047</v>
      </c>
      <c r="I1867" s="99">
        <v>680.346</v>
      </c>
      <c r="J1867" s="235" t="str">
        <f t="shared" si="29"/>
        <v>Medium Haul</v>
      </c>
    </row>
    <row r="1868" spans="1:10" ht="15" thickBot="1" x14ac:dyDescent="0.4">
      <c r="A1868" s="96" t="s">
        <v>2043</v>
      </c>
      <c r="B1868" s="96" t="s">
        <v>1393</v>
      </c>
      <c r="C1868" s="106">
        <v>43750</v>
      </c>
      <c r="D1868" s="96" t="s">
        <v>2053</v>
      </c>
      <c r="E1868" s="96" t="s">
        <v>2122</v>
      </c>
      <c r="F1868" s="97">
        <v>1183</v>
      </c>
      <c r="G1868" s="98" t="s">
        <v>2046</v>
      </c>
      <c r="H1868" s="96" t="s">
        <v>2047</v>
      </c>
      <c r="I1868" s="99">
        <v>457.04700000000003</v>
      </c>
      <c r="J1868" s="235" t="str">
        <f t="shared" si="29"/>
        <v>Medium Haul</v>
      </c>
    </row>
    <row r="1869" spans="1:10" ht="15" thickBot="1" x14ac:dyDescent="0.4">
      <c r="A1869" s="96" t="s">
        <v>2043</v>
      </c>
      <c r="B1869" s="96" t="s">
        <v>1393</v>
      </c>
      <c r="C1869" s="106">
        <v>43757</v>
      </c>
      <c r="D1869" s="96" t="s">
        <v>2122</v>
      </c>
      <c r="E1869" s="96" t="s">
        <v>2053</v>
      </c>
      <c r="F1869" s="97">
        <v>1183</v>
      </c>
      <c r="G1869" s="98" t="s">
        <v>2056</v>
      </c>
      <c r="H1869" s="96" t="s">
        <v>2047</v>
      </c>
      <c r="I1869" s="99">
        <v>457.04700000000003</v>
      </c>
      <c r="J1869" s="235" t="str">
        <f t="shared" si="29"/>
        <v>Medium Haul</v>
      </c>
    </row>
    <row r="1870" spans="1:10" ht="15" thickBot="1" x14ac:dyDescent="0.4">
      <c r="A1870" s="96" t="s">
        <v>2043</v>
      </c>
      <c r="B1870" s="96" t="s">
        <v>1393</v>
      </c>
      <c r="C1870" s="106">
        <v>43757</v>
      </c>
      <c r="D1870" s="96" t="s">
        <v>2053</v>
      </c>
      <c r="E1870" s="96" t="s">
        <v>2048</v>
      </c>
      <c r="F1870" s="97">
        <v>527</v>
      </c>
      <c r="G1870" s="98" t="s">
        <v>2046</v>
      </c>
      <c r="H1870" s="96" t="s">
        <v>2047</v>
      </c>
      <c r="I1870" s="99">
        <v>332.43200000000002</v>
      </c>
      <c r="J1870" s="235" t="str">
        <f t="shared" si="29"/>
        <v>Medium Haul</v>
      </c>
    </row>
    <row r="1871" spans="1:10" ht="15" thickBot="1" x14ac:dyDescent="0.4">
      <c r="A1871" s="96" t="s">
        <v>2043</v>
      </c>
      <c r="B1871" s="96" t="s">
        <v>1393</v>
      </c>
      <c r="C1871" s="106">
        <v>43773</v>
      </c>
      <c r="D1871" s="96" t="s">
        <v>2048</v>
      </c>
      <c r="E1871" s="96" t="s">
        <v>2057</v>
      </c>
      <c r="F1871" s="97">
        <v>133</v>
      </c>
      <c r="G1871" s="98" t="s">
        <v>2046</v>
      </c>
      <c r="H1871" s="96" t="s">
        <v>2047</v>
      </c>
      <c r="I1871" s="99">
        <v>84.055999999999997</v>
      </c>
      <c r="J1871" s="235" t="str">
        <f t="shared" si="29"/>
        <v>Short Haul</v>
      </c>
    </row>
    <row r="1872" spans="1:10" ht="15" thickBot="1" x14ac:dyDescent="0.4">
      <c r="A1872" s="96" t="s">
        <v>2043</v>
      </c>
      <c r="B1872" s="96" t="s">
        <v>1393</v>
      </c>
      <c r="C1872" s="106">
        <v>43779</v>
      </c>
      <c r="D1872" s="96" t="s">
        <v>2132</v>
      </c>
      <c r="E1872" s="96" t="s">
        <v>2227</v>
      </c>
      <c r="F1872" s="97">
        <v>2213</v>
      </c>
      <c r="G1872" s="98" t="s">
        <v>2056</v>
      </c>
      <c r="H1872" s="96" t="s">
        <v>2133</v>
      </c>
      <c r="I1872" s="99">
        <v>855.27</v>
      </c>
      <c r="J1872" s="235" t="str">
        <f t="shared" si="29"/>
        <v>Medium Haul</v>
      </c>
    </row>
    <row r="1873" spans="1:10" ht="15" thickBot="1" x14ac:dyDescent="0.4">
      <c r="A1873" s="96" t="s">
        <v>2043</v>
      </c>
      <c r="B1873" s="96" t="s">
        <v>1393</v>
      </c>
      <c r="C1873" s="106">
        <v>43785</v>
      </c>
      <c r="D1873" s="96" t="s">
        <v>2126</v>
      </c>
      <c r="E1873" s="96" t="s">
        <v>2105</v>
      </c>
      <c r="F1873" s="97">
        <v>4199</v>
      </c>
      <c r="G1873" s="98" t="s">
        <v>2056</v>
      </c>
      <c r="H1873" s="96" t="s">
        <v>2047</v>
      </c>
      <c r="I1873" s="99">
        <v>1425.28</v>
      </c>
      <c r="J1873" s="235" t="str">
        <f t="shared" si="29"/>
        <v>Long Haul</v>
      </c>
    </row>
    <row r="1874" spans="1:10" ht="15" thickBot="1" x14ac:dyDescent="0.4">
      <c r="A1874" s="96" t="s">
        <v>2043</v>
      </c>
      <c r="B1874" s="96" t="s">
        <v>1393</v>
      </c>
      <c r="C1874" s="106">
        <v>43785</v>
      </c>
      <c r="D1874" s="96" t="s">
        <v>2227</v>
      </c>
      <c r="E1874" s="96" t="s">
        <v>2126</v>
      </c>
      <c r="F1874" s="97">
        <v>415</v>
      </c>
      <c r="G1874" s="98" t="s">
        <v>2046</v>
      </c>
      <c r="H1874" s="96" t="s">
        <v>2047</v>
      </c>
      <c r="I1874" s="99">
        <v>261.64800000000002</v>
      </c>
      <c r="J1874" s="235" t="str">
        <f t="shared" si="29"/>
        <v>Medium Haul</v>
      </c>
    </row>
    <row r="1875" spans="1:10" ht="15" thickBot="1" x14ac:dyDescent="0.4">
      <c r="A1875" s="96" t="s">
        <v>2043</v>
      </c>
      <c r="B1875" s="96" t="s">
        <v>1393</v>
      </c>
      <c r="C1875" s="106">
        <v>43786</v>
      </c>
      <c r="D1875" s="96" t="s">
        <v>2057</v>
      </c>
      <c r="E1875" s="96" t="s">
        <v>2048</v>
      </c>
      <c r="F1875" s="97">
        <v>133</v>
      </c>
      <c r="G1875" s="98" t="s">
        <v>2046</v>
      </c>
      <c r="H1875" s="96" t="s">
        <v>2047</v>
      </c>
      <c r="I1875" s="99">
        <v>84.055999999999997</v>
      </c>
      <c r="J1875" s="235" t="str">
        <f t="shared" si="29"/>
        <v>Short Haul</v>
      </c>
    </row>
    <row r="1876" spans="1:10" ht="15" thickBot="1" x14ac:dyDescent="0.4">
      <c r="A1876" s="89"/>
      <c r="B1876" s="89"/>
      <c r="C1876" s="290"/>
      <c r="D1876" s="290"/>
      <c r="E1876" s="290"/>
      <c r="F1876" s="290"/>
      <c r="G1876" s="290"/>
      <c r="H1876" s="290"/>
      <c r="I1876" s="95">
        <v>29994.598000000002</v>
      </c>
      <c r="J1876" s="235" t="str">
        <f t="shared" si="29"/>
        <v/>
      </c>
    </row>
    <row r="1877" spans="1:10" ht="15" thickBot="1" x14ac:dyDescent="0.4">
      <c r="A1877" s="96" t="s">
        <v>2043</v>
      </c>
      <c r="B1877" s="96" t="s">
        <v>1393</v>
      </c>
      <c r="C1877" s="106">
        <v>43478</v>
      </c>
      <c r="D1877" s="96" t="s">
        <v>2053</v>
      </c>
      <c r="E1877" s="96" t="s">
        <v>2122</v>
      </c>
      <c r="F1877" s="97">
        <v>1183</v>
      </c>
      <c r="G1877" s="98" t="s">
        <v>2046</v>
      </c>
      <c r="H1877" s="96" t="s">
        <v>2055</v>
      </c>
      <c r="I1877" s="99">
        <v>457.04700000000003</v>
      </c>
      <c r="J1877" s="235" t="str">
        <f t="shared" si="29"/>
        <v>Medium Haul</v>
      </c>
    </row>
    <row r="1878" spans="1:10" ht="15" thickBot="1" x14ac:dyDescent="0.4">
      <c r="A1878" s="96" t="s">
        <v>2043</v>
      </c>
      <c r="B1878" s="96" t="s">
        <v>1393</v>
      </c>
      <c r="C1878" s="106">
        <v>43486</v>
      </c>
      <c r="D1878" s="96" t="s">
        <v>2122</v>
      </c>
      <c r="E1878" s="96" t="s">
        <v>2053</v>
      </c>
      <c r="F1878" s="97">
        <v>1183</v>
      </c>
      <c r="G1878" s="98" t="s">
        <v>2056</v>
      </c>
      <c r="H1878" s="96" t="s">
        <v>2047</v>
      </c>
      <c r="I1878" s="99">
        <v>457.04700000000003</v>
      </c>
      <c r="J1878" s="235" t="str">
        <f t="shared" si="29"/>
        <v>Medium Haul</v>
      </c>
    </row>
    <row r="1879" spans="1:10" ht="15" thickBot="1" x14ac:dyDescent="0.4">
      <c r="A1879" s="96" t="s">
        <v>2043</v>
      </c>
      <c r="B1879" s="96" t="s">
        <v>1393</v>
      </c>
      <c r="C1879" s="106">
        <v>43501</v>
      </c>
      <c r="D1879" s="96" t="s">
        <v>2050</v>
      </c>
      <c r="E1879" s="96" t="s">
        <v>2074</v>
      </c>
      <c r="F1879" s="97">
        <v>3933</v>
      </c>
      <c r="G1879" s="98" t="s">
        <v>2056</v>
      </c>
      <c r="H1879" s="96" t="s">
        <v>2051</v>
      </c>
      <c r="I1879" s="99">
        <v>1334.84</v>
      </c>
      <c r="J1879" s="235" t="str">
        <f t="shared" si="29"/>
        <v>Long Haul</v>
      </c>
    </row>
    <row r="1880" spans="1:10" ht="15" thickBot="1" x14ac:dyDescent="0.4">
      <c r="A1880" s="96" t="s">
        <v>2043</v>
      </c>
      <c r="B1880" s="96" t="s">
        <v>1393</v>
      </c>
      <c r="C1880" s="106">
        <v>43502</v>
      </c>
      <c r="D1880" s="96" t="s">
        <v>2074</v>
      </c>
      <c r="E1880" s="96" t="s">
        <v>2083</v>
      </c>
      <c r="F1880" s="97">
        <v>4785</v>
      </c>
      <c r="G1880" s="98" t="s">
        <v>2056</v>
      </c>
      <c r="H1880" s="96" t="s">
        <v>2051</v>
      </c>
      <c r="I1880" s="99">
        <v>1624.18</v>
      </c>
      <c r="J1880" s="235" t="str">
        <f t="shared" si="29"/>
        <v>Long Haul</v>
      </c>
    </row>
    <row r="1881" spans="1:10" ht="15" thickBot="1" x14ac:dyDescent="0.4">
      <c r="A1881" s="96" t="s">
        <v>2043</v>
      </c>
      <c r="B1881" s="96" t="s">
        <v>1393</v>
      </c>
      <c r="C1881" s="106">
        <v>43522</v>
      </c>
      <c r="D1881" s="96" t="s">
        <v>2074</v>
      </c>
      <c r="E1881" s="96" t="s">
        <v>2050</v>
      </c>
      <c r="F1881" s="97">
        <v>3933</v>
      </c>
      <c r="G1881" s="98" t="s">
        <v>2046</v>
      </c>
      <c r="H1881" s="96" t="s">
        <v>2047</v>
      </c>
      <c r="I1881" s="99">
        <v>1334.84</v>
      </c>
      <c r="J1881" s="235" t="str">
        <f t="shared" si="29"/>
        <v>Long Haul</v>
      </c>
    </row>
    <row r="1882" spans="1:10" ht="15" thickBot="1" x14ac:dyDescent="0.4">
      <c r="A1882" s="96" t="s">
        <v>2043</v>
      </c>
      <c r="B1882" s="96" t="s">
        <v>1393</v>
      </c>
      <c r="C1882" s="106">
        <v>43522</v>
      </c>
      <c r="D1882" s="96" t="s">
        <v>2050</v>
      </c>
      <c r="E1882" s="96" t="s">
        <v>2048</v>
      </c>
      <c r="F1882" s="97">
        <v>300</v>
      </c>
      <c r="G1882" s="98" t="s">
        <v>2046</v>
      </c>
      <c r="H1882" s="96" t="s">
        <v>2047</v>
      </c>
      <c r="I1882" s="99">
        <v>188.96799999999999</v>
      </c>
      <c r="J1882" s="235" t="str">
        <f t="shared" si="29"/>
        <v>Short Haul</v>
      </c>
    </row>
    <row r="1883" spans="1:10" ht="15" thickBot="1" x14ac:dyDescent="0.4">
      <c r="A1883" s="96" t="s">
        <v>2043</v>
      </c>
      <c r="B1883" s="96" t="s">
        <v>1393</v>
      </c>
      <c r="C1883" s="106">
        <v>43612</v>
      </c>
      <c r="D1883" s="96" t="s">
        <v>2053</v>
      </c>
      <c r="E1883" s="96" t="s">
        <v>2165</v>
      </c>
      <c r="F1883" s="97">
        <v>1436</v>
      </c>
      <c r="G1883" s="98" t="s">
        <v>2046</v>
      </c>
      <c r="H1883" s="96" t="s">
        <v>2047</v>
      </c>
      <c r="I1883" s="99">
        <v>554.95799999999997</v>
      </c>
      <c r="J1883" s="235" t="str">
        <f t="shared" si="29"/>
        <v>Medium Haul</v>
      </c>
    </row>
    <row r="1884" spans="1:10" ht="15" thickBot="1" x14ac:dyDescent="0.4">
      <c r="A1884" s="96" t="s">
        <v>2043</v>
      </c>
      <c r="B1884" s="96" t="s">
        <v>1393</v>
      </c>
      <c r="C1884" s="106">
        <v>43612</v>
      </c>
      <c r="D1884" s="96" t="s">
        <v>2048</v>
      </c>
      <c r="E1884" s="96" t="s">
        <v>2053</v>
      </c>
      <c r="F1884" s="97">
        <v>527</v>
      </c>
      <c r="G1884" s="98" t="s">
        <v>2046</v>
      </c>
      <c r="H1884" s="96" t="s">
        <v>2047</v>
      </c>
      <c r="I1884" s="99">
        <v>332.43200000000002</v>
      </c>
      <c r="J1884" s="235" t="str">
        <f t="shared" si="29"/>
        <v>Medium Haul</v>
      </c>
    </row>
    <row r="1885" spans="1:10" ht="15" thickBot="1" x14ac:dyDescent="0.4">
      <c r="A1885" s="96" t="s">
        <v>2043</v>
      </c>
      <c r="B1885" s="96" t="s">
        <v>1393</v>
      </c>
      <c r="C1885" s="106">
        <v>43617</v>
      </c>
      <c r="D1885" s="96" t="s">
        <v>2053</v>
      </c>
      <c r="E1885" s="96" t="s">
        <v>2048</v>
      </c>
      <c r="F1885" s="97">
        <v>527</v>
      </c>
      <c r="G1885" s="98" t="s">
        <v>2046</v>
      </c>
      <c r="H1885" s="96" t="s">
        <v>2047</v>
      </c>
      <c r="I1885" s="99">
        <v>332.43200000000002</v>
      </c>
      <c r="J1885" s="235" t="str">
        <f t="shared" si="29"/>
        <v>Medium Haul</v>
      </c>
    </row>
    <row r="1886" spans="1:10" ht="15" thickBot="1" x14ac:dyDescent="0.4">
      <c r="A1886" s="96" t="s">
        <v>2043</v>
      </c>
      <c r="B1886" s="96" t="s">
        <v>1393</v>
      </c>
      <c r="C1886" s="106">
        <v>43617</v>
      </c>
      <c r="D1886" s="96" t="s">
        <v>2165</v>
      </c>
      <c r="E1886" s="96" t="s">
        <v>2053</v>
      </c>
      <c r="F1886" s="97">
        <v>1436</v>
      </c>
      <c r="G1886" s="98" t="s">
        <v>2056</v>
      </c>
      <c r="H1886" s="96" t="s">
        <v>2047</v>
      </c>
      <c r="I1886" s="99">
        <v>554.95799999999997</v>
      </c>
      <c r="J1886" s="235" t="str">
        <f t="shared" si="29"/>
        <v>Medium Haul</v>
      </c>
    </row>
    <row r="1887" spans="1:10" ht="15" thickBot="1" x14ac:dyDescent="0.4">
      <c r="A1887" s="96" t="s">
        <v>2043</v>
      </c>
      <c r="B1887" s="96" t="s">
        <v>1393</v>
      </c>
      <c r="C1887" s="106">
        <v>43478</v>
      </c>
      <c r="D1887" s="96" t="s">
        <v>2048</v>
      </c>
      <c r="E1887" s="96" t="s">
        <v>2053</v>
      </c>
      <c r="F1887" s="97">
        <v>527</v>
      </c>
      <c r="G1887" s="98" t="s">
        <v>2046</v>
      </c>
      <c r="H1887" s="96" t="s">
        <v>2047</v>
      </c>
      <c r="I1887" s="99">
        <v>332.43200000000002</v>
      </c>
      <c r="J1887" s="235" t="str">
        <f t="shared" si="29"/>
        <v>Medium Haul</v>
      </c>
    </row>
    <row r="1888" spans="1:10" ht="15" thickBot="1" x14ac:dyDescent="0.4">
      <c r="A1888" s="96" t="s">
        <v>2043</v>
      </c>
      <c r="B1888" s="96" t="s">
        <v>1393</v>
      </c>
      <c r="C1888" s="106">
        <v>43486</v>
      </c>
      <c r="D1888" s="96" t="s">
        <v>2053</v>
      </c>
      <c r="E1888" s="96" t="s">
        <v>2048</v>
      </c>
      <c r="F1888" s="97">
        <v>527</v>
      </c>
      <c r="G1888" s="98" t="s">
        <v>2046</v>
      </c>
      <c r="H1888" s="96" t="s">
        <v>2047</v>
      </c>
      <c r="I1888" s="99">
        <v>332.43200000000002</v>
      </c>
      <c r="J1888" s="235" t="str">
        <f t="shared" si="29"/>
        <v>Medium Haul</v>
      </c>
    </row>
    <row r="1889" spans="1:10" ht="15" thickBot="1" x14ac:dyDescent="0.4">
      <c r="A1889" s="96" t="s">
        <v>2043</v>
      </c>
      <c r="B1889" s="96" t="s">
        <v>1393</v>
      </c>
      <c r="C1889" s="106">
        <v>43501</v>
      </c>
      <c r="D1889" s="96" t="s">
        <v>2048</v>
      </c>
      <c r="E1889" s="96" t="s">
        <v>2050</v>
      </c>
      <c r="F1889" s="97">
        <v>300</v>
      </c>
      <c r="G1889" s="98" t="s">
        <v>2046</v>
      </c>
      <c r="H1889" s="96" t="s">
        <v>2051</v>
      </c>
      <c r="I1889" s="99">
        <v>188.96799999999999</v>
      </c>
      <c r="J1889" s="235" t="str">
        <f t="shared" si="29"/>
        <v>Short Haul</v>
      </c>
    </row>
    <row r="1890" spans="1:10" ht="15" thickBot="1" x14ac:dyDescent="0.4">
      <c r="A1890" s="96" t="s">
        <v>2043</v>
      </c>
      <c r="B1890" s="96" t="s">
        <v>1393</v>
      </c>
      <c r="C1890" s="106">
        <v>43513</v>
      </c>
      <c r="D1890" s="96" t="s">
        <v>2083</v>
      </c>
      <c r="E1890" s="96" t="s">
        <v>2209</v>
      </c>
      <c r="F1890" s="97">
        <v>441</v>
      </c>
      <c r="G1890" s="98" t="s">
        <v>2046</v>
      </c>
      <c r="H1890" s="96" t="s">
        <v>2047</v>
      </c>
      <c r="I1890" s="99">
        <v>278.71199999999999</v>
      </c>
      <c r="J1890" s="235" t="str">
        <f t="shared" si="29"/>
        <v>Medium Haul</v>
      </c>
    </row>
    <row r="1891" spans="1:10" ht="15" thickBot="1" x14ac:dyDescent="0.4">
      <c r="A1891" s="96" t="s">
        <v>2043</v>
      </c>
      <c r="B1891" s="96" t="s">
        <v>1393</v>
      </c>
      <c r="C1891" s="106">
        <v>43522</v>
      </c>
      <c r="D1891" s="96" t="s">
        <v>2209</v>
      </c>
      <c r="E1891" s="96" t="s">
        <v>2074</v>
      </c>
      <c r="F1891" s="97">
        <v>5204</v>
      </c>
      <c r="G1891" s="98" t="s">
        <v>2056</v>
      </c>
      <c r="H1891" s="96" t="s">
        <v>2047</v>
      </c>
      <c r="I1891" s="99">
        <v>1766.3</v>
      </c>
      <c r="J1891" s="235" t="str">
        <f t="shared" si="29"/>
        <v>Long Haul</v>
      </c>
    </row>
    <row r="1892" spans="1:10" ht="15" thickBot="1" x14ac:dyDescent="0.4">
      <c r="A1892" s="89"/>
      <c r="B1892" s="89"/>
      <c r="C1892" s="290"/>
      <c r="D1892" s="290"/>
      <c r="E1892" s="290"/>
      <c r="F1892" s="290"/>
      <c r="G1892" s="290"/>
      <c r="H1892" s="290"/>
      <c r="I1892" s="95">
        <v>10070.546</v>
      </c>
      <c r="J1892" s="235" t="str">
        <f t="shared" si="29"/>
        <v/>
      </c>
    </row>
    <row r="1893" spans="1:10" ht="15" thickBot="1" x14ac:dyDescent="0.4">
      <c r="A1893" s="96" t="s">
        <v>2043</v>
      </c>
      <c r="B1893" s="96" t="s">
        <v>1393</v>
      </c>
      <c r="C1893" s="106">
        <v>43573</v>
      </c>
      <c r="D1893" s="96" t="s">
        <v>2048</v>
      </c>
      <c r="E1893" s="96" t="s">
        <v>2057</v>
      </c>
      <c r="F1893" s="97">
        <v>133</v>
      </c>
      <c r="G1893" s="98" t="s">
        <v>2046</v>
      </c>
      <c r="H1893" s="96" t="s">
        <v>2047</v>
      </c>
      <c r="I1893" s="99">
        <v>84.055999999999997</v>
      </c>
      <c r="J1893" s="235" t="str">
        <f t="shared" si="29"/>
        <v>Short Haul</v>
      </c>
    </row>
    <row r="1894" spans="1:10" ht="15" thickBot="1" x14ac:dyDescent="0.4">
      <c r="A1894" s="96" t="s">
        <v>2043</v>
      </c>
      <c r="B1894" s="96" t="s">
        <v>1393</v>
      </c>
      <c r="C1894" s="106">
        <v>43573</v>
      </c>
      <c r="D1894" s="96" t="s">
        <v>2057</v>
      </c>
      <c r="E1894" s="96" t="s">
        <v>2045</v>
      </c>
      <c r="F1894" s="97">
        <v>412</v>
      </c>
      <c r="G1894" s="98" t="s">
        <v>2046</v>
      </c>
      <c r="H1894" s="96" t="s">
        <v>2228</v>
      </c>
      <c r="I1894" s="99">
        <v>260.38400000000001</v>
      </c>
      <c r="J1894" s="235" t="str">
        <f t="shared" si="29"/>
        <v>Medium Haul</v>
      </c>
    </row>
    <row r="1895" spans="1:10" ht="15" thickBot="1" x14ac:dyDescent="0.4">
      <c r="A1895" s="96" t="s">
        <v>2043</v>
      </c>
      <c r="B1895" s="96" t="s">
        <v>1393</v>
      </c>
      <c r="C1895" s="106">
        <v>43575</v>
      </c>
      <c r="D1895" s="96" t="s">
        <v>2045</v>
      </c>
      <c r="E1895" s="96" t="s">
        <v>2057</v>
      </c>
      <c r="F1895" s="97">
        <v>412</v>
      </c>
      <c r="G1895" s="98" t="s">
        <v>2046</v>
      </c>
      <c r="H1895" s="96" t="s">
        <v>2047</v>
      </c>
      <c r="I1895" s="99">
        <v>260.38400000000001</v>
      </c>
      <c r="J1895" s="235" t="str">
        <f t="shared" si="29"/>
        <v>Medium Haul</v>
      </c>
    </row>
    <row r="1896" spans="1:10" ht="15" thickBot="1" x14ac:dyDescent="0.4">
      <c r="A1896" s="96" t="s">
        <v>2043</v>
      </c>
      <c r="B1896" s="96" t="s">
        <v>1393</v>
      </c>
      <c r="C1896" s="106">
        <v>43575</v>
      </c>
      <c r="D1896" s="96" t="s">
        <v>2057</v>
      </c>
      <c r="E1896" s="96" t="s">
        <v>2048</v>
      </c>
      <c r="F1896" s="97">
        <v>133</v>
      </c>
      <c r="G1896" s="98" t="s">
        <v>2046</v>
      </c>
      <c r="H1896" s="96" t="s">
        <v>2047</v>
      </c>
      <c r="I1896" s="99">
        <v>84.055999999999997</v>
      </c>
      <c r="J1896" s="235" t="str">
        <f t="shared" si="29"/>
        <v>Short Haul</v>
      </c>
    </row>
    <row r="1897" spans="1:10" ht="15" thickBot="1" x14ac:dyDescent="0.4">
      <c r="A1897" s="89"/>
      <c r="B1897" s="89"/>
      <c r="C1897" s="290"/>
      <c r="D1897" s="290"/>
      <c r="E1897" s="290"/>
      <c r="F1897" s="290"/>
      <c r="G1897" s="290"/>
      <c r="H1897" s="290"/>
      <c r="I1897" s="95">
        <v>688.88</v>
      </c>
      <c r="J1897" s="235" t="str">
        <f t="shared" si="29"/>
        <v/>
      </c>
    </row>
    <row r="1898" spans="1:10" ht="15" thickBot="1" x14ac:dyDescent="0.4">
      <c r="A1898" s="96" t="s">
        <v>2043</v>
      </c>
      <c r="B1898" s="96" t="s">
        <v>2168</v>
      </c>
      <c r="C1898" s="106">
        <v>43600</v>
      </c>
      <c r="D1898" s="96" t="s">
        <v>2054</v>
      </c>
      <c r="E1898" s="96" t="s">
        <v>2057</v>
      </c>
      <c r="F1898" s="97">
        <v>2416</v>
      </c>
      <c r="G1898" s="98" t="s">
        <v>2056</v>
      </c>
      <c r="H1898" s="96" t="s">
        <v>2047</v>
      </c>
      <c r="I1898" s="99">
        <v>820.08</v>
      </c>
      <c r="J1898" s="235" t="str">
        <f t="shared" si="29"/>
        <v>Long Haul</v>
      </c>
    </row>
    <row r="1899" spans="1:10" ht="15" thickBot="1" x14ac:dyDescent="0.4">
      <c r="A1899" s="96" t="s">
        <v>2043</v>
      </c>
      <c r="B1899" s="96" t="s">
        <v>2168</v>
      </c>
      <c r="C1899" s="106">
        <v>43600</v>
      </c>
      <c r="D1899" s="96" t="s">
        <v>2057</v>
      </c>
      <c r="E1899" s="96" t="s">
        <v>2048</v>
      </c>
      <c r="F1899" s="97">
        <v>133</v>
      </c>
      <c r="G1899" s="98" t="s">
        <v>2046</v>
      </c>
      <c r="H1899" s="96" t="s">
        <v>2047</v>
      </c>
      <c r="I1899" s="99">
        <v>84.055999999999997</v>
      </c>
      <c r="J1899" s="235" t="str">
        <f t="shared" si="29"/>
        <v>Short Haul</v>
      </c>
    </row>
    <row r="1900" spans="1:10" ht="15" thickBot="1" x14ac:dyDescent="0.4">
      <c r="A1900" s="96" t="s">
        <v>2043</v>
      </c>
      <c r="B1900" s="96" t="s">
        <v>2168</v>
      </c>
      <c r="C1900" s="106">
        <v>43593</v>
      </c>
      <c r="D1900" s="96" t="s">
        <v>2048</v>
      </c>
      <c r="E1900" s="96" t="s">
        <v>2057</v>
      </c>
      <c r="F1900" s="97">
        <v>133</v>
      </c>
      <c r="G1900" s="98" t="s">
        <v>2046</v>
      </c>
      <c r="H1900" s="96" t="s">
        <v>2047</v>
      </c>
      <c r="I1900" s="99">
        <v>84.055999999999997</v>
      </c>
      <c r="J1900" s="235" t="str">
        <f t="shared" si="29"/>
        <v>Short Haul</v>
      </c>
    </row>
    <row r="1901" spans="1:10" ht="15" thickBot="1" x14ac:dyDescent="0.4">
      <c r="A1901" s="96" t="s">
        <v>2043</v>
      </c>
      <c r="B1901" s="96" t="s">
        <v>2168</v>
      </c>
      <c r="C1901" s="106">
        <v>43593</v>
      </c>
      <c r="D1901" s="96" t="s">
        <v>2057</v>
      </c>
      <c r="E1901" s="96" t="s">
        <v>2054</v>
      </c>
      <c r="F1901" s="97">
        <v>2416</v>
      </c>
      <c r="G1901" s="98" t="s">
        <v>2046</v>
      </c>
      <c r="H1901" s="96" t="s">
        <v>2047</v>
      </c>
      <c r="I1901" s="99">
        <v>820.08</v>
      </c>
      <c r="J1901" s="235" t="str">
        <f t="shared" si="29"/>
        <v>Long Haul</v>
      </c>
    </row>
    <row r="1902" spans="1:10" ht="15" thickBot="1" x14ac:dyDescent="0.4">
      <c r="A1902" s="89"/>
      <c r="B1902" s="89"/>
      <c r="C1902" s="290"/>
      <c r="D1902" s="290"/>
      <c r="E1902" s="290"/>
      <c r="F1902" s="290"/>
      <c r="G1902" s="290"/>
      <c r="H1902" s="290"/>
      <c r="I1902" s="95">
        <v>1808.2719999999999</v>
      </c>
      <c r="J1902" s="235" t="str">
        <f t="shared" si="29"/>
        <v/>
      </c>
    </row>
    <row r="1903" spans="1:10" ht="15" thickBot="1" x14ac:dyDescent="0.4">
      <c r="A1903" s="96" t="s">
        <v>2043</v>
      </c>
      <c r="B1903" s="96" t="s">
        <v>1325</v>
      </c>
      <c r="C1903" s="106">
        <v>43732</v>
      </c>
      <c r="D1903" s="96" t="s">
        <v>2077</v>
      </c>
      <c r="E1903" s="96" t="s">
        <v>2044</v>
      </c>
      <c r="F1903" s="97">
        <v>448</v>
      </c>
      <c r="G1903" s="98" t="s">
        <v>2046</v>
      </c>
      <c r="H1903" s="96" t="s">
        <v>2047</v>
      </c>
      <c r="I1903" s="99">
        <v>282.50400000000002</v>
      </c>
      <c r="J1903" s="235" t="str">
        <f t="shared" si="29"/>
        <v>Medium Haul</v>
      </c>
    </row>
    <row r="1904" spans="1:10" ht="15" thickBot="1" x14ac:dyDescent="0.4">
      <c r="A1904" s="96" t="s">
        <v>2043</v>
      </c>
      <c r="B1904" s="96" t="s">
        <v>1325</v>
      </c>
      <c r="C1904" s="106">
        <v>43734</v>
      </c>
      <c r="D1904" s="96" t="s">
        <v>2160</v>
      </c>
      <c r="E1904" s="96" t="s">
        <v>2159</v>
      </c>
      <c r="F1904" s="97">
        <v>295</v>
      </c>
      <c r="G1904" s="98" t="s">
        <v>2046</v>
      </c>
      <c r="H1904" s="96" t="s">
        <v>2047</v>
      </c>
      <c r="I1904" s="99">
        <v>186.44</v>
      </c>
      <c r="J1904" s="235" t="str">
        <f t="shared" si="29"/>
        <v>Short Haul</v>
      </c>
    </row>
    <row r="1905" spans="1:10" ht="15" thickBot="1" x14ac:dyDescent="0.4">
      <c r="A1905" s="96" t="s">
        <v>2043</v>
      </c>
      <c r="B1905" s="96" t="s">
        <v>1325</v>
      </c>
      <c r="C1905" s="106">
        <v>43734</v>
      </c>
      <c r="D1905" s="96" t="s">
        <v>2044</v>
      </c>
      <c r="E1905" s="96" t="s">
        <v>2160</v>
      </c>
      <c r="F1905" s="97">
        <v>1016</v>
      </c>
      <c r="G1905" s="98" t="s">
        <v>2046</v>
      </c>
      <c r="H1905" s="96" t="s">
        <v>2047</v>
      </c>
      <c r="I1905" s="99">
        <v>392.41800000000001</v>
      </c>
      <c r="J1905" s="235" t="str">
        <f t="shared" si="29"/>
        <v>Medium Haul</v>
      </c>
    </row>
    <row r="1906" spans="1:10" ht="15" thickBot="1" x14ac:dyDescent="0.4">
      <c r="A1906" s="96" t="s">
        <v>2043</v>
      </c>
      <c r="B1906" s="96" t="s">
        <v>1325</v>
      </c>
      <c r="C1906" s="106">
        <v>43734</v>
      </c>
      <c r="D1906" s="96" t="s">
        <v>2048</v>
      </c>
      <c r="E1906" s="96" t="s">
        <v>2044</v>
      </c>
      <c r="F1906" s="97">
        <v>153</v>
      </c>
      <c r="G1906" s="98" t="s">
        <v>2046</v>
      </c>
      <c r="H1906" s="96" t="s">
        <v>2047</v>
      </c>
      <c r="I1906" s="99">
        <v>96.063999999999993</v>
      </c>
      <c r="J1906" s="235" t="str">
        <f t="shared" si="29"/>
        <v>Short Haul</v>
      </c>
    </row>
    <row r="1907" spans="1:10" ht="15" thickBot="1" x14ac:dyDescent="0.4">
      <c r="A1907" s="96" t="s">
        <v>2043</v>
      </c>
      <c r="B1907" s="96" t="s">
        <v>1325</v>
      </c>
      <c r="C1907" s="106">
        <v>43732</v>
      </c>
      <c r="D1907" s="96" t="s">
        <v>2159</v>
      </c>
      <c r="E1907" s="96" t="s">
        <v>2077</v>
      </c>
      <c r="F1907" s="97">
        <v>389</v>
      </c>
      <c r="G1907" s="98" t="s">
        <v>2046</v>
      </c>
      <c r="H1907" s="96" t="s">
        <v>2047</v>
      </c>
      <c r="I1907" s="99">
        <v>245.84800000000001</v>
      </c>
      <c r="J1907" s="235" t="str">
        <f t="shared" si="29"/>
        <v>Medium Haul</v>
      </c>
    </row>
    <row r="1908" spans="1:10" ht="15" thickBot="1" x14ac:dyDescent="0.4">
      <c r="A1908" s="96" t="s">
        <v>2043</v>
      </c>
      <c r="B1908" s="96" t="s">
        <v>1325</v>
      </c>
      <c r="C1908" s="106">
        <v>43732</v>
      </c>
      <c r="D1908" s="96" t="s">
        <v>2044</v>
      </c>
      <c r="E1908" s="96" t="s">
        <v>2048</v>
      </c>
      <c r="F1908" s="97">
        <v>153</v>
      </c>
      <c r="G1908" s="98" t="s">
        <v>2046</v>
      </c>
      <c r="H1908" s="96" t="s">
        <v>2047</v>
      </c>
      <c r="I1908" s="99">
        <v>96.063999999999993</v>
      </c>
      <c r="J1908" s="235" t="str">
        <f t="shared" si="29"/>
        <v>Short Haul</v>
      </c>
    </row>
    <row r="1909" spans="1:10" ht="15" thickBot="1" x14ac:dyDescent="0.4">
      <c r="A1909" s="89"/>
      <c r="B1909" s="89"/>
      <c r="C1909" s="290"/>
      <c r="D1909" s="290"/>
      <c r="E1909" s="290"/>
      <c r="F1909" s="290"/>
      <c r="G1909" s="290"/>
      <c r="H1909" s="290"/>
      <c r="I1909" s="95">
        <v>1299.338</v>
      </c>
      <c r="J1909" s="235" t="str">
        <f t="shared" si="29"/>
        <v/>
      </c>
    </row>
    <row r="1910" spans="1:10" ht="15" thickBot="1" x14ac:dyDescent="0.4">
      <c r="A1910" s="96" t="s">
        <v>2043</v>
      </c>
      <c r="B1910" s="96" t="s">
        <v>1527</v>
      </c>
      <c r="C1910" s="106">
        <v>43809</v>
      </c>
      <c r="D1910" s="96" t="s">
        <v>2048</v>
      </c>
      <c r="E1910" s="96" t="s">
        <v>2053</v>
      </c>
      <c r="F1910" s="97">
        <v>527</v>
      </c>
      <c r="G1910" s="98" t="s">
        <v>2046</v>
      </c>
      <c r="H1910" s="96" t="s">
        <v>2047</v>
      </c>
      <c r="I1910" s="99">
        <v>332.43200000000002</v>
      </c>
      <c r="J1910" s="235" t="str">
        <f t="shared" si="29"/>
        <v>Medium Haul</v>
      </c>
    </row>
    <row r="1911" spans="1:10" ht="15" thickBot="1" x14ac:dyDescent="0.4">
      <c r="A1911" s="96" t="s">
        <v>2043</v>
      </c>
      <c r="B1911" s="96" t="s">
        <v>1527</v>
      </c>
      <c r="C1911" s="106">
        <v>43811</v>
      </c>
      <c r="D1911" s="96" t="s">
        <v>2067</v>
      </c>
      <c r="E1911" s="96" t="s">
        <v>2057</v>
      </c>
      <c r="F1911" s="97">
        <v>2285</v>
      </c>
      <c r="G1911" s="98" t="s">
        <v>2056</v>
      </c>
      <c r="H1911" s="96" t="s">
        <v>2047</v>
      </c>
      <c r="I1911" s="99">
        <v>882.74699999999996</v>
      </c>
      <c r="J1911" s="235" t="str">
        <f t="shared" si="29"/>
        <v>Medium Haul</v>
      </c>
    </row>
    <row r="1912" spans="1:10" ht="15" thickBot="1" x14ac:dyDescent="0.4">
      <c r="A1912" s="96" t="s">
        <v>2043</v>
      </c>
      <c r="B1912" s="96" t="s">
        <v>1527</v>
      </c>
      <c r="C1912" s="106">
        <v>43809</v>
      </c>
      <c r="D1912" s="96" t="s">
        <v>2053</v>
      </c>
      <c r="E1912" s="96" t="s">
        <v>2067</v>
      </c>
      <c r="F1912" s="97">
        <v>1743</v>
      </c>
      <c r="G1912" s="98" t="s">
        <v>2046</v>
      </c>
      <c r="H1912" s="96" t="s">
        <v>2047</v>
      </c>
      <c r="I1912" s="99">
        <v>672.99300000000005</v>
      </c>
      <c r="J1912" s="235" t="str">
        <f t="shared" si="29"/>
        <v>Medium Haul</v>
      </c>
    </row>
    <row r="1913" spans="1:10" ht="15" thickBot="1" x14ac:dyDescent="0.4">
      <c r="A1913" s="96" t="s">
        <v>2043</v>
      </c>
      <c r="B1913" s="96" t="s">
        <v>1527</v>
      </c>
      <c r="C1913" s="106">
        <v>43811</v>
      </c>
      <c r="D1913" s="96" t="s">
        <v>2057</v>
      </c>
      <c r="E1913" s="96" t="s">
        <v>2048</v>
      </c>
      <c r="F1913" s="97">
        <v>133</v>
      </c>
      <c r="G1913" s="98" t="s">
        <v>2046</v>
      </c>
      <c r="H1913" s="96" t="s">
        <v>2047</v>
      </c>
      <c r="I1913" s="99">
        <v>84.055999999999997</v>
      </c>
      <c r="J1913" s="235" t="str">
        <f t="shared" si="29"/>
        <v>Short Haul</v>
      </c>
    </row>
    <row r="1914" spans="1:10" ht="15" thickBot="1" x14ac:dyDescent="0.4">
      <c r="A1914" s="89"/>
      <c r="B1914" s="89"/>
      <c r="C1914" s="290"/>
      <c r="D1914" s="290"/>
      <c r="E1914" s="290"/>
      <c r="F1914" s="290"/>
      <c r="G1914" s="290"/>
      <c r="H1914" s="290"/>
      <c r="I1914" s="95">
        <v>1972.2280000000001</v>
      </c>
      <c r="J1914" s="235" t="str">
        <f t="shared" si="29"/>
        <v/>
      </c>
    </row>
    <row r="1915" spans="1:10" ht="15" thickBot="1" x14ac:dyDescent="0.4">
      <c r="A1915" s="96" t="s">
        <v>2043</v>
      </c>
      <c r="B1915" s="96" t="s">
        <v>1227</v>
      </c>
      <c r="C1915" s="106">
        <v>43568</v>
      </c>
      <c r="D1915" s="96" t="s">
        <v>2053</v>
      </c>
      <c r="E1915" s="96" t="s">
        <v>2048</v>
      </c>
      <c r="F1915" s="97">
        <v>527</v>
      </c>
      <c r="G1915" s="98" t="s">
        <v>2046</v>
      </c>
      <c r="H1915" s="96" t="s">
        <v>2047</v>
      </c>
      <c r="I1915" s="99">
        <v>332.43200000000002</v>
      </c>
      <c r="J1915" s="235" t="str">
        <f t="shared" si="29"/>
        <v>Medium Haul</v>
      </c>
    </row>
    <row r="1916" spans="1:10" ht="15" thickBot="1" x14ac:dyDescent="0.4">
      <c r="A1916" s="96" t="s">
        <v>2043</v>
      </c>
      <c r="B1916" s="96" t="s">
        <v>1227</v>
      </c>
      <c r="C1916" s="106">
        <v>43614</v>
      </c>
      <c r="D1916" s="96" t="s">
        <v>2057</v>
      </c>
      <c r="E1916" s="96" t="s">
        <v>2116</v>
      </c>
      <c r="F1916" s="97">
        <v>2302</v>
      </c>
      <c r="G1916" s="98" t="s">
        <v>2046</v>
      </c>
      <c r="H1916" s="96" t="s">
        <v>2047</v>
      </c>
      <c r="I1916" s="99">
        <v>889.32600000000002</v>
      </c>
      <c r="J1916" s="235" t="str">
        <f t="shared" si="29"/>
        <v>Long Haul</v>
      </c>
    </row>
    <row r="1917" spans="1:10" ht="15" thickBot="1" x14ac:dyDescent="0.4">
      <c r="A1917" s="96" t="s">
        <v>2043</v>
      </c>
      <c r="B1917" s="96" t="s">
        <v>1227</v>
      </c>
      <c r="C1917" s="106">
        <v>43618</v>
      </c>
      <c r="D1917" s="96" t="s">
        <v>2053</v>
      </c>
      <c r="E1917" s="96" t="s">
        <v>2048</v>
      </c>
      <c r="F1917" s="97">
        <v>527</v>
      </c>
      <c r="G1917" s="98" t="s">
        <v>2046</v>
      </c>
      <c r="H1917" s="96" t="s">
        <v>2047</v>
      </c>
      <c r="I1917" s="99">
        <v>332.43200000000002</v>
      </c>
      <c r="J1917" s="235" t="str">
        <f t="shared" ref="J1917:J1980" si="30">IF(ISBLANK(F1917),"",IF(F1917&gt;$O$9,$N$9,IF(F1917&gt;$O$8, $N$8,$N$7)))</f>
        <v>Medium Haul</v>
      </c>
    </row>
    <row r="1918" spans="1:10" ht="15" thickBot="1" x14ac:dyDescent="0.4">
      <c r="A1918" s="96" t="s">
        <v>2043</v>
      </c>
      <c r="B1918" s="96" t="s">
        <v>1227</v>
      </c>
      <c r="C1918" s="106">
        <v>43618</v>
      </c>
      <c r="D1918" s="96" t="s">
        <v>2116</v>
      </c>
      <c r="E1918" s="96" t="s">
        <v>2053</v>
      </c>
      <c r="F1918" s="97">
        <v>1717</v>
      </c>
      <c r="G1918" s="98" t="s">
        <v>2056</v>
      </c>
      <c r="H1918" s="96" t="s">
        <v>2047</v>
      </c>
      <c r="I1918" s="99">
        <v>663.31799999999998</v>
      </c>
      <c r="J1918" s="235" t="str">
        <f t="shared" si="30"/>
        <v>Medium Haul</v>
      </c>
    </row>
    <row r="1919" spans="1:10" ht="15" thickBot="1" x14ac:dyDescent="0.4">
      <c r="A1919" s="96" t="s">
        <v>2043</v>
      </c>
      <c r="B1919" s="96" t="s">
        <v>1227</v>
      </c>
      <c r="C1919" s="106">
        <v>43783</v>
      </c>
      <c r="D1919" s="96" t="s">
        <v>2050</v>
      </c>
      <c r="E1919" s="96" t="s">
        <v>2066</v>
      </c>
      <c r="F1919" s="97">
        <v>439</v>
      </c>
      <c r="G1919" s="98" t="s">
        <v>2046</v>
      </c>
      <c r="H1919" s="96" t="s">
        <v>2047</v>
      </c>
      <c r="I1919" s="99">
        <v>277.44799999999998</v>
      </c>
      <c r="J1919" s="235" t="str">
        <f t="shared" si="30"/>
        <v>Medium Haul</v>
      </c>
    </row>
    <row r="1920" spans="1:10" ht="15" thickBot="1" x14ac:dyDescent="0.4">
      <c r="A1920" s="96" t="s">
        <v>2043</v>
      </c>
      <c r="B1920" s="96" t="s">
        <v>1227</v>
      </c>
      <c r="C1920" s="106">
        <v>43783</v>
      </c>
      <c r="D1920" s="96" t="s">
        <v>2048</v>
      </c>
      <c r="E1920" s="96" t="s">
        <v>2050</v>
      </c>
      <c r="F1920" s="97">
        <v>300</v>
      </c>
      <c r="G1920" s="98" t="s">
        <v>2046</v>
      </c>
      <c r="H1920" s="96" t="s">
        <v>2047</v>
      </c>
      <c r="I1920" s="99">
        <v>188.96799999999999</v>
      </c>
      <c r="J1920" s="235" t="str">
        <f t="shared" si="30"/>
        <v>Short Haul</v>
      </c>
    </row>
    <row r="1921" spans="1:10" ht="15" thickBot="1" x14ac:dyDescent="0.4">
      <c r="A1921" s="96" t="s">
        <v>2043</v>
      </c>
      <c r="B1921" s="96" t="s">
        <v>1227</v>
      </c>
      <c r="C1921" s="106">
        <v>43786</v>
      </c>
      <c r="D1921" s="96" t="s">
        <v>2050</v>
      </c>
      <c r="E1921" s="96" t="s">
        <v>2048</v>
      </c>
      <c r="F1921" s="97">
        <v>300</v>
      </c>
      <c r="G1921" s="98" t="s">
        <v>2046</v>
      </c>
      <c r="H1921" s="96" t="s">
        <v>2051</v>
      </c>
      <c r="I1921" s="99">
        <v>188.96799999999999</v>
      </c>
      <c r="J1921" s="235" t="str">
        <f t="shared" si="30"/>
        <v>Short Haul</v>
      </c>
    </row>
    <row r="1922" spans="1:10" ht="15" thickBot="1" x14ac:dyDescent="0.4">
      <c r="A1922" s="96" t="s">
        <v>2043</v>
      </c>
      <c r="B1922" s="96" t="s">
        <v>1227</v>
      </c>
      <c r="C1922" s="106">
        <v>43786</v>
      </c>
      <c r="D1922" s="96" t="s">
        <v>2066</v>
      </c>
      <c r="E1922" s="96" t="s">
        <v>2050</v>
      </c>
      <c r="F1922" s="97">
        <v>439</v>
      </c>
      <c r="G1922" s="98" t="s">
        <v>2046</v>
      </c>
      <c r="H1922" s="96" t="s">
        <v>2051</v>
      </c>
      <c r="I1922" s="99">
        <v>277.44799999999998</v>
      </c>
      <c r="J1922" s="235" t="str">
        <f t="shared" si="30"/>
        <v>Medium Haul</v>
      </c>
    </row>
    <row r="1923" spans="1:10" ht="15" thickBot="1" x14ac:dyDescent="0.4">
      <c r="A1923" s="96" t="s">
        <v>2043</v>
      </c>
      <c r="B1923" s="96" t="s">
        <v>1227</v>
      </c>
      <c r="C1923" s="106">
        <v>43614</v>
      </c>
      <c r="D1923" s="96" t="s">
        <v>2048</v>
      </c>
      <c r="E1923" s="96" t="s">
        <v>2057</v>
      </c>
      <c r="F1923" s="97">
        <v>133</v>
      </c>
      <c r="G1923" s="98" t="s">
        <v>2046</v>
      </c>
      <c r="H1923" s="96" t="s">
        <v>2047</v>
      </c>
      <c r="I1923" s="99">
        <v>84.055999999999997</v>
      </c>
      <c r="J1923" s="235" t="str">
        <f t="shared" si="30"/>
        <v>Short Haul</v>
      </c>
    </row>
    <row r="1924" spans="1:10" ht="15" thickBot="1" x14ac:dyDescent="0.4">
      <c r="A1924" s="96" t="s">
        <v>2043</v>
      </c>
      <c r="B1924" s="96" t="s">
        <v>1227</v>
      </c>
      <c r="C1924" s="106">
        <v>43633</v>
      </c>
      <c r="D1924" s="96" t="s">
        <v>2048</v>
      </c>
      <c r="E1924" s="96" t="s">
        <v>2057</v>
      </c>
      <c r="F1924" s="97">
        <v>133</v>
      </c>
      <c r="G1924" s="98" t="s">
        <v>2046</v>
      </c>
      <c r="H1924" s="96" t="s">
        <v>2047</v>
      </c>
      <c r="I1924" s="99">
        <v>84.055999999999997</v>
      </c>
      <c r="J1924" s="235" t="str">
        <f t="shared" si="30"/>
        <v>Short Haul</v>
      </c>
    </row>
    <row r="1925" spans="1:10" ht="15" thickBot="1" x14ac:dyDescent="0.4">
      <c r="A1925" s="96" t="s">
        <v>2043</v>
      </c>
      <c r="B1925" s="96" t="s">
        <v>1227</v>
      </c>
      <c r="C1925" s="106">
        <v>43633</v>
      </c>
      <c r="D1925" s="96" t="s">
        <v>2057</v>
      </c>
      <c r="E1925" s="96" t="s">
        <v>2049</v>
      </c>
      <c r="F1925" s="97">
        <v>212</v>
      </c>
      <c r="G1925" s="98" t="s">
        <v>2046</v>
      </c>
      <c r="H1925" s="96" t="s">
        <v>2047</v>
      </c>
      <c r="I1925" s="99">
        <v>133.98400000000001</v>
      </c>
      <c r="J1925" s="235" t="str">
        <f t="shared" si="30"/>
        <v>Short Haul</v>
      </c>
    </row>
    <row r="1926" spans="1:10" ht="15" thickBot="1" x14ac:dyDescent="0.4">
      <c r="A1926" s="96" t="s">
        <v>2043</v>
      </c>
      <c r="B1926" s="96" t="s">
        <v>1227</v>
      </c>
      <c r="C1926" s="106">
        <v>43673</v>
      </c>
      <c r="D1926" s="96" t="s">
        <v>2053</v>
      </c>
      <c r="E1926" s="96" t="s">
        <v>2229</v>
      </c>
      <c r="F1926" s="97">
        <v>909</v>
      </c>
      <c r="G1926" s="98" t="s">
        <v>2046</v>
      </c>
      <c r="H1926" s="96" t="s">
        <v>2047</v>
      </c>
      <c r="I1926" s="99">
        <v>351.39600000000002</v>
      </c>
      <c r="J1926" s="235" t="str">
        <f t="shared" si="30"/>
        <v>Medium Haul</v>
      </c>
    </row>
    <row r="1927" spans="1:10" ht="15" thickBot="1" x14ac:dyDescent="0.4">
      <c r="A1927" s="96" t="s">
        <v>2043</v>
      </c>
      <c r="B1927" s="96" t="s">
        <v>1227</v>
      </c>
      <c r="C1927" s="106">
        <v>43673</v>
      </c>
      <c r="D1927" s="96" t="s">
        <v>2048</v>
      </c>
      <c r="E1927" s="96" t="s">
        <v>2053</v>
      </c>
      <c r="F1927" s="97">
        <v>527</v>
      </c>
      <c r="G1927" s="98" t="s">
        <v>2046</v>
      </c>
      <c r="H1927" s="96" t="s">
        <v>2047</v>
      </c>
      <c r="I1927" s="99">
        <v>332.43200000000002</v>
      </c>
      <c r="J1927" s="235" t="str">
        <f t="shared" si="30"/>
        <v>Medium Haul</v>
      </c>
    </row>
    <row r="1928" spans="1:10" ht="15" thickBot="1" x14ac:dyDescent="0.4">
      <c r="A1928" s="96" t="s">
        <v>2043</v>
      </c>
      <c r="B1928" s="96" t="s">
        <v>1227</v>
      </c>
      <c r="C1928" s="106">
        <v>43678</v>
      </c>
      <c r="D1928" s="96" t="s">
        <v>2053</v>
      </c>
      <c r="E1928" s="96" t="s">
        <v>2048</v>
      </c>
      <c r="F1928" s="97">
        <v>527</v>
      </c>
      <c r="G1928" s="98" t="s">
        <v>2046</v>
      </c>
      <c r="H1928" s="96" t="s">
        <v>2047</v>
      </c>
      <c r="I1928" s="99">
        <v>332.43200000000002</v>
      </c>
      <c r="J1928" s="235" t="str">
        <f t="shared" si="30"/>
        <v>Medium Haul</v>
      </c>
    </row>
    <row r="1929" spans="1:10" ht="15" thickBot="1" x14ac:dyDescent="0.4">
      <c r="A1929" s="96" t="s">
        <v>2043</v>
      </c>
      <c r="B1929" s="96" t="s">
        <v>1227</v>
      </c>
      <c r="C1929" s="106">
        <v>43678</v>
      </c>
      <c r="D1929" s="96" t="s">
        <v>2229</v>
      </c>
      <c r="E1929" s="96" t="s">
        <v>2053</v>
      </c>
      <c r="F1929" s="97">
        <v>909</v>
      </c>
      <c r="G1929" s="98" t="s">
        <v>2046</v>
      </c>
      <c r="H1929" s="96" t="s">
        <v>2047</v>
      </c>
      <c r="I1929" s="99">
        <v>351.39600000000002</v>
      </c>
      <c r="J1929" s="235" t="str">
        <f t="shared" si="30"/>
        <v>Medium Haul</v>
      </c>
    </row>
    <row r="1930" spans="1:10" ht="15" thickBot="1" x14ac:dyDescent="0.4">
      <c r="A1930" s="89"/>
      <c r="B1930" s="89"/>
      <c r="C1930" s="290"/>
      <c r="D1930" s="290"/>
      <c r="E1930" s="290"/>
      <c r="F1930" s="290"/>
      <c r="G1930" s="290"/>
      <c r="H1930" s="290"/>
      <c r="I1930" s="95">
        <v>4820.0919999999996</v>
      </c>
      <c r="J1930" s="235" t="str">
        <f t="shared" si="30"/>
        <v/>
      </c>
    </row>
    <row r="1931" spans="1:10" ht="15" thickBot="1" x14ac:dyDescent="0.4">
      <c r="A1931" s="96" t="s">
        <v>2043</v>
      </c>
      <c r="B1931" s="96" t="s">
        <v>1325</v>
      </c>
      <c r="C1931" s="106">
        <v>43518</v>
      </c>
      <c r="D1931" s="96" t="s">
        <v>2053</v>
      </c>
      <c r="E1931" s="96" t="s">
        <v>2057</v>
      </c>
      <c r="F1931" s="97">
        <v>588</v>
      </c>
      <c r="G1931" s="98" t="s">
        <v>2046</v>
      </c>
      <c r="H1931" s="96" t="s">
        <v>2047</v>
      </c>
      <c r="I1931" s="99">
        <v>370.98399999999998</v>
      </c>
      <c r="J1931" s="235" t="str">
        <f t="shared" si="30"/>
        <v>Medium Haul</v>
      </c>
    </row>
    <row r="1932" spans="1:10" ht="15" thickBot="1" x14ac:dyDescent="0.4">
      <c r="A1932" s="96" t="s">
        <v>2043</v>
      </c>
      <c r="B1932" s="96" t="s">
        <v>1325</v>
      </c>
      <c r="C1932" s="106">
        <v>43518</v>
      </c>
      <c r="D1932" s="96" t="s">
        <v>2057</v>
      </c>
      <c r="E1932" s="96" t="s">
        <v>2048</v>
      </c>
      <c r="F1932" s="97">
        <v>133</v>
      </c>
      <c r="G1932" s="98" t="s">
        <v>2046</v>
      </c>
      <c r="H1932" s="96" t="s">
        <v>2047</v>
      </c>
      <c r="I1932" s="99">
        <v>84.055999999999997</v>
      </c>
      <c r="J1932" s="235" t="str">
        <f t="shared" si="30"/>
        <v>Short Haul</v>
      </c>
    </row>
    <row r="1933" spans="1:10" ht="15" thickBot="1" x14ac:dyDescent="0.4">
      <c r="A1933" s="96" t="s">
        <v>2043</v>
      </c>
      <c r="B1933" s="96" t="s">
        <v>1325</v>
      </c>
      <c r="C1933" s="106">
        <v>43528</v>
      </c>
      <c r="D1933" s="96" t="s">
        <v>2053</v>
      </c>
      <c r="E1933" s="96" t="s">
        <v>2048</v>
      </c>
      <c r="F1933" s="97">
        <v>527</v>
      </c>
      <c r="G1933" s="98" t="s">
        <v>2046</v>
      </c>
      <c r="H1933" s="96" t="s">
        <v>2047</v>
      </c>
      <c r="I1933" s="99">
        <v>332.43200000000002</v>
      </c>
      <c r="J1933" s="235" t="str">
        <f t="shared" si="30"/>
        <v>Medium Haul</v>
      </c>
    </row>
    <row r="1934" spans="1:10" ht="15" thickBot="1" x14ac:dyDescent="0.4">
      <c r="A1934" s="96" t="s">
        <v>2043</v>
      </c>
      <c r="B1934" s="96" t="s">
        <v>1325</v>
      </c>
      <c r="C1934" s="106">
        <v>43513</v>
      </c>
      <c r="D1934" s="96" t="s">
        <v>2048</v>
      </c>
      <c r="E1934" s="96" t="s">
        <v>2053</v>
      </c>
      <c r="F1934" s="97">
        <v>527</v>
      </c>
      <c r="G1934" s="98" t="s">
        <v>2046</v>
      </c>
      <c r="H1934" s="96" t="s">
        <v>2047</v>
      </c>
      <c r="I1934" s="99">
        <v>332.43200000000002</v>
      </c>
      <c r="J1934" s="235" t="str">
        <f t="shared" si="30"/>
        <v>Medium Haul</v>
      </c>
    </row>
    <row r="1935" spans="1:10" ht="15" thickBot="1" x14ac:dyDescent="0.4">
      <c r="A1935" s="96" t="s">
        <v>2043</v>
      </c>
      <c r="B1935" s="96" t="s">
        <v>1325</v>
      </c>
      <c r="C1935" s="106">
        <v>43524</v>
      </c>
      <c r="D1935" s="96" t="s">
        <v>2048</v>
      </c>
      <c r="E1935" s="96" t="s">
        <v>2053</v>
      </c>
      <c r="F1935" s="97">
        <v>527</v>
      </c>
      <c r="G1935" s="98" t="s">
        <v>2046</v>
      </c>
      <c r="H1935" s="96" t="s">
        <v>2047</v>
      </c>
      <c r="I1935" s="99">
        <v>332.43200000000002</v>
      </c>
      <c r="J1935" s="235" t="str">
        <f t="shared" si="30"/>
        <v>Medium Haul</v>
      </c>
    </row>
    <row r="1936" spans="1:10" ht="15" thickBot="1" x14ac:dyDescent="0.4">
      <c r="A1936" s="96" t="s">
        <v>2043</v>
      </c>
      <c r="B1936" s="96" t="s">
        <v>1325</v>
      </c>
      <c r="C1936" s="106">
        <v>43622</v>
      </c>
      <c r="D1936" s="96" t="s">
        <v>2048</v>
      </c>
      <c r="E1936" s="96" t="s">
        <v>2053</v>
      </c>
      <c r="F1936" s="97">
        <v>527</v>
      </c>
      <c r="G1936" s="98" t="s">
        <v>2046</v>
      </c>
      <c r="H1936" s="96" t="s">
        <v>2047</v>
      </c>
      <c r="I1936" s="99">
        <v>332.43200000000002</v>
      </c>
      <c r="J1936" s="235" t="str">
        <f t="shared" si="30"/>
        <v>Medium Haul</v>
      </c>
    </row>
    <row r="1937" spans="1:10" ht="15" thickBot="1" x14ac:dyDescent="0.4">
      <c r="A1937" s="96" t="s">
        <v>2043</v>
      </c>
      <c r="B1937" s="96" t="s">
        <v>1325</v>
      </c>
      <c r="C1937" s="106">
        <v>43633</v>
      </c>
      <c r="D1937" s="96" t="s">
        <v>2053</v>
      </c>
      <c r="E1937" s="96" t="s">
        <v>2048</v>
      </c>
      <c r="F1937" s="97">
        <v>527</v>
      </c>
      <c r="G1937" s="98" t="s">
        <v>2046</v>
      </c>
      <c r="H1937" s="96" t="s">
        <v>2047</v>
      </c>
      <c r="I1937" s="99">
        <v>332.43200000000002</v>
      </c>
      <c r="J1937" s="235" t="str">
        <f t="shared" si="30"/>
        <v>Medium Haul</v>
      </c>
    </row>
    <row r="1938" spans="1:10" ht="15" thickBot="1" x14ac:dyDescent="0.4">
      <c r="A1938" s="89"/>
      <c r="B1938" s="89"/>
      <c r="C1938" s="290"/>
      <c r="D1938" s="290"/>
      <c r="E1938" s="290"/>
      <c r="F1938" s="290"/>
      <c r="G1938" s="290"/>
      <c r="H1938" s="290"/>
      <c r="I1938" s="95">
        <v>2117.1999999999998</v>
      </c>
      <c r="J1938" s="235" t="str">
        <f t="shared" si="30"/>
        <v/>
      </c>
    </row>
    <row r="1939" spans="1:10" ht="15" thickBot="1" x14ac:dyDescent="0.4">
      <c r="A1939" s="96" t="s">
        <v>2043</v>
      </c>
      <c r="B1939" s="96" t="s">
        <v>1536</v>
      </c>
      <c r="C1939" s="106">
        <v>43591</v>
      </c>
      <c r="D1939" s="96" t="s">
        <v>2049</v>
      </c>
      <c r="E1939" s="96" t="s">
        <v>2063</v>
      </c>
      <c r="F1939" s="97">
        <v>3459</v>
      </c>
      <c r="G1939" s="98" t="s">
        <v>2056</v>
      </c>
      <c r="H1939" s="96" t="s">
        <v>2047</v>
      </c>
      <c r="I1939" s="99">
        <v>1174.02</v>
      </c>
      <c r="J1939" s="235" t="str">
        <f t="shared" si="30"/>
        <v>Long Haul</v>
      </c>
    </row>
    <row r="1940" spans="1:10" ht="15" thickBot="1" x14ac:dyDescent="0.4">
      <c r="A1940" s="96" t="s">
        <v>2043</v>
      </c>
      <c r="B1940" s="96" t="s">
        <v>1536</v>
      </c>
      <c r="C1940" s="106">
        <v>43602</v>
      </c>
      <c r="D1940" s="96" t="s">
        <v>2123</v>
      </c>
      <c r="E1940" s="96" t="s">
        <v>2105</v>
      </c>
      <c r="F1940" s="97">
        <v>776</v>
      </c>
      <c r="G1940" s="98" t="s">
        <v>2056</v>
      </c>
      <c r="H1940" s="96" t="s">
        <v>2047</v>
      </c>
      <c r="I1940" s="99">
        <v>299.53800000000001</v>
      </c>
      <c r="J1940" s="235" t="str">
        <f t="shared" si="30"/>
        <v>Medium Haul</v>
      </c>
    </row>
    <row r="1941" spans="1:10" ht="15" thickBot="1" x14ac:dyDescent="0.4">
      <c r="A1941" s="96" t="s">
        <v>2043</v>
      </c>
      <c r="B1941" s="96" t="s">
        <v>1536</v>
      </c>
      <c r="C1941" s="106">
        <v>43644</v>
      </c>
      <c r="D1941" s="96" t="s">
        <v>2105</v>
      </c>
      <c r="E1941" s="96" t="s">
        <v>2049</v>
      </c>
      <c r="F1941" s="97">
        <v>3938</v>
      </c>
      <c r="G1941" s="98" t="s">
        <v>2046</v>
      </c>
      <c r="H1941" s="96" t="s">
        <v>2047</v>
      </c>
      <c r="I1941" s="99">
        <v>1336.54</v>
      </c>
      <c r="J1941" s="235" t="str">
        <f t="shared" si="30"/>
        <v>Long Haul</v>
      </c>
    </row>
    <row r="1942" spans="1:10" ht="15" thickBot="1" x14ac:dyDescent="0.4">
      <c r="A1942" s="89"/>
      <c r="B1942" s="89"/>
      <c r="C1942" s="290"/>
      <c r="D1942" s="290"/>
      <c r="E1942" s="290"/>
      <c r="F1942" s="290"/>
      <c r="G1942" s="290"/>
      <c r="H1942" s="290"/>
      <c r="I1942" s="95">
        <v>2810.098</v>
      </c>
      <c r="J1942" s="235" t="str">
        <f t="shared" si="30"/>
        <v/>
      </c>
    </row>
    <row r="1943" spans="1:10" ht="15" thickBot="1" x14ac:dyDescent="0.4">
      <c r="A1943" s="96" t="s">
        <v>2043</v>
      </c>
      <c r="B1943" s="96" t="s">
        <v>1325</v>
      </c>
      <c r="C1943" s="106">
        <v>43747</v>
      </c>
      <c r="D1943" s="96" t="s">
        <v>2053</v>
      </c>
      <c r="E1943" s="96" t="s">
        <v>2048</v>
      </c>
      <c r="F1943" s="97">
        <v>527</v>
      </c>
      <c r="G1943" s="98" t="s">
        <v>2046</v>
      </c>
      <c r="H1943" s="96" t="s">
        <v>2047</v>
      </c>
      <c r="I1943" s="99">
        <v>332.43200000000002</v>
      </c>
      <c r="J1943" s="235" t="str">
        <f t="shared" si="30"/>
        <v>Medium Haul</v>
      </c>
    </row>
    <row r="1944" spans="1:10" ht="15" thickBot="1" x14ac:dyDescent="0.4">
      <c r="A1944" s="96" t="s">
        <v>2043</v>
      </c>
      <c r="B1944" s="96" t="s">
        <v>1325</v>
      </c>
      <c r="C1944" s="106">
        <v>43747</v>
      </c>
      <c r="D1944" s="96" t="s">
        <v>2091</v>
      </c>
      <c r="E1944" s="96" t="s">
        <v>2053</v>
      </c>
      <c r="F1944" s="97">
        <v>1439</v>
      </c>
      <c r="G1944" s="98" t="s">
        <v>2056</v>
      </c>
      <c r="H1944" s="96" t="s">
        <v>2047</v>
      </c>
      <c r="I1944" s="99">
        <v>555.73199999999997</v>
      </c>
      <c r="J1944" s="235" t="str">
        <f t="shared" si="30"/>
        <v>Medium Haul</v>
      </c>
    </row>
    <row r="1945" spans="1:10" ht="15" thickBot="1" x14ac:dyDescent="0.4">
      <c r="A1945" s="96" t="s">
        <v>2043</v>
      </c>
      <c r="B1945" s="96" t="s">
        <v>1325</v>
      </c>
      <c r="C1945" s="106">
        <v>43749</v>
      </c>
      <c r="D1945" s="96" t="s">
        <v>2163</v>
      </c>
      <c r="E1945" s="96" t="s">
        <v>2230</v>
      </c>
      <c r="F1945" s="97">
        <v>1311</v>
      </c>
      <c r="G1945" s="98" t="s">
        <v>2046</v>
      </c>
      <c r="H1945" s="96" t="s">
        <v>2047</v>
      </c>
      <c r="I1945" s="99">
        <v>506.58300000000003</v>
      </c>
      <c r="J1945" s="235" t="str">
        <f t="shared" si="30"/>
        <v>Medium Haul</v>
      </c>
    </row>
    <row r="1946" spans="1:10" ht="15" thickBot="1" x14ac:dyDescent="0.4">
      <c r="A1946" s="96" t="s">
        <v>2043</v>
      </c>
      <c r="B1946" s="96" t="s">
        <v>1325</v>
      </c>
      <c r="C1946" s="106">
        <v>43749</v>
      </c>
      <c r="D1946" s="96" t="s">
        <v>2048</v>
      </c>
      <c r="E1946" s="96" t="s">
        <v>2053</v>
      </c>
      <c r="F1946" s="97">
        <v>527</v>
      </c>
      <c r="G1946" s="98" t="s">
        <v>2046</v>
      </c>
      <c r="H1946" s="96" t="s">
        <v>2047</v>
      </c>
      <c r="I1946" s="99">
        <v>332.43200000000002</v>
      </c>
      <c r="J1946" s="235" t="str">
        <f t="shared" si="30"/>
        <v>Medium Haul</v>
      </c>
    </row>
    <row r="1947" spans="1:10" ht="15" thickBot="1" x14ac:dyDescent="0.4">
      <c r="A1947" s="96" t="s">
        <v>2043</v>
      </c>
      <c r="B1947" s="96" t="s">
        <v>1325</v>
      </c>
      <c r="C1947" s="106">
        <v>43747</v>
      </c>
      <c r="D1947" s="96" t="s">
        <v>2230</v>
      </c>
      <c r="E1947" s="96" t="s">
        <v>2091</v>
      </c>
      <c r="F1947" s="97">
        <v>493</v>
      </c>
      <c r="G1947" s="98" t="s">
        <v>2046</v>
      </c>
      <c r="H1947" s="96" t="s">
        <v>2047</v>
      </c>
      <c r="I1947" s="99">
        <v>310.94400000000002</v>
      </c>
      <c r="J1947" s="235" t="str">
        <f t="shared" si="30"/>
        <v>Medium Haul</v>
      </c>
    </row>
    <row r="1948" spans="1:10" ht="15" thickBot="1" x14ac:dyDescent="0.4">
      <c r="A1948" s="96" t="s">
        <v>2043</v>
      </c>
      <c r="B1948" s="96" t="s">
        <v>1325</v>
      </c>
      <c r="C1948" s="106">
        <v>43749</v>
      </c>
      <c r="D1948" s="96" t="s">
        <v>2053</v>
      </c>
      <c r="E1948" s="96" t="s">
        <v>2163</v>
      </c>
      <c r="F1948" s="97">
        <v>802</v>
      </c>
      <c r="G1948" s="98" t="s">
        <v>2046</v>
      </c>
      <c r="H1948" s="96" t="s">
        <v>2047</v>
      </c>
      <c r="I1948" s="99">
        <v>309.98700000000002</v>
      </c>
      <c r="J1948" s="235" t="str">
        <f t="shared" si="30"/>
        <v>Medium Haul</v>
      </c>
    </row>
    <row r="1949" spans="1:10" ht="15" thickBot="1" x14ac:dyDescent="0.4">
      <c r="A1949" s="89"/>
      <c r="B1949" s="89"/>
      <c r="C1949" s="290"/>
      <c r="D1949" s="290"/>
      <c r="E1949" s="290"/>
      <c r="F1949" s="290"/>
      <c r="G1949" s="290"/>
      <c r="H1949" s="290"/>
      <c r="I1949" s="95">
        <v>2348.11</v>
      </c>
      <c r="J1949" s="235" t="str">
        <f t="shared" si="30"/>
        <v/>
      </c>
    </row>
    <row r="1950" spans="1:10" ht="15" thickBot="1" x14ac:dyDescent="0.4">
      <c r="A1950" s="96" t="s">
        <v>2043</v>
      </c>
      <c r="B1950" s="96" t="s">
        <v>1393</v>
      </c>
      <c r="C1950" s="106">
        <v>43760</v>
      </c>
      <c r="D1950" s="96" t="s">
        <v>2050</v>
      </c>
      <c r="E1950" s="96" t="s">
        <v>2048</v>
      </c>
      <c r="F1950" s="97">
        <v>300</v>
      </c>
      <c r="G1950" s="98" t="s">
        <v>2046</v>
      </c>
      <c r="H1950" s="96" t="s">
        <v>2047</v>
      </c>
      <c r="I1950" s="99">
        <v>188.96799999999999</v>
      </c>
      <c r="J1950" s="235" t="str">
        <f t="shared" si="30"/>
        <v>Short Haul</v>
      </c>
    </row>
    <row r="1951" spans="1:10" ht="15" thickBot="1" x14ac:dyDescent="0.4">
      <c r="A1951" s="96" t="s">
        <v>2043</v>
      </c>
      <c r="B1951" s="96" t="s">
        <v>1393</v>
      </c>
      <c r="C1951" s="106">
        <v>43764</v>
      </c>
      <c r="D1951" s="96" t="s">
        <v>2048</v>
      </c>
      <c r="E1951" s="96" t="s">
        <v>2050</v>
      </c>
      <c r="F1951" s="97">
        <v>300</v>
      </c>
      <c r="G1951" s="98" t="s">
        <v>2046</v>
      </c>
      <c r="H1951" s="96" t="s">
        <v>2051</v>
      </c>
      <c r="I1951" s="99">
        <v>188.96799999999999</v>
      </c>
      <c r="J1951" s="235" t="str">
        <f t="shared" si="30"/>
        <v>Short Haul</v>
      </c>
    </row>
    <row r="1952" spans="1:10" ht="15" thickBot="1" x14ac:dyDescent="0.4">
      <c r="A1952" s="96" t="s">
        <v>2043</v>
      </c>
      <c r="B1952" s="96" t="s">
        <v>1393</v>
      </c>
      <c r="C1952" s="106">
        <v>43760</v>
      </c>
      <c r="D1952" s="96" t="s">
        <v>2072</v>
      </c>
      <c r="E1952" s="96" t="s">
        <v>2050</v>
      </c>
      <c r="F1952" s="97">
        <v>310</v>
      </c>
      <c r="G1952" s="98" t="s">
        <v>2046</v>
      </c>
      <c r="H1952" s="96" t="s">
        <v>2047</v>
      </c>
      <c r="I1952" s="99">
        <v>195.92</v>
      </c>
      <c r="J1952" s="235" t="str">
        <f t="shared" si="30"/>
        <v>Medium Haul</v>
      </c>
    </row>
    <row r="1953" spans="1:10" ht="15" thickBot="1" x14ac:dyDescent="0.4">
      <c r="A1953" s="96" t="s">
        <v>2043</v>
      </c>
      <c r="B1953" s="96" t="s">
        <v>1393</v>
      </c>
      <c r="C1953" s="106">
        <v>43764</v>
      </c>
      <c r="D1953" s="96" t="s">
        <v>2050</v>
      </c>
      <c r="E1953" s="96" t="s">
        <v>2072</v>
      </c>
      <c r="F1953" s="97">
        <v>310</v>
      </c>
      <c r="G1953" s="98" t="s">
        <v>2046</v>
      </c>
      <c r="H1953" s="96" t="s">
        <v>2051</v>
      </c>
      <c r="I1953" s="99">
        <v>195.92</v>
      </c>
      <c r="J1953" s="235" t="str">
        <f t="shared" si="30"/>
        <v>Medium Haul</v>
      </c>
    </row>
    <row r="1954" spans="1:10" ht="15" thickBot="1" x14ac:dyDescent="0.4">
      <c r="A1954" s="89"/>
      <c r="B1954" s="89"/>
      <c r="C1954" s="290"/>
      <c r="D1954" s="290"/>
      <c r="E1954" s="290"/>
      <c r="F1954" s="290"/>
      <c r="G1954" s="290"/>
      <c r="H1954" s="290"/>
      <c r="I1954" s="95">
        <v>769.77599999999995</v>
      </c>
      <c r="J1954" s="235" t="str">
        <f t="shared" si="30"/>
        <v/>
      </c>
    </row>
    <row r="1955" spans="1:10" ht="15" thickBot="1" x14ac:dyDescent="0.4">
      <c r="A1955" s="96" t="s">
        <v>2043</v>
      </c>
      <c r="B1955" s="96" t="s">
        <v>1512</v>
      </c>
      <c r="C1955" s="106">
        <v>43644</v>
      </c>
      <c r="D1955" s="96" t="s">
        <v>2054</v>
      </c>
      <c r="E1955" s="96" t="s">
        <v>2081</v>
      </c>
      <c r="F1955" s="97">
        <v>5870</v>
      </c>
      <c r="G1955" s="98" t="s">
        <v>2056</v>
      </c>
      <c r="H1955" s="96" t="s">
        <v>2047</v>
      </c>
      <c r="I1955" s="99">
        <v>1992.4</v>
      </c>
      <c r="J1955" s="235" t="str">
        <f t="shared" si="30"/>
        <v>Long Haul</v>
      </c>
    </row>
    <row r="1956" spans="1:10" ht="15" thickBot="1" x14ac:dyDescent="0.4">
      <c r="A1956" s="96" t="s">
        <v>2043</v>
      </c>
      <c r="B1956" s="96" t="s">
        <v>1512</v>
      </c>
      <c r="C1956" s="106">
        <v>43654</v>
      </c>
      <c r="D1956" s="96" t="s">
        <v>2057</v>
      </c>
      <c r="E1956" s="96" t="s">
        <v>2054</v>
      </c>
      <c r="F1956" s="97">
        <v>2416</v>
      </c>
      <c r="G1956" s="98" t="s">
        <v>2046</v>
      </c>
      <c r="H1956" s="96" t="s">
        <v>2047</v>
      </c>
      <c r="I1956" s="99">
        <v>820.08</v>
      </c>
      <c r="J1956" s="235" t="str">
        <f t="shared" si="30"/>
        <v>Long Haul</v>
      </c>
    </row>
    <row r="1957" spans="1:10" ht="15" thickBot="1" x14ac:dyDescent="0.4">
      <c r="A1957" s="96" t="s">
        <v>2043</v>
      </c>
      <c r="B1957" s="96" t="s">
        <v>1512</v>
      </c>
      <c r="C1957" s="106">
        <v>43645</v>
      </c>
      <c r="D1957" s="96" t="s">
        <v>2081</v>
      </c>
      <c r="E1957" s="96" t="s">
        <v>2140</v>
      </c>
      <c r="F1957" s="97">
        <v>204</v>
      </c>
      <c r="G1957" s="98" t="s">
        <v>2046</v>
      </c>
      <c r="H1957" s="96" t="s">
        <v>2047</v>
      </c>
      <c r="I1957" s="99">
        <v>128.29599999999999</v>
      </c>
      <c r="J1957" s="235" t="str">
        <f t="shared" si="30"/>
        <v>Short Haul</v>
      </c>
    </row>
    <row r="1958" spans="1:10" ht="15" thickBot="1" x14ac:dyDescent="0.4">
      <c r="A1958" s="96" t="s">
        <v>2043</v>
      </c>
      <c r="B1958" s="96" t="s">
        <v>1512</v>
      </c>
      <c r="C1958" s="106">
        <v>43653</v>
      </c>
      <c r="D1958" s="96" t="s">
        <v>2140</v>
      </c>
      <c r="E1958" s="96" t="s">
        <v>2080</v>
      </c>
      <c r="F1958" s="97">
        <v>174</v>
      </c>
      <c r="G1958" s="98" t="s">
        <v>2046</v>
      </c>
      <c r="H1958" s="96" t="s">
        <v>2047</v>
      </c>
      <c r="I1958" s="99">
        <v>109.968</v>
      </c>
      <c r="J1958" s="235" t="str">
        <f t="shared" si="30"/>
        <v>Short Haul</v>
      </c>
    </row>
    <row r="1959" spans="1:10" ht="15" thickBot="1" x14ac:dyDescent="0.4">
      <c r="A1959" s="96" t="s">
        <v>2043</v>
      </c>
      <c r="B1959" s="96" t="s">
        <v>1512</v>
      </c>
      <c r="C1959" s="106">
        <v>43654</v>
      </c>
      <c r="D1959" s="96" t="s">
        <v>2080</v>
      </c>
      <c r="E1959" s="96" t="s">
        <v>2057</v>
      </c>
      <c r="F1959" s="97">
        <v>4074</v>
      </c>
      <c r="G1959" s="98" t="s">
        <v>2046</v>
      </c>
      <c r="H1959" s="96" t="s">
        <v>2047</v>
      </c>
      <c r="I1959" s="99">
        <v>1382.78</v>
      </c>
      <c r="J1959" s="235" t="str">
        <f t="shared" si="30"/>
        <v>Long Haul</v>
      </c>
    </row>
    <row r="1960" spans="1:10" ht="15" thickBot="1" x14ac:dyDescent="0.4">
      <c r="A1960" s="89"/>
      <c r="B1960" s="89"/>
      <c r="C1960" s="290"/>
      <c r="D1960" s="290"/>
      <c r="E1960" s="290"/>
      <c r="F1960" s="290"/>
      <c r="G1960" s="290"/>
      <c r="H1960" s="290"/>
      <c r="I1960" s="95">
        <v>4433.5240000000003</v>
      </c>
      <c r="J1960" s="235" t="str">
        <f t="shared" si="30"/>
        <v/>
      </c>
    </row>
    <row r="1961" spans="1:10" ht="15" thickBot="1" x14ac:dyDescent="0.4">
      <c r="A1961" s="96" t="s">
        <v>2043</v>
      </c>
      <c r="B1961" s="96" t="s">
        <v>1527</v>
      </c>
      <c r="C1961" s="106">
        <v>43694</v>
      </c>
      <c r="D1961" s="96" t="s">
        <v>2049</v>
      </c>
      <c r="E1961" s="96" t="s">
        <v>2101</v>
      </c>
      <c r="F1961" s="97">
        <v>2598</v>
      </c>
      <c r="G1961" s="98" t="s">
        <v>2056</v>
      </c>
      <c r="H1961" s="96" t="s">
        <v>2047</v>
      </c>
      <c r="I1961" s="99">
        <v>881.62</v>
      </c>
      <c r="J1961" s="235" t="str">
        <f t="shared" si="30"/>
        <v>Long Haul</v>
      </c>
    </row>
    <row r="1962" spans="1:10" ht="15" thickBot="1" x14ac:dyDescent="0.4">
      <c r="A1962" s="96" t="s">
        <v>2043</v>
      </c>
      <c r="B1962" s="96" t="s">
        <v>1527</v>
      </c>
      <c r="C1962" s="106">
        <v>43701</v>
      </c>
      <c r="D1962" s="96" t="s">
        <v>2101</v>
      </c>
      <c r="E1962" s="96" t="s">
        <v>2049</v>
      </c>
      <c r="F1962" s="97">
        <v>2598</v>
      </c>
      <c r="G1962" s="98" t="s">
        <v>2046</v>
      </c>
      <c r="H1962" s="96" t="s">
        <v>2047</v>
      </c>
      <c r="I1962" s="99">
        <v>881.62</v>
      </c>
      <c r="J1962" s="235" t="str">
        <f t="shared" si="30"/>
        <v>Long Haul</v>
      </c>
    </row>
    <row r="1963" spans="1:10" ht="15" thickBot="1" x14ac:dyDescent="0.4">
      <c r="A1963" s="89"/>
      <c r="B1963" s="89"/>
      <c r="C1963" s="290"/>
      <c r="D1963" s="290"/>
      <c r="E1963" s="290"/>
      <c r="F1963" s="290"/>
      <c r="G1963" s="290"/>
      <c r="H1963" s="290"/>
      <c r="I1963" s="95">
        <v>1763.24</v>
      </c>
      <c r="J1963" s="235" t="str">
        <f t="shared" si="30"/>
        <v/>
      </c>
    </row>
    <row r="1964" spans="1:10" ht="15" thickBot="1" x14ac:dyDescent="0.4">
      <c r="A1964" s="96" t="s">
        <v>2043</v>
      </c>
      <c r="B1964" s="96" t="s">
        <v>1185</v>
      </c>
      <c r="C1964" s="106">
        <v>43515</v>
      </c>
      <c r="D1964" s="96" t="s">
        <v>2045</v>
      </c>
      <c r="E1964" s="96" t="s">
        <v>2044</v>
      </c>
      <c r="F1964" s="97">
        <v>280</v>
      </c>
      <c r="G1964" s="98" t="s">
        <v>2046</v>
      </c>
      <c r="H1964" s="96" t="s">
        <v>2047</v>
      </c>
      <c r="I1964" s="99">
        <v>176.328</v>
      </c>
      <c r="J1964" s="235" t="str">
        <f t="shared" si="30"/>
        <v>Short Haul</v>
      </c>
    </row>
    <row r="1965" spans="1:10" ht="15" thickBot="1" x14ac:dyDescent="0.4">
      <c r="A1965" s="96" t="s">
        <v>2043</v>
      </c>
      <c r="B1965" s="96" t="s">
        <v>1185</v>
      </c>
      <c r="C1965" s="106">
        <v>43515</v>
      </c>
      <c r="D1965" s="96" t="s">
        <v>2044</v>
      </c>
      <c r="E1965" s="96" t="s">
        <v>2048</v>
      </c>
      <c r="F1965" s="97">
        <v>153</v>
      </c>
      <c r="G1965" s="98" t="s">
        <v>2046</v>
      </c>
      <c r="H1965" s="96" t="s">
        <v>2047</v>
      </c>
      <c r="I1965" s="99">
        <v>96.063999999999993</v>
      </c>
      <c r="J1965" s="235" t="str">
        <f t="shared" si="30"/>
        <v>Short Haul</v>
      </c>
    </row>
    <row r="1966" spans="1:10" ht="15" thickBot="1" x14ac:dyDescent="0.4">
      <c r="A1966" s="96" t="s">
        <v>2043</v>
      </c>
      <c r="B1966" s="96" t="s">
        <v>1185</v>
      </c>
      <c r="C1966" s="106">
        <v>43516</v>
      </c>
      <c r="D1966" s="96" t="s">
        <v>2044</v>
      </c>
      <c r="E1966" s="96" t="s">
        <v>2045</v>
      </c>
      <c r="F1966" s="97">
        <v>280</v>
      </c>
      <c r="G1966" s="98" t="s">
        <v>2046</v>
      </c>
      <c r="H1966" s="96" t="s">
        <v>2047</v>
      </c>
      <c r="I1966" s="99">
        <v>176.328</v>
      </c>
      <c r="J1966" s="235" t="str">
        <f t="shared" si="30"/>
        <v>Short Haul</v>
      </c>
    </row>
    <row r="1967" spans="1:10" ht="15" thickBot="1" x14ac:dyDescent="0.4">
      <c r="A1967" s="96" t="s">
        <v>2043</v>
      </c>
      <c r="B1967" s="96" t="s">
        <v>1185</v>
      </c>
      <c r="C1967" s="106">
        <v>43516</v>
      </c>
      <c r="D1967" s="96" t="s">
        <v>2048</v>
      </c>
      <c r="E1967" s="96" t="s">
        <v>2044</v>
      </c>
      <c r="F1967" s="97">
        <v>153</v>
      </c>
      <c r="G1967" s="98" t="s">
        <v>2046</v>
      </c>
      <c r="H1967" s="96" t="s">
        <v>2047</v>
      </c>
      <c r="I1967" s="99">
        <v>96.063999999999993</v>
      </c>
      <c r="J1967" s="235" t="str">
        <f t="shared" si="30"/>
        <v>Short Haul</v>
      </c>
    </row>
    <row r="1968" spans="1:10" ht="15" thickBot="1" x14ac:dyDescent="0.4">
      <c r="A1968" s="89"/>
      <c r="B1968" s="89"/>
      <c r="C1968" s="290"/>
      <c r="D1968" s="290"/>
      <c r="E1968" s="290"/>
      <c r="F1968" s="290"/>
      <c r="G1968" s="290"/>
      <c r="H1968" s="290"/>
      <c r="I1968" s="95">
        <v>544.78399999999999</v>
      </c>
      <c r="J1968" s="235" t="str">
        <f t="shared" si="30"/>
        <v/>
      </c>
    </row>
    <row r="1969" spans="1:10" ht="15" thickBot="1" x14ac:dyDescent="0.4">
      <c r="A1969" s="96" t="s">
        <v>2043</v>
      </c>
      <c r="B1969" s="96" t="s">
        <v>1325</v>
      </c>
      <c r="C1969" s="106">
        <v>43801</v>
      </c>
      <c r="D1969" s="96" t="s">
        <v>2053</v>
      </c>
      <c r="E1969" s="96" t="s">
        <v>2048</v>
      </c>
      <c r="F1969" s="97">
        <v>527</v>
      </c>
      <c r="G1969" s="98" t="s">
        <v>2046</v>
      </c>
      <c r="H1969" s="96" t="s">
        <v>2047</v>
      </c>
      <c r="I1969" s="99">
        <v>332.43200000000002</v>
      </c>
      <c r="J1969" s="235" t="str">
        <f t="shared" si="30"/>
        <v>Medium Haul</v>
      </c>
    </row>
    <row r="1970" spans="1:10" ht="15" thickBot="1" x14ac:dyDescent="0.4">
      <c r="A1970" s="96" t="s">
        <v>2043</v>
      </c>
      <c r="B1970" s="96" t="s">
        <v>1325</v>
      </c>
      <c r="C1970" s="106">
        <v>43803</v>
      </c>
      <c r="D1970" s="96" t="s">
        <v>2048</v>
      </c>
      <c r="E1970" s="96" t="s">
        <v>2053</v>
      </c>
      <c r="F1970" s="97">
        <v>527</v>
      </c>
      <c r="G1970" s="98" t="s">
        <v>2046</v>
      </c>
      <c r="H1970" s="96" t="s">
        <v>2047</v>
      </c>
      <c r="I1970" s="99">
        <v>332.43200000000002</v>
      </c>
      <c r="J1970" s="235" t="str">
        <f t="shared" si="30"/>
        <v>Medium Haul</v>
      </c>
    </row>
    <row r="1971" spans="1:10" ht="15" thickBot="1" x14ac:dyDescent="0.4">
      <c r="A1971" s="89"/>
      <c r="B1971" s="89"/>
      <c r="C1971" s="290"/>
      <c r="D1971" s="290"/>
      <c r="E1971" s="290"/>
      <c r="F1971" s="290"/>
      <c r="G1971" s="290"/>
      <c r="H1971" s="290"/>
      <c r="I1971" s="95">
        <v>664.86400000000003</v>
      </c>
      <c r="J1971" s="235" t="str">
        <f t="shared" si="30"/>
        <v/>
      </c>
    </row>
    <row r="1972" spans="1:10" ht="15" thickBot="1" x14ac:dyDescent="0.4">
      <c r="A1972" s="96" t="s">
        <v>2043</v>
      </c>
      <c r="B1972" s="96" t="s">
        <v>1227</v>
      </c>
      <c r="C1972" s="106">
        <v>43760</v>
      </c>
      <c r="D1972" s="96" t="s">
        <v>2053</v>
      </c>
      <c r="E1972" s="96" t="s">
        <v>2048</v>
      </c>
      <c r="F1972" s="97">
        <v>527</v>
      </c>
      <c r="G1972" s="98" t="s">
        <v>2046</v>
      </c>
      <c r="H1972" s="96" t="s">
        <v>2047</v>
      </c>
      <c r="I1972" s="99">
        <v>332.43200000000002</v>
      </c>
      <c r="J1972" s="235" t="str">
        <f t="shared" si="30"/>
        <v>Medium Haul</v>
      </c>
    </row>
    <row r="1973" spans="1:10" ht="15" thickBot="1" x14ac:dyDescent="0.4">
      <c r="A1973" s="96" t="s">
        <v>2043</v>
      </c>
      <c r="B1973" s="96" t="s">
        <v>1227</v>
      </c>
      <c r="C1973" s="106">
        <v>43762</v>
      </c>
      <c r="D1973" s="96" t="s">
        <v>2048</v>
      </c>
      <c r="E1973" s="96" t="s">
        <v>2053</v>
      </c>
      <c r="F1973" s="97">
        <v>527</v>
      </c>
      <c r="G1973" s="98" t="s">
        <v>2046</v>
      </c>
      <c r="H1973" s="96" t="s">
        <v>2047</v>
      </c>
      <c r="I1973" s="99">
        <v>332.43200000000002</v>
      </c>
      <c r="J1973" s="235" t="str">
        <f t="shared" si="30"/>
        <v>Medium Haul</v>
      </c>
    </row>
    <row r="1974" spans="1:10" ht="15" thickBot="1" x14ac:dyDescent="0.4">
      <c r="A1974" s="96" t="s">
        <v>2043</v>
      </c>
      <c r="B1974" s="96" t="s">
        <v>1227</v>
      </c>
      <c r="C1974" s="106">
        <v>43760</v>
      </c>
      <c r="D1974" s="96" t="s">
        <v>2094</v>
      </c>
      <c r="E1974" s="96" t="s">
        <v>2053</v>
      </c>
      <c r="F1974" s="97">
        <v>1724</v>
      </c>
      <c r="G1974" s="98" t="s">
        <v>2056</v>
      </c>
      <c r="H1974" s="96" t="s">
        <v>2047</v>
      </c>
      <c r="I1974" s="99">
        <v>666.02700000000004</v>
      </c>
      <c r="J1974" s="235" t="str">
        <f t="shared" si="30"/>
        <v>Medium Haul</v>
      </c>
    </row>
    <row r="1975" spans="1:10" ht="15" thickBot="1" x14ac:dyDescent="0.4">
      <c r="A1975" s="96" t="s">
        <v>2043</v>
      </c>
      <c r="B1975" s="96" t="s">
        <v>1227</v>
      </c>
      <c r="C1975" s="106">
        <v>43762</v>
      </c>
      <c r="D1975" s="96" t="s">
        <v>2053</v>
      </c>
      <c r="E1975" s="96" t="s">
        <v>2094</v>
      </c>
      <c r="F1975" s="97">
        <v>1724</v>
      </c>
      <c r="G1975" s="98" t="s">
        <v>2046</v>
      </c>
      <c r="H1975" s="96" t="s">
        <v>2047</v>
      </c>
      <c r="I1975" s="99">
        <v>666.02700000000004</v>
      </c>
      <c r="J1975" s="235" t="str">
        <f t="shared" si="30"/>
        <v>Medium Haul</v>
      </c>
    </row>
    <row r="1976" spans="1:10" ht="15" thickBot="1" x14ac:dyDescent="0.4">
      <c r="A1976" s="89"/>
      <c r="B1976" s="89"/>
      <c r="C1976" s="290"/>
      <c r="D1976" s="290"/>
      <c r="E1976" s="290"/>
      <c r="F1976" s="290"/>
      <c r="G1976" s="290"/>
      <c r="H1976" s="290"/>
      <c r="I1976" s="95">
        <v>1996.9179999999999</v>
      </c>
      <c r="J1976" s="235" t="str">
        <f t="shared" si="30"/>
        <v/>
      </c>
    </row>
    <row r="1977" spans="1:10" ht="15" thickBot="1" x14ac:dyDescent="0.4">
      <c r="A1977" s="96" t="s">
        <v>2043</v>
      </c>
      <c r="B1977" s="96" t="s">
        <v>1325</v>
      </c>
      <c r="C1977" s="106">
        <v>43554</v>
      </c>
      <c r="D1977" s="96" t="s">
        <v>2048</v>
      </c>
      <c r="E1977" s="96" t="s">
        <v>2057</v>
      </c>
      <c r="F1977" s="97">
        <v>133</v>
      </c>
      <c r="G1977" s="98" t="s">
        <v>2046</v>
      </c>
      <c r="H1977" s="96" t="s">
        <v>2047</v>
      </c>
      <c r="I1977" s="99">
        <v>84.055999999999997</v>
      </c>
      <c r="J1977" s="235" t="str">
        <f t="shared" si="30"/>
        <v>Short Haul</v>
      </c>
    </row>
    <row r="1978" spans="1:10" ht="15" thickBot="1" x14ac:dyDescent="0.4">
      <c r="A1978" s="96" t="s">
        <v>2043</v>
      </c>
      <c r="B1978" s="96" t="s">
        <v>1325</v>
      </c>
      <c r="C1978" s="106">
        <v>43557</v>
      </c>
      <c r="D1978" s="96" t="s">
        <v>2057</v>
      </c>
      <c r="E1978" s="96" t="s">
        <v>2048</v>
      </c>
      <c r="F1978" s="97">
        <v>133</v>
      </c>
      <c r="G1978" s="98" t="s">
        <v>2046</v>
      </c>
      <c r="H1978" s="96" t="s">
        <v>2047</v>
      </c>
      <c r="I1978" s="99">
        <v>84.055999999999997</v>
      </c>
      <c r="J1978" s="235" t="str">
        <f t="shared" si="30"/>
        <v>Short Haul</v>
      </c>
    </row>
    <row r="1979" spans="1:10" ht="15" thickBot="1" x14ac:dyDescent="0.4">
      <c r="A1979" s="96" t="s">
        <v>2043</v>
      </c>
      <c r="B1979" s="96" t="s">
        <v>1325</v>
      </c>
      <c r="C1979" s="106">
        <v>43561</v>
      </c>
      <c r="D1979" s="96" t="s">
        <v>2053</v>
      </c>
      <c r="E1979" s="96" t="s">
        <v>2057</v>
      </c>
      <c r="F1979" s="97">
        <v>588</v>
      </c>
      <c r="G1979" s="98" t="s">
        <v>2046</v>
      </c>
      <c r="H1979" s="96" t="s">
        <v>2047</v>
      </c>
      <c r="I1979" s="99">
        <v>370.98399999999998</v>
      </c>
      <c r="J1979" s="235" t="str">
        <f t="shared" si="30"/>
        <v>Medium Haul</v>
      </c>
    </row>
    <row r="1980" spans="1:10" ht="15" thickBot="1" x14ac:dyDescent="0.4">
      <c r="A1980" s="96" t="s">
        <v>2043</v>
      </c>
      <c r="B1980" s="96" t="s">
        <v>1325</v>
      </c>
      <c r="C1980" s="106">
        <v>43594</v>
      </c>
      <c r="D1980" s="96" t="s">
        <v>2116</v>
      </c>
      <c r="E1980" s="96" t="s">
        <v>2057</v>
      </c>
      <c r="F1980" s="97">
        <v>2302</v>
      </c>
      <c r="G1980" s="98" t="s">
        <v>2056</v>
      </c>
      <c r="H1980" s="96" t="s">
        <v>2047</v>
      </c>
      <c r="I1980" s="99">
        <v>889.32600000000002</v>
      </c>
      <c r="J1980" s="235" t="str">
        <f t="shared" si="30"/>
        <v>Long Haul</v>
      </c>
    </row>
    <row r="1981" spans="1:10" ht="15" thickBot="1" x14ac:dyDescent="0.4">
      <c r="A1981" s="96" t="s">
        <v>2043</v>
      </c>
      <c r="B1981" s="96" t="s">
        <v>1325</v>
      </c>
      <c r="C1981" s="106">
        <v>43594</v>
      </c>
      <c r="D1981" s="96" t="s">
        <v>2057</v>
      </c>
      <c r="E1981" s="96" t="s">
        <v>2048</v>
      </c>
      <c r="F1981" s="97">
        <v>133</v>
      </c>
      <c r="G1981" s="98" t="s">
        <v>2046</v>
      </c>
      <c r="H1981" s="96" t="s">
        <v>2047</v>
      </c>
      <c r="I1981" s="99">
        <v>84.055999999999997</v>
      </c>
      <c r="J1981" s="235" t="str">
        <f t="shared" ref="J1981:J2044" si="31">IF(ISBLANK(F1981),"",IF(F1981&gt;$O$9,$N$9,IF(F1981&gt;$O$8, $N$8,$N$7)))</f>
        <v>Short Haul</v>
      </c>
    </row>
    <row r="1982" spans="1:10" ht="15" thickBot="1" x14ac:dyDescent="0.4">
      <c r="A1982" s="96" t="s">
        <v>2043</v>
      </c>
      <c r="B1982" s="96" t="s">
        <v>1325</v>
      </c>
      <c r="C1982" s="106">
        <v>43674</v>
      </c>
      <c r="D1982" s="96" t="s">
        <v>2148</v>
      </c>
      <c r="E1982" s="96" t="s">
        <v>2212</v>
      </c>
      <c r="F1982" s="97">
        <v>781</v>
      </c>
      <c r="G1982" s="98" t="s">
        <v>2046</v>
      </c>
      <c r="H1982" s="96" t="s">
        <v>2051</v>
      </c>
      <c r="I1982" s="99">
        <v>301.47300000000001</v>
      </c>
      <c r="J1982" s="235" t="str">
        <f t="shared" si="31"/>
        <v>Medium Haul</v>
      </c>
    </row>
    <row r="1983" spans="1:10" ht="15" thickBot="1" x14ac:dyDescent="0.4">
      <c r="A1983" s="96" t="s">
        <v>2043</v>
      </c>
      <c r="B1983" s="96" t="s">
        <v>1325</v>
      </c>
      <c r="C1983" s="106">
        <v>43694</v>
      </c>
      <c r="D1983" s="96" t="s">
        <v>2049</v>
      </c>
      <c r="E1983" s="96" t="s">
        <v>2207</v>
      </c>
      <c r="F1983" s="97">
        <v>3860</v>
      </c>
      <c r="G1983" s="98" t="s">
        <v>2056</v>
      </c>
      <c r="H1983" s="96" t="s">
        <v>2208</v>
      </c>
      <c r="I1983" s="99">
        <v>1310.02</v>
      </c>
      <c r="J1983" s="235" t="str">
        <f t="shared" si="31"/>
        <v>Long Haul</v>
      </c>
    </row>
    <row r="1984" spans="1:10" ht="15" thickBot="1" x14ac:dyDescent="0.4">
      <c r="A1984" s="96" t="s">
        <v>2043</v>
      </c>
      <c r="B1984" s="96" t="s">
        <v>1325</v>
      </c>
      <c r="C1984" s="106">
        <v>43699</v>
      </c>
      <c r="D1984" s="96" t="s">
        <v>2207</v>
      </c>
      <c r="E1984" s="96" t="s">
        <v>2049</v>
      </c>
      <c r="F1984" s="97">
        <v>3860</v>
      </c>
      <c r="G1984" s="98" t="s">
        <v>2046</v>
      </c>
      <c r="H1984" s="96" t="s">
        <v>2208</v>
      </c>
      <c r="I1984" s="99">
        <v>1310.02</v>
      </c>
      <c r="J1984" s="235" t="str">
        <f t="shared" si="31"/>
        <v>Long Haul</v>
      </c>
    </row>
    <row r="1985" spans="1:10" ht="15" thickBot="1" x14ac:dyDescent="0.4">
      <c r="A1985" s="96" t="s">
        <v>2043</v>
      </c>
      <c r="B1985" s="96" t="s">
        <v>1325</v>
      </c>
      <c r="C1985" s="106">
        <v>43701</v>
      </c>
      <c r="D1985" s="96" t="s">
        <v>2053</v>
      </c>
      <c r="E1985" s="96" t="s">
        <v>2058</v>
      </c>
      <c r="F1985" s="97">
        <v>1721</v>
      </c>
      <c r="G1985" s="98" t="s">
        <v>2046</v>
      </c>
      <c r="H1985" s="96" t="s">
        <v>2055</v>
      </c>
      <c r="I1985" s="99">
        <v>664.86599999999999</v>
      </c>
      <c r="J1985" s="235" t="str">
        <f t="shared" si="31"/>
        <v>Medium Haul</v>
      </c>
    </row>
    <row r="1986" spans="1:10" ht="15" thickBot="1" x14ac:dyDescent="0.4">
      <c r="A1986" s="96" t="s">
        <v>2043</v>
      </c>
      <c r="B1986" s="96" t="s">
        <v>1325</v>
      </c>
      <c r="C1986" s="106">
        <v>43701</v>
      </c>
      <c r="D1986" s="96" t="s">
        <v>2048</v>
      </c>
      <c r="E1986" s="96" t="s">
        <v>2053</v>
      </c>
      <c r="F1986" s="97">
        <v>527</v>
      </c>
      <c r="G1986" s="98" t="s">
        <v>2046</v>
      </c>
      <c r="H1986" s="96" t="s">
        <v>2047</v>
      </c>
      <c r="I1986" s="99">
        <v>332.43200000000002</v>
      </c>
      <c r="J1986" s="235" t="str">
        <f t="shared" si="31"/>
        <v>Medium Haul</v>
      </c>
    </row>
    <row r="1987" spans="1:10" ht="15" thickBot="1" x14ac:dyDescent="0.4">
      <c r="A1987" s="96" t="s">
        <v>2043</v>
      </c>
      <c r="B1987" s="96" t="s">
        <v>1325</v>
      </c>
      <c r="C1987" s="106">
        <v>43554</v>
      </c>
      <c r="D1987" s="96" t="s">
        <v>2057</v>
      </c>
      <c r="E1987" s="96" t="s">
        <v>2115</v>
      </c>
      <c r="F1987" s="97">
        <v>760</v>
      </c>
      <c r="G1987" s="98" t="s">
        <v>2046</v>
      </c>
      <c r="H1987" s="96" t="s">
        <v>2047</v>
      </c>
      <c r="I1987" s="99">
        <v>293.346</v>
      </c>
      <c r="J1987" s="235" t="str">
        <f t="shared" si="31"/>
        <v>Medium Haul</v>
      </c>
    </row>
    <row r="1988" spans="1:10" ht="15" thickBot="1" x14ac:dyDescent="0.4">
      <c r="A1988" s="96" t="s">
        <v>2043</v>
      </c>
      <c r="B1988" s="96" t="s">
        <v>1325</v>
      </c>
      <c r="C1988" s="106">
        <v>43557</v>
      </c>
      <c r="D1988" s="96" t="s">
        <v>2115</v>
      </c>
      <c r="E1988" s="96" t="s">
        <v>2057</v>
      </c>
      <c r="F1988" s="97">
        <v>760</v>
      </c>
      <c r="G1988" s="98" t="s">
        <v>2046</v>
      </c>
      <c r="H1988" s="96" t="s">
        <v>2047</v>
      </c>
      <c r="I1988" s="99">
        <v>293.346</v>
      </c>
      <c r="J1988" s="235" t="str">
        <f t="shared" si="31"/>
        <v>Medium Haul</v>
      </c>
    </row>
    <row r="1989" spans="1:10" ht="15" thickBot="1" x14ac:dyDescent="0.4">
      <c r="A1989" s="96" t="s">
        <v>2043</v>
      </c>
      <c r="B1989" s="96" t="s">
        <v>1325</v>
      </c>
      <c r="C1989" s="106">
        <v>43559</v>
      </c>
      <c r="D1989" s="96" t="s">
        <v>2048</v>
      </c>
      <c r="E1989" s="96" t="s">
        <v>2053</v>
      </c>
      <c r="F1989" s="97">
        <v>527</v>
      </c>
      <c r="G1989" s="98" t="s">
        <v>2046</v>
      </c>
      <c r="H1989" s="96" t="s">
        <v>2047</v>
      </c>
      <c r="I1989" s="99">
        <v>332.43200000000002</v>
      </c>
      <c r="J1989" s="235" t="str">
        <f t="shared" si="31"/>
        <v>Medium Haul</v>
      </c>
    </row>
    <row r="1990" spans="1:10" ht="15" thickBot="1" x14ac:dyDescent="0.4">
      <c r="A1990" s="96" t="s">
        <v>2043</v>
      </c>
      <c r="B1990" s="96" t="s">
        <v>1325</v>
      </c>
      <c r="C1990" s="106">
        <v>43561</v>
      </c>
      <c r="D1990" s="96" t="s">
        <v>2057</v>
      </c>
      <c r="E1990" s="96" t="s">
        <v>2048</v>
      </c>
      <c r="F1990" s="97">
        <v>133</v>
      </c>
      <c r="G1990" s="98" t="s">
        <v>2046</v>
      </c>
      <c r="H1990" s="96" t="s">
        <v>2047</v>
      </c>
      <c r="I1990" s="99">
        <v>84.055999999999997</v>
      </c>
      <c r="J1990" s="235" t="str">
        <f t="shared" si="31"/>
        <v>Short Haul</v>
      </c>
    </row>
    <row r="1991" spans="1:10" ht="15" thickBot="1" x14ac:dyDescent="0.4">
      <c r="A1991" s="96" t="s">
        <v>2043</v>
      </c>
      <c r="B1991" s="96" t="s">
        <v>1325</v>
      </c>
      <c r="C1991" s="106">
        <v>43592</v>
      </c>
      <c r="D1991" s="96" t="s">
        <v>2048</v>
      </c>
      <c r="E1991" s="96" t="s">
        <v>2057</v>
      </c>
      <c r="F1991" s="97">
        <v>133</v>
      </c>
      <c r="G1991" s="98" t="s">
        <v>2046</v>
      </c>
      <c r="H1991" s="96" t="s">
        <v>2047</v>
      </c>
      <c r="I1991" s="99">
        <v>84.055999999999997</v>
      </c>
      <c r="J1991" s="235" t="str">
        <f t="shared" si="31"/>
        <v>Short Haul</v>
      </c>
    </row>
    <row r="1992" spans="1:10" ht="15" thickBot="1" x14ac:dyDescent="0.4">
      <c r="A1992" s="96" t="s">
        <v>2043</v>
      </c>
      <c r="B1992" s="96" t="s">
        <v>1325</v>
      </c>
      <c r="C1992" s="106">
        <v>43592</v>
      </c>
      <c r="D1992" s="96" t="s">
        <v>2057</v>
      </c>
      <c r="E1992" s="96" t="s">
        <v>2116</v>
      </c>
      <c r="F1992" s="97">
        <v>2302</v>
      </c>
      <c r="G1992" s="98" t="s">
        <v>2046</v>
      </c>
      <c r="H1992" s="96" t="s">
        <v>2047</v>
      </c>
      <c r="I1992" s="99">
        <v>889.32600000000002</v>
      </c>
      <c r="J1992" s="235" t="str">
        <f t="shared" si="31"/>
        <v>Long Haul</v>
      </c>
    </row>
    <row r="1993" spans="1:10" ht="15" thickBot="1" x14ac:dyDescent="0.4">
      <c r="A1993" s="96" t="s">
        <v>2043</v>
      </c>
      <c r="B1993" s="96" t="s">
        <v>1325</v>
      </c>
      <c r="C1993" s="106">
        <v>43677</v>
      </c>
      <c r="D1993" s="96" t="s">
        <v>2212</v>
      </c>
      <c r="E1993" s="96" t="s">
        <v>2148</v>
      </c>
      <c r="F1993" s="97">
        <v>781</v>
      </c>
      <c r="G1993" s="98" t="s">
        <v>2046</v>
      </c>
      <c r="H1993" s="96" t="s">
        <v>2051</v>
      </c>
      <c r="I1993" s="99">
        <v>301.47300000000001</v>
      </c>
      <c r="J1993" s="235" t="str">
        <f t="shared" si="31"/>
        <v>Medium Haul</v>
      </c>
    </row>
    <row r="1994" spans="1:10" ht="15" thickBot="1" x14ac:dyDescent="0.4">
      <c r="A1994" s="96" t="s">
        <v>2043</v>
      </c>
      <c r="B1994" s="96" t="s">
        <v>1325</v>
      </c>
      <c r="C1994" s="106">
        <v>43706</v>
      </c>
      <c r="D1994" s="96" t="s">
        <v>2058</v>
      </c>
      <c r="E1994" s="96" t="s">
        <v>2057</v>
      </c>
      <c r="F1994" s="97">
        <v>2250</v>
      </c>
      <c r="G1994" s="98" t="s">
        <v>2056</v>
      </c>
      <c r="H1994" s="96" t="s">
        <v>2047</v>
      </c>
      <c r="I1994" s="99">
        <v>869.202</v>
      </c>
      <c r="J1994" s="235" t="str">
        <f t="shared" si="31"/>
        <v>Medium Haul</v>
      </c>
    </row>
    <row r="1995" spans="1:10" ht="15" thickBot="1" x14ac:dyDescent="0.4">
      <c r="A1995" s="96" t="s">
        <v>2043</v>
      </c>
      <c r="B1995" s="96" t="s">
        <v>1325</v>
      </c>
      <c r="C1995" s="106">
        <v>43706</v>
      </c>
      <c r="D1995" s="96" t="s">
        <v>2057</v>
      </c>
      <c r="E1995" s="96" t="s">
        <v>2048</v>
      </c>
      <c r="F1995" s="97">
        <v>133</v>
      </c>
      <c r="G1995" s="98" t="s">
        <v>2046</v>
      </c>
      <c r="H1995" s="96" t="s">
        <v>2047</v>
      </c>
      <c r="I1995" s="99">
        <v>84.055999999999997</v>
      </c>
      <c r="J1995" s="235" t="str">
        <f t="shared" si="31"/>
        <v>Short Haul</v>
      </c>
    </row>
    <row r="1996" spans="1:10" ht="15" thickBot="1" x14ac:dyDescent="0.4">
      <c r="A1996" s="89"/>
      <c r="B1996" s="89"/>
      <c r="C1996" s="290"/>
      <c r="D1996" s="290"/>
      <c r="E1996" s="290"/>
      <c r="F1996" s="290"/>
      <c r="G1996" s="290"/>
      <c r="H1996" s="290"/>
      <c r="I1996" s="95">
        <v>8662.5820000000003</v>
      </c>
      <c r="J1996" s="235" t="str">
        <f t="shared" si="31"/>
        <v/>
      </c>
    </row>
    <row r="1997" spans="1:10" ht="15" thickBot="1" x14ac:dyDescent="0.4">
      <c r="A1997" s="96" t="s">
        <v>2043</v>
      </c>
      <c r="B1997" s="96" t="s">
        <v>1325</v>
      </c>
      <c r="C1997" s="106">
        <v>43734</v>
      </c>
      <c r="D1997" s="96" t="s">
        <v>2048</v>
      </c>
      <c r="E1997" s="96" t="s">
        <v>2057</v>
      </c>
      <c r="F1997" s="97">
        <v>133</v>
      </c>
      <c r="G1997" s="98" t="s">
        <v>2046</v>
      </c>
      <c r="H1997" s="96" t="s">
        <v>2047</v>
      </c>
      <c r="I1997" s="99">
        <v>84.055999999999997</v>
      </c>
      <c r="J1997" s="235" t="str">
        <f t="shared" si="31"/>
        <v>Short Haul</v>
      </c>
    </row>
    <row r="1998" spans="1:10" ht="15" thickBot="1" x14ac:dyDescent="0.4">
      <c r="A1998" s="96" t="s">
        <v>2043</v>
      </c>
      <c r="B1998" s="96" t="s">
        <v>1325</v>
      </c>
      <c r="C1998" s="106">
        <v>43734</v>
      </c>
      <c r="D1998" s="96" t="s">
        <v>2057</v>
      </c>
      <c r="E1998" s="96" t="s">
        <v>2152</v>
      </c>
      <c r="F1998" s="97">
        <v>284</v>
      </c>
      <c r="G1998" s="98" t="s">
        <v>2046</v>
      </c>
      <c r="H1998" s="96" t="s">
        <v>2047</v>
      </c>
      <c r="I1998" s="99">
        <v>178.85599999999999</v>
      </c>
      <c r="J1998" s="235" t="str">
        <f t="shared" si="31"/>
        <v>Short Haul</v>
      </c>
    </row>
    <row r="1999" spans="1:10" ht="15" thickBot="1" x14ac:dyDescent="0.4">
      <c r="A1999" s="96" t="s">
        <v>2043</v>
      </c>
      <c r="B1999" s="96" t="s">
        <v>1325</v>
      </c>
      <c r="C1999" s="106">
        <v>43737</v>
      </c>
      <c r="D1999" s="96" t="s">
        <v>2152</v>
      </c>
      <c r="E1999" s="96" t="s">
        <v>2057</v>
      </c>
      <c r="F1999" s="97">
        <v>284</v>
      </c>
      <c r="G1999" s="98" t="s">
        <v>2046</v>
      </c>
      <c r="H1999" s="96" t="s">
        <v>2047</v>
      </c>
      <c r="I1999" s="99">
        <v>178.85599999999999</v>
      </c>
      <c r="J1999" s="235" t="str">
        <f t="shared" si="31"/>
        <v>Short Haul</v>
      </c>
    </row>
    <row r="2000" spans="1:10" ht="15" thickBot="1" x14ac:dyDescent="0.4">
      <c r="A2000" s="96" t="s">
        <v>2043</v>
      </c>
      <c r="B2000" s="96" t="s">
        <v>1325</v>
      </c>
      <c r="C2000" s="106">
        <v>43737</v>
      </c>
      <c r="D2000" s="96" t="s">
        <v>2057</v>
      </c>
      <c r="E2000" s="96" t="s">
        <v>2048</v>
      </c>
      <c r="F2000" s="97">
        <v>133</v>
      </c>
      <c r="G2000" s="98" t="s">
        <v>2046</v>
      </c>
      <c r="H2000" s="96" t="s">
        <v>2047</v>
      </c>
      <c r="I2000" s="99">
        <v>84.055999999999997</v>
      </c>
      <c r="J2000" s="235" t="str">
        <f t="shared" si="31"/>
        <v>Short Haul</v>
      </c>
    </row>
    <row r="2001" spans="1:10" ht="15" thickBot="1" x14ac:dyDescent="0.4">
      <c r="A2001" s="89"/>
      <c r="B2001" s="89"/>
      <c r="C2001" s="290"/>
      <c r="D2001" s="290"/>
      <c r="E2001" s="290"/>
      <c r="F2001" s="290"/>
      <c r="G2001" s="290"/>
      <c r="H2001" s="290"/>
      <c r="I2001" s="95">
        <v>525.82399999999996</v>
      </c>
      <c r="J2001" s="235" t="str">
        <f t="shared" si="31"/>
        <v/>
      </c>
    </row>
    <row r="2002" spans="1:10" ht="15" thickBot="1" x14ac:dyDescent="0.4">
      <c r="A2002" s="96" t="s">
        <v>2043</v>
      </c>
      <c r="B2002" s="96" t="s">
        <v>1527</v>
      </c>
      <c r="C2002" s="106">
        <v>43561</v>
      </c>
      <c r="D2002" s="96" t="s">
        <v>2053</v>
      </c>
      <c r="E2002" s="96" t="s">
        <v>2097</v>
      </c>
      <c r="F2002" s="97">
        <v>6266</v>
      </c>
      <c r="G2002" s="98" t="s">
        <v>2056</v>
      </c>
      <c r="H2002" s="96" t="s">
        <v>2047</v>
      </c>
      <c r="I2002" s="99">
        <v>2126.6999999999998</v>
      </c>
      <c r="J2002" s="235" t="str">
        <f t="shared" si="31"/>
        <v>Long Haul</v>
      </c>
    </row>
    <row r="2003" spans="1:10" ht="15" thickBot="1" x14ac:dyDescent="0.4">
      <c r="A2003" s="96" t="s">
        <v>2043</v>
      </c>
      <c r="B2003" s="96" t="s">
        <v>1527</v>
      </c>
      <c r="C2003" s="106">
        <v>43562</v>
      </c>
      <c r="D2003" s="96" t="s">
        <v>2097</v>
      </c>
      <c r="E2003" s="96" t="s">
        <v>2089</v>
      </c>
      <c r="F2003" s="97">
        <v>287</v>
      </c>
      <c r="G2003" s="98" t="s">
        <v>2046</v>
      </c>
      <c r="H2003" s="96" t="s">
        <v>2047</v>
      </c>
      <c r="I2003" s="99">
        <v>180.75200000000001</v>
      </c>
      <c r="J2003" s="235" t="str">
        <f t="shared" si="31"/>
        <v>Short Haul</v>
      </c>
    </row>
    <row r="2004" spans="1:10" ht="15" thickBot="1" x14ac:dyDescent="0.4">
      <c r="A2004" s="96" t="s">
        <v>2043</v>
      </c>
      <c r="B2004" s="96" t="s">
        <v>1527</v>
      </c>
      <c r="C2004" s="106">
        <v>43568</v>
      </c>
      <c r="D2004" s="96" t="s">
        <v>2089</v>
      </c>
      <c r="E2004" s="96" t="s">
        <v>2097</v>
      </c>
      <c r="F2004" s="97">
        <v>287</v>
      </c>
      <c r="G2004" s="98" t="s">
        <v>2046</v>
      </c>
      <c r="H2004" s="96" t="s">
        <v>2047</v>
      </c>
      <c r="I2004" s="99">
        <v>180.75200000000001</v>
      </c>
      <c r="J2004" s="235" t="str">
        <f t="shared" si="31"/>
        <v>Short Haul</v>
      </c>
    </row>
    <row r="2005" spans="1:10" ht="15" thickBot="1" x14ac:dyDescent="0.4">
      <c r="A2005" s="96" t="s">
        <v>2043</v>
      </c>
      <c r="B2005" s="96" t="s">
        <v>1527</v>
      </c>
      <c r="C2005" s="106">
        <v>43568</v>
      </c>
      <c r="D2005" s="96" t="s">
        <v>2097</v>
      </c>
      <c r="E2005" s="96" t="s">
        <v>2057</v>
      </c>
      <c r="F2005" s="97">
        <v>6745</v>
      </c>
      <c r="G2005" s="98" t="s">
        <v>2046</v>
      </c>
      <c r="H2005" s="96" t="s">
        <v>2047</v>
      </c>
      <c r="I2005" s="99">
        <v>2289.2199999999998</v>
      </c>
      <c r="J2005" s="235" t="str">
        <f t="shared" si="31"/>
        <v>Long Haul</v>
      </c>
    </row>
    <row r="2006" spans="1:10" ht="15" thickBot="1" x14ac:dyDescent="0.4">
      <c r="A2006" s="96" t="s">
        <v>2043</v>
      </c>
      <c r="B2006" s="96" t="s">
        <v>1527</v>
      </c>
      <c r="C2006" s="106">
        <v>43568</v>
      </c>
      <c r="D2006" s="96" t="s">
        <v>2057</v>
      </c>
      <c r="E2006" s="96" t="s">
        <v>2048</v>
      </c>
      <c r="F2006" s="97">
        <v>133</v>
      </c>
      <c r="G2006" s="98" t="s">
        <v>2046</v>
      </c>
      <c r="H2006" s="96" t="s">
        <v>2047</v>
      </c>
      <c r="I2006" s="99">
        <v>84.055999999999997</v>
      </c>
      <c r="J2006" s="235" t="str">
        <f t="shared" si="31"/>
        <v>Short Haul</v>
      </c>
    </row>
    <row r="2007" spans="1:10" ht="15" thickBot="1" x14ac:dyDescent="0.4">
      <c r="A2007" s="96" t="s">
        <v>2043</v>
      </c>
      <c r="B2007" s="96" t="s">
        <v>1527</v>
      </c>
      <c r="C2007" s="106">
        <v>43561</v>
      </c>
      <c r="D2007" s="96" t="s">
        <v>2048</v>
      </c>
      <c r="E2007" s="96" t="s">
        <v>2053</v>
      </c>
      <c r="F2007" s="97">
        <v>527</v>
      </c>
      <c r="G2007" s="98" t="s">
        <v>2046</v>
      </c>
      <c r="H2007" s="96" t="s">
        <v>2047</v>
      </c>
      <c r="I2007" s="99">
        <v>332.43200000000002</v>
      </c>
      <c r="J2007" s="235" t="str">
        <f t="shared" si="31"/>
        <v>Medium Haul</v>
      </c>
    </row>
    <row r="2008" spans="1:10" ht="15" thickBot="1" x14ac:dyDescent="0.4">
      <c r="A2008" s="89"/>
      <c r="B2008" s="89"/>
      <c r="C2008" s="290"/>
      <c r="D2008" s="290"/>
      <c r="E2008" s="290"/>
      <c r="F2008" s="290"/>
      <c r="G2008" s="290"/>
      <c r="H2008" s="290"/>
      <c r="I2008" s="95">
        <v>5193.9120000000003</v>
      </c>
      <c r="J2008" s="235" t="str">
        <f t="shared" si="31"/>
        <v/>
      </c>
    </row>
    <row r="2009" spans="1:10" ht="15" thickBot="1" x14ac:dyDescent="0.4">
      <c r="A2009" s="96" t="s">
        <v>2043</v>
      </c>
      <c r="B2009" s="96" t="s">
        <v>1512</v>
      </c>
      <c r="C2009" s="106">
        <v>43548</v>
      </c>
      <c r="D2009" s="96" t="s">
        <v>2066</v>
      </c>
      <c r="E2009" s="96" t="s">
        <v>2044</v>
      </c>
      <c r="F2009" s="97">
        <v>812</v>
      </c>
      <c r="G2009" s="98" t="s">
        <v>2046</v>
      </c>
      <c r="H2009" s="96" t="s">
        <v>2170</v>
      </c>
      <c r="I2009" s="99">
        <v>313.47000000000003</v>
      </c>
      <c r="J2009" s="235" t="str">
        <f t="shared" si="31"/>
        <v>Medium Haul</v>
      </c>
    </row>
    <row r="2010" spans="1:10" ht="15" thickBot="1" x14ac:dyDescent="0.4">
      <c r="A2010" s="96" t="s">
        <v>2043</v>
      </c>
      <c r="B2010" s="96" t="s">
        <v>1512</v>
      </c>
      <c r="C2010" s="106">
        <v>43550</v>
      </c>
      <c r="D2010" s="96" t="s">
        <v>2048</v>
      </c>
      <c r="E2010" s="96" t="s">
        <v>2044</v>
      </c>
      <c r="F2010" s="97">
        <v>153</v>
      </c>
      <c r="G2010" s="98" t="s">
        <v>2046</v>
      </c>
      <c r="H2010" s="96" t="s">
        <v>2047</v>
      </c>
      <c r="I2010" s="99">
        <v>96.063999999999993</v>
      </c>
      <c r="J2010" s="235" t="str">
        <f t="shared" si="31"/>
        <v>Short Haul</v>
      </c>
    </row>
    <row r="2011" spans="1:10" ht="15" thickBot="1" x14ac:dyDescent="0.4">
      <c r="A2011" s="96" t="s">
        <v>2043</v>
      </c>
      <c r="B2011" s="96" t="s">
        <v>1512</v>
      </c>
      <c r="C2011" s="106">
        <v>43548</v>
      </c>
      <c r="D2011" s="96" t="s">
        <v>2044</v>
      </c>
      <c r="E2011" s="96" t="s">
        <v>2048</v>
      </c>
      <c r="F2011" s="97">
        <v>153</v>
      </c>
      <c r="G2011" s="98" t="s">
        <v>2046</v>
      </c>
      <c r="H2011" s="96" t="s">
        <v>2047</v>
      </c>
      <c r="I2011" s="99">
        <v>96.063999999999993</v>
      </c>
      <c r="J2011" s="235" t="str">
        <f t="shared" si="31"/>
        <v>Short Haul</v>
      </c>
    </row>
    <row r="2012" spans="1:10" ht="15" thickBot="1" x14ac:dyDescent="0.4">
      <c r="A2012" s="96" t="s">
        <v>2043</v>
      </c>
      <c r="B2012" s="96" t="s">
        <v>1512</v>
      </c>
      <c r="C2012" s="106">
        <v>43550</v>
      </c>
      <c r="D2012" s="96" t="s">
        <v>2044</v>
      </c>
      <c r="E2012" s="96" t="s">
        <v>2066</v>
      </c>
      <c r="F2012" s="97">
        <v>812</v>
      </c>
      <c r="G2012" s="98" t="s">
        <v>2046</v>
      </c>
      <c r="H2012" s="96" t="s">
        <v>2170</v>
      </c>
      <c r="I2012" s="99">
        <v>313.47000000000003</v>
      </c>
      <c r="J2012" s="235" t="str">
        <f t="shared" si="31"/>
        <v>Medium Haul</v>
      </c>
    </row>
    <row r="2013" spans="1:10" ht="15" thickBot="1" x14ac:dyDescent="0.4">
      <c r="A2013" s="89"/>
      <c r="B2013" s="89"/>
      <c r="C2013" s="290"/>
      <c r="D2013" s="290"/>
      <c r="E2013" s="290"/>
      <c r="F2013" s="290"/>
      <c r="G2013" s="290"/>
      <c r="H2013" s="290"/>
      <c r="I2013" s="95">
        <v>819.06799999999998</v>
      </c>
      <c r="J2013" s="235" t="str">
        <f t="shared" si="31"/>
        <v/>
      </c>
    </row>
    <row r="2014" spans="1:10" ht="15" thickBot="1" x14ac:dyDescent="0.4">
      <c r="A2014" s="96" t="s">
        <v>2043</v>
      </c>
      <c r="B2014" s="96" t="s">
        <v>1104</v>
      </c>
      <c r="C2014" s="106">
        <v>43524</v>
      </c>
      <c r="D2014" s="96" t="s">
        <v>2116</v>
      </c>
      <c r="E2014" s="96" t="s">
        <v>2050</v>
      </c>
      <c r="F2014" s="97">
        <v>1923</v>
      </c>
      <c r="G2014" s="98" t="s">
        <v>2056</v>
      </c>
      <c r="H2014" s="96" t="s">
        <v>2051</v>
      </c>
      <c r="I2014" s="99">
        <v>743.04</v>
      </c>
      <c r="J2014" s="235" t="str">
        <f t="shared" si="31"/>
        <v>Medium Haul</v>
      </c>
    </row>
    <row r="2015" spans="1:10" ht="15" thickBot="1" x14ac:dyDescent="0.4">
      <c r="A2015" s="96" t="s">
        <v>2043</v>
      </c>
      <c r="B2015" s="96" t="s">
        <v>1104</v>
      </c>
      <c r="C2015" s="106">
        <v>43525</v>
      </c>
      <c r="D2015" s="96" t="s">
        <v>2050</v>
      </c>
      <c r="E2015" s="96" t="s">
        <v>2048</v>
      </c>
      <c r="F2015" s="97">
        <v>300</v>
      </c>
      <c r="G2015" s="98" t="s">
        <v>2046</v>
      </c>
      <c r="H2015" s="96" t="s">
        <v>2051</v>
      </c>
      <c r="I2015" s="99">
        <v>188.96799999999999</v>
      </c>
      <c r="J2015" s="235" t="str">
        <f t="shared" si="31"/>
        <v>Short Haul</v>
      </c>
    </row>
    <row r="2016" spans="1:10" ht="15" thickBot="1" x14ac:dyDescent="0.4">
      <c r="A2016" s="96" t="s">
        <v>2043</v>
      </c>
      <c r="B2016" s="96" t="s">
        <v>1104</v>
      </c>
      <c r="C2016" s="106">
        <v>43522</v>
      </c>
      <c r="D2016" s="96" t="s">
        <v>2050</v>
      </c>
      <c r="E2016" s="96" t="s">
        <v>2060</v>
      </c>
      <c r="F2016" s="97">
        <v>527</v>
      </c>
      <c r="G2016" s="98" t="s">
        <v>2046</v>
      </c>
      <c r="H2016" s="96" t="s">
        <v>2047</v>
      </c>
      <c r="I2016" s="99">
        <v>332.43200000000002</v>
      </c>
      <c r="J2016" s="235" t="str">
        <f t="shared" si="31"/>
        <v>Medium Haul</v>
      </c>
    </row>
    <row r="2017" spans="1:10" ht="15" thickBot="1" x14ac:dyDescent="0.4">
      <c r="A2017" s="96" t="s">
        <v>2043</v>
      </c>
      <c r="B2017" s="96" t="s">
        <v>1104</v>
      </c>
      <c r="C2017" s="106">
        <v>43522</v>
      </c>
      <c r="D2017" s="96" t="s">
        <v>2060</v>
      </c>
      <c r="E2017" s="96" t="s">
        <v>2231</v>
      </c>
      <c r="F2017" s="97">
        <v>1173</v>
      </c>
      <c r="G2017" s="98" t="s">
        <v>2046</v>
      </c>
      <c r="H2017" s="96" t="s">
        <v>2047</v>
      </c>
      <c r="I2017" s="99">
        <v>453.17700000000002</v>
      </c>
      <c r="J2017" s="235" t="str">
        <f t="shared" si="31"/>
        <v>Medium Haul</v>
      </c>
    </row>
    <row r="2018" spans="1:10" ht="15" thickBot="1" x14ac:dyDescent="0.4">
      <c r="A2018" s="96" t="s">
        <v>2043</v>
      </c>
      <c r="B2018" s="96" t="s">
        <v>1104</v>
      </c>
      <c r="C2018" s="106">
        <v>43522</v>
      </c>
      <c r="D2018" s="96" t="s">
        <v>2048</v>
      </c>
      <c r="E2018" s="96" t="s">
        <v>2050</v>
      </c>
      <c r="F2018" s="97">
        <v>300</v>
      </c>
      <c r="G2018" s="98" t="s">
        <v>2046</v>
      </c>
      <c r="H2018" s="96" t="s">
        <v>2047</v>
      </c>
      <c r="I2018" s="99">
        <v>188.96799999999999</v>
      </c>
      <c r="J2018" s="235" t="str">
        <f t="shared" si="31"/>
        <v>Short Haul</v>
      </c>
    </row>
    <row r="2019" spans="1:10" ht="15" thickBot="1" x14ac:dyDescent="0.4">
      <c r="A2019" s="96" t="s">
        <v>2043</v>
      </c>
      <c r="B2019" s="96" t="s">
        <v>1104</v>
      </c>
      <c r="C2019" s="106">
        <v>43524</v>
      </c>
      <c r="D2019" s="96" t="s">
        <v>2231</v>
      </c>
      <c r="E2019" s="96" t="s">
        <v>2116</v>
      </c>
      <c r="F2019" s="97">
        <v>222</v>
      </c>
      <c r="G2019" s="98" t="s">
        <v>2046</v>
      </c>
      <c r="H2019" s="96" t="s">
        <v>2051</v>
      </c>
      <c r="I2019" s="99">
        <v>140.304</v>
      </c>
      <c r="J2019" s="235" t="str">
        <f t="shared" si="31"/>
        <v>Short Haul</v>
      </c>
    </row>
    <row r="2020" spans="1:10" ht="15" thickBot="1" x14ac:dyDescent="0.4">
      <c r="A2020" s="89"/>
      <c r="B2020" s="89"/>
      <c r="C2020" s="290"/>
      <c r="D2020" s="290"/>
      <c r="E2020" s="290"/>
      <c r="F2020" s="290"/>
      <c r="G2020" s="290"/>
      <c r="H2020" s="290"/>
      <c r="I2020" s="95">
        <v>2046.8889999999999</v>
      </c>
      <c r="J2020" s="235" t="str">
        <f t="shared" si="31"/>
        <v/>
      </c>
    </row>
    <row r="2021" spans="1:10" ht="15" thickBot="1" x14ac:dyDescent="0.4">
      <c r="A2021" s="96" t="s">
        <v>2043</v>
      </c>
      <c r="B2021" s="96" t="s">
        <v>1536</v>
      </c>
      <c r="C2021" s="106">
        <v>43506</v>
      </c>
      <c r="D2021" s="96" t="s">
        <v>2049</v>
      </c>
      <c r="E2021" s="96" t="s">
        <v>2194</v>
      </c>
      <c r="F2021" s="97">
        <v>2429</v>
      </c>
      <c r="G2021" s="98" t="s">
        <v>2046</v>
      </c>
      <c r="H2021" s="96" t="s">
        <v>2047</v>
      </c>
      <c r="I2021" s="99">
        <v>824.5</v>
      </c>
      <c r="J2021" s="235" t="str">
        <f t="shared" si="31"/>
        <v>Long Haul</v>
      </c>
    </row>
    <row r="2022" spans="1:10" ht="15" thickBot="1" x14ac:dyDescent="0.4">
      <c r="A2022" s="96" t="s">
        <v>2043</v>
      </c>
      <c r="B2022" s="96" t="s">
        <v>1536</v>
      </c>
      <c r="C2022" s="106">
        <v>43710</v>
      </c>
      <c r="D2022" s="96" t="s">
        <v>2049</v>
      </c>
      <c r="E2022" s="96" t="s">
        <v>2177</v>
      </c>
      <c r="F2022" s="97">
        <v>1503</v>
      </c>
      <c r="G2022" s="98" t="s">
        <v>2046</v>
      </c>
      <c r="H2022" s="96" t="s">
        <v>2047</v>
      </c>
      <c r="I2022" s="99">
        <v>580.5</v>
      </c>
      <c r="J2022" s="235" t="str">
        <f t="shared" si="31"/>
        <v>Medium Haul</v>
      </c>
    </row>
    <row r="2023" spans="1:10" ht="15" thickBot="1" x14ac:dyDescent="0.4">
      <c r="A2023" s="96" t="s">
        <v>2043</v>
      </c>
      <c r="B2023" s="96" t="s">
        <v>1536</v>
      </c>
      <c r="C2023" s="106">
        <v>43712</v>
      </c>
      <c r="D2023" s="96" t="s">
        <v>2177</v>
      </c>
      <c r="E2023" s="96" t="s">
        <v>2049</v>
      </c>
      <c r="F2023" s="97">
        <v>1503</v>
      </c>
      <c r="G2023" s="98" t="s">
        <v>2056</v>
      </c>
      <c r="H2023" s="96" t="s">
        <v>2047</v>
      </c>
      <c r="I2023" s="99">
        <v>580.5</v>
      </c>
      <c r="J2023" s="235" t="str">
        <f t="shared" si="31"/>
        <v>Medium Haul</v>
      </c>
    </row>
    <row r="2024" spans="1:10" ht="15" thickBot="1" x14ac:dyDescent="0.4">
      <c r="A2024" s="96" t="s">
        <v>2043</v>
      </c>
      <c r="B2024" s="96" t="s">
        <v>1536</v>
      </c>
      <c r="C2024" s="106">
        <v>43742</v>
      </c>
      <c r="D2024" s="96" t="s">
        <v>2049</v>
      </c>
      <c r="E2024" s="96" t="s">
        <v>2116</v>
      </c>
      <c r="F2024" s="97">
        <v>2397</v>
      </c>
      <c r="G2024" s="98" t="s">
        <v>2046</v>
      </c>
      <c r="H2024" s="96" t="s">
        <v>2047</v>
      </c>
      <c r="I2024" s="99">
        <v>813.62</v>
      </c>
      <c r="J2024" s="235" t="str">
        <f t="shared" si="31"/>
        <v>Long Haul</v>
      </c>
    </row>
    <row r="2025" spans="1:10" ht="15" thickBot="1" x14ac:dyDescent="0.4">
      <c r="A2025" s="96" t="s">
        <v>2043</v>
      </c>
      <c r="B2025" s="96" t="s">
        <v>1536</v>
      </c>
      <c r="C2025" s="106">
        <v>43743</v>
      </c>
      <c r="D2025" s="96" t="s">
        <v>2116</v>
      </c>
      <c r="E2025" s="96" t="s">
        <v>2049</v>
      </c>
      <c r="F2025" s="97">
        <v>2397</v>
      </c>
      <c r="G2025" s="98" t="s">
        <v>2056</v>
      </c>
      <c r="H2025" s="96" t="s">
        <v>2047</v>
      </c>
      <c r="I2025" s="99">
        <v>813.62</v>
      </c>
      <c r="J2025" s="235" t="str">
        <f t="shared" si="31"/>
        <v>Long Haul</v>
      </c>
    </row>
    <row r="2026" spans="1:10" ht="15" thickBot="1" x14ac:dyDescent="0.4">
      <c r="A2026" s="89"/>
      <c r="B2026" s="89"/>
      <c r="C2026" s="290"/>
      <c r="D2026" s="290"/>
      <c r="E2026" s="290"/>
      <c r="F2026" s="290"/>
      <c r="G2026" s="290"/>
      <c r="H2026" s="290"/>
      <c r="I2026" s="95">
        <v>3612.74</v>
      </c>
      <c r="J2026" s="235" t="str">
        <f t="shared" si="31"/>
        <v/>
      </c>
    </row>
    <row r="2027" spans="1:10" ht="15" thickBot="1" x14ac:dyDescent="0.4">
      <c r="A2027" s="96" t="s">
        <v>2043</v>
      </c>
      <c r="B2027" s="96" t="s">
        <v>1325</v>
      </c>
      <c r="C2027" s="106">
        <v>43502</v>
      </c>
      <c r="D2027" s="96" t="s">
        <v>2124</v>
      </c>
      <c r="E2027" s="96" t="s">
        <v>2044</v>
      </c>
      <c r="F2027" s="97">
        <v>129</v>
      </c>
      <c r="G2027" s="98" t="s">
        <v>2046</v>
      </c>
      <c r="H2027" s="96" t="s">
        <v>2047</v>
      </c>
      <c r="I2027" s="99">
        <v>81.528000000000006</v>
      </c>
      <c r="J2027" s="235" t="str">
        <f t="shared" si="31"/>
        <v>Short Haul</v>
      </c>
    </row>
    <row r="2028" spans="1:10" ht="15" thickBot="1" x14ac:dyDescent="0.4">
      <c r="A2028" s="96" t="s">
        <v>2043</v>
      </c>
      <c r="B2028" s="96" t="s">
        <v>1325</v>
      </c>
      <c r="C2028" s="106">
        <v>43502</v>
      </c>
      <c r="D2028" s="96" t="s">
        <v>2044</v>
      </c>
      <c r="E2028" s="96" t="s">
        <v>2048</v>
      </c>
      <c r="F2028" s="97">
        <v>153</v>
      </c>
      <c r="G2028" s="98" t="s">
        <v>2046</v>
      </c>
      <c r="H2028" s="96" t="s">
        <v>2047</v>
      </c>
      <c r="I2028" s="99">
        <v>96.063999999999993</v>
      </c>
      <c r="J2028" s="235" t="str">
        <f t="shared" si="31"/>
        <v>Short Haul</v>
      </c>
    </row>
    <row r="2029" spans="1:10" ht="15" thickBot="1" x14ac:dyDescent="0.4">
      <c r="A2029" s="89"/>
      <c r="B2029" s="89"/>
      <c r="C2029" s="290"/>
      <c r="D2029" s="290"/>
      <c r="E2029" s="290"/>
      <c r="F2029" s="290"/>
      <c r="G2029" s="290"/>
      <c r="H2029" s="290"/>
      <c r="I2029" s="95">
        <v>177.59200000000001</v>
      </c>
      <c r="J2029" s="235" t="str">
        <f t="shared" si="31"/>
        <v/>
      </c>
    </row>
    <row r="2030" spans="1:10" ht="15" thickBot="1" x14ac:dyDescent="0.4">
      <c r="A2030" s="96" t="s">
        <v>2043</v>
      </c>
      <c r="B2030" s="96" t="s">
        <v>1512</v>
      </c>
      <c r="C2030" s="106">
        <v>43586</v>
      </c>
      <c r="D2030" s="96" t="s">
        <v>2048</v>
      </c>
      <c r="E2030" s="96" t="s">
        <v>2057</v>
      </c>
      <c r="F2030" s="97">
        <v>133</v>
      </c>
      <c r="G2030" s="98" t="s">
        <v>2046</v>
      </c>
      <c r="H2030" s="96" t="s">
        <v>2047</v>
      </c>
      <c r="I2030" s="99">
        <v>84.055999999999997</v>
      </c>
      <c r="J2030" s="235" t="str">
        <f t="shared" si="31"/>
        <v>Short Haul</v>
      </c>
    </row>
    <row r="2031" spans="1:10" ht="15" thickBot="1" x14ac:dyDescent="0.4">
      <c r="A2031" s="96" t="s">
        <v>2043</v>
      </c>
      <c r="B2031" s="96" t="s">
        <v>1512</v>
      </c>
      <c r="C2031" s="106">
        <v>43589</v>
      </c>
      <c r="D2031" s="96" t="s">
        <v>2057</v>
      </c>
      <c r="E2031" s="96" t="s">
        <v>2048</v>
      </c>
      <c r="F2031" s="97">
        <v>133</v>
      </c>
      <c r="G2031" s="98" t="s">
        <v>2046</v>
      </c>
      <c r="H2031" s="96" t="s">
        <v>2047</v>
      </c>
      <c r="I2031" s="99">
        <v>84.055999999999997</v>
      </c>
      <c r="J2031" s="235" t="str">
        <f t="shared" si="31"/>
        <v>Short Haul</v>
      </c>
    </row>
    <row r="2032" spans="1:10" ht="15" thickBot="1" x14ac:dyDescent="0.4">
      <c r="A2032" s="96" t="s">
        <v>2043</v>
      </c>
      <c r="B2032" s="96" t="s">
        <v>1512</v>
      </c>
      <c r="C2032" s="106">
        <v>43666</v>
      </c>
      <c r="D2032" s="96" t="s">
        <v>2053</v>
      </c>
      <c r="E2032" s="96" t="s">
        <v>2060</v>
      </c>
      <c r="F2032" s="97">
        <v>334</v>
      </c>
      <c r="G2032" s="98" t="s">
        <v>2046</v>
      </c>
      <c r="H2032" s="96" t="s">
        <v>2051</v>
      </c>
      <c r="I2032" s="99">
        <v>210.45599999999999</v>
      </c>
      <c r="J2032" s="235" t="str">
        <f t="shared" si="31"/>
        <v>Medium Haul</v>
      </c>
    </row>
    <row r="2033" spans="1:10" ht="15" thickBot="1" x14ac:dyDescent="0.4">
      <c r="A2033" s="96" t="s">
        <v>2043</v>
      </c>
      <c r="B2033" s="96" t="s">
        <v>1512</v>
      </c>
      <c r="C2033" s="106">
        <v>43670</v>
      </c>
      <c r="D2033" s="96" t="s">
        <v>2050</v>
      </c>
      <c r="E2033" s="96" t="s">
        <v>2048</v>
      </c>
      <c r="F2033" s="97">
        <v>300</v>
      </c>
      <c r="G2033" s="98" t="s">
        <v>2046</v>
      </c>
      <c r="H2033" s="96" t="s">
        <v>2051</v>
      </c>
      <c r="I2033" s="99">
        <v>188.96799999999999</v>
      </c>
      <c r="J2033" s="235" t="str">
        <f t="shared" si="31"/>
        <v>Short Haul</v>
      </c>
    </row>
    <row r="2034" spans="1:10" ht="15" thickBot="1" x14ac:dyDescent="0.4">
      <c r="A2034" s="96" t="s">
        <v>2043</v>
      </c>
      <c r="B2034" s="96" t="s">
        <v>1512</v>
      </c>
      <c r="C2034" s="106">
        <v>43670</v>
      </c>
      <c r="D2034" s="96" t="s">
        <v>2060</v>
      </c>
      <c r="E2034" s="96" t="s">
        <v>2050</v>
      </c>
      <c r="F2034" s="97">
        <v>527</v>
      </c>
      <c r="G2034" s="98" t="s">
        <v>2046</v>
      </c>
      <c r="H2034" s="96" t="s">
        <v>2051</v>
      </c>
      <c r="I2034" s="99">
        <v>332.43200000000002</v>
      </c>
      <c r="J2034" s="235" t="str">
        <f t="shared" si="31"/>
        <v>Medium Haul</v>
      </c>
    </row>
    <row r="2035" spans="1:10" ht="15" thickBot="1" x14ac:dyDescent="0.4">
      <c r="A2035" s="89"/>
      <c r="B2035" s="89"/>
      <c r="C2035" s="290"/>
      <c r="D2035" s="290"/>
      <c r="E2035" s="290"/>
      <c r="F2035" s="290"/>
      <c r="G2035" s="290"/>
      <c r="H2035" s="290"/>
      <c r="I2035" s="95">
        <v>899.96799999999996</v>
      </c>
      <c r="J2035" s="235" t="str">
        <f t="shared" si="31"/>
        <v/>
      </c>
    </row>
    <row r="2036" spans="1:10" ht="15" thickBot="1" x14ac:dyDescent="0.4">
      <c r="A2036" s="96" t="s">
        <v>2043</v>
      </c>
      <c r="B2036" s="96" t="s">
        <v>1527</v>
      </c>
      <c r="C2036" s="106">
        <v>43764</v>
      </c>
      <c r="D2036" s="96" t="s">
        <v>2048</v>
      </c>
      <c r="E2036" s="96" t="s">
        <v>2053</v>
      </c>
      <c r="F2036" s="97">
        <v>527</v>
      </c>
      <c r="G2036" s="98" t="s">
        <v>2046</v>
      </c>
      <c r="H2036" s="96" t="s">
        <v>2047</v>
      </c>
      <c r="I2036" s="99">
        <v>332.43200000000002</v>
      </c>
      <c r="J2036" s="235" t="str">
        <f t="shared" si="31"/>
        <v>Medium Haul</v>
      </c>
    </row>
    <row r="2037" spans="1:10" ht="15" thickBot="1" x14ac:dyDescent="0.4">
      <c r="A2037" s="96" t="s">
        <v>2043</v>
      </c>
      <c r="B2037" s="96" t="s">
        <v>1527</v>
      </c>
      <c r="C2037" s="106">
        <v>43782</v>
      </c>
      <c r="D2037" s="96" t="s">
        <v>2053</v>
      </c>
      <c r="E2037" s="96" t="s">
        <v>2048</v>
      </c>
      <c r="F2037" s="97">
        <v>527</v>
      </c>
      <c r="G2037" s="98" t="s">
        <v>2046</v>
      </c>
      <c r="H2037" s="96" t="s">
        <v>2047</v>
      </c>
      <c r="I2037" s="99">
        <v>332.43200000000002</v>
      </c>
      <c r="J2037" s="235" t="str">
        <f t="shared" si="31"/>
        <v>Medium Haul</v>
      </c>
    </row>
    <row r="2038" spans="1:10" ht="15" thickBot="1" x14ac:dyDescent="0.4">
      <c r="A2038" s="96" t="s">
        <v>2043</v>
      </c>
      <c r="B2038" s="96" t="s">
        <v>1527</v>
      </c>
      <c r="C2038" s="106">
        <v>43782</v>
      </c>
      <c r="D2038" s="96" t="s">
        <v>2165</v>
      </c>
      <c r="E2038" s="96" t="s">
        <v>2053</v>
      </c>
      <c r="F2038" s="97">
        <v>1436</v>
      </c>
      <c r="G2038" s="98" t="s">
        <v>2056</v>
      </c>
      <c r="H2038" s="96" t="s">
        <v>2047</v>
      </c>
      <c r="I2038" s="99">
        <v>554.95799999999997</v>
      </c>
      <c r="J2038" s="235" t="str">
        <f t="shared" si="31"/>
        <v>Medium Haul</v>
      </c>
    </row>
    <row r="2039" spans="1:10" ht="15" thickBot="1" x14ac:dyDescent="0.4">
      <c r="A2039" s="96" t="s">
        <v>2043</v>
      </c>
      <c r="B2039" s="96" t="s">
        <v>1527</v>
      </c>
      <c r="C2039" s="106">
        <v>43810</v>
      </c>
      <c r="D2039" s="96" t="s">
        <v>2044</v>
      </c>
      <c r="E2039" s="96" t="s">
        <v>2091</v>
      </c>
      <c r="F2039" s="97">
        <v>2073</v>
      </c>
      <c r="G2039" s="98" t="s">
        <v>2056</v>
      </c>
      <c r="H2039" s="96" t="s">
        <v>2047</v>
      </c>
      <c r="I2039" s="99">
        <v>800.70299999999997</v>
      </c>
      <c r="J2039" s="235" t="str">
        <f t="shared" si="31"/>
        <v>Medium Haul</v>
      </c>
    </row>
    <row r="2040" spans="1:10" ht="15" thickBot="1" x14ac:dyDescent="0.4">
      <c r="A2040" s="96" t="s">
        <v>2043</v>
      </c>
      <c r="B2040" s="96" t="s">
        <v>1527</v>
      </c>
      <c r="C2040" s="106">
        <v>43810</v>
      </c>
      <c r="D2040" s="96" t="s">
        <v>2091</v>
      </c>
      <c r="E2040" s="96" t="s">
        <v>2165</v>
      </c>
      <c r="F2040" s="97">
        <v>110</v>
      </c>
      <c r="G2040" s="98" t="s">
        <v>2046</v>
      </c>
      <c r="H2040" s="96" t="s">
        <v>2047</v>
      </c>
      <c r="I2040" s="99">
        <v>69.52</v>
      </c>
      <c r="J2040" s="235" t="str">
        <f t="shared" si="31"/>
        <v>Short Haul</v>
      </c>
    </row>
    <row r="2041" spans="1:10" ht="15" thickBot="1" x14ac:dyDescent="0.4">
      <c r="A2041" s="96" t="s">
        <v>2043</v>
      </c>
      <c r="B2041" s="96" t="s">
        <v>1527</v>
      </c>
      <c r="C2041" s="106">
        <v>43816</v>
      </c>
      <c r="D2041" s="96" t="s">
        <v>2091</v>
      </c>
      <c r="E2041" s="96" t="s">
        <v>2044</v>
      </c>
      <c r="F2041" s="97">
        <v>2073</v>
      </c>
      <c r="G2041" s="98" t="s">
        <v>2056</v>
      </c>
      <c r="H2041" s="96" t="s">
        <v>2047</v>
      </c>
      <c r="I2041" s="99">
        <v>800.70299999999997</v>
      </c>
      <c r="J2041" s="235" t="str">
        <f t="shared" si="31"/>
        <v>Medium Haul</v>
      </c>
    </row>
    <row r="2042" spans="1:10" ht="15" thickBot="1" x14ac:dyDescent="0.4">
      <c r="A2042" s="96" t="s">
        <v>2043</v>
      </c>
      <c r="B2042" s="96" t="s">
        <v>1527</v>
      </c>
      <c r="C2042" s="106">
        <v>43817</v>
      </c>
      <c r="D2042" s="96" t="s">
        <v>2044</v>
      </c>
      <c r="E2042" s="96" t="s">
        <v>2048</v>
      </c>
      <c r="F2042" s="97">
        <v>153</v>
      </c>
      <c r="G2042" s="98" t="s">
        <v>2046</v>
      </c>
      <c r="H2042" s="96" t="s">
        <v>2047</v>
      </c>
      <c r="I2042" s="99">
        <v>96.063999999999993</v>
      </c>
      <c r="J2042" s="235" t="str">
        <f t="shared" si="31"/>
        <v>Short Haul</v>
      </c>
    </row>
    <row r="2043" spans="1:10" ht="15" thickBot="1" x14ac:dyDescent="0.4">
      <c r="A2043" s="96" t="s">
        <v>2043</v>
      </c>
      <c r="B2043" s="96" t="s">
        <v>1527</v>
      </c>
      <c r="C2043" s="106">
        <v>43764</v>
      </c>
      <c r="D2043" s="96" t="s">
        <v>2053</v>
      </c>
      <c r="E2043" s="96" t="s">
        <v>2165</v>
      </c>
      <c r="F2043" s="97">
        <v>1436</v>
      </c>
      <c r="G2043" s="98" t="s">
        <v>2046</v>
      </c>
      <c r="H2043" s="96" t="s">
        <v>2047</v>
      </c>
      <c r="I2043" s="99">
        <v>554.95799999999997</v>
      </c>
      <c r="J2043" s="235" t="str">
        <f t="shared" si="31"/>
        <v>Medium Haul</v>
      </c>
    </row>
    <row r="2044" spans="1:10" ht="15" thickBot="1" x14ac:dyDescent="0.4">
      <c r="A2044" s="96" t="s">
        <v>2043</v>
      </c>
      <c r="B2044" s="96" t="s">
        <v>1527</v>
      </c>
      <c r="C2044" s="106">
        <v>43781</v>
      </c>
      <c r="D2044" s="96" t="s">
        <v>2053</v>
      </c>
      <c r="E2044" s="96" t="s">
        <v>2048</v>
      </c>
      <c r="F2044" s="97">
        <v>527</v>
      </c>
      <c r="G2044" s="98" t="s">
        <v>2046</v>
      </c>
      <c r="H2044" s="96" t="s">
        <v>2047</v>
      </c>
      <c r="I2044" s="99">
        <v>332.43200000000002</v>
      </c>
      <c r="J2044" s="235" t="str">
        <f t="shared" si="31"/>
        <v>Medium Haul</v>
      </c>
    </row>
    <row r="2045" spans="1:10" ht="15" thickBot="1" x14ac:dyDescent="0.4">
      <c r="A2045" s="96" t="s">
        <v>2043</v>
      </c>
      <c r="B2045" s="96" t="s">
        <v>1527</v>
      </c>
      <c r="C2045" s="106">
        <v>43781</v>
      </c>
      <c r="D2045" s="96" t="s">
        <v>2165</v>
      </c>
      <c r="E2045" s="96" t="s">
        <v>2053</v>
      </c>
      <c r="F2045" s="97">
        <v>1436</v>
      </c>
      <c r="G2045" s="98" t="s">
        <v>2056</v>
      </c>
      <c r="H2045" s="96" t="s">
        <v>2047</v>
      </c>
      <c r="I2045" s="99">
        <v>554.95799999999997</v>
      </c>
      <c r="J2045" s="235" t="str">
        <f t="shared" ref="J2045:J2108" si="32">IF(ISBLANK(F2045),"",IF(F2045&gt;$O$9,$N$9,IF(F2045&gt;$O$8, $N$8,$N$7)))</f>
        <v>Medium Haul</v>
      </c>
    </row>
    <row r="2046" spans="1:10" ht="15" thickBot="1" x14ac:dyDescent="0.4">
      <c r="A2046" s="96" t="s">
        <v>2043</v>
      </c>
      <c r="B2046" s="96" t="s">
        <v>1527</v>
      </c>
      <c r="C2046" s="106">
        <v>43810</v>
      </c>
      <c r="D2046" s="96" t="s">
        <v>2048</v>
      </c>
      <c r="E2046" s="96" t="s">
        <v>2044</v>
      </c>
      <c r="F2046" s="97">
        <v>153</v>
      </c>
      <c r="G2046" s="98" t="s">
        <v>2046</v>
      </c>
      <c r="H2046" s="96" t="s">
        <v>2047</v>
      </c>
      <c r="I2046" s="99">
        <v>96.063999999999993</v>
      </c>
      <c r="J2046" s="235" t="str">
        <f t="shared" si="32"/>
        <v>Short Haul</v>
      </c>
    </row>
    <row r="2047" spans="1:10" ht="15" thickBot="1" x14ac:dyDescent="0.4">
      <c r="A2047" s="96" t="s">
        <v>2043</v>
      </c>
      <c r="B2047" s="96" t="s">
        <v>1527</v>
      </c>
      <c r="C2047" s="106">
        <v>43816</v>
      </c>
      <c r="D2047" s="96" t="s">
        <v>2165</v>
      </c>
      <c r="E2047" s="96" t="s">
        <v>2091</v>
      </c>
      <c r="F2047" s="97">
        <v>110</v>
      </c>
      <c r="G2047" s="98" t="s">
        <v>2046</v>
      </c>
      <c r="H2047" s="96" t="s">
        <v>2047</v>
      </c>
      <c r="I2047" s="99">
        <v>69.52</v>
      </c>
      <c r="J2047" s="235" t="str">
        <f t="shared" si="32"/>
        <v>Short Haul</v>
      </c>
    </row>
    <row r="2048" spans="1:10" ht="15" thickBot="1" x14ac:dyDescent="0.4">
      <c r="A2048" s="89"/>
      <c r="B2048" s="89"/>
      <c r="C2048" s="290"/>
      <c r="D2048" s="290"/>
      <c r="E2048" s="290"/>
      <c r="F2048" s="290"/>
      <c r="G2048" s="290"/>
      <c r="H2048" s="290"/>
      <c r="I2048" s="95">
        <v>4594.7439999999997</v>
      </c>
      <c r="J2048" s="235" t="str">
        <f t="shared" si="32"/>
        <v/>
      </c>
    </row>
    <row r="2049" spans="1:10" ht="15" thickBot="1" x14ac:dyDescent="0.4">
      <c r="A2049" s="96" t="s">
        <v>2043</v>
      </c>
      <c r="B2049" s="96" t="s">
        <v>1536</v>
      </c>
      <c r="C2049" s="106">
        <v>43528</v>
      </c>
      <c r="D2049" s="96" t="s">
        <v>2050</v>
      </c>
      <c r="E2049" s="96" t="s">
        <v>2045</v>
      </c>
      <c r="F2049" s="97">
        <v>631</v>
      </c>
      <c r="G2049" s="98" t="s">
        <v>2046</v>
      </c>
      <c r="H2049" s="96" t="s">
        <v>2051</v>
      </c>
      <c r="I2049" s="99">
        <v>243.81</v>
      </c>
      <c r="J2049" s="235" t="str">
        <f t="shared" si="32"/>
        <v>Medium Haul</v>
      </c>
    </row>
    <row r="2050" spans="1:10" ht="15" thickBot="1" x14ac:dyDescent="0.4">
      <c r="A2050" s="96" t="s">
        <v>2043</v>
      </c>
      <c r="B2050" s="96" t="s">
        <v>1536</v>
      </c>
      <c r="C2050" s="106">
        <v>43527</v>
      </c>
      <c r="D2050" s="96" t="s">
        <v>2048</v>
      </c>
      <c r="E2050" s="96" t="s">
        <v>2050</v>
      </c>
      <c r="F2050" s="97">
        <v>300</v>
      </c>
      <c r="G2050" s="98" t="s">
        <v>2046</v>
      </c>
      <c r="H2050" s="96" t="s">
        <v>2051</v>
      </c>
      <c r="I2050" s="99">
        <v>188.96799999999999</v>
      </c>
      <c r="J2050" s="235" t="str">
        <f t="shared" si="32"/>
        <v>Short Haul</v>
      </c>
    </row>
    <row r="2051" spans="1:10" ht="15" thickBot="1" x14ac:dyDescent="0.4">
      <c r="A2051" s="89"/>
      <c r="B2051" s="89"/>
      <c r="C2051" s="290"/>
      <c r="D2051" s="290"/>
      <c r="E2051" s="290"/>
      <c r="F2051" s="290"/>
      <c r="G2051" s="290"/>
      <c r="H2051" s="290"/>
      <c r="I2051" s="95">
        <v>432.77800000000002</v>
      </c>
      <c r="J2051" s="235" t="str">
        <f t="shared" si="32"/>
        <v/>
      </c>
    </row>
    <row r="2052" spans="1:10" ht="15" thickBot="1" x14ac:dyDescent="0.4">
      <c r="A2052" s="96" t="s">
        <v>2043</v>
      </c>
      <c r="B2052" s="96" t="s">
        <v>1325</v>
      </c>
      <c r="C2052" s="106">
        <v>43481</v>
      </c>
      <c r="D2052" s="96" t="s">
        <v>2058</v>
      </c>
      <c r="E2052" s="96" t="s">
        <v>2053</v>
      </c>
      <c r="F2052" s="97">
        <v>1721</v>
      </c>
      <c r="G2052" s="98" t="s">
        <v>2056</v>
      </c>
      <c r="H2052" s="96" t="s">
        <v>2047</v>
      </c>
      <c r="I2052" s="99">
        <v>664.86599999999999</v>
      </c>
      <c r="J2052" s="235" t="str">
        <f t="shared" si="32"/>
        <v>Medium Haul</v>
      </c>
    </row>
    <row r="2053" spans="1:10" ht="15" thickBot="1" x14ac:dyDescent="0.4">
      <c r="A2053" s="96" t="s">
        <v>2043</v>
      </c>
      <c r="B2053" s="96" t="s">
        <v>1325</v>
      </c>
      <c r="C2053" s="106">
        <v>43483</v>
      </c>
      <c r="D2053" s="96" t="s">
        <v>2048</v>
      </c>
      <c r="E2053" s="96" t="s">
        <v>2053</v>
      </c>
      <c r="F2053" s="97">
        <v>527</v>
      </c>
      <c r="G2053" s="98" t="s">
        <v>2046</v>
      </c>
      <c r="H2053" s="96" t="s">
        <v>2047</v>
      </c>
      <c r="I2053" s="99">
        <v>332.43200000000002</v>
      </c>
      <c r="J2053" s="235" t="str">
        <f t="shared" si="32"/>
        <v>Medium Haul</v>
      </c>
    </row>
    <row r="2054" spans="1:10" ht="15" thickBot="1" x14ac:dyDescent="0.4">
      <c r="A2054" s="96" t="s">
        <v>2043</v>
      </c>
      <c r="B2054" s="96" t="s">
        <v>1325</v>
      </c>
      <c r="C2054" s="106">
        <v>43481</v>
      </c>
      <c r="D2054" s="96" t="s">
        <v>2053</v>
      </c>
      <c r="E2054" s="96" t="s">
        <v>2048</v>
      </c>
      <c r="F2054" s="97">
        <v>527</v>
      </c>
      <c r="G2054" s="98" t="s">
        <v>2046</v>
      </c>
      <c r="H2054" s="96" t="s">
        <v>2047</v>
      </c>
      <c r="I2054" s="99">
        <v>332.43200000000002</v>
      </c>
      <c r="J2054" s="235" t="str">
        <f t="shared" si="32"/>
        <v>Medium Haul</v>
      </c>
    </row>
    <row r="2055" spans="1:10" ht="15" thickBot="1" x14ac:dyDescent="0.4">
      <c r="A2055" s="96" t="s">
        <v>2043</v>
      </c>
      <c r="B2055" s="96" t="s">
        <v>1325</v>
      </c>
      <c r="C2055" s="106">
        <v>43483</v>
      </c>
      <c r="D2055" s="96" t="s">
        <v>2053</v>
      </c>
      <c r="E2055" s="96" t="s">
        <v>2094</v>
      </c>
      <c r="F2055" s="97">
        <v>1724</v>
      </c>
      <c r="G2055" s="98" t="s">
        <v>2046</v>
      </c>
      <c r="H2055" s="96" t="s">
        <v>2047</v>
      </c>
      <c r="I2055" s="99">
        <v>666.02700000000004</v>
      </c>
      <c r="J2055" s="235" t="str">
        <f t="shared" si="32"/>
        <v>Medium Haul</v>
      </c>
    </row>
    <row r="2056" spans="1:10" ht="15" thickBot="1" x14ac:dyDescent="0.4">
      <c r="A2056" s="89"/>
      <c r="B2056" s="89"/>
      <c r="C2056" s="290"/>
      <c r="D2056" s="290"/>
      <c r="E2056" s="290"/>
      <c r="F2056" s="290"/>
      <c r="G2056" s="290"/>
      <c r="H2056" s="290"/>
      <c r="I2056" s="95">
        <v>1995.7570000000001</v>
      </c>
      <c r="J2056" s="235" t="str">
        <f t="shared" si="32"/>
        <v/>
      </c>
    </row>
    <row r="2057" spans="1:10" ht="15" thickBot="1" x14ac:dyDescent="0.4">
      <c r="A2057" s="96" t="s">
        <v>2043</v>
      </c>
      <c r="B2057" s="96" t="s">
        <v>1325</v>
      </c>
      <c r="C2057" s="106">
        <v>43555</v>
      </c>
      <c r="D2057" s="96" t="s">
        <v>2048</v>
      </c>
      <c r="E2057" s="96" t="s">
        <v>2057</v>
      </c>
      <c r="F2057" s="97">
        <v>133</v>
      </c>
      <c r="G2057" s="98" t="s">
        <v>2046</v>
      </c>
      <c r="H2057" s="96" t="s">
        <v>2047</v>
      </c>
      <c r="I2057" s="99">
        <v>84.055999999999997</v>
      </c>
      <c r="J2057" s="235" t="str">
        <f t="shared" si="32"/>
        <v>Short Haul</v>
      </c>
    </row>
    <row r="2058" spans="1:10" ht="15" thickBot="1" x14ac:dyDescent="0.4">
      <c r="A2058" s="96" t="s">
        <v>2043</v>
      </c>
      <c r="B2058" s="96" t="s">
        <v>1325</v>
      </c>
      <c r="C2058" s="106">
        <v>43555</v>
      </c>
      <c r="D2058" s="96" t="s">
        <v>2057</v>
      </c>
      <c r="E2058" s="96" t="s">
        <v>2115</v>
      </c>
      <c r="F2058" s="97">
        <v>760</v>
      </c>
      <c r="G2058" s="98" t="s">
        <v>2046</v>
      </c>
      <c r="H2058" s="96" t="s">
        <v>2047</v>
      </c>
      <c r="I2058" s="99">
        <v>293.346</v>
      </c>
      <c r="J2058" s="235" t="str">
        <f t="shared" si="32"/>
        <v>Medium Haul</v>
      </c>
    </row>
    <row r="2059" spans="1:10" ht="15" thickBot="1" x14ac:dyDescent="0.4">
      <c r="A2059" s="96" t="s">
        <v>2043</v>
      </c>
      <c r="B2059" s="96" t="s">
        <v>1325</v>
      </c>
      <c r="C2059" s="106">
        <v>43641</v>
      </c>
      <c r="D2059" s="96" t="s">
        <v>2053</v>
      </c>
      <c r="E2059" s="96" t="s">
        <v>2116</v>
      </c>
      <c r="F2059" s="97">
        <v>1717</v>
      </c>
      <c r="G2059" s="98" t="s">
        <v>2046</v>
      </c>
      <c r="H2059" s="96" t="s">
        <v>2047</v>
      </c>
      <c r="I2059" s="99">
        <v>663.31799999999998</v>
      </c>
      <c r="J2059" s="235" t="str">
        <f t="shared" si="32"/>
        <v>Medium Haul</v>
      </c>
    </row>
    <row r="2060" spans="1:10" ht="15" thickBot="1" x14ac:dyDescent="0.4">
      <c r="A2060" s="96" t="s">
        <v>2043</v>
      </c>
      <c r="B2060" s="96" t="s">
        <v>1325</v>
      </c>
      <c r="C2060" s="106">
        <v>43644</v>
      </c>
      <c r="D2060" s="96" t="s">
        <v>2053</v>
      </c>
      <c r="E2060" s="96" t="s">
        <v>2048</v>
      </c>
      <c r="F2060" s="97">
        <v>527</v>
      </c>
      <c r="G2060" s="98" t="s">
        <v>2046</v>
      </c>
      <c r="H2060" s="96" t="s">
        <v>2047</v>
      </c>
      <c r="I2060" s="99">
        <v>332.43200000000002</v>
      </c>
      <c r="J2060" s="235" t="str">
        <f t="shared" si="32"/>
        <v>Medium Haul</v>
      </c>
    </row>
    <row r="2061" spans="1:10" ht="15" thickBot="1" x14ac:dyDescent="0.4">
      <c r="A2061" s="96" t="s">
        <v>2043</v>
      </c>
      <c r="B2061" s="96" t="s">
        <v>1325</v>
      </c>
      <c r="C2061" s="106">
        <v>43703</v>
      </c>
      <c r="D2061" s="96" t="s">
        <v>2053</v>
      </c>
      <c r="E2061" s="96" t="s">
        <v>2048</v>
      </c>
      <c r="F2061" s="97">
        <v>527</v>
      </c>
      <c r="G2061" s="98" t="s">
        <v>2046</v>
      </c>
      <c r="H2061" s="96" t="s">
        <v>2047</v>
      </c>
      <c r="I2061" s="99">
        <v>332.43200000000002</v>
      </c>
      <c r="J2061" s="235" t="str">
        <f t="shared" si="32"/>
        <v>Medium Haul</v>
      </c>
    </row>
    <row r="2062" spans="1:10" ht="15" thickBot="1" x14ac:dyDescent="0.4">
      <c r="A2062" s="96" t="s">
        <v>2043</v>
      </c>
      <c r="B2062" s="96" t="s">
        <v>1325</v>
      </c>
      <c r="C2062" s="106">
        <v>43703</v>
      </c>
      <c r="D2062" s="96" t="s">
        <v>2058</v>
      </c>
      <c r="E2062" s="96" t="s">
        <v>2053</v>
      </c>
      <c r="F2062" s="97">
        <v>1721</v>
      </c>
      <c r="G2062" s="98" t="s">
        <v>2056</v>
      </c>
      <c r="H2062" s="96" t="s">
        <v>2047</v>
      </c>
      <c r="I2062" s="99">
        <v>664.86599999999999</v>
      </c>
      <c r="J2062" s="235" t="str">
        <f t="shared" si="32"/>
        <v>Medium Haul</v>
      </c>
    </row>
    <row r="2063" spans="1:10" ht="15" thickBot="1" x14ac:dyDescent="0.4">
      <c r="A2063" s="96" t="s">
        <v>2043</v>
      </c>
      <c r="B2063" s="96" t="s">
        <v>1325</v>
      </c>
      <c r="C2063" s="106">
        <v>43556</v>
      </c>
      <c r="D2063" s="96" t="s">
        <v>2115</v>
      </c>
      <c r="E2063" s="96" t="s">
        <v>2057</v>
      </c>
      <c r="F2063" s="97">
        <v>760</v>
      </c>
      <c r="G2063" s="98" t="s">
        <v>2046</v>
      </c>
      <c r="H2063" s="96" t="s">
        <v>2047</v>
      </c>
      <c r="I2063" s="99">
        <v>293.346</v>
      </c>
      <c r="J2063" s="235" t="str">
        <f t="shared" si="32"/>
        <v>Medium Haul</v>
      </c>
    </row>
    <row r="2064" spans="1:10" ht="15" thickBot="1" x14ac:dyDescent="0.4">
      <c r="A2064" s="96" t="s">
        <v>2043</v>
      </c>
      <c r="B2064" s="96" t="s">
        <v>1325</v>
      </c>
      <c r="C2064" s="106">
        <v>43556</v>
      </c>
      <c r="D2064" s="96" t="s">
        <v>2057</v>
      </c>
      <c r="E2064" s="96" t="s">
        <v>2048</v>
      </c>
      <c r="F2064" s="97">
        <v>133</v>
      </c>
      <c r="G2064" s="98" t="s">
        <v>2046</v>
      </c>
      <c r="H2064" s="96" t="s">
        <v>2047</v>
      </c>
      <c r="I2064" s="99">
        <v>84.055999999999997</v>
      </c>
      <c r="J2064" s="235" t="str">
        <f t="shared" si="32"/>
        <v>Short Haul</v>
      </c>
    </row>
    <row r="2065" spans="1:10" ht="15" thickBot="1" x14ac:dyDescent="0.4">
      <c r="A2065" s="96" t="s">
        <v>2043</v>
      </c>
      <c r="B2065" s="96" t="s">
        <v>1325</v>
      </c>
      <c r="C2065" s="106">
        <v>43641</v>
      </c>
      <c r="D2065" s="96" t="s">
        <v>2048</v>
      </c>
      <c r="E2065" s="96" t="s">
        <v>2053</v>
      </c>
      <c r="F2065" s="97">
        <v>527</v>
      </c>
      <c r="G2065" s="98" t="s">
        <v>2046</v>
      </c>
      <c r="H2065" s="96" t="s">
        <v>2047</v>
      </c>
      <c r="I2065" s="99">
        <v>332.43200000000002</v>
      </c>
      <c r="J2065" s="235" t="str">
        <f t="shared" si="32"/>
        <v>Medium Haul</v>
      </c>
    </row>
    <row r="2066" spans="1:10" ht="15" thickBot="1" x14ac:dyDescent="0.4">
      <c r="A2066" s="96" t="s">
        <v>2043</v>
      </c>
      <c r="B2066" s="96" t="s">
        <v>1325</v>
      </c>
      <c r="C2066" s="106">
        <v>43643</v>
      </c>
      <c r="D2066" s="96" t="s">
        <v>2116</v>
      </c>
      <c r="E2066" s="96" t="s">
        <v>2053</v>
      </c>
      <c r="F2066" s="97">
        <v>1717</v>
      </c>
      <c r="G2066" s="98" t="s">
        <v>2056</v>
      </c>
      <c r="H2066" s="96" t="s">
        <v>2047</v>
      </c>
      <c r="I2066" s="99">
        <v>663.31799999999998</v>
      </c>
      <c r="J2066" s="235" t="str">
        <f t="shared" si="32"/>
        <v>Medium Haul</v>
      </c>
    </row>
    <row r="2067" spans="1:10" ht="15" thickBot="1" x14ac:dyDescent="0.4">
      <c r="A2067" s="96" t="s">
        <v>2043</v>
      </c>
      <c r="B2067" s="96" t="s">
        <v>1325</v>
      </c>
      <c r="C2067" s="106">
        <v>43701</v>
      </c>
      <c r="D2067" s="96" t="s">
        <v>2053</v>
      </c>
      <c r="E2067" s="96" t="s">
        <v>2058</v>
      </c>
      <c r="F2067" s="97">
        <v>1721</v>
      </c>
      <c r="G2067" s="98" t="s">
        <v>2046</v>
      </c>
      <c r="H2067" s="96" t="s">
        <v>2047</v>
      </c>
      <c r="I2067" s="99">
        <v>664.86599999999999</v>
      </c>
      <c r="J2067" s="235" t="str">
        <f t="shared" si="32"/>
        <v>Medium Haul</v>
      </c>
    </row>
    <row r="2068" spans="1:10" ht="15" thickBot="1" x14ac:dyDescent="0.4">
      <c r="A2068" s="96" t="s">
        <v>2043</v>
      </c>
      <c r="B2068" s="96" t="s">
        <v>1325</v>
      </c>
      <c r="C2068" s="106">
        <v>43701</v>
      </c>
      <c r="D2068" s="96" t="s">
        <v>2048</v>
      </c>
      <c r="E2068" s="96" t="s">
        <v>2053</v>
      </c>
      <c r="F2068" s="97">
        <v>527</v>
      </c>
      <c r="G2068" s="98" t="s">
        <v>2046</v>
      </c>
      <c r="H2068" s="96" t="s">
        <v>2047</v>
      </c>
      <c r="I2068" s="99">
        <v>332.43200000000002</v>
      </c>
      <c r="J2068" s="235" t="str">
        <f t="shared" si="32"/>
        <v>Medium Haul</v>
      </c>
    </row>
    <row r="2069" spans="1:10" ht="15" thickBot="1" x14ac:dyDescent="0.4">
      <c r="A2069" s="89"/>
      <c r="B2069" s="89"/>
      <c r="C2069" s="290"/>
      <c r="D2069" s="290"/>
      <c r="E2069" s="290"/>
      <c r="F2069" s="290"/>
      <c r="G2069" s="290"/>
      <c r="H2069" s="290"/>
      <c r="I2069" s="95">
        <v>4740.8999999999996</v>
      </c>
      <c r="J2069" s="235" t="str">
        <f t="shared" si="32"/>
        <v/>
      </c>
    </row>
    <row r="2070" spans="1:10" ht="15" thickBot="1" x14ac:dyDescent="0.4">
      <c r="A2070" s="96" t="s">
        <v>2043</v>
      </c>
      <c r="B2070" s="96" t="s">
        <v>1512</v>
      </c>
      <c r="C2070" s="106">
        <v>43687</v>
      </c>
      <c r="D2070" s="96" t="s">
        <v>2050</v>
      </c>
      <c r="E2070" s="96" t="s">
        <v>2048</v>
      </c>
      <c r="F2070" s="97">
        <v>300</v>
      </c>
      <c r="G2070" s="98" t="s">
        <v>2046</v>
      </c>
      <c r="H2070" s="96" t="s">
        <v>2051</v>
      </c>
      <c r="I2070" s="99">
        <v>188.96799999999999</v>
      </c>
      <c r="J2070" s="235" t="str">
        <f t="shared" si="32"/>
        <v>Short Haul</v>
      </c>
    </row>
    <row r="2071" spans="1:10" ht="15" thickBot="1" x14ac:dyDescent="0.4">
      <c r="A2071" s="96" t="s">
        <v>2043</v>
      </c>
      <c r="B2071" s="96" t="s">
        <v>1512</v>
      </c>
      <c r="C2071" s="106">
        <v>43785</v>
      </c>
      <c r="D2071" s="96" t="s">
        <v>2052</v>
      </c>
      <c r="E2071" s="96" t="s">
        <v>2057</v>
      </c>
      <c r="F2071" s="97">
        <v>534</v>
      </c>
      <c r="G2071" s="98" t="s">
        <v>2046</v>
      </c>
      <c r="H2071" s="96" t="s">
        <v>2047</v>
      </c>
      <c r="I2071" s="99">
        <v>336.85599999999999</v>
      </c>
      <c r="J2071" s="235" t="str">
        <f t="shared" si="32"/>
        <v>Medium Haul</v>
      </c>
    </row>
    <row r="2072" spans="1:10" ht="15" thickBot="1" x14ac:dyDescent="0.4">
      <c r="A2072" s="96" t="s">
        <v>2043</v>
      </c>
      <c r="B2072" s="96" t="s">
        <v>1512</v>
      </c>
      <c r="C2072" s="106">
        <v>43687</v>
      </c>
      <c r="D2072" s="96" t="s">
        <v>2072</v>
      </c>
      <c r="E2072" s="96" t="s">
        <v>2050</v>
      </c>
      <c r="F2072" s="97">
        <v>310</v>
      </c>
      <c r="G2072" s="98" t="s">
        <v>2046</v>
      </c>
      <c r="H2072" s="96" t="s">
        <v>2051</v>
      </c>
      <c r="I2072" s="99">
        <v>195.92</v>
      </c>
      <c r="J2072" s="235" t="str">
        <f t="shared" si="32"/>
        <v>Medium Haul</v>
      </c>
    </row>
    <row r="2073" spans="1:10" ht="15" thickBot="1" x14ac:dyDescent="0.4">
      <c r="A2073" s="96" t="s">
        <v>2043</v>
      </c>
      <c r="B2073" s="96" t="s">
        <v>1512</v>
      </c>
      <c r="C2073" s="106">
        <v>43783</v>
      </c>
      <c r="D2073" s="96" t="s">
        <v>2048</v>
      </c>
      <c r="E2073" s="96" t="s">
        <v>2057</v>
      </c>
      <c r="F2073" s="97">
        <v>133</v>
      </c>
      <c r="G2073" s="98" t="s">
        <v>2046</v>
      </c>
      <c r="H2073" s="96" t="s">
        <v>2047</v>
      </c>
      <c r="I2073" s="99">
        <v>84.055999999999997</v>
      </c>
      <c r="J2073" s="235" t="str">
        <f t="shared" si="32"/>
        <v>Short Haul</v>
      </c>
    </row>
    <row r="2074" spans="1:10" ht="15" thickBot="1" x14ac:dyDescent="0.4">
      <c r="A2074" s="96" t="s">
        <v>2043</v>
      </c>
      <c r="B2074" s="96" t="s">
        <v>1512</v>
      </c>
      <c r="C2074" s="106">
        <v>43783</v>
      </c>
      <c r="D2074" s="96" t="s">
        <v>2057</v>
      </c>
      <c r="E2074" s="96" t="s">
        <v>2052</v>
      </c>
      <c r="F2074" s="97">
        <v>534</v>
      </c>
      <c r="G2074" s="98" t="s">
        <v>2046</v>
      </c>
      <c r="H2074" s="96" t="s">
        <v>2047</v>
      </c>
      <c r="I2074" s="99">
        <v>336.85599999999999</v>
      </c>
      <c r="J2074" s="235" t="str">
        <f t="shared" si="32"/>
        <v>Medium Haul</v>
      </c>
    </row>
    <row r="2075" spans="1:10" ht="15" thickBot="1" x14ac:dyDescent="0.4">
      <c r="A2075" s="96" t="s">
        <v>2043</v>
      </c>
      <c r="B2075" s="96" t="s">
        <v>1512</v>
      </c>
      <c r="C2075" s="106">
        <v>43785</v>
      </c>
      <c r="D2075" s="96" t="s">
        <v>2057</v>
      </c>
      <c r="E2075" s="96" t="s">
        <v>2048</v>
      </c>
      <c r="F2075" s="97">
        <v>133</v>
      </c>
      <c r="G2075" s="98" t="s">
        <v>2046</v>
      </c>
      <c r="H2075" s="96" t="s">
        <v>2047</v>
      </c>
      <c r="I2075" s="99">
        <v>84.055999999999997</v>
      </c>
      <c r="J2075" s="235" t="str">
        <f t="shared" si="32"/>
        <v>Short Haul</v>
      </c>
    </row>
    <row r="2076" spans="1:10" ht="15" thickBot="1" x14ac:dyDescent="0.4">
      <c r="A2076" s="89"/>
      <c r="B2076" s="89"/>
      <c r="C2076" s="290"/>
      <c r="D2076" s="290"/>
      <c r="E2076" s="290"/>
      <c r="F2076" s="290"/>
      <c r="G2076" s="290"/>
      <c r="H2076" s="290"/>
      <c r="I2076" s="95">
        <v>1226.712</v>
      </c>
      <c r="J2076" s="235" t="str">
        <f t="shared" si="32"/>
        <v/>
      </c>
    </row>
    <row r="2077" spans="1:10" ht="15" thickBot="1" x14ac:dyDescent="0.4">
      <c r="A2077" s="96" t="s">
        <v>2043</v>
      </c>
      <c r="B2077" s="96" t="s">
        <v>2168</v>
      </c>
      <c r="C2077" s="106">
        <v>43645</v>
      </c>
      <c r="D2077" s="96" t="s">
        <v>2073</v>
      </c>
      <c r="E2077" s="96" t="s">
        <v>2074</v>
      </c>
      <c r="F2077" s="97">
        <v>3637</v>
      </c>
      <c r="G2077" s="98" t="s">
        <v>2056</v>
      </c>
      <c r="H2077" s="96" t="s">
        <v>2047</v>
      </c>
      <c r="I2077" s="99">
        <v>1234.2</v>
      </c>
      <c r="J2077" s="235" t="str">
        <f t="shared" si="32"/>
        <v>Long Haul</v>
      </c>
    </row>
    <row r="2078" spans="1:10" ht="15" thickBot="1" x14ac:dyDescent="0.4">
      <c r="A2078" s="96" t="s">
        <v>2043</v>
      </c>
      <c r="B2078" s="96" t="s">
        <v>2168</v>
      </c>
      <c r="C2078" s="106">
        <v>43658</v>
      </c>
      <c r="D2078" s="96" t="s">
        <v>2074</v>
      </c>
      <c r="E2078" s="96" t="s">
        <v>2073</v>
      </c>
      <c r="F2078" s="97">
        <v>3637</v>
      </c>
      <c r="G2078" s="98" t="s">
        <v>2046</v>
      </c>
      <c r="H2078" s="96" t="s">
        <v>2047</v>
      </c>
      <c r="I2078" s="99">
        <v>1234.2</v>
      </c>
      <c r="J2078" s="235" t="str">
        <f t="shared" si="32"/>
        <v>Long Haul</v>
      </c>
    </row>
    <row r="2079" spans="1:10" ht="15" thickBot="1" x14ac:dyDescent="0.4">
      <c r="A2079" s="96" t="s">
        <v>2043</v>
      </c>
      <c r="B2079" s="96" t="s">
        <v>2168</v>
      </c>
      <c r="C2079" s="106">
        <v>43658</v>
      </c>
      <c r="D2079" s="96" t="s">
        <v>2232</v>
      </c>
      <c r="E2079" s="96" t="s">
        <v>2074</v>
      </c>
      <c r="F2079" s="97">
        <v>726</v>
      </c>
      <c r="G2079" s="98" t="s">
        <v>2046</v>
      </c>
      <c r="H2079" s="96" t="s">
        <v>2047</v>
      </c>
      <c r="I2079" s="99">
        <v>280.57499999999999</v>
      </c>
      <c r="J2079" s="235" t="str">
        <f t="shared" si="32"/>
        <v>Medium Haul</v>
      </c>
    </row>
    <row r="2080" spans="1:10" ht="15" thickBot="1" x14ac:dyDescent="0.4">
      <c r="A2080" s="89"/>
      <c r="B2080" s="89"/>
      <c r="C2080" s="290"/>
      <c r="D2080" s="290"/>
      <c r="E2080" s="290"/>
      <c r="F2080" s="290"/>
      <c r="G2080" s="290"/>
      <c r="H2080" s="290"/>
      <c r="I2080" s="95">
        <v>2748.9749999999999</v>
      </c>
      <c r="J2080" s="235" t="str">
        <f t="shared" si="32"/>
        <v/>
      </c>
    </row>
    <row r="2081" spans="1:10" ht="15" thickBot="1" x14ac:dyDescent="0.4">
      <c r="A2081" s="96" t="s">
        <v>2043</v>
      </c>
      <c r="B2081" s="96" t="s">
        <v>1527</v>
      </c>
      <c r="C2081" s="106">
        <v>43541</v>
      </c>
      <c r="D2081" s="96" t="s">
        <v>2053</v>
      </c>
      <c r="E2081" s="96" t="s">
        <v>2054</v>
      </c>
      <c r="F2081" s="97">
        <v>1844</v>
      </c>
      <c r="G2081" s="98" t="s">
        <v>2046</v>
      </c>
      <c r="H2081" s="96" t="s">
        <v>2047</v>
      </c>
      <c r="I2081" s="99">
        <v>712.46699999999998</v>
      </c>
      <c r="J2081" s="235" t="str">
        <f t="shared" si="32"/>
        <v>Medium Haul</v>
      </c>
    </row>
    <row r="2082" spans="1:10" ht="15" thickBot="1" x14ac:dyDescent="0.4">
      <c r="A2082" s="96" t="s">
        <v>2043</v>
      </c>
      <c r="B2082" s="96" t="s">
        <v>1527</v>
      </c>
      <c r="C2082" s="106">
        <v>43541</v>
      </c>
      <c r="D2082" s="96" t="s">
        <v>2048</v>
      </c>
      <c r="E2082" s="96" t="s">
        <v>2053</v>
      </c>
      <c r="F2082" s="97">
        <v>527</v>
      </c>
      <c r="G2082" s="98" t="s">
        <v>2046</v>
      </c>
      <c r="H2082" s="96" t="s">
        <v>2047</v>
      </c>
      <c r="I2082" s="99">
        <v>332.43200000000002</v>
      </c>
      <c r="J2082" s="235" t="str">
        <f t="shared" si="32"/>
        <v>Medium Haul</v>
      </c>
    </row>
    <row r="2083" spans="1:10" ht="15" thickBot="1" x14ac:dyDescent="0.4">
      <c r="A2083" s="96" t="s">
        <v>2043</v>
      </c>
      <c r="B2083" s="96" t="s">
        <v>1527</v>
      </c>
      <c r="C2083" s="106">
        <v>43603</v>
      </c>
      <c r="D2083" s="96" t="s">
        <v>2053</v>
      </c>
      <c r="E2083" s="96" t="s">
        <v>2097</v>
      </c>
      <c r="F2083" s="97">
        <v>6266</v>
      </c>
      <c r="G2083" s="98" t="s">
        <v>2056</v>
      </c>
      <c r="H2083" s="96" t="s">
        <v>2047</v>
      </c>
      <c r="I2083" s="99">
        <v>2126.6999999999998</v>
      </c>
      <c r="J2083" s="235" t="str">
        <f t="shared" si="32"/>
        <v>Long Haul</v>
      </c>
    </row>
    <row r="2084" spans="1:10" ht="15" thickBot="1" x14ac:dyDescent="0.4">
      <c r="A2084" s="96" t="s">
        <v>2043</v>
      </c>
      <c r="B2084" s="96" t="s">
        <v>1527</v>
      </c>
      <c r="C2084" s="106">
        <v>43609</v>
      </c>
      <c r="D2084" s="96" t="s">
        <v>2097</v>
      </c>
      <c r="E2084" s="96" t="s">
        <v>2053</v>
      </c>
      <c r="F2084" s="97">
        <v>6266</v>
      </c>
      <c r="G2084" s="98" t="s">
        <v>2046</v>
      </c>
      <c r="H2084" s="96" t="s">
        <v>2047</v>
      </c>
      <c r="I2084" s="99">
        <v>2126.6999999999998</v>
      </c>
      <c r="J2084" s="235" t="str">
        <f t="shared" si="32"/>
        <v>Long Haul</v>
      </c>
    </row>
    <row r="2085" spans="1:10" ht="15" thickBot="1" x14ac:dyDescent="0.4">
      <c r="A2085" s="96" t="s">
        <v>2043</v>
      </c>
      <c r="B2085" s="96" t="s">
        <v>1527</v>
      </c>
      <c r="C2085" s="106">
        <v>43751</v>
      </c>
      <c r="D2085" s="96" t="s">
        <v>2048</v>
      </c>
      <c r="E2085" s="96" t="s">
        <v>2057</v>
      </c>
      <c r="F2085" s="97">
        <v>133</v>
      </c>
      <c r="G2085" s="98" t="s">
        <v>2046</v>
      </c>
      <c r="H2085" s="96" t="s">
        <v>2047</v>
      </c>
      <c r="I2085" s="99">
        <v>84.055999999999997</v>
      </c>
      <c r="J2085" s="235" t="str">
        <f t="shared" si="32"/>
        <v>Short Haul</v>
      </c>
    </row>
    <row r="2086" spans="1:10" ht="15" thickBot="1" x14ac:dyDescent="0.4">
      <c r="A2086" s="96" t="s">
        <v>2043</v>
      </c>
      <c r="B2086" s="96" t="s">
        <v>1527</v>
      </c>
      <c r="C2086" s="106">
        <v>43756</v>
      </c>
      <c r="D2086" s="96" t="s">
        <v>2057</v>
      </c>
      <c r="E2086" s="96" t="s">
        <v>2048</v>
      </c>
      <c r="F2086" s="97">
        <v>133</v>
      </c>
      <c r="G2086" s="98" t="s">
        <v>2046</v>
      </c>
      <c r="H2086" s="96" t="s">
        <v>2047</v>
      </c>
      <c r="I2086" s="99">
        <v>84.055999999999997</v>
      </c>
      <c r="J2086" s="235" t="str">
        <f t="shared" si="32"/>
        <v>Short Haul</v>
      </c>
    </row>
    <row r="2087" spans="1:10" ht="15" thickBot="1" x14ac:dyDescent="0.4">
      <c r="A2087" s="96" t="s">
        <v>2043</v>
      </c>
      <c r="B2087" s="96" t="s">
        <v>1527</v>
      </c>
      <c r="C2087" s="106">
        <v>43545</v>
      </c>
      <c r="D2087" s="96" t="s">
        <v>2054</v>
      </c>
      <c r="E2087" s="96" t="s">
        <v>2057</v>
      </c>
      <c r="F2087" s="97">
        <v>2416</v>
      </c>
      <c r="G2087" s="98" t="s">
        <v>2056</v>
      </c>
      <c r="H2087" s="96" t="s">
        <v>2047</v>
      </c>
      <c r="I2087" s="99">
        <v>820.08</v>
      </c>
      <c r="J2087" s="235" t="str">
        <f t="shared" si="32"/>
        <v>Long Haul</v>
      </c>
    </row>
    <row r="2088" spans="1:10" ht="15" thickBot="1" x14ac:dyDescent="0.4">
      <c r="A2088" s="96" t="s">
        <v>2043</v>
      </c>
      <c r="B2088" s="96" t="s">
        <v>1527</v>
      </c>
      <c r="C2088" s="106">
        <v>43546</v>
      </c>
      <c r="D2088" s="96" t="s">
        <v>2057</v>
      </c>
      <c r="E2088" s="96" t="s">
        <v>2048</v>
      </c>
      <c r="F2088" s="97">
        <v>133</v>
      </c>
      <c r="G2088" s="98" t="s">
        <v>2046</v>
      </c>
      <c r="H2088" s="96" t="s">
        <v>2047</v>
      </c>
      <c r="I2088" s="99">
        <v>84.055999999999997</v>
      </c>
      <c r="J2088" s="235" t="str">
        <f t="shared" si="32"/>
        <v>Short Haul</v>
      </c>
    </row>
    <row r="2089" spans="1:10" ht="15" thickBot="1" x14ac:dyDescent="0.4">
      <c r="A2089" s="96" t="s">
        <v>2043</v>
      </c>
      <c r="B2089" s="96" t="s">
        <v>1527</v>
      </c>
      <c r="C2089" s="106">
        <v>43603</v>
      </c>
      <c r="D2089" s="96" t="s">
        <v>2048</v>
      </c>
      <c r="E2089" s="96" t="s">
        <v>2053</v>
      </c>
      <c r="F2089" s="97">
        <v>527</v>
      </c>
      <c r="G2089" s="98" t="s">
        <v>2046</v>
      </c>
      <c r="H2089" s="96" t="s">
        <v>2047</v>
      </c>
      <c r="I2089" s="99">
        <v>332.43200000000002</v>
      </c>
      <c r="J2089" s="235" t="str">
        <f t="shared" si="32"/>
        <v>Medium Haul</v>
      </c>
    </row>
    <row r="2090" spans="1:10" ht="15" thickBot="1" x14ac:dyDescent="0.4">
      <c r="A2090" s="96" t="s">
        <v>2043</v>
      </c>
      <c r="B2090" s="96" t="s">
        <v>1527</v>
      </c>
      <c r="C2090" s="106">
        <v>43609</v>
      </c>
      <c r="D2090" s="96" t="s">
        <v>2053</v>
      </c>
      <c r="E2090" s="96" t="s">
        <v>2048</v>
      </c>
      <c r="F2090" s="97">
        <v>527</v>
      </c>
      <c r="G2090" s="98" t="s">
        <v>2046</v>
      </c>
      <c r="H2090" s="96" t="s">
        <v>2047</v>
      </c>
      <c r="I2090" s="99">
        <v>332.43200000000002</v>
      </c>
      <c r="J2090" s="235" t="str">
        <f t="shared" si="32"/>
        <v>Medium Haul</v>
      </c>
    </row>
    <row r="2091" spans="1:10" ht="15" thickBot="1" x14ac:dyDescent="0.4">
      <c r="A2091" s="96" t="s">
        <v>2043</v>
      </c>
      <c r="B2091" s="96" t="s">
        <v>1527</v>
      </c>
      <c r="C2091" s="106">
        <v>43625</v>
      </c>
      <c r="D2091" s="96" t="s">
        <v>2049</v>
      </c>
      <c r="E2091" s="96" t="s">
        <v>2144</v>
      </c>
      <c r="F2091" s="97">
        <v>4003</v>
      </c>
      <c r="G2091" s="98" t="s">
        <v>2056</v>
      </c>
      <c r="H2091" s="96" t="s">
        <v>2047</v>
      </c>
      <c r="I2091" s="99">
        <v>1358.64</v>
      </c>
      <c r="J2091" s="235" t="str">
        <f t="shared" si="32"/>
        <v>Long Haul</v>
      </c>
    </row>
    <row r="2092" spans="1:10" ht="15" thickBot="1" x14ac:dyDescent="0.4">
      <c r="A2092" s="96" t="s">
        <v>2043</v>
      </c>
      <c r="B2092" s="96" t="s">
        <v>1527</v>
      </c>
      <c r="C2092" s="106">
        <v>43629</v>
      </c>
      <c r="D2092" s="96" t="s">
        <v>2144</v>
      </c>
      <c r="E2092" s="96" t="s">
        <v>2049</v>
      </c>
      <c r="F2092" s="97">
        <v>4003</v>
      </c>
      <c r="G2092" s="98" t="s">
        <v>2046</v>
      </c>
      <c r="H2092" s="96" t="s">
        <v>2047</v>
      </c>
      <c r="I2092" s="99">
        <v>1358.64</v>
      </c>
      <c r="J2092" s="235" t="str">
        <f t="shared" si="32"/>
        <v>Long Haul</v>
      </c>
    </row>
    <row r="2093" spans="1:10" ht="15" thickBot="1" x14ac:dyDescent="0.4">
      <c r="A2093" s="96" t="s">
        <v>2043</v>
      </c>
      <c r="B2093" s="96" t="s">
        <v>1527</v>
      </c>
      <c r="C2093" s="106">
        <v>43751</v>
      </c>
      <c r="D2093" s="96" t="s">
        <v>2057</v>
      </c>
      <c r="E2093" s="96" t="s">
        <v>2080</v>
      </c>
      <c r="F2093" s="97">
        <v>4074</v>
      </c>
      <c r="G2093" s="98" t="s">
        <v>2056</v>
      </c>
      <c r="H2093" s="96" t="s">
        <v>2047</v>
      </c>
      <c r="I2093" s="99">
        <v>1382.78</v>
      </c>
      <c r="J2093" s="235" t="str">
        <f t="shared" si="32"/>
        <v>Long Haul</v>
      </c>
    </row>
    <row r="2094" spans="1:10" ht="15" thickBot="1" x14ac:dyDescent="0.4">
      <c r="A2094" s="96" t="s">
        <v>2043</v>
      </c>
      <c r="B2094" s="96" t="s">
        <v>1527</v>
      </c>
      <c r="C2094" s="106">
        <v>43756</v>
      </c>
      <c r="D2094" s="96" t="s">
        <v>2080</v>
      </c>
      <c r="E2094" s="96" t="s">
        <v>2057</v>
      </c>
      <c r="F2094" s="97">
        <v>4074</v>
      </c>
      <c r="G2094" s="98" t="s">
        <v>2046</v>
      </c>
      <c r="H2094" s="96" t="s">
        <v>2047</v>
      </c>
      <c r="I2094" s="99">
        <v>1382.78</v>
      </c>
      <c r="J2094" s="235" t="str">
        <f t="shared" si="32"/>
        <v>Long Haul</v>
      </c>
    </row>
    <row r="2095" spans="1:10" ht="15" thickBot="1" x14ac:dyDescent="0.4">
      <c r="A2095" s="96" t="s">
        <v>2043</v>
      </c>
      <c r="B2095" s="96" t="s">
        <v>1527</v>
      </c>
      <c r="C2095" s="106">
        <v>43787</v>
      </c>
      <c r="D2095" s="96" t="s">
        <v>2049</v>
      </c>
      <c r="E2095" s="96" t="s">
        <v>2061</v>
      </c>
      <c r="F2095" s="97">
        <v>3600</v>
      </c>
      <c r="G2095" s="98" t="s">
        <v>2056</v>
      </c>
      <c r="H2095" s="96" t="s">
        <v>2047</v>
      </c>
      <c r="I2095" s="99">
        <v>1221.96</v>
      </c>
      <c r="J2095" s="235" t="str">
        <f t="shared" si="32"/>
        <v>Long Haul</v>
      </c>
    </row>
    <row r="2096" spans="1:10" ht="15" thickBot="1" x14ac:dyDescent="0.4">
      <c r="A2096" s="96" t="s">
        <v>2043</v>
      </c>
      <c r="B2096" s="96" t="s">
        <v>1527</v>
      </c>
      <c r="C2096" s="106">
        <v>43792</v>
      </c>
      <c r="D2096" s="96" t="s">
        <v>2061</v>
      </c>
      <c r="E2096" s="96" t="s">
        <v>2049</v>
      </c>
      <c r="F2096" s="97">
        <v>3600</v>
      </c>
      <c r="G2096" s="98" t="s">
        <v>2046</v>
      </c>
      <c r="H2096" s="96" t="s">
        <v>2047</v>
      </c>
      <c r="I2096" s="99">
        <v>1221.96</v>
      </c>
      <c r="J2096" s="235" t="str">
        <f t="shared" si="32"/>
        <v>Long Haul</v>
      </c>
    </row>
    <row r="2097" spans="1:10" ht="15" thickBot="1" x14ac:dyDescent="0.4">
      <c r="A2097" s="89"/>
      <c r="B2097" s="89"/>
      <c r="C2097" s="290"/>
      <c r="D2097" s="290"/>
      <c r="E2097" s="290"/>
      <c r="F2097" s="290"/>
      <c r="G2097" s="290"/>
      <c r="H2097" s="290"/>
      <c r="I2097" s="95">
        <v>14962.171</v>
      </c>
      <c r="J2097" s="235" t="str">
        <f t="shared" si="32"/>
        <v/>
      </c>
    </row>
    <row r="2098" spans="1:10" ht="15" thickBot="1" x14ac:dyDescent="0.4">
      <c r="A2098" s="96" t="s">
        <v>2043</v>
      </c>
      <c r="B2098" s="96" t="s">
        <v>1393</v>
      </c>
      <c r="C2098" s="106">
        <v>43520</v>
      </c>
      <c r="D2098" s="96" t="s">
        <v>2044</v>
      </c>
      <c r="E2098" s="96" t="s">
        <v>2052</v>
      </c>
      <c r="F2098" s="97">
        <v>666</v>
      </c>
      <c r="G2098" s="98" t="s">
        <v>2046</v>
      </c>
      <c r="H2098" s="96" t="s">
        <v>2047</v>
      </c>
      <c r="I2098" s="99">
        <v>257.35500000000002</v>
      </c>
      <c r="J2098" s="235" t="str">
        <f t="shared" si="32"/>
        <v>Medium Haul</v>
      </c>
    </row>
    <row r="2099" spans="1:10" ht="15" thickBot="1" x14ac:dyDescent="0.4">
      <c r="A2099" s="96" t="s">
        <v>2043</v>
      </c>
      <c r="B2099" s="96" t="s">
        <v>1393</v>
      </c>
      <c r="C2099" s="106">
        <v>43520</v>
      </c>
      <c r="D2099" s="96" t="s">
        <v>2048</v>
      </c>
      <c r="E2099" s="96" t="s">
        <v>2044</v>
      </c>
      <c r="F2099" s="97">
        <v>153</v>
      </c>
      <c r="G2099" s="98" t="s">
        <v>2046</v>
      </c>
      <c r="H2099" s="96" t="s">
        <v>2047</v>
      </c>
      <c r="I2099" s="99">
        <v>96.063999999999993</v>
      </c>
      <c r="J2099" s="235" t="str">
        <f t="shared" si="32"/>
        <v>Short Haul</v>
      </c>
    </row>
    <row r="2100" spans="1:10" ht="15" thickBot="1" x14ac:dyDescent="0.4">
      <c r="A2100" s="96" t="s">
        <v>2043</v>
      </c>
      <c r="B2100" s="96" t="s">
        <v>1393</v>
      </c>
      <c r="C2100" s="106">
        <v>43528</v>
      </c>
      <c r="D2100" s="96" t="s">
        <v>2052</v>
      </c>
      <c r="E2100" s="96" t="s">
        <v>2044</v>
      </c>
      <c r="F2100" s="97">
        <v>666</v>
      </c>
      <c r="G2100" s="98" t="s">
        <v>2046</v>
      </c>
      <c r="H2100" s="96" t="s">
        <v>2047</v>
      </c>
      <c r="I2100" s="99">
        <v>257.35500000000002</v>
      </c>
      <c r="J2100" s="235" t="str">
        <f t="shared" si="32"/>
        <v>Medium Haul</v>
      </c>
    </row>
    <row r="2101" spans="1:10" ht="15" thickBot="1" x14ac:dyDescent="0.4">
      <c r="A2101" s="96" t="s">
        <v>2043</v>
      </c>
      <c r="B2101" s="96" t="s">
        <v>1393</v>
      </c>
      <c r="C2101" s="106">
        <v>43528</v>
      </c>
      <c r="D2101" s="96" t="s">
        <v>2044</v>
      </c>
      <c r="E2101" s="96" t="s">
        <v>2048</v>
      </c>
      <c r="F2101" s="97">
        <v>153</v>
      </c>
      <c r="G2101" s="98" t="s">
        <v>2046</v>
      </c>
      <c r="H2101" s="96" t="s">
        <v>2047</v>
      </c>
      <c r="I2101" s="99">
        <v>96.063999999999993</v>
      </c>
      <c r="J2101" s="235" t="str">
        <f t="shared" si="32"/>
        <v>Short Haul</v>
      </c>
    </row>
    <row r="2102" spans="1:10" ht="15" thickBot="1" x14ac:dyDescent="0.4">
      <c r="A2102" s="96" t="s">
        <v>2043</v>
      </c>
      <c r="B2102" s="96" t="s">
        <v>1393</v>
      </c>
      <c r="C2102" s="106">
        <v>43604</v>
      </c>
      <c r="D2102" s="96" t="s">
        <v>2044</v>
      </c>
      <c r="E2102" s="96" t="s">
        <v>2204</v>
      </c>
      <c r="F2102" s="97">
        <v>995</v>
      </c>
      <c r="G2102" s="98" t="s">
        <v>2046</v>
      </c>
      <c r="H2102" s="96" t="s">
        <v>2047</v>
      </c>
      <c r="I2102" s="99">
        <v>384.291</v>
      </c>
      <c r="J2102" s="235" t="str">
        <f t="shared" si="32"/>
        <v>Medium Haul</v>
      </c>
    </row>
    <row r="2103" spans="1:10" ht="15" thickBot="1" x14ac:dyDescent="0.4">
      <c r="A2103" s="96" t="s">
        <v>2043</v>
      </c>
      <c r="B2103" s="96" t="s">
        <v>1393</v>
      </c>
      <c r="C2103" s="106">
        <v>43610</v>
      </c>
      <c r="D2103" s="96" t="s">
        <v>2044</v>
      </c>
      <c r="E2103" s="96" t="s">
        <v>2048</v>
      </c>
      <c r="F2103" s="97">
        <v>153</v>
      </c>
      <c r="G2103" s="98" t="s">
        <v>2046</v>
      </c>
      <c r="H2103" s="96" t="s">
        <v>2047</v>
      </c>
      <c r="I2103" s="99">
        <v>96.063999999999993</v>
      </c>
      <c r="J2103" s="235" t="str">
        <f t="shared" si="32"/>
        <v>Short Haul</v>
      </c>
    </row>
    <row r="2104" spans="1:10" ht="15" thickBot="1" x14ac:dyDescent="0.4">
      <c r="A2104" s="96" t="s">
        <v>2043</v>
      </c>
      <c r="B2104" s="96" t="s">
        <v>1393</v>
      </c>
      <c r="C2104" s="106">
        <v>43636</v>
      </c>
      <c r="D2104" s="96" t="s">
        <v>2053</v>
      </c>
      <c r="E2104" s="96" t="s">
        <v>2067</v>
      </c>
      <c r="F2104" s="97">
        <v>1743</v>
      </c>
      <c r="G2104" s="98" t="s">
        <v>2046</v>
      </c>
      <c r="H2104" s="96" t="s">
        <v>2047</v>
      </c>
      <c r="I2104" s="99">
        <v>672.99300000000005</v>
      </c>
      <c r="J2104" s="235" t="str">
        <f t="shared" si="32"/>
        <v>Medium Haul</v>
      </c>
    </row>
    <row r="2105" spans="1:10" ht="15" thickBot="1" x14ac:dyDescent="0.4">
      <c r="A2105" s="96" t="s">
        <v>2043</v>
      </c>
      <c r="B2105" s="96" t="s">
        <v>1393</v>
      </c>
      <c r="C2105" s="106">
        <v>43604</v>
      </c>
      <c r="D2105" s="96" t="s">
        <v>2048</v>
      </c>
      <c r="E2105" s="96" t="s">
        <v>2044</v>
      </c>
      <c r="F2105" s="97">
        <v>153</v>
      </c>
      <c r="G2105" s="98" t="s">
        <v>2046</v>
      </c>
      <c r="H2105" s="96" t="s">
        <v>2047</v>
      </c>
      <c r="I2105" s="99">
        <v>96.063999999999993</v>
      </c>
      <c r="J2105" s="235" t="str">
        <f t="shared" si="32"/>
        <v>Short Haul</v>
      </c>
    </row>
    <row r="2106" spans="1:10" ht="15" thickBot="1" x14ac:dyDescent="0.4">
      <c r="A2106" s="96" t="s">
        <v>2043</v>
      </c>
      <c r="B2106" s="96" t="s">
        <v>1393</v>
      </c>
      <c r="C2106" s="106">
        <v>43610</v>
      </c>
      <c r="D2106" s="96" t="s">
        <v>2204</v>
      </c>
      <c r="E2106" s="96" t="s">
        <v>2044</v>
      </c>
      <c r="F2106" s="97">
        <v>995</v>
      </c>
      <c r="G2106" s="98" t="s">
        <v>2046</v>
      </c>
      <c r="H2106" s="96" t="s">
        <v>2047</v>
      </c>
      <c r="I2106" s="99">
        <v>384.291</v>
      </c>
      <c r="J2106" s="235" t="str">
        <f t="shared" si="32"/>
        <v>Medium Haul</v>
      </c>
    </row>
    <row r="2107" spans="1:10" ht="15" thickBot="1" x14ac:dyDescent="0.4">
      <c r="A2107" s="96" t="s">
        <v>2043</v>
      </c>
      <c r="B2107" s="96" t="s">
        <v>1393</v>
      </c>
      <c r="C2107" s="106">
        <v>43636</v>
      </c>
      <c r="D2107" s="96" t="s">
        <v>2048</v>
      </c>
      <c r="E2107" s="96" t="s">
        <v>2053</v>
      </c>
      <c r="F2107" s="97">
        <v>527</v>
      </c>
      <c r="G2107" s="98" t="s">
        <v>2046</v>
      </c>
      <c r="H2107" s="96" t="s">
        <v>2047</v>
      </c>
      <c r="I2107" s="99">
        <v>332.43200000000002</v>
      </c>
      <c r="J2107" s="235" t="str">
        <f t="shared" si="32"/>
        <v>Medium Haul</v>
      </c>
    </row>
    <row r="2108" spans="1:10" ht="15" thickBot="1" x14ac:dyDescent="0.4">
      <c r="A2108" s="96" t="s">
        <v>2043</v>
      </c>
      <c r="B2108" s="96" t="s">
        <v>1393</v>
      </c>
      <c r="C2108" s="106">
        <v>43640</v>
      </c>
      <c r="D2108" s="96" t="s">
        <v>2067</v>
      </c>
      <c r="E2108" s="96" t="s">
        <v>2053</v>
      </c>
      <c r="F2108" s="97">
        <v>1743</v>
      </c>
      <c r="G2108" s="98" t="s">
        <v>2056</v>
      </c>
      <c r="H2108" s="96" t="s">
        <v>2047</v>
      </c>
      <c r="I2108" s="99">
        <v>672.99300000000005</v>
      </c>
      <c r="J2108" s="235" t="str">
        <f t="shared" si="32"/>
        <v>Medium Haul</v>
      </c>
    </row>
    <row r="2109" spans="1:10" ht="15" thickBot="1" x14ac:dyDescent="0.4">
      <c r="A2109" s="96" t="s">
        <v>2043</v>
      </c>
      <c r="B2109" s="96" t="s">
        <v>1393</v>
      </c>
      <c r="C2109" s="106">
        <v>43641</v>
      </c>
      <c r="D2109" s="96" t="s">
        <v>2053</v>
      </c>
      <c r="E2109" s="96" t="s">
        <v>2048</v>
      </c>
      <c r="F2109" s="97">
        <v>527</v>
      </c>
      <c r="G2109" s="98" t="s">
        <v>2046</v>
      </c>
      <c r="H2109" s="96" t="s">
        <v>2047</v>
      </c>
      <c r="I2109" s="99">
        <v>332.43200000000002</v>
      </c>
      <c r="J2109" s="235" t="str">
        <f t="shared" ref="J2109:J2172" si="33">IF(ISBLANK(F2109),"",IF(F2109&gt;$O$9,$N$9,IF(F2109&gt;$O$8, $N$8,$N$7)))</f>
        <v>Medium Haul</v>
      </c>
    </row>
    <row r="2110" spans="1:10" ht="15" thickBot="1" x14ac:dyDescent="0.4">
      <c r="A2110" s="89"/>
      <c r="B2110" s="89"/>
      <c r="C2110" s="290"/>
      <c r="D2110" s="290"/>
      <c r="E2110" s="290"/>
      <c r="F2110" s="290"/>
      <c r="G2110" s="290"/>
      <c r="H2110" s="290"/>
      <c r="I2110" s="95">
        <v>3678.3980000000001</v>
      </c>
      <c r="J2110" s="235" t="str">
        <f t="shared" si="33"/>
        <v/>
      </c>
    </row>
    <row r="2111" spans="1:10" ht="15" thickBot="1" x14ac:dyDescent="0.4">
      <c r="A2111" s="96" t="s">
        <v>2043</v>
      </c>
      <c r="B2111" s="96" t="s">
        <v>1536</v>
      </c>
      <c r="C2111" s="106">
        <v>43789</v>
      </c>
      <c r="D2111" s="96" t="s">
        <v>2050</v>
      </c>
      <c r="E2111" s="96" t="s">
        <v>2052</v>
      </c>
      <c r="F2111" s="97">
        <v>596</v>
      </c>
      <c r="G2111" s="98" t="s">
        <v>2046</v>
      </c>
      <c r="H2111" s="96" t="s">
        <v>2047</v>
      </c>
      <c r="I2111" s="99">
        <v>375.40800000000002</v>
      </c>
      <c r="J2111" s="235" t="str">
        <f t="shared" si="33"/>
        <v>Medium Haul</v>
      </c>
    </row>
    <row r="2112" spans="1:10" ht="15" thickBot="1" x14ac:dyDescent="0.4">
      <c r="A2112" s="96" t="s">
        <v>2043</v>
      </c>
      <c r="B2112" s="96" t="s">
        <v>1536</v>
      </c>
      <c r="C2112" s="106">
        <v>43789</v>
      </c>
      <c r="D2112" s="96" t="s">
        <v>2048</v>
      </c>
      <c r="E2112" s="96" t="s">
        <v>2050</v>
      </c>
      <c r="F2112" s="97">
        <v>300</v>
      </c>
      <c r="G2112" s="98" t="s">
        <v>2046</v>
      </c>
      <c r="H2112" s="96" t="s">
        <v>2047</v>
      </c>
      <c r="I2112" s="99">
        <v>188.96799999999999</v>
      </c>
      <c r="J2112" s="235" t="str">
        <f t="shared" si="33"/>
        <v>Short Haul</v>
      </c>
    </row>
    <row r="2113" spans="1:10" ht="15" thickBot="1" x14ac:dyDescent="0.4">
      <c r="A2113" s="96" t="s">
        <v>2043</v>
      </c>
      <c r="B2113" s="96" t="s">
        <v>1536</v>
      </c>
      <c r="C2113" s="106">
        <v>43791</v>
      </c>
      <c r="D2113" s="96" t="s">
        <v>2052</v>
      </c>
      <c r="E2113" s="96" t="s">
        <v>2050</v>
      </c>
      <c r="F2113" s="97">
        <v>596</v>
      </c>
      <c r="G2113" s="98" t="s">
        <v>2046</v>
      </c>
      <c r="H2113" s="96" t="s">
        <v>2051</v>
      </c>
      <c r="I2113" s="99">
        <v>375.40800000000002</v>
      </c>
      <c r="J2113" s="235" t="str">
        <f t="shared" si="33"/>
        <v>Medium Haul</v>
      </c>
    </row>
    <row r="2114" spans="1:10" ht="15" thickBot="1" x14ac:dyDescent="0.4">
      <c r="A2114" s="96" t="s">
        <v>2043</v>
      </c>
      <c r="B2114" s="96" t="s">
        <v>1536</v>
      </c>
      <c r="C2114" s="106">
        <v>43791</v>
      </c>
      <c r="D2114" s="96" t="s">
        <v>2050</v>
      </c>
      <c r="E2114" s="96" t="s">
        <v>2048</v>
      </c>
      <c r="F2114" s="97">
        <v>300</v>
      </c>
      <c r="G2114" s="98" t="s">
        <v>2046</v>
      </c>
      <c r="H2114" s="96" t="s">
        <v>2051</v>
      </c>
      <c r="I2114" s="99">
        <v>188.96799999999999</v>
      </c>
      <c r="J2114" s="235" t="str">
        <f t="shared" si="33"/>
        <v>Short Haul</v>
      </c>
    </row>
    <row r="2115" spans="1:10" ht="15" thickBot="1" x14ac:dyDescent="0.4">
      <c r="A2115" s="89"/>
      <c r="B2115" s="89"/>
      <c r="C2115" s="290"/>
      <c r="D2115" s="290"/>
      <c r="E2115" s="290"/>
      <c r="F2115" s="290"/>
      <c r="G2115" s="290"/>
      <c r="H2115" s="290"/>
      <c r="I2115" s="95">
        <v>1128.752</v>
      </c>
      <c r="J2115" s="235" t="str">
        <f t="shared" si="33"/>
        <v/>
      </c>
    </row>
    <row r="2116" spans="1:10" ht="15" thickBot="1" x14ac:dyDescent="0.4">
      <c r="A2116" s="96" t="s">
        <v>2043</v>
      </c>
      <c r="B2116" s="96" t="s">
        <v>1512</v>
      </c>
      <c r="C2116" s="106">
        <v>43752</v>
      </c>
      <c r="D2116" s="96" t="s">
        <v>2077</v>
      </c>
      <c r="E2116" s="96" t="s">
        <v>2114</v>
      </c>
      <c r="F2116" s="97">
        <v>912</v>
      </c>
      <c r="G2116" s="98" t="s">
        <v>2046</v>
      </c>
      <c r="H2116" s="96" t="s">
        <v>2047</v>
      </c>
      <c r="I2116" s="99">
        <v>352.17</v>
      </c>
      <c r="J2116" s="235" t="str">
        <f t="shared" si="33"/>
        <v>Medium Haul</v>
      </c>
    </row>
    <row r="2117" spans="1:10" ht="15" thickBot="1" x14ac:dyDescent="0.4">
      <c r="A2117" s="96" t="s">
        <v>2043</v>
      </c>
      <c r="B2117" s="96" t="s">
        <v>1512</v>
      </c>
      <c r="C2117" s="106">
        <v>43752</v>
      </c>
      <c r="D2117" s="96" t="s">
        <v>2062</v>
      </c>
      <c r="E2117" s="96" t="s">
        <v>2077</v>
      </c>
      <c r="F2117" s="97">
        <v>413</v>
      </c>
      <c r="G2117" s="98" t="s">
        <v>2046</v>
      </c>
      <c r="H2117" s="96" t="s">
        <v>2047</v>
      </c>
      <c r="I2117" s="99">
        <v>260.38400000000001</v>
      </c>
      <c r="J2117" s="235" t="str">
        <f t="shared" si="33"/>
        <v>Medium Haul</v>
      </c>
    </row>
    <row r="2118" spans="1:10" ht="15" thickBot="1" x14ac:dyDescent="0.4">
      <c r="A2118" s="96" t="s">
        <v>2043</v>
      </c>
      <c r="B2118" s="96" t="s">
        <v>1512</v>
      </c>
      <c r="C2118" s="106">
        <v>43757</v>
      </c>
      <c r="D2118" s="96" t="s">
        <v>2053</v>
      </c>
      <c r="E2118" s="96" t="s">
        <v>2062</v>
      </c>
      <c r="F2118" s="97">
        <v>593</v>
      </c>
      <c r="G2118" s="98" t="s">
        <v>2046</v>
      </c>
      <c r="H2118" s="96" t="s">
        <v>2047</v>
      </c>
      <c r="I2118" s="99">
        <v>374.14400000000001</v>
      </c>
      <c r="J2118" s="235" t="str">
        <f t="shared" si="33"/>
        <v>Medium Haul</v>
      </c>
    </row>
    <row r="2119" spans="1:10" ht="15" thickBot="1" x14ac:dyDescent="0.4">
      <c r="A2119" s="96" t="s">
        <v>2043</v>
      </c>
      <c r="B2119" s="96" t="s">
        <v>1512</v>
      </c>
      <c r="C2119" s="106">
        <v>43757</v>
      </c>
      <c r="D2119" s="96" t="s">
        <v>2114</v>
      </c>
      <c r="E2119" s="96" t="s">
        <v>2053</v>
      </c>
      <c r="F2119" s="97">
        <v>927</v>
      </c>
      <c r="G2119" s="98" t="s">
        <v>2046</v>
      </c>
      <c r="H2119" s="96" t="s">
        <v>2047</v>
      </c>
      <c r="I2119" s="99">
        <v>357.97500000000002</v>
      </c>
      <c r="J2119" s="235" t="str">
        <f t="shared" si="33"/>
        <v>Medium Haul</v>
      </c>
    </row>
    <row r="2120" spans="1:10" ht="15" thickBot="1" x14ac:dyDescent="0.4">
      <c r="A2120" s="89"/>
      <c r="B2120" s="89"/>
      <c r="C2120" s="290"/>
      <c r="D2120" s="290"/>
      <c r="E2120" s="290"/>
      <c r="F2120" s="290"/>
      <c r="G2120" s="290"/>
      <c r="H2120" s="290"/>
      <c r="I2120" s="95">
        <v>1344.673</v>
      </c>
      <c r="J2120" s="235" t="str">
        <f t="shared" si="33"/>
        <v/>
      </c>
    </row>
    <row r="2121" spans="1:10" ht="15" thickBot="1" x14ac:dyDescent="0.4">
      <c r="A2121" s="96" t="s">
        <v>2043</v>
      </c>
      <c r="B2121" s="96" t="s">
        <v>1325</v>
      </c>
      <c r="C2121" s="106">
        <v>43810</v>
      </c>
      <c r="D2121" s="96" t="s">
        <v>2050</v>
      </c>
      <c r="E2121" s="96" t="s">
        <v>2048</v>
      </c>
      <c r="F2121" s="97">
        <v>300</v>
      </c>
      <c r="G2121" s="98" t="s">
        <v>2046</v>
      </c>
      <c r="H2121" s="96" t="s">
        <v>2051</v>
      </c>
      <c r="I2121" s="99">
        <v>188.96799999999999</v>
      </c>
      <c r="J2121" s="235" t="str">
        <f t="shared" si="33"/>
        <v>Short Haul</v>
      </c>
    </row>
    <row r="2122" spans="1:10" ht="15" thickBot="1" x14ac:dyDescent="0.4">
      <c r="A2122" s="96" t="s">
        <v>2043</v>
      </c>
      <c r="B2122" s="96" t="s">
        <v>1325</v>
      </c>
      <c r="C2122" s="106">
        <v>43812</v>
      </c>
      <c r="D2122" s="96" t="s">
        <v>2048</v>
      </c>
      <c r="E2122" s="96" t="s">
        <v>2050</v>
      </c>
      <c r="F2122" s="97">
        <v>300</v>
      </c>
      <c r="G2122" s="98" t="s">
        <v>2046</v>
      </c>
      <c r="H2122" s="96" t="s">
        <v>2051</v>
      </c>
      <c r="I2122" s="99">
        <v>188.96799999999999</v>
      </c>
      <c r="J2122" s="235" t="str">
        <f t="shared" si="33"/>
        <v>Short Haul</v>
      </c>
    </row>
    <row r="2123" spans="1:10" ht="15" thickBot="1" x14ac:dyDescent="0.4">
      <c r="A2123" s="89"/>
      <c r="B2123" s="89"/>
      <c r="C2123" s="290"/>
      <c r="D2123" s="290"/>
      <c r="E2123" s="290"/>
      <c r="F2123" s="290"/>
      <c r="G2123" s="290"/>
      <c r="H2123" s="290"/>
      <c r="I2123" s="95">
        <v>377.93599999999998</v>
      </c>
      <c r="J2123" s="235" t="str">
        <f t="shared" si="33"/>
        <v/>
      </c>
    </row>
    <row r="2124" spans="1:10" ht="15" thickBot="1" x14ac:dyDescent="0.4">
      <c r="A2124" s="96" t="s">
        <v>2043</v>
      </c>
      <c r="B2124" s="96" t="s">
        <v>1325</v>
      </c>
      <c r="C2124" s="106">
        <v>43509</v>
      </c>
      <c r="D2124" s="96" t="s">
        <v>2048</v>
      </c>
      <c r="E2124" s="96" t="s">
        <v>2053</v>
      </c>
      <c r="F2124" s="97">
        <v>527</v>
      </c>
      <c r="G2124" s="98" t="s">
        <v>2046</v>
      </c>
      <c r="H2124" s="96" t="s">
        <v>2047</v>
      </c>
      <c r="I2124" s="99">
        <v>332.43200000000002</v>
      </c>
      <c r="J2124" s="235" t="str">
        <f t="shared" si="33"/>
        <v>Medium Haul</v>
      </c>
    </row>
    <row r="2125" spans="1:10" ht="15" thickBot="1" x14ac:dyDescent="0.4">
      <c r="A2125" s="96" t="s">
        <v>2043</v>
      </c>
      <c r="B2125" s="96" t="s">
        <v>1325</v>
      </c>
      <c r="C2125" s="106">
        <v>43511</v>
      </c>
      <c r="D2125" s="96" t="s">
        <v>2053</v>
      </c>
      <c r="E2125" s="96" t="s">
        <v>2048</v>
      </c>
      <c r="F2125" s="97">
        <v>527</v>
      </c>
      <c r="G2125" s="98" t="s">
        <v>2046</v>
      </c>
      <c r="H2125" s="96" t="s">
        <v>2047</v>
      </c>
      <c r="I2125" s="99">
        <v>332.43200000000002</v>
      </c>
      <c r="J2125" s="235" t="str">
        <f t="shared" si="33"/>
        <v>Medium Haul</v>
      </c>
    </row>
    <row r="2126" spans="1:10" ht="15" thickBot="1" x14ac:dyDescent="0.4">
      <c r="A2126" s="89"/>
      <c r="B2126" s="89"/>
      <c r="C2126" s="290"/>
      <c r="D2126" s="290"/>
      <c r="E2126" s="290"/>
      <c r="F2126" s="290"/>
      <c r="G2126" s="290"/>
      <c r="H2126" s="290"/>
      <c r="I2126" s="95">
        <v>664.86400000000003</v>
      </c>
      <c r="J2126" s="235" t="str">
        <f t="shared" si="33"/>
        <v/>
      </c>
    </row>
    <row r="2127" spans="1:10" ht="15" thickBot="1" x14ac:dyDescent="0.4">
      <c r="A2127" s="96" t="s">
        <v>2043</v>
      </c>
      <c r="B2127" s="96" t="s">
        <v>1527</v>
      </c>
      <c r="C2127" s="106">
        <v>43545</v>
      </c>
      <c r="D2127" s="96" t="s">
        <v>2054</v>
      </c>
      <c r="E2127" s="96" t="s">
        <v>2057</v>
      </c>
      <c r="F2127" s="97">
        <v>2416</v>
      </c>
      <c r="G2127" s="98" t="s">
        <v>2056</v>
      </c>
      <c r="H2127" s="96" t="s">
        <v>2047</v>
      </c>
      <c r="I2127" s="99">
        <v>820.08</v>
      </c>
      <c r="J2127" s="235" t="str">
        <f t="shared" si="33"/>
        <v>Long Haul</v>
      </c>
    </row>
    <row r="2128" spans="1:10" ht="15" thickBot="1" x14ac:dyDescent="0.4">
      <c r="A2128" s="96" t="s">
        <v>2043</v>
      </c>
      <c r="B2128" s="96" t="s">
        <v>1527</v>
      </c>
      <c r="C2128" s="106">
        <v>43541</v>
      </c>
      <c r="D2128" s="96" t="s">
        <v>2048</v>
      </c>
      <c r="E2128" s="96" t="s">
        <v>2057</v>
      </c>
      <c r="F2128" s="97">
        <v>133</v>
      </c>
      <c r="G2128" s="98" t="s">
        <v>2046</v>
      </c>
      <c r="H2128" s="96" t="s">
        <v>2047</v>
      </c>
      <c r="I2128" s="99">
        <v>84.055999999999997</v>
      </c>
      <c r="J2128" s="235" t="str">
        <f t="shared" si="33"/>
        <v>Short Haul</v>
      </c>
    </row>
    <row r="2129" spans="1:10" ht="15" thickBot="1" x14ac:dyDescent="0.4">
      <c r="A2129" s="96" t="s">
        <v>2043</v>
      </c>
      <c r="B2129" s="96" t="s">
        <v>1527</v>
      </c>
      <c r="C2129" s="106">
        <v>43541</v>
      </c>
      <c r="D2129" s="96" t="s">
        <v>2057</v>
      </c>
      <c r="E2129" s="96" t="s">
        <v>2054</v>
      </c>
      <c r="F2129" s="97">
        <v>2416</v>
      </c>
      <c r="G2129" s="98" t="s">
        <v>2046</v>
      </c>
      <c r="H2129" s="96" t="s">
        <v>2047</v>
      </c>
      <c r="I2129" s="99">
        <v>820.08</v>
      </c>
      <c r="J2129" s="235" t="str">
        <f t="shared" si="33"/>
        <v>Long Haul</v>
      </c>
    </row>
    <row r="2130" spans="1:10" ht="15" thickBot="1" x14ac:dyDescent="0.4">
      <c r="A2130" s="96" t="s">
        <v>2043</v>
      </c>
      <c r="B2130" s="96" t="s">
        <v>1527</v>
      </c>
      <c r="C2130" s="106">
        <v>43546</v>
      </c>
      <c r="D2130" s="96" t="s">
        <v>2057</v>
      </c>
      <c r="E2130" s="96" t="s">
        <v>2048</v>
      </c>
      <c r="F2130" s="97">
        <v>133</v>
      </c>
      <c r="G2130" s="98" t="s">
        <v>2046</v>
      </c>
      <c r="H2130" s="96" t="s">
        <v>2047</v>
      </c>
      <c r="I2130" s="99">
        <v>84.055999999999997</v>
      </c>
      <c r="J2130" s="235" t="str">
        <f t="shared" si="33"/>
        <v>Short Haul</v>
      </c>
    </row>
    <row r="2131" spans="1:10" ht="15" thickBot="1" x14ac:dyDescent="0.4">
      <c r="A2131" s="89"/>
      <c r="B2131" s="89"/>
      <c r="C2131" s="290"/>
      <c r="D2131" s="290"/>
      <c r="E2131" s="290"/>
      <c r="F2131" s="290"/>
      <c r="G2131" s="290"/>
      <c r="H2131" s="290"/>
      <c r="I2131" s="95">
        <v>1808.2719999999999</v>
      </c>
      <c r="J2131" s="235" t="str">
        <f t="shared" si="33"/>
        <v/>
      </c>
    </row>
    <row r="2132" spans="1:10" ht="15" thickBot="1" x14ac:dyDescent="0.4">
      <c r="A2132" s="96" t="s">
        <v>2043</v>
      </c>
      <c r="B2132" s="96" t="s">
        <v>1527</v>
      </c>
      <c r="C2132" s="106">
        <v>43802</v>
      </c>
      <c r="D2132" s="96" t="s">
        <v>2044</v>
      </c>
      <c r="E2132" s="96" t="s">
        <v>2045</v>
      </c>
      <c r="F2132" s="97">
        <v>280</v>
      </c>
      <c r="G2132" s="98" t="s">
        <v>2046</v>
      </c>
      <c r="H2132" s="96" t="s">
        <v>2047</v>
      </c>
      <c r="I2132" s="99">
        <v>176.328</v>
      </c>
      <c r="J2132" s="235" t="str">
        <f t="shared" si="33"/>
        <v>Short Haul</v>
      </c>
    </row>
    <row r="2133" spans="1:10" ht="15" thickBot="1" x14ac:dyDescent="0.4">
      <c r="A2133" s="96" t="s">
        <v>2043</v>
      </c>
      <c r="B2133" s="96" t="s">
        <v>1527</v>
      </c>
      <c r="C2133" s="106">
        <v>43802</v>
      </c>
      <c r="D2133" s="96" t="s">
        <v>2048</v>
      </c>
      <c r="E2133" s="96" t="s">
        <v>2044</v>
      </c>
      <c r="F2133" s="97">
        <v>153</v>
      </c>
      <c r="G2133" s="98" t="s">
        <v>2046</v>
      </c>
      <c r="H2133" s="96" t="s">
        <v>2047</v>
      </c>
      <c r="I2133" s="99">
        <v>96.063999999999993</v>
      </c>
      <c r="J2133" s="235" t="str">
        <f t="shared" si="33"/>
        <v>Short Haul</v>
      </c>
    </row>
    <row r="2134" spans="1:10" ht="15" thickBot="1" x14ac:dyDescent="0.4">
      <c r="A2134" s="96" t="s">
        <v>2043</v>
      </c>
      <c r="B2134" s="96" t="s">
        <v>1527</v>
      </c>
      <c r="C2134" s="106">
        <v>43806</v>
      </c>
      <c r="D2134" s="96" t="s">
        <v>2045</v>
      </c>
      <c r="E2134" s="96" t="s">
        <v>2044</v>
      </c>
      <c r="F2134" s="97">
        <v>280</v>
      </c>
      <c r="G2134" s="98" t="s">
        <v>2046</v>
      </c>
      <c r="H2134" s="96" t="s">
        <v>2047</v>
      </c>
      <c r="I2134" s="99">
        <v>176.328</v>
      </c>
      <c r="J2134" s="235" t="str">
        <f t="shared" si="33"/>
        <v>Short Haul</v>
      </c>
    </row>
    <row r="2135" spans="1:10" ht="15" thickBot="1" x14ac:dyDescent="0.4">
      <c r="A2135" s="96" t="s">
        <v>2043</v>
      </c>
      <c r="B2135" s="96" t="s">
        <v>1527</v>
      </c>
      <c r="C2135" s="106">
        <v>43806</v>
      </c>
      <c r="D2135" s="96" t="s">
        <v>2044</v>
      </c>
      <c r="E2135" s="96" t="s">
        <v>2048</v>
      </c>
      <c r="F2135" s="97">
        <v>153</v>
      </c>
      <c r="G2135" s="98" t="s">
        <v>2046</v>
      </c>
      <c r="H2135" s="96" t="s">
        <v>2047</v>
      </c>
      <c r="I2135" s="99">
        <v>96.063999999999993</v>
      </c>
      <c r="J2135" s="235" t="str">
        <f t="shared" si="33"/>
        <v>Short Haul</v>
      </c>
    </row>
    <row r="2136" spans="1:10" ht="15" thickBot="1" x14ac:dyDescent="0.4">
      <c r="A2136" s="89"/>
      <c r="B2136" s="89"/>
      <c r="C2136" s="290"/>
      <c r="D2136" s="290"/>
      <c r="E2136" s="290"/>
      <c r="F2136" s="290"/>
      <c r="G2136" s="290"/>
      <c r="H2136" s="290"/>
      <c r="I2136" s="95">
        <v>544.78399999999999</v>
      </c>
      <c r="J2136" s="235" t="str">
        <f t="shared" si="33"/>
        <v/>
      </c>
    </row>
    <row r="2137" spans="1:10" ht="15" thickBot="1" x14ac:dyDescent="0.4">
      <c r="A2137" s="96" t="s">
        <v>2043</v>
      </c>
      <c r="B2137" s="96" t="s">
        <v>1325</v>
      </c>
      <c r="C2137" s="106">
        <v>43600</v>
      </c>
      <c r="D2137" s="96" t="s">
        <v>2233</v>
      </c>
      <c r="E2137" s="96" t="s">
        <v>2079</v>
      </c>
      <c r="F2137" s="97">
        <v>849</v>
      </c>
      <c r="G2137" s="98" t="s">
        <v>2056</v>
      </c>
      <c r="H2137" s="96" t="s">
        <v>2047</v>
      </c>
      <c r="I2137" s="99">
        <v>328.17599999999999</v>
      </c>
      <c r="J2137" s="235" t="str">
        <f t="shared" si="33"/>
        <v>Medium Haul</v>
      </c>
    </row>
    <row r="2138" spans="1:10" ht="15" thickBot="1" x14ac:dyDescent="0.4">
      <c r="A2138" s="96" t="s">
        <v>2043</v>
      </c>
      <c r="B2138" s="96" t="s">
        <v>1325</v>
      </c>
      <c r="C2138" s="106">
        <v>43600</v>
      </c>
      <c r="D2138" s="96" t="s">
        <v>2079</v>
      </c>
      <c r="E2138" s="96" t="s">
        <v>2053</v>
      </c>
      <c r="F2138" s="97">
        <v>887</v>
      </c>
      <c r="G2138" s="98" t="s">
        <v>2056</v>
      </c>
      <c r="H2138" s="96" t="s">
        <v>2047</v>
      </c>
      <c r="I2138" s="99">
        <v>342.495</v>
      </c>
      <c r="J2138" s="235" t="str">
        <f t="shared" si="33"/>
        <v>Medium Haul</v>
      </c>
    </row>
    <row r="2139" spans="1:10" ht="15" thickBot="1" x14ac:dyDescent="0.4">
      <c r="A2139" s="96" t="s">
        <v>2043</v>
      </c>
      <c r="B2139" s="96" t="s">
        <v>1325</v>
      </c>
      <c r="C2139" s="106">
        <v>43706</v>
      </c>
      <c r="D2139" s="96" t="s">
        <v>2091</v>
      </c>
      <c r="E2139" s="96" t="s">
        <v>2044</v>
      </c>
      <c r="F2139" s="97">
        <v>2073</v>
      </c>
      <c r="G2139" s="98" t="s">
        <v>2056</v>
      </c>
      <c r="H2139" s="96" t="s">
        <v>2047</v>
      </c>
      <c r="I2139" s="99">
        <v>800.70299999999997</v>
      </c>
      <c r="J2139" s="235" t="str">
        <f t="shared" si="33"/>
        <v>Medium Haul</v>
      </c>
    </row>
    <row r="2140" spans="1:10" ht="15" thickBot="1" x14ac:dyDescent="0.4">
      <c r="A2140" s="96" t="s">
        <v>2043</v>
      </c>
      <c r="B2140" s="96" t="s">
        <v>1325</v>
      </c>
      <c r="C2140" s="106">
        <v>43766</v>
      </c>
      <c r="D2140" s="96" t="s">
        <v>2048</v>
      </c>
      <c r="E2140" s="96" t="s">
        <v>2053</v>
      </c>
      <c r="F2140" s="97">
        <v>527</v>
      </c>
      <c r="G2140" s="98" t="s">
        <v>2046</v>
      </c>
      <c r="H2140" s="96" t="s">
        <v>2047</v>
      </c>
      <c r="I2140" s="99">
        <v>332.43200000000002</v>
      </c>
      <c r="J2140" s="235" t="str">
        <f t="shared" si="33"/>
        <v>Medium Haul</v>
      </c>
    </row>
    <row r="2141" spans="1:10" ht="15" thickBot="1" x14ac:dyDescent="0.4">
      <c r="A2141" s="96" t="s">
        <v>2043</v>
      </c>
      <c r="B2141" s="96" t="s">
        <v>1325</v>
      </c>
      <c r="C2141" s="106">
        <v>43598</v>
      </c>
      <c r="D2141" s="96" t="s">
        <v>2054</v>
      </c>
      <c r="E2141" s="96" t="s">
        <v>2233</v>
      </c>
      <c r="F2141" s="97">
        <v>326</v>
      </c>
      <c r="G2141" s="98" t="s">
        <v>2046</v>
      </c>
      <c r="H2141" s="96" t="s">
        <v>2047</v>
      </c>
      <c r="I2141" s="99">
        <v>206.03200000000001</v>
      </c>
      <c r="J2141" s="235" t="str">
        <f t="shared" si="33"/>
        <v>Medium Haul</v>
      </c>
    </row>
    <row r="2142" spans="1:10" ht="15" thickBot="1" x14ac:dyDescent="0.4">
      <c r="A2142" s="96" t="s">
        <v>2043</v>
      </c>
      <c r="B2142" s="96" t="s">
        <v>1325</v>
      </c>
      <c r="C2142" s="106">
        <v>43598</v>
      </c>
      <c r="D2142" s="96" t="s">
        <v>2048</v>
      </c>
      <c r="E2142" s="96" t="s">
        <v>2057</v>
      </c>
      <c r="F2142" s="97">
        <v>133</v>
      </c>
      <c r="G2142" s="98" t="s">
        <v>2046</v>
      </c>
      <c r="H2142" s="96" t="s">
        <v>2047</v>
      </c>
      <c r="I2142" s="99">
        <v>84.055999999999997</v>
      </c>
      <c r="J2142" s="235" t="str">
        <f t="shared" si="33"/>
        <v>Short Haul</v>
      </c>
    </row>
    <row r="2143" spans="1:10" ht="15" thickBot="1" x14ac:dyDescent="0.4">
      <c r="A2143" s="96" t="s">
        <v>2043</v>
      </c>
      <c r="B2143" s="96" t="s">
        <v>1325</v>
      </c>
      <c r="C2143" s="106">
        <v>43598</v>
      </c>
      <c r="D2143" s="96" t="s">
        <v>2057</v>
      </c>
      <c r="E2143" s="96" t="s">
        <v>2054</v>
      </c>
      <c r="F2143" s="97">
        <v>2416</v>
      </c>
      <c r="G2143" s="98" t="s">
        <v>2046</v>
      </c>
      <c r="H2143" s="96" t="s">
        <v>2047</v>
      </c>
      <c r="I2143" s="99">
        <v>820.08</v>
      </c>
      <c r="J2143" s="235" t="str">
        <f t="shared" si="33"/>
        <v>Long Haul</v>
      </c>
    </row>
    <row r="2144" spans="1:10" ht="15" thickBot="1" x14ac:dyDescent="0.4">
      <c r="A2144" s="96" t="s">
        <v>2043</v>
      </c>
      <c r="B2144" s="96" t="s">
        <v>1325</v>
      </c>
      <c r="C2144" s="106">
        <v>43600</v>
      </c>
      <c r="D2144" s="96" t="s">
        <v>2053</v>
      </c>
      <c r="E2144" s="96" t="s">
        <v>2048</v>
      </c>
      <c r="F2144" s="97">
        <v>527</v>
      </c>
      <c r="G2144" s="98" t="s">
        <v>2046</v>
      </c>
      <c r="H2144" s="96" t="s">
        <v>2047</v>
      </c>
      <c r="I2144" s="99">
        <v>332.43200000000002</v>
      </c>
      <c r="J2144" s="235" t="str">
        <f t="shared" si="33"/>
        <v>Medium Haul</v>
      </c>
    </row>
    <row r="2145" spans="1:10" ht="15" thickBot="1" x14ac:dyDescent="0.4">
      <c r="A2145" s="96" t="s">
        <v>2043</v>
      </c>
      <c r="B2145" s="96" t="s">
        <v>1325</v>
      </c>
      <c r="C2145" s="106">
        <v>43701</v>
      </c>
      <c r="D2145" s="96" t="s">
        <v>2049</v>
      </c>
      <c r="E2145" s="96" t="s">
        <v>2091</v>
      </c>
      <c r="F2145" s="97">
        <v>2130</v>
      </c>
      <c r="G2145" s="98" t="s">
        <v>2046</v>
      </c>
      <c r="H2145" s="96" t="s">
        <v>2047</v>
      </c>
      <c r="I2145" s="99">
        <v>822.76199999999994</v>
      </c>
      <c r="J2145" s="235" t="str">
        <f t="shared" si="33"/>
        <v>Medium Haul</v>
      </c>
    </row>
    <row r="2146" spans="1:10" ht="15" thickBot="1" x14ac:dyDescent="0.4">
      <c r="A2146" s="96" t="s">
        <v>2043</v>
      </c>
      <c r="B2146" s="96" t="s">
        <v>1325</v>
      </c>
      <c r="C2146" s="106">
        <v>43701</v>
      </c>
      <c r="D2146" s="96" t="s">
        <v>2091</v>
      </c>
      <c r="E2146" s="96" t="s">
        <v>2058</v>
      </c>
      <c r="F2146" s="97">
        <v>303</v>
      </c>
      <c r="G2146" s="98" t="s">
        <v>2046</v>
      </c>
      <c r="H2146" s="96" t="s">
        <v>2047</v>
      </c>
      <c r="I2146" s="99">
        <v>191.49600000000001</v>
      </c>
      <c r="J2146" s="235" t="str">
        <f t="shared" si="33"/>
        <v>Medium Haul</v>
      </c>
    </row>
    <row r="2147" spans="1:10" ht="15" thickBot="1" x14ac:dyDescent="0.4">
      <c r="A2147" s="96" t="s">
        <v>2043</v>
      </c>
      <c r="B2147" s="96" t="s">
        <v>1325</v>
      </c>
      <c r="C2147" s="106">
        <v>43706</v>
      </c>
      <c r="D2147" s="96" t="s">
        <v>2058</v>
      </c>
      <c r="E2147" s="96" t="s">
        <v>2091</v>
      </c>
      <c r="F2147" s="97">
        <v>303</v>
      </c>
      <c r="G2147" s="98" t="s">
        <v>2046</v>
      </c>
      <c r="H2147" s="96" t="s">
        <v>2047</v>
      </c>
      <c r="I2147" s="99">
        <v>191.49600000000001</v>
      </c>
      <c r="J2147" s="235" t="str">
        <f t="shared" si="33"/>
        <v>Medium Haul</v>
      </c>
    </row>
    <row r="2148" spans="1:10" ht="15" thickBot="1" x14ac:dyDescent="0.4">
      <c r="A2148" s="96" t="s">
        <v>2043</v>
      </c>
      <c r="B2148" s="96" t="s">
        <v>1325</v>
      </c>
      <c r="C2148" s="106">
        <v>43707</v>
      </c>
      <c r="D2148" s="96" t="s">
        <v>2044</v>
      </c>
      <c r="E2148" s="96" t="s">
        <v>2048</v>
      </c>
      <c r="F2148" s="97">
        <v>153</v>
      </c>
      <c r="G2148" s="98" t="s">
        <v>2046</v>
      </c>
      <c r="H2148" s="96" t="s">
        <v>2047</v>
      </c>
      <c r="I2148" s="99">
        <v>96.063999999999993</v>
      </c>
      <c r="J2148" s="235" t="str">
        <f t="shared" si="33"/>
        <v>Short Haul</v>
      </c>
    </row>
    <row r="2149" spans="1:10" ht="15" thickBot="1" x14ac:dyDescent="0.4">
      <c r="A2149" s="96" t="s">
        <v>2043</v>
      </c>
      <c r="B2149" s="96" t="s">
        <v>1325</v>
      </c>
      <c r="C2149" s="106">
        <v>43766</v>
      </c>
      <c r="D2149" s="96" t="s">
        <v>2053</v>
      </c>
      <c r="E2149" s="96" t="s">
        <v>2177</v>
      </c>
      <c r="F2149" s="97">
        <v>979</v>
      </c>
      <c r="G2149" s="98" t="s">
        <v>2046</v>
      </c>
      <c r="H2149" s="96" t="s">
        <v>2047</v>
      </c>
      <c r="I2149" s="99">
        <v>378.09899999999999</v>
      </c>
      <c r="J2149" s="235" t="str">
        <f t="shared" si="33"/>
        <v>Medium Haul</v>
      </c>
    </row>
    <row r="2150" spans="1:10" ht="15" thickBot="1" x14ac:dyDescent="0.4">
      <c r="A2150" s="96" t="s">
        <v>2043</v>
      </c>
      <c r="B2150" s="96" t="s">
        <v>1325</v>
      </c>
      <c r="C2150" s="106">
        <v>43768</v>
      </c>
      <c r="D2150" s="96" t="s">
        <v>2177</v>
      </c>
      <c r="E2150" s="96" t="s">
        <v>2077</v>
      </c>
      <c r="F2150" s="97">
        <v>1031</v>
      </c>
      <c r="G2150" s="98" t="s">
        <v>2056</v>
      </c>
      <c r="H2150" s="96" t="s">
        <v>2047</v>
      </c>
      <c r="I2150" s="99">
        <v>398.61</v>
      </c>
      <c r="J2150" s="235" t="str">
        <f t="shared" si="33"/>
        <v>Medium Haul</v>
      </c>
    </row>
    <row r="2151" spans="1:10" ht="15" thickBot="1" x14ac:dyDescent="0.4">
      <c r="A2151" s="96" t="s">
        <v>2043</v>
      </c>
      <c r="B2151" s="96" t="s">
        <v>1325</v>
      </c>
      <c r="C2151" s="106">
        <v>43768</v>
      </c>
      <c r="D2151" s="96" t="s">
        <v>2077</v>
      </c>
      <c r="E2151" s="96" t="s">
        <v>2073</v>
      </c>
      <c r="F2151" s="97">
        <v>544</v>
      </c>
      <c r="G2151" s="98" t="s">
        <v>2046</v>
      </c>
      <c r="H2151" s="96" t="s">
        <v>2047</v>
      </c>
      <c r="I2151" s="99">
        <v>343.17599999999999</v>
      </c>
      <c r="J2151" s="235" t="str">
        <f t="shared" si="33"/>
        <v>Medium Haul</v>
      </c>
    </row>
    <row r="2152" spans="1:10" ht="15" thickBot="1" x14ac:dyDescent="0.4">
      <c r="A2152" s="89"/>
      <c r="B2152" s="89"/>
      <c r="C2152" s="290"/>
      <c r="D2152" s="290"/>
      <c r="E2152" s="290"/>
      <c r="F2152" s="290"/>
      <c r="G2152" s="290"/>
      <c r="H2152" s="290"/>
      <c r="I2152" s="95">
        <v>5668.1090000000004</v>
      </c>
      <c r="J2152" s="235" t="str">
        <f t="shared" si="33"/>
        <v/>
      </c>
    </row>
    <row r="2153" spans="1:10" ht="15" thickBot="1" x14ac:dyDescent="0.4">
      <c r="A2153" s="96" t="s">
        <v>2043</v>
      </c>
      <c r="B2153" s="96" t="s">
        <v>1325</v>
      </c>
      <c r="C2153" s="106">
        <v>43497</v>
      </c>
      <c r="D2153" s="96" t="s">
        <v>2053</v>
      </c>
      <c r="E2153" s="96" t="s">
        <v>2048</v>
      </c>
      <c r="F2153" s="97">
        <v>527</v>
      </c>
      <c r="G2153" s="98" t="s">
        <v>2046</v>
      </c>
      <c r="H2153" s="96" t="s">
        <v>2047</v>
      </c>
      <c r="I2153" s="99">
        <v>332.43200000000002</v>
      </c>
      <c r="J2153" s="235" t="str">
        <f t="shared" si="33"/>
        <v>Medium Haul</v>
      </c>
    </row>
    <row r="2154" spans="1:10" ht="15" thickBot="1" x14ac:dyDescent="0.4">
      <c r="A2154" s="96" t="s">
        <v>2043</v>
      </c>
      <c r="B2154" s="96" t="s">
        <v>1325</v>
      </c>
      <c r="C2154" s="106">
        <v>43663</v>
      </c>
      <c r="D2154" s="96" t="s">
        <v>2048</v>
      </c>
      <c r="E2154" s="96" t="s">
        <v>2053</v>
      </c>
      <c r="F2154" s="97">
        <v>527</v>
      </c>
      <c r="G2154" s="98" t="s">
        <v>2046</v>
      </c>
      <c r="H2154" s="96" t="s">
        <v>2047</v>
      </c>
      <c r="I2154" s="99">
        <v>332.43200000000002</v>
      </c>
      <c r="J2154" s="235" t="str">
        <f t="shared" si="33"/>
        <v>Medium Haul</v>
      </c>
    </row>
    <row r="2155" spans="1:10" ht="15" thickBot="1" x14ac:dyDescent="0.4">
      <c r="A2155" s="96" t="s">
        <v>2043</v>
      </c>
      <c r="B2155" s="96" t="s">
        <v>1325</v>
      </c>
      <c r="C2155" s="106">
        <v>43667</v>
      </c>
      <c r="D2155" s="96" t="s">
        <v>2057</v>
      </c>
      <c r="E2155" s="96" t="s">
        <v>2048</v>
      </c>
      <c r="F2155" s="97">
        <v>133</v>
      </c>
      <c r="G2155" s="98" t="s">
        <v>2046</v>
      </c>
      <c r="H2155" s="96" t="s">
        <v>2047</v>
      </c>
      <c r="I2155" s="99">
        <v>84.055999999999997</v>
      </c>
      <c r="J2155" s="235" t="str">
        <f t="shared" si="33"/>
        <v>Short Haul</v>
      </c>
    </row>
    <row r="2156" spans="1:10" ht="15" thickBot="1" x14ac:dyDescent="0.4">
      <c r="A2156" s="96" t="s">
        <v>2043</v>
      </c>
      <c r="B2156" s="96" t="s">
        <v>1325</v>
      </c>
      <c r="C2156" s="106">
        <v>43492</v>
      </c>
      <c r="D2156" s="96" t="s">
        <v>2053</v>
      </c>
      <c r="E2156" s="96" t="s">
        <v>2067</v>
      </c>
      <c r="F2156" s="97">
        <v>1743</v>
      </c>
      <c r="G2156" s="98" t="s">
        <v>2046</v>
      </c>
      <c r="H2156" s="96" t="s">
        <v>2047</v>
      </c>
      <c r="I2156" s="99">
        <v>672.99300000000005</v>
      </c>
      <c r="J2156" s="235" t="str">
        <f t="shared" si="33"/>
        <v>Medium Haul</v>
      </c>
    </row>
    <row r="2157" spans="1:10" ht="15" thickBot="1" x14ac:dyDescent="0.4">
      <c r="A2157" s="96" t="s">
        <v>2043</v>
      </c>
      <c r="B2157" s="96" t="s">
        <v>1325</v>
      </c>
      <c r="C2157" s="106">
        <v>43492</v>
      </c>
      <c r="D2157" s="96" t="s">
        <v>2048</v>
      </c>
      <c r="E2157" s="96" t="s">
        <v>2053</v>
      </c>
      <c r="F2157" s="97">
        <v>527</v>
      </c>
      <c r="G2157" s="98" t="s">
        <v>2046</v>
      </c>
      <c r="H2157" s="96" t="s">
        <v>2047</v>
      </c>
      <c r="I2157" s="99">
        <v>332.43200000000002</v>
      </c>
      <c r="J2157" s="235" t="str">
        <f t="shared" si="33"/>
        <v>Medium Haul</v>
      </c>
    </row>
    <row r="2158" spans="1:10" ht="15" thickBot="1" x14ac:dyDescent="0.4">
      <c r="A2158" s="96" t="s">
        <v>2043</v>
      </c>
      <c r="B2158" s="96" t="s">
        <v>1325</v>
      </c>
      <c r="C2158" s="106">
        <v>43497</v>
      </c>
      <c r="D2158" s="96" t="s">
        <v>2067</v>
      </c>
      <c r="E2158" s="96" t="s">
        <v>2053</v>
      </c>
      <c r="F2158" s="97">
        <v>1743</v>
      </c>
      <c r="G2158" s="98" t="s">
        <v>2056</v>
      </c>
      <c r="H2158" s="96" t="s">
        <v>2047</v>
      </c>
      <c r="I2158" s="99">
        <v>672.99300000000005</v>
      </c>
      <c r="J2158" s="235" t="str">
        <f t="shared" si="33"/>
        <v>Medium Haul</v>
      </c>
    </row>
    <row r="2159" spans="1:10" ht="15" thickBot="1" x14ac:dyDescent="0.4">
      <c r="A2159" s="96" t="s">
        <v>2043</v>
      </c>
      <c r="B2159" s="96" t="s">
        <v>1325</v>
      </c>
      <c r="C2159" s="106">
        <v>43663</v>
      </c>
      <c r="D2159" s="96" t="s">
        <v>2053</v>
      </c>
      <c r="E2159" s="96" t="s">
        <v>2079</v>
      </c>
      <c r="F2159" s="97">
        <v>887</v>
      </c>
      <c r="G2159" s="98" t="s">
        <v>2046</v>
      </c>
      <c r="H2159" s="96" t="s">
        <v>2047</v>
      </c>
      <c r="I2159" s="99">
        <v>342.495</v>
      </c>
      <c r="J2159" s="235" t="str">
        <f t="shared" si="33"/>
        <v>Medium Haul</v>
      </c>
    </row>
    <row r="2160" spans="1:10" ht="15" thickBot="1" x14ac:dyDescent="0.4">
      <c r="A2160" s="96" t="s">
        <v>2043</v>
      </c>
      <c r="B2160" s="96" t="s">
        <v>1325</v>
      </c>
      <c r="C2160" s="106">
        <v>43667</v>
      </c>
      <c r="D2160" s="96" t="s">
        <v>2079</v>
      </c>
      <c r="E2160" s="96" t="s">
        <v>2057</v>
      </c>
      <c r="F2160" s="97">
        <v>1450</v>
      </c>
      <c r="G2160" s="98" t="s">
        <v>2056</v>
      </c>
      <c r="H2160" s="96" t="s">
        <v>2047</v>
      </c>
      <c r="I2160" s="99">
        <v>559.98900000000003</v>
      </c>
      <c r="J2160" s="235" t="str">
        <f t="shared" si="33"/>
        <v>Medium Haul</v>
      </c>
    </row>
    <row r="2161" spans="1:10" ht="15" thickBot="1" x14ac:dyDescent="0.4">
      <c r="A2161" s="89"/>
      <c r="B2161" s="89"/>
      <c r="C2161" s="290"/>
      <c r="D2161" s="290"/>
      <c r="E2161" s="290"/>
      <c r="F2161" s="290"/>
      <c r="G2161" s="290"/>
      <c r="H2161" s="290"/>
      <c r="I2161" s="95">
        <v>3329.8220000000001</v>
      </c>
      <c r="J2161" s="235" t="str">
        <f t="shared" si="33"/>
        <v/>
      </c>
    </row>
    <row r="2162" spans="1:10" ht="15" thickBot="1" x14ac:dyDescent="0.4">
      <c r="A2162" s="96" t="s">
        <v>2043</v>
      </c>
      <c r="B2162" s="96" t="s">
        <v>1536</v>
      </c>
      <c r="C2162" s="106">
        <v>43680</v>
      </c>
      <c r="D2162" s="96" t="s">
        <v>2050</v>
      </c>
      <c r="E2162" s="96" t="s">
        <v>2048</v>
      </c>
      <c r="F2162" s="97">
        <v>300</v>
      </c>
      <c r="G2162" s="98" t="s">
        <v>2046</v>
      </c>
      <c r="H2162" s="96" t="s">
        <v>2051</v>
      </c>
      <c r="I2162" s="99">
        <v>188.96799999999999</v>
      </c>
      <c r="J2162" s="235" t="str">
        <f t="shared" si="33"/>
        <v>Short Haul</v>
      </c>
    </row>
    <row r="2163" spans="1:10" ht="15" thickBot="1" x14ac:dyDescent="0.4">
      <c r="A2163" s="96" t="s">
        <v>2043</v>
      </c>
      <c r="B2163" s="96" t="s">
        <v>1536</v>
      </c>
      <c r="C2163" s="106">
        <v>43680</v>
      </c>
      <c r="D2163" s="96" t="s">
        <v>2060</v>
      </c>
      <c r="E2163" s="96" t="s">
        <v>2050</v>
      </c>
      <c r="F2163" s="97">
        <v>527</v>
      </c>
      <c r="G2163" s="98" t="s">
        <v>2046</v>
      </c>
      <c r="H2163" s="96" t="s">
        <v>2051</v>
      </c>
      <c r="I2163" s="99">
        <v>332.43200000000002</v>
      </c>
      <c r="J2163" s="235" t="str">
        <f t="shared" si="33"/>
        <v>Medium Haul</v>
      </c>
    </row>
    <row r="2164" spans="1:10" ht="15" thickBot="1" x14ac:dyDescent="0.4">
      <c r="A2164" s="96" t="s">
        <v>2043</v>
      </c>
      <c r="B2164" s="96" t="s">
        <v>1536</v>
      </c>
      <c r="C2164" s="106">
        <v>43680</v>
      </c>
      <c r="D2164" s="96" t="s">
        <v>2182</v>
      </c>
      <c r="E2164" s="96" t="s">
        <v>2060</v>
      </c>
      <c r="F2164" s="97">
        <v>488</v>
      </c>
      <c r="G2164" s="98" t="s">
        <v>2046</v>
      </c>
      <c r="H2164" s="96" t="s">
        <v>2051</v>
      </c>
      <c r="I2164" s="99">
        <v>307.78399999999999</v>
      </c>
      <c r="J2164" s="235" t="str">
        <f t="shared" si="33"/>
        <v>Medium Haul</v>
      </c>
    </row>
    <row r="2165" spans="1:10" ht="15" thickBot="1" x14ac:dyDescent="0.4">
      <c r="A2165" s="96" t="s">
        <v>2043</v>
      </c>
      <c r="B2165" s="96" t="s">
        <v>1536</v>
      </c>
      <c r="C2165" s="106">
        <v>43605</v>
      </c>
      <c r="D2165" s="96" t="s">
        <v>2050</v>
      </c>
      <c r="E2165" s="96" t="s">
        <v>2060</v>
      </c>
      <c r="F2165" s="97">
        <v>527</v>
      </c>
      <c r="G2165" s="98" t="s">
        <v>2046</v>
      </c>
      <c r="H2165" s="96" t="s">
        <v>2051</v>
      </c>
      <c r="I2165" s="99">
        <v>332.43200000000002</v>
      </c>
      <c r="J2165" s="235" t="str">
        <f t="shared" si="33"/>
        <v>Medium Haul</v>
      </c>
    </row>
    <row r="2166" spans="1:10" ht="15" thickBot="1" x14ac:dyDescent="0.4">
      <c r="A2166" s="96" t="s">
        <v>2043</v>
      </c>
      <c r="B2166" s="96" t="s">
        <v>1536</v>
      </c>
      <c r="C2166" s="106">
        <v>43605</v>
      </c>
      <c r="D2166" s="96" t="s">
        <v>2060</v>
      </c>
      <c r="E2166" s="96" t="s">
        <v>2182</v>
      </c>
      <c r="F2166" s="97">
        <v>488</v>
      </c>
      <c r="G2166" s="98" t="s">
        <v>2046</v>
      </c>
      <c r="H2166" s="96" t="s">
        <v>2051</v>
      </c>
      <c r="I2166" s="99">
        <v>307.78399999999999</v>
      </c>
      <c r="J2166" s="235" t="str">
        <f t="shared" si="33"/>
        <v>Medium Haul</v>
      </c>
    </row>
    <row r="2167" spans="1:10" ht="15" thickBot="1" x14ac:dyDescent="0.4">
      <c r="A2167" s="96" t="s">
        <v>2043</v>
      </c>
      <c r="B2167" s="96" t="s">
        <v>1536</v>
      </c>
      <c r="C2167" s="106">
        <v>43605</v>
      </c>
      <c r="D2167" s="96" t="s">
        <v>2048</v>
      </c>
      <c r="E2167" s="96" t="s">
        <v>2050</v>
      </c>
      <c r="F2167" s="97">
        <v>300</v>
      </c>
      <c r="G2167" s="98" t="s">
        <v>2046</v>
      </c>
      <c r="H2167" s="96" t="s">
        <v>2051</v>
      </c>
      <c r="I2167" s="99">
        <v>188.96799999999999</v>
      </c>
      <c r="J2167" s="235" t="str">
        <f t="shared" si="33"/>
        <v>Short Haul</v>
      </c>
    </row>
    <row r="2168" spans="1:10" ht="15" thickBot="1" x14ac:dyDescent="0.4">
      <c r="A2168" s="89"/>
      <c r="B2168" s="89"/>
      <c r="C2168" s="290"/>
      <c r="D2168" s="290"/>
      <c r="E2168" s="290"/>
      <c r="F2168" s="290"/>
      <c r="G2168" s="290"/>
      <c r="H2168" s="290"/>
      <c r="I2168" s="95">
        <v>1658.3679999999999</v>
      </c>
      <c r="J2168" s="235" t="str">
        <f t="shared" si="33"/>
        <v/>
      </c>
    </row>
    <row r="2169" spans="1:10" ht="15" thickBot="1" x14ac:dyDescent="0.4">
      <c r="A2169" s="96" t="s">
        <v>2043</v>
      </c>
      <c r="B2169" s="96" t="s">
        <v>1227</v>
      </c>
      <c r="C2169" s="106">
        <v>43682</v>
      </c>
      <c r="D2169" s="96" t="s">
        <v>2044</v>
      </c>
      <c r="E2169" s="96" t="s">
        <v>2048</v>
      </c>
      <c r="F2169" s="97">
        <v>153</v>
      </c>
      <c r="G2169" s="98" t="s">
        <v>2046</v>
      </c>
      <c r="H2169" s="96" t="s">
        <v>2047</v>
      </c>
      <c r="I2169" s="99">
        <v>96.063999999999993</v>
      </c>
      <c r="J2169" s="235" t="str">
        <f t="shared" si="33"/>
        <v>Short Haul</v>
      </c>
    </row>
    <row r="2170" spans="1:10" ht="15" thickBot="1" x14ac:dyDescent="0.4">
      <c r="A2170" s="96" t="s">
        <v>2043</v>
      </c>
      <c r="B2170" s="96" t="s">
        <v>1227</v>
      </c>
      <c r="C2170" s="106">
        <v>43688</v>
      </c>
      <c r="D2170" s="96" t="s">
        <v>2044</v>
      </c>
      <c r="E2170" s="96" t="s">
        <v>2139</v>
      </c>
      <c r="F2170" s="97">
        <v>3722</v>
      </c>
      <c r="G2170" s="98" t="s">
        <v>2056</v>
      </c>
      <c r="H2170" s="96" t="s">
        <v>2047</v>
      </c>
      <c r="I2170" s="99">
        <v>1263.0999999999999</v>
      </c>
      <c r="J2170" s="235" t="str">
        <f t="shared" si="33"/>
        <v>Long Haul</v>
      </c>
    </row>
    <row r="2171" spans="1:10" ht="15" thickBot="1" x14ac:dyDescent="0.4">
      <c r="A2171" s="96" t="s">
        <v>2043</v>
      </c>
      <c r="B2171" s="96" t="s">
        <v>1227</v>
      </c>
      <c r="C2171" s="106">
        <v>43688</v>
      </c>
      <c r="D2171" s="96" t="s">
        <v>2048</v>
      </c>
      <c r="E2171" s="96" t="s">
        <v>2044</v>
      </c>
      <c r="F2171" s="97">
        <v>153</v>
      </c>
      <c r="G2171" s="98" t="s">
        <v>2046</v>
      </c>
      <c r="H2171" s="96" t="s">
        <v>2047</v>
      </c>
      <c r="I2171" s="99">
        <v>96.063999999999993</v>
      </c>
      <c r="J2171" s="235" t="str">
        <f t="shared" si="33"/>
        <v>Short Haul</v>
      </c>
    </row>
    <row r="2172" spans="1:10" ht="15" thickBot="1" x14ac:dyDescent="0.4">
      <c r="A2172" s="96" t="s">
        <v>2043</v>
      </c>
      <c r="B2172" s="96" t="s">
        <v>1227</v>
      </c>
      <c r="C2172" s="106">
        <v>43682</v>
      </c>
      <c r="D2172" s="96" t="s">
        <v>2139</v>
      </c>
      <c r="E2172" s="96" t="s">
        <v>2044</v>
      </c>
      <c r="F2172" s="97">
        <v>3722</v>
      </c>
      <c r="G2172" s="98" t="s">
        <v>2046</v>
      </c>
      <c r="H2172" s="96" t="s">
        <v>2047</v>
      </c>
      <c r="I2172" s="99">
        <v>1263.0999999999999</v>
      </c>
      <c r="J2172" s="235" t="str">
        <f t="shared" si="33"/>
        <v>Long Haul</v>
      </c>
    </row>
    <row r="2173" spans="1:10" ht="15" thickBot="1" x14ac:dyDescent="0.4">
      <c r="A2173" s="89"/>
      <c r="B2173" s="89"/>
      <c r="C2173" s="290"/>
      <c r="D2173" s="290"/>
      <c r="E2173" s="290"/>
      <c r="F2173" s="290"/>
      <c r="G2173" s="290"/>
      <c r="H2173" s="290"/>
      <c r="I2173" s="95">
        <v>2718.328</v>
      </c>
      <c r="J2173" s="235" t="str">
        <f t="shared" ref="J2173:J2236" si="34">IF(ISBLANK(F2173),"",IF(F2173&gt;$O$9,$N$9,IF(F2173&gt;$O$8, $N$8,$N$7)))</f>
        <v/>
      </c>
    </row>
    <row r="2174" spans="1:10" ht="15" thickBot="1" x14ac:dyDescent="0.4">
      <c r="A2174" s="96" t="s">
        <v>2043</v>
      </c>
      <c r="B2174" s="96" t="s">
        <v>1325</v>
      </c>
      <c r="C2174" s="106">
        <v>43556</v>
      </c>
      <c r="D2174" s="96" t="s">
        <v>2052</v>
      </c>
      <c r="E2174" s="96" t="s">
        <v>2115</v>
      </c>
      <c r="F2174" s="97">
        <v>404</v>
      </c>
      <c r="G2174" s="98" t="s">
        <v>2046</v>
      </c>
      <c r="H2174" s="96" t="s">
        <v>2051</v>
      </c>
      <c r="I2174" s="99">
        <v>255.328</v>
      </c>
      <c r="J2174" s="235" t="str">
        <f t="shared" si="34"/>
        <v>Medium Haul</v>
      </c>
    </row>
    <row r="2175" spans="1:10" ht="15" thickBot="1" x14ac:dyDescent="0.4">
      <c r="A2175" s="96" t="s">
        <v>2043</v>
      </c>
      <c r="B2175" s="96" t="s">
        <v>1325</v>
      </c>
      <c r="C2175" s="106">
        <v>43556</v>
      </c>
      <c r="D2175" s="96" t="s">
        <v>2155</v>
      </c>
      <c r="E2175" s="96" t="s">
        <v>2052</v>
      </c>
      <c r="F2175" s="97">
        <v>576</v>
      </c>
      <c r="G2175" s="98" t="s">
        <v>2046</v>
      </c>
      <c r="H2175" s="96" t="s">
        <v>2070</v>
      </c>
      <c r="I2175" s="99">
        <v>363.4</v>
      </c>
      <c r="J2175" s="235" t="str">
        <f t="shared" si="34"/>
        <v>Medium Haul</v>
      </c>
    </row>
    <row r="2176" spans="1:10" ht="15" thickBot="1" x14ac:dyDescent="0.4">
      <c r="A2176" s="96" t="s">
        <v>2043</v>
      </c>
      <c r="B2176" s="96" t="s">
        <v>1325</v>
      </c>
      <c r="C2176" s="106">
        <v>43558</v>
      </c>
      <c r="D2176" s="96" t="s">
        <v>2115</v>
      </c>
      <c r="E2176" s="96" t="s">
        <v>2113</v>
      </c>
      <c r="F2176" s="97">
        <v>535</v>
      </c>
      <c r="G2176" s="98" t="s">
        <v>2046</v>
      </c>
      <c r="H2176" s="96" t="s">
        <v>2070</v>
      </c>
      <c r="I2176" s="99">
        <v>337.488</v>
      </c>
      <c r="J2176" s="235" t="str">
        <f t="shared" si="34"/>
        <v>Medium Haul</v>
      </c>
    </row>
    <row r="2177" spans="1:10" ht="15" thickBot="1" x14ac:dyDescent="0.4">
      <c r="A2177" s="96" t="s">
        <v>2043</v>
      </c>
      <c r="B2177" s="96" t="s">
        <v>1325</v>
      </c>
      <c r="C2177" s="106">
        <v>43560</v>
      </c>
      <c r="D2177" s="96" t="s">
        <v>2113</v>
      </c>
      <c r="E2177" s="96" t="s">
        <v>2155</v>
      </c>
      <c r="F2177" s="97">
        <v>255</v>
      </c>
      <c r="G2177" s="98" t="s">
        <v>2046</v>
      </c>
      <c r="H2177" s="96" t="s">
        <v>2070</v>
      </c>
      <c r="I2177" s="99">
        <v>161.16</v>
      </c>
      <c r="J2177" s="235" t="str">
        <f t="shared" si="34"/>
        <v>Short Haul</v>
      </c>
    </row>
    <row r="2178" spans="1:10" ht="15" thickBot="1" x14ac:dyDescent="0.4">
      <c r="A2178" s="96" t="s">
        <v>2043</v>
      </c>
      <c r="B2178" s="96" t="s">
        <v>1325</v>
      </c>
      <c r="C2178" s="106">
        <v>43489</v>
      </c>
      <c r="D2178" s="96" t="s">
        <v>2057</v>
      </c>
      <c r="E2178" s="96" t="s">
        <v>2067</v>
      </c>
      <c r="F2178" s="97">
        <v>2285</v>
      </c>
      <c r="G2178" s="98" t="s">
        <v>2046</v>
      </c>
      <c r="H2178" s="96" t="s">
        <v>2047</v>
      </c>
      <c r="I2178" s="99">
        <v>882.74699999999996</v>
      </c>
      <c r="J2178" s="235" t="str">
        <f t="shared" si="34"/>
        <v>Medium Haul</v>
      </c>
    </row>
    <row r="2179" spans="1:10" ht="15" thickBot="1" x14ac:dyDescent="0.4">
      <c r="A2179" s="96" t="s">
        <v>2043</v>
      </c>
      <c r="B2179" s="96" t="s">
        <v>1325</v>
      </c>
      <c r="C2179" s="106">
        <v>43497</v>
      </c>
      <c r="D2179" s="96" t="s">
        <v>2067</v>
      </c>
      <c r="E2179" s="96" t="s">
        <v>2057</v>
      </c>
      <c r="F2179" s="97">
        <v>2285</v>
      </c>
      <c r="G2179" s="98" t="s">
        <v>2056</v>
      </c>
      <c r="H2179" s="96" t="s">
        <v>2047</v>
      </c>
      <c r="I2179" s="99">
        <v>882.74699999999996</v>
      </c>
      <c r="J2179" s="235" t="str">
        <f t="shared" si="34"/>
        <v>Medium Haul</v>
      </c>
    </row>
    <row r="2180" spans="1:10" ht="15" thickBot="1" x14ac:dyDescent="0.4">
      <c r="A2180" s="89"/>
      <c r="B2180" s="89"/>
      <c r="C2180" s="290"/>
      <c r="D2180" s="290"/>
      <c r="E2180" s="290"/>
      <c r="F2180" s="290"/>
      <c r="G2180" s="290"/>
      <c r="H2180" s="290"/>
      <c r="I2180" s="95">
        <v>2882.87</v>
      </c>
      <c r="J2180" s="235" t="str">
        <f t="shared" si="34"/>
        <v/>
      </c>
    </row>
    <row r="2181" spans="1:10" ht="15" thickBot="1" x14ac:dyDescent="0.4">
      <c r="A2181" s="96" t="s">
        <v>2043</v>
      </c>
      <c r="B2181" s="96" t="s">
        <v>1325</v>
      </c>
      <c r="C2181" s="106">
        <v>43752</v>
      </c>
      <c r="D2181" s="96" t="s">
        <v>2050</v>
      </c>
      <c r="E2181" s="96" t="s">
        <v>2194</v>
      </c>
      <c r="F2181" s="97">
        <v>1950</v>
      </c>
      <c r="G2181" s="98" t="s">
        <v>2046</v>
      </c>
      <c r="H2181" s="96" t="s">
        <v>2051</v>
      </c>
      <c r="I2181" s="99">
        <v>753.10199999999998</v>
      </c>
      <c r="J2181" s="235" t="str">
        <f t="shared" si="34"/>
        <v>Medium Haul</v>
      </c>
    </row>
    <row r="2182" spans="1:10" ht="15" thickBot="1" x14ac:dyDescent="0.4">
      <c r="A2182" s="96" t="s">
        <v>2043</v>
      </c>
      <c r="B2182" s="96" t="s">
        <v>1325</v>
      </c>
      <c r="C2182" s="106">
        <v>43809</v>
      </c>
      <c r="D2182" s="96" t="s">
        <v>2048</v>
      </c>
      <c r="E2182" s="96" t="s">
        <v>2050</v>
      </c>
      <c r="F2182" s="97">
        <v>300</v>
      </c>
      <c r="G2182" s="98" t="s">
        <v>2046</v>
      </c>
      <c r="H2182" s="96" t="s">
        <v>2051</v>
      </c>
      <c r="I2182" s="99">
        <v>188.96799999999999</v>
      </c>
      <c r="J2182" s="235" t="str">
        <f t="shared" si="34"/>
        <v>Short Haul</v>
      </c>
    </row>
    <row r="2183" spans="1:10" ht="15" thickBot="1" x14ac:dyDescent="0.4">
      <c r="A2183" s="96" t="s">
        <v>2043</v>
      </c>
      <c r="B2183" s="96" t="s">
        <v>1325</v>
      </c>
      <c r="C2183" s="106">
        <v>43812</v>
      </c>
      <c r="D2183" s="96" t="s">
        <v>2050</v>
      </c>
      <c r="E2183" s="96" t="s">
        <v>2048</v>
      </c>
      <c r="F2183" s="97">
        <v>300</v>
      </c>
      <c r="G2183" s="98" t="s">
        <v>2046</v>
      </c>
      <c r="H2183" s="96" t="s">
        <v>2051</v>
      </c>
      <c r="I2183" s="99">
        <v>188.96799999999999</v>
      </c>
      <c r="J2183" s="235" t="str">
        <f t="shared" si="34"/>
        <v>Short Haul</v>
      </c>
    </row>
    <row r="2184" spans="1:10" ht="15" thickBot="1" x14ac:dyDescent="0.4">
      <c r="A2184" s="96" t="s">
        <v>2043</v>
      </c>
      <c r="B2184" s="96" t="s">
        <v>1325</v>
      </c>
      <c r="C2184" s="106">
        <v>43752</v>
      </c>
      <c r="D2184" s="96" t="s">
        <v>2048</v>
      </c>
      <c r="E2184" s="96" t="s">
        <v>2050</v>
      </c>
      <c r="F2184" s="97">
        <v>300</v>
      </c>
      <c r="G2184" s="98" t="s">
        <v>2046</v>
      </c>
      <c r="H2184" s="96" t="s">
        <v>2051</v>
      </c>
      <c r="I2184" s="99">
        <v>188.96799999999999</v>
      </c>
      <c r="J2184" s="235" t="str">
        <f t="shared" si="34"/>
        <v>Short Haul</v>
      </c>
    </row>
    <row r="2185" spans="1:10" ht="15" thickBot="1" x14ac:dyDescent="0.4">
      <c r="A2185" s="96" t="s">
        <v>2043</v>
      </c>
      <c r="B2185" s="96" t="s">
        <v>1325</v>
      </c>
      <c r="C2185" s="106">
        <v>43756</v>
      </c>
      <c r="D2185" s="96" t="s">
        <v>2053</v>
      </c>
      <c r="E2185" s="96" t="s">
        <v>2048</v>
      </c>
      <c r="F2185" s="97">
        <v>527</v>
      </c>
      <c r="G2185" s="98" t="s">
        <v>2046</v>
      </c>
      <c r="H2185" s="96" t="s">
        <v>2047</v>
      </c>
      <c r="I2185" s="99">
        <v>332.43200000000002</v>
      </c>
      <c r="J2185" s="235" t="str">
        <f t="shared" si="34"/>
        <v>Medium Haul</v>
      </c>
    </row>
    <row r="2186" spans="1:10" ht="15" thickBot="1" x14ac:dyDescent="0.4">
      <c r="A2186" s="96" t="s">
        <v>2043</v>
      </c>
      <c r="B2186" s="96" t="s">
        <v>1325</v>
      </c>
      <c r="C2186" s="106">
        <v>43756</v>
      </c>
      <c r="D2186" s="96" t="s">
        <v>2194</v>
      </c>
      <c r="E2186" s="96" t="s">
        <v>2053</v>
      </c>
      <c r="F2186" s="97">
        <v>1736</v>
      </c>
      <c r="G2186" s="98" t="s">
        <v>2056</v>
      </c>
      <c r="H2186" s="96" t="s">
        <v>2047</v>
      </c>
      <c r="I2186" s="99">
        <v>670.67100000000005</v>
      </c>
      <c r="J2186" s="235" t="str">
        <f t="shared" si="34"/>
        <v>Medium Haul</v>
      </c>
    </row>
    <row r="2187" spans="1:10" ht="15" thickBot="1" x14ac:dyDescent="0.4">
      <c r="A2187" s="96" t="s">
        <v>2043</v>
      </c>
      <c r="B2187" s="96" t="s">
        <v>1325</v>
      </c>
      <c r="C2187" s="106">
        <v>43809</v>
      </c>
      <c r="D2187" s="96" t="s">
        <v>2050</v>
      </c>
      <c r="E2187" s="96" t="s">
        <v>2054</v>
      </c>
      <c r="F2187" s="97">
        <v>2076</v>
      </c>
      <c r="G2187" s="98" t="s">
        <v>2046</v>
      </c>
      <c r="H2187" s="96" t="s">
        <v>2051</v>
      </c>
      <c r="I2187" s="99">
        <v>802.25099999999998</v>
      </c>
      <c r="J2187" s="235" t="str">
        <f t="shared" si="34"/>
        <v>Medium Haul</v>
      </c>
    </row>
    <row r="2188" spans="1:10" ht="15" thickBot="1" x14ac:dyDescent="0.4">
      <c r="A2188" s="96" t="s">
        <v>2043</v>
      </c>
      <c r="B2188" s="96" t="s">
        <v>1325</v>
      </c>
      <c r="C2188" s="106">
        <v>43812</v>
      </c>
      <c r="D2188" s="96" t="s">
        <v>2054</v>
      </c>
      <c r="E2188" s="96" t="s">
        <v>2050</v>
      </c>
      <c r="F2188" s="97">
        <v>2076</v>
      </c>
      <c r="G2188" s="98" t="s">
        <v>2056</v>
      </c>
      <c r="H2188" s="96" t="s">
        <v>2051</v>
      </c>
      <c r="I2188" s="99">
        <v>802.25099999999998</v>
      </c>
      <c r="J2188" s="235" t="str">
        <f t="shared" si="34"/>
        <v>Medium Haul</v>
      </c>
    </row>
    <row r="2189" spans="1:10" ht="15" thickBot="1" x14ac:dyDescent="0.4">
      <c r="A2189" s="89"/>
      <c r="B2189" s="89"/>
      <c r="C2189" s="290"/>
      <c r="D2189" s="290"/>
      <c r="E2189" s="290"/>
      <c r="F2189" s="290"/>
      <c r="G2189" s="290"/>
      <c r="H2189" s="290"/>
      <c r="I2189" s="95">
        <v>3927.6109999999999</v>
      </c>
      <c r="J2189" s="235" t="str">
        <f t="shared" si="34"/>
        <v/>
      </c>
    </row>
    <row r="2190" spans="1:10" ht="15" thickBot="1" x14ac:dyDescent="0.4">
      <c r="A2190" s="96" t="s">
        <v>2043</v>
      </c>
      <c r="B2190" s="96" t="s">
        <v>1393</v>
      </c>
      <c r="C2190" s="106">
        <v>43801</v>
      </c>
      <c r="D2190" s="96" t="s">
        <v>2234</v>
      </c>
      <c r="E2190" s="96" t="s">
        <v>2054</v>
      </c>
      <c r="F2190" s="97">
        <v>6536</v>
      </c>
      <c r="G2190" s="98" t="s">
        <v>2046</v>
      </c>
      <c r="H2190" s="96" t="s">
        <v>2047</v>
      </c>
      <c r="I2190" s="99">
        <v>2218.16</v>
      </c>
      <c r="J2190" s="235" t="str">
        <f t="shared" si="34"/>
        <v>Long Haul</v>
      </c>
    </row>
    <row r="2191" spans="1:10" ht="15" thickBot="1" x14ac:dyDescent="0.4">
      <c r="A2191" s="96" t="s">
        <v>2043</v>
      </c>
      <c r="B2191" s="96" t="s">
        <v>1393</v>
      </c>
      <c r="C2191" s="106">
        <v>43801</v>
      </c>
      <c r="D2191" s="96" t="s">
        <v>2053</v>
      </c>
      <c r="E2191" s="96" t="s">
        <v>2048</v>
      </c>
      <c r="F2191" s="97">
        <v>527</v>
      </c>
      <c r="G2191" s="98" t="s">
        <v>2046</v>
      </c>
      <c r="H2191" s="96" t="s">
        <v>2047</v>
      </c>
      <c r="I2191" s="99">
        <v>332.43200000000002</v>
      </c>
      <c r="J2191" s="235" t="str">
        <f t="shared" si="34"/>
        <v>Medium Haul</v>
      </c>
    </row>
    <row r="2192" spans="1:10" ht="15" thickBot="1" x14ac:dyDescent="0.4">
      <c r="A2192" s="96" t="s">
        <v>2043</v>
      </c>
      <c r="B2192" s="96" t="s">
        <v>1393</v>
      </c>
      <c r="C2192" s="106">
        <v>43801</v>
      </c>
      <c r="D2192" s="96" t="s">
        <v>2054</v>
      </c>
      <c r="E2192" s="96" t="s">
        <v>2053</v>
      </c>
      <c r="F2192" s="97">
        <v>1844</v>
      </c>
      <c r="G2192" s="98" t="s">
        <v>2056</v>
      </c>
      <c r="H2192" s="96" t="s">
        <v>2047</v>
      </c>
      <c r="I2192" s="99">
        <v>712.46699999999998</v>
      </c>
      <c r="J2192" s="235" t="str">
        <f t="shared" si="34"/>
        <v>Medium Haul</v>
      </c>
    </row>
    <row r="2193" spans="1:10" ht="15" thickBot="1" x14ac:dyDescent="0.4">
      <c r="A2193" s="96" t="s">
        <v>2043</v>
      </c>
      <c r="B2193" s="96" t="s">
        <v>1393</v>
      </c>
      <c r="C2193" s="106">
        <v>43805</v>
      </c>
      <c r="D2193" s="96" t="s">
        <v>2048</v>
      </c>
      <c r="E2193" s="96" t="s">
        <v>2057</v>
      </c>
      <c r="F2193" s="97">
        <v>133</v>
      </c>
      <c r="G2193" s="98" t="s">
        <v>2046</v>
      </c>
      <c r="H2193" s="96" t="s">
        <v>2047</v>
      </c>
      <c r="I2193" s="99">
        <v>84.055999999999997</v>
      </c>
      <c r="J2193" s="235" t="str">
        <f t="shared" si="34"/>
        <v>Short Haul</v>
      </c>
    </row>
    <row r="2194" spans="1:10" ht="15" thickBot="1" x14ac:dyDescent="0.4">
      <c r="A2194" s="96" t="s">
        <v>2043</v>
      </c>
      <c r="B2194" s="96" t="s">
        <v>1393</v>
      </c>
      <c r="C2194" s="106">
        <v>43805</v>
      </c>
      <c r="D2194" s="96" t="s">
        <v>2054</v>
      </c>
      <c r="E2194" s="96" t="s">
        <v>2234</v>
      </c>
      <c r="F2194" s="97">
        <v>6536</v>
      </c>
      <c r="G2194" s="98" t="s">
        <v>2056</v>
      </c>
      <c r="H2194" s="96" t="s">
        <v>2047</v>
      </c>
      <c r="I2194" s="99">
        <v>2218.16</v>
      </c>
      <c r="J2194" s="235" t="str">
        <f t="shared" si="34"/>
        <v>Long Haul</v>
      </c>
    </row>
    <row r="2195" spans="1:10" ht="15" thickBot="1" x14ac:dyDescent="0.4">
      <c r="A2195" s="96" t="s">
        <v>2043</v>
      </c>
      <c r="B2195" s="96" t="s">
        <v>1393</v>
      </c>
      <c r="C2195" s="106">
        <v>43805</v>
      </c>
      <c r="D2195" s="96" t="s">
        <v>2057</v>
      </c>
      <c r="E2195" s="96" t="s">
        <v>2054</v>
      </c>
      <c r="F2195" s="97">
        <v>2416</v>
      </c>
      <c r="G2195" s="98" t="s">
        <v>2046</v>
      </c>
      <c r="H2195" s="96" t="s">
        <v>2047</v>
      </c>
      <c r="I2195" s="99">
        <v>820.08</v>
      </c>
      <c r="J2195" s="235" t="str">
        <f t="shared" si="34"/>
        <v>Long Haul</v>
      </c>
    </row>
    <row r="2196" spans="1:10" ht="15" thickBot="1" x14ac:dyDescent="0.4">
      <c r="A2196" s="89"/>
      <c r="B2196" s="89"/>
      <c r="C2196" s="290"/>
      <c r="D2196" s="290"/>
      <c r="E2196" s="290"/>
      <c r="F2196" s="290"/>
      <c r="G2196" s="290"/>
      <c r="H2196" s="290"/>
      <c r="I2196" s="95">
        <v>6385.3549999999996</v>
      </c>
      <c r="J2196" s="235" t="str">
        <f t="shared" si="34"/>
        <v/>
      </c>
    </row>
    <row r="2197" spans="1:10" ht="15" thickBot="1" x14ac:dyDescent="0.4">
      <c r="A2197" s="96" t="s">
        <v>2043</v>
      </c>
      <c r="B2197" s="96" t="s">
        <v>1512</v>
      </c>
      <c r="C2197" s="106">
        <v>43676</v>
      </c>
      <c r="D2197" s="96" t="s">
        <v>2045</v>
      </c>
      <c r="E2197" s="96" t="s">
        <v>2044</v>
      </c>
      <c r="F2197" s="97">
        <v>280</v>
      </c>
      <c r="G2197" s="98" t="s">
        <v>2046</v>
      </c>
      <c r="H2197" s="96" t="s">
        <v>2047</v>
      </c>
      <c r="I2197" s="99">
        <v>176.328</v>
      </c>
      <c r="J2197" s="235" t="str">
        <f t="shared" si="34"/>
        <v>Short Haul</v>
      </c>
    </row>
    <row r="2198" spans="1:10" ht="15" thickBot="1" x14ac:dyDescent="0.4">
      <c r="A2198" s="96" t="s">
        <v>2043</v>
      </c>
      <c r="B2198" s="96" t="s">
        <v>1512</v>
      </c>
      <c r="C2198" s="106">
        <v>43678</v>
      </c>
      <c r="D2198" s="96" t="s">
        <v>2048</v>
      </c>
      <c r="E2198" s="96" t="s">
        <v>2044</v>
      </c>
      <c r="F2198" s="97">
        <v>153</v>
      </c>
      <c r="G2198" s="98" t="s">
        <v>2046</v>
      </c>
      <c r="H2198" s="96" t="s">
        <v>2047</v>
      </c>
      <c r="I2198" s="99">
        <v>96.063999999999993</v>
      </c>
      <c r="J2198" s="235" t="str">
        <f t="shared" si="34"/>
        <v>Short Haul</v>
      </c>
    </row>
    <row r="2199" spans="1:10" ht="15" thickBot="1" x14ac:dyDescent="0.4">
      <c r="A2199" s="96" t="s">
        <v>2043</v>
      </c>
      <c r="B2199" s="96" t="s">
        <v>1512</v>
      </c>
      <c r="C2199" s="106">
        <v>43676</v>
      </c>
      <c r="D2199" s="96" t="s">
        <v>2044</v>
      </c>
      <c r="E2199" s="96" t="s">
        <v>2048</v>
      </c>
      <c r="F2199" s="97">
        <v>153</v>
      </c>
      <c r="G2199" s="98" t="s">
        <v>2046</v>
      </c>
      <c r="H2199" s="96" t="s">
        <v>2047</v>
      </c>
      <c r="I2199" s="99">
        <v>96.063999999999993</v>
      </c>
      <c r="J2199" s="235" t="str">
        <f t="shared" si="34"/>
        <v>Short Haul</v>
      </c>
    </row>
    <row r="2200" spans="1:10" ht="15" thickBot="1" x14ac:dyDescent="0.4">
      <c r="A2200" s="96" t="s">
        <v>2043</v>
      </c>
      <c r="B2200" s="96" t="s">
        <v>1512</v>
      </c>
      <c r="C2200" s="106">
        <v>43678</v>
      </c>
      <c r="D2200" s="96" t="s">
        <v>2044</v>
      </c>
      <c r="E2200" s="96" t="s">
        <v>2045</v>
      </c>
      <c r="F2200" s="97">
        <v>280</v>
      </c>
      <c r="G2200" s="98" t="s">
        <v>2046</v>
      </c>
      <c r="H2200" s="96" t="s">
        <v>2047</v>
      </c>
      <c r="I2200" s="99">
        <v>176.328</v>
      </c>
      <c r="J2200" s="235" t="str">
        <f t="shared" si="34"/>
        <v>Short Haul</v>
      </c>
    </row>
    <row r="2201" spans="1:10" ht="15" thickBot="1" x14ac:dyDescent="0.4">
      <c r="A2201" s="89"/>
      <c r="B2201" s="89"/>
      <c r="C2201" s="290"/>
      <c r="D2201" s="290"/>
      <c r="E2201" s="290"/>
      <c r="F2201" s="290"/>
      <c r="G2201" s="290"/>
      <c r="H2201" s="290"/>
      <c r="I2201" s="95">
        <v>544.78399999999999</v>
      </c>
      <c r="J2201" s="235" t="str">
        <f t="shared" si="34"/>
        <v/>
      </c>
    </row>
    <row r="2202" spans="1:10" ht="15" thickBot="1" x14ac:dyDescent="0.4">
      <c r="A2202" s="96" t="s">
        <v>2043</v>
      </c>
      <c r="B2202" s="96" t="s">
        <v>1227</v>
      </c>
      <c r="C2202" s="106">
        <v>43679</v>
      </c>
      <c r="D2202" s="96" t="s">
        <v>2079</v>
      </c>
      <c r="E2202" s="96" t="s">
        <v>2100</v>
      </c>
      <c r="F2202" s="97">
        <v>1288</v>
      </c>
      <c r="G2202" s="98" t="s">
        <v>2056</v>
      </c>
      <c r="H2202" s="96" t="s">
        <v>2047</v>
      </c>
      <c r="I2202" s="99">
        <v>497.29500000000002</v>
      </c>
      <c r="J2202" s="235" t="str">
        <f t="shared" si="34"/>
        <v>Medium Haul</v>
      </c>
    </row>
    <row r="2203" spans="1:10" ht="15" thickBot="1" x14ac:dyDescent="0.4">
      <c r="A2203" s="96" t="s">
        <v>2043</v>
      </c>
      <c r="B2203" s="96" t="s">
        <v>1227</v>
      </c>
      <c r="C2203" s="106">
        <v>43672</v>
      </c>
      <c r="D2203" s="96" t="s">
        <v>2100</v>
      </c>
      <c r="E2203" s="96" t="s">
        <v>2079</v>
      </c>
      <c r="F2203" s="97">
        <v>1288</v>
      </c>
      <c r="G2203" s="98" t="s">
        <v>2046</v>
      </c>
      <c r="H2203" s="96" t="s">
        <v>2047</v>
      </c>
      <c r="I2203" s="99">
        <v>497.29500000000002</v>
      </c>
      <c r="J2203" s="235" t="str">
        <f t="shared" si="34"/>
        <v>Medium Haul</v>
      </c>
    </row>
    <row r="2204" spans="1:10" ht="15" thickBot="1" x14ac:dyDescent="0.4">
      <c r="A2204" s="89"/>
      <c r="B2204" s="89"/>
      <c r="C2204" s="290"/>
      <c r="D2204" s="290"/>
      <c r="E2204" s="290"/>
      <c r="F2204" s="290"/>
      <c r="G2204" s="290"/>
      <c r="H2204" s="290"/>
      <c r="I2204" s="95">
        <v>994.59</v>
      </c>
      <c r="J2204" s="235" t="str">
        <f t="shared" si="34"/>
        <v/>
      </c>
    </row>
    <row r="2205" spans="1:10" ht="15" thickBot="1" x14ac:dyDescent="0.4">
      <c r="A2205" s="96" t="s">
        <v>2043</v>
      </c>
      <c r="B2205" s="96" t="s">
        <v>1512</v>
      </c>
      <c r="C2205" s="106">
        <v>43777</v>
      </c>
      <c r="D2205" s="96" t="s">
        <v>2048</v>
      </c>
      <c r="E2205" s="96" t="s">
        <v>2050</v>
      </c>
      <c r="F2205" s="97">
        <v>300</v>
      </c>
      <c r="G2205" s="98" t="s">
        <v>2046</v>
      </c>
      <c r="H2205" s="96" t="s">
        <v>2051</v>
      </c>
      <c r="I2205" s="99">
        <v>188.96799999999999</v>
      </c>
      <c r="J2205" s="235" t="str">
        <f t="shared" si="34"/>
        <v>Short Haul</v>
      </c>
    </row>
    <row r="2206" spans="1:10" ht="15" thickBot="1" x14ac:dyDescent="0.4">
      <c r="A2206" s="96" t="s">
        <v>2043</v>
      </c>
      <c r="B2206" s="96" t="s">
        <v>1512</v>
      </c>
      <c r="C2206" s="106">
        <v>43775</v>
      </c>
      <c r="D2206" s="96" t="s">
        <v>2050</v>
      </c>
      <c r="E2206" s="96" t="s">
        <v>2048</v>
      </c>
      <c r="F2206" s="97">
        <v>300</v>
      </c>
      <c r="G2206" s="98" t="s">
        <v>2046</v>
      </c>
      <c r="H2206" s="96" t="s">
        <v>2051</v>
      </c>
      <c r="I2206" s="99">
        <v>188.96799999999999</v>
      </c>
      <c r="J2206" s="235" t="str">
        <f t="shared" si="34"/>
        <v>Short Haul</v>
      </c>
    </row>
    <row r="2207" spans="1:10" ht="15" thickBot="1" x14ac:dyDescent="0.4">
      <c r="A2207" s="89"/>
      <c r="B2207" s="89"/>
      <c r="C2207" s="290"/>
      <c r="D2207" s="290"/>
      <c r="E2207" s="290"/>
      <c r="F2207" s="290"/>
      <c r="G2207" s="290"/>
      <c r="H2207" s="290"/>
      <c r="I2207" s="95">
        <v>377.93599999999998</v>
      </c>
      <c r="J2207" s="235" t="str">
        <f t="shared" si="34"/>
        <v/>
      </c>
    </row>
    <row r="2208" spans="1:10" ht="15" thickBot="1" x14ac:dyDescent="0.4">
      <c r="A2208" s="96" t="s">
        <v>2043</v>
      </c>
      <c r="B2208" s="96" t="s">
        <v>1393</v>
      </c>
      <c r="C2208" s="106">
        <v>43630</v>
      </c>
      <c r="D2208" s="96" t="s">
        <v>2073</v>
      </c>
      <c r="E2208" s="96" t="s">
        <v>2074</v>
      </c>
      <c r="F2208" s="97">
        <v>3637</v>
      </c>
      <c r="G2208" s="98" t="s">
        <v>2056</v>
      </c>
      <c r="H2208" s="96" t="s">
        <v>2051</v>
      </c>
      <c r="I2208" s="99">
        <v>1234.2</v>
      </c>
      <c r="J2208" s="235" t="str">
        <f t="shared" si="34"/>
        <v>Long Haul</v>
      </c>
    </row>
    <row r="2209" spans="1:10" ht="15" thickBot="1" x14ac:dyDescent="0.4">
      <c r="A2209" s="96" t="s">
        <v>2043</v>
      </c>
      <c r="B2209" s="96" t="s">
        <v>1393</v>
      </c>
      <c r="C2209" s="106">
        <v>43631</v>
      </c>
      <c r="D2209" s="96" t="s">
        <v>2074</v>
      </c>
      <c r="E2209" s="96" t="s">
        <v>2188</v>
      </c>
      <c r="F2209" s="97">
        <v>1141</v>
      </c>
      <c r="G2209" s="98" t="s">
        <v>2046</v>
      </c>
      <c r="H2209" s="96" t="s">
        <v>2051</v>
      </c>
      <c r="I2209" s="99">
        <v>440.79300000000001</v>
      </c>
      <c r="J2209" s="235" t="str">
        <f t="shared" si="34"/>
        <v>Medium Haul</v>
      </c>
    </row>
    <row r="2210" spans="1:10" ht="15" thickBot="1" x14ac:dyDescent="0.4">
      <c r="A2210" s="96" t="s">
        <v>2043</v>
      </c>
      <c r="B2210" s="96" t="s">
        <v>1393</v>
      </c>
      <c r="C2210" s="106">
        <v>43638</v>
      </c>
      <c r="D2210" s="96" t="s">
        <v>2188</v>
      </c>
      <c r="E2210" s="96" t="s">
        <v>2142</v>
      </c>
      <c r="F2210" s="97">
        <v>335</v>
      </c>
      <c r="G2210" s="98" t="s">
        <v>2046</v>
      </c>
      <c r="H2210" s="96" t="s">
        <v>2047</v>
      </c>
      <c r="I2210" s="99">
        <v>211.08799999999999</v>
      </c>
      <c r="J2210" s="235" t="str">
        <f t="shared" si="34"/>
        <v>Medium Haul</v>
      </c>
    </row>
    <row r="2211" spans="1:10" ht="15" thickBot="1" x14ac:dyDescent="0.4">
      <c r="A2211" s="96" t="s">
        <v>2043</v>
      </c>
      <c r="B2211" s="96" t="s">
        <v>1393</v>
      </c>
      <c r="C2211" s="106">
        <v>43638</v>
      </c>
      <c r="D2211" s="96" t="s">
        <v>2057</v>
      </c>
      <c r="E2211" s="96" t="s">
        <v>2073</v>
      </c>
      <c r="F2211" s="97">
        <v>227</v>
      </c>
      <c r="G2211" s="98" t="s">
        <v>2046</v>
      </c>
      <c r="H2211" s="96" t="s">
        <v>2047</v>
      </c>
      <c r="I2211" s="99">
        <v>143.464</v>
      </c>
      <c r="J2211" s="235" t="str">
        <f t="shared" si="34"/>
        <v>Short Haul</v>
      </c>
    </row>
    <row r="2212" spans="1:10" ht="15" thickBot="1" x14ac:dyDescent="0.4">
      <c r="A2212" s="96" t="s">
        <v>2043</v>
      </c>
      <c r="B2212" s="96" t="s">
        <v>1393</v>
      </c>
      <c r="C2212" s="106">
        <v>43741</v>
      </c>
      <c r="D2212" s="96" t="s">
        <v>2048</v>
      </c>
      <c r="E2212" s="96" t="s">
        <v>2050</v>
      </c>
      <c r="F2212" s="97">
        <v>300</v>
      </c>
      <c r="G2212" s="98" t="s">
        <v>2046</v>
      </c>
      <c r="H2212" s="96" t="s">
        <v>2051</v>
      </c>
      <c r="I2212" s="99">
        <v>188.96799999999999</v>
      </c>
      <c r="J2212" s="235" t="str">
        <f t="shared" si="34"/>
        <v>Short Haul</v>
      </c>
    </row>
    <row r="2213" spans="1:10" ht="15" thickBot="1" x14ac:dyDescent="0.4">
      <c r="A2213" s="96" t="s">
        <v>2043</v>
      </c>
      <c r="B2213" s="96" t="s">
        <v>1393</v>
      </c>
      <c r="C2213" s="106">
        <v>43744</v>
      </c>
      <c r="D2213" s="96" t="s">
        <v>2093</v>
      </c>
      <c r="E2213" s="96" t="s">
        <v>2053</v>
      </c>
      <c r="F2213" s="97">
        <v>1761</v>
      </c>
      <c r="G2213" s="98" t="s">
        <v>2056</v>
      </c>
      <c r="H2213" s="96" t="s">
        <v>2047</v>
      </c>
      <c r="I2213" s="99">
        <v>680.346</v>
      </c>
      <c r="J2213" s="235" t="str">
        <f t="shared" si="34"/>
        <v>Medium Haul</v>
      </c>
    </row>
    <row r="2214" spans="1:10" ht="15" thickBot="1" x14ac:dyDescent="0.4">
      <c r="A2214" s="96" t="s">
        <v>2043</v>
      </c>
      <c r="B2214" s="96" t="s">
        <v>1393</v>
      </c>
      <c r="C2214" s="106">
        <v>43638</v>
      </c>
      <c r="D2214" s="96" t="s">
        <v>2142</v>
      </c>
      <c r="E2214" s="96" t="s">
        <v>2057</v>
      </c>
      <c r="F2214" s="97">
        <v>4498</v>
      </c>
      <c r="G2214" s="98" t="s">
        <v>2056</v>
      </c>
      <c r="H2214" s="96" t="s">
        <v>2047</v>
      </c>
      <c r="I2214" s="99">
        <v>1526.6</v>
      </c>
      <c r="J2214" s="235" t="str">
        <f t="shared" si="34"/>
        <v>Long Haul</v>
      </c>
    </row>
    <row r="2215" spans="1:10" ht="15" thickBot="1" x14ac:dyDescent="0.4">
      <c r="A2215" s="96" t="s">
        <v>2043</v>
      </c>
      <c r="B2215" s="96" t="s">
        <v>1393</v>
      </c>
      <c r="C2215" s="106">
        <v>43741</v>
      </c>
      <c r="D2215" s="96" t="s">
        <v>2050</v>
      </c>
      <c r="E2215" s="96" t="s">
        <v>2116</v>
      </c>
      <c r="F2215" s="97">
        <v>1923</v>
      </c>
      <c r="G2215" s="98" t="s">
        <v>2046</v>
      </c>
      <c r="H2215" s="96" t="s">
        <v>2047</v>
      </c>
      <c r="I2215" s="99">
        <v>743.04</v>
      </c>
      <c r="J2215" s="235" t="str">
        <f t="shared" si="34"/>
        <v>Medium Haul</v>
      </c>
    </row>
    <row r="2216" spans="1:10" ht="15" thickBot="1" x14ac:dyDescent="0.4">
      <c r="A2216" s="96" t="s">
        <v>2043</v>
      </c>
      <c r="B2216" s="96" t="s">
        <v>1393</v>
      </c>
      <c r="C2216" s="106">
        <v>43741</v>
      </c>
      <c r="D2216" s="96" t="s">
        <v>2116</v>
      </c>
      <c r="E2216" s="96" t="s">
        <v>2093</v>
      </c>
      <c r="F2216" s="97">
        <v>127</v>
      </c>
      <c r="G2216" s="98" t="s">
        <v>2046</v>
      </c>
      <c r="H2216" s="96" t="s">
        <v>2047</v>
      </c>
      <c r="I2216" s="99">
        <v>80.263999999999996</v>
      </c>
      <c r="J2216" s="235" t="str">
        <f t="shared" si="34"/>
        <v>Short Haul</v>
      </c>
    </row>
    <row r="2217" spans="1:10" ht="15" thickBot="1" x14ac:dyDescent="0.4">
      <c r="A2217" s="96" t="s">
        <v>2043</v>
      </c>
      <c r="B2217" s="96" t="s">
        <v>1393</v>
      </c>
      <c r="C2217" s="106">
        <v>43741</v>
      </c>
      <c r="D2217" s="96" t="s">
        <v>2048</v>
      </c>
      <c r="E2217" s="96" t="s">
        <v>2053</v>
      </c>
      <c r="F2217" s="97">
        <v>527</v>
      </c>
      <c r="G2217" s="98" t="s">
        <v>2046</v>
      </c>
      <c r="H2217" s="96" t="s">
        <v>2047</v>
      </c>
      <c r="I2217" s="99">
        <v>332.43200000000002</v>
      </c>
      <c r="J2217" s="235" t="str">
        <f t="shared" si="34"/>
        <v>Medium Haul</v>
      </c>
    </row>
    <row r="2218" spans="1:10" ht="15" thickBot="1" x14ac:dyDescent="0.4">
      <c r="A2218" s="96" t="s">
        <v>2043</v>
      </c>
      <c r="B2218" s="96" t="s">
        <v>1393</v>
      </c>
      <c r="C2218" s="106">
        <v>43744</v>
      </c>
      <c r="D2218" s="96" t="s">
        <v>2053</v>
      </c>
      <c r="E2218" s="96" t="s">
        <v>2048</v>
      </c>
      <c r="F2218" s="97">
        <v>527</v>
      </c>
      <c r="G2218" s="98" t="s">
        <v>2046</v>
      </c>
      <c r="H2218" s="96" t="s">
        <v>2047</v>
      </c>
      <c r="I2218" s="99">
        <v>332.43200000000002</v>
      </c>
      <c r="J2218" s="235" t="str">
        <f t="shared" si="34"/>
        <v>Medium Haul</v>
      </c>
    </row>
    <row r="2219" spans="1:10" ht="15" thickBot="1" x14ac:dyDescent="0.4">
      <c r="A2219" s="89"/>
      <c r="B2219" s="89"/>
      <c r="C2219" s="290"/>
      <c r="D2219" s="290"/>
      <c r="E2219" s="290"/>
      <c r="F2219" s="290"/>
      <c r="G2219" s="290"/>
      <c r="H2219" s="290"/>
      <c r="I2219" s="95">
        <v>5913.6270000000004</v>
      </c>
      <c r="J2219" s="235" t="str">
        <f t="shared" si="34"/>
        <v/>
      </c>
    </row>
    <row r="2220" spans="1:10" ht="15" thickBot="1" x14ac:dyDescent="0.4">
      <c r="A2220" s="96" t="s">
        <v>2043</v>
      </c>
      <c r="B2220" s="96" t="s">
        <v>1393</v>
      </c>
      <c r="C2220" s="106">
        <v>43646</v>
      </c>
      <c r="D2220" s="96" t="s">
        <v>2053</v>
      </c>
      <c r="E2220" s="96" t="s">
        <v>2104</v>
      </c>
      <c r="F2220" s="97">
        <v>6570</v>
      </c>
      <c r="G2220" s="98" t="s">
        <v>2056</v>
      </c>
      <c r="H2220" s="96" t="s">
        <v>2047</v>
      </c>
      <c r="I2220" s="99">
        <v>2229.7199999999998</v>
      </c>
      <c r="J2220" s="235" t="str">
        <f t="shared" si="34"/>
        <v>Long Haul</v>
      </c>
    </row>
    <row r="2221" spans="1:10" ht="15" thickBot="1" x14ac:dyDescent="0.4">
      <c r="A2221" s="96" t="s">
        <v>2043</v>
      </c>
      <c r="B2221" s="96" t="s">
        <v>1393</v>
      </c>
      <c r="C2221" s="106">
        <v>43670</v>
      </c>
      <c r="D2221" s="96" t="s">
        <v>2104</v>
      </c>
      <c r="E2221" s="96" t="s">
        <v>2057</v>
      </c>
      <c r="F2221" s="97">
        <v>6912</v>
      </c>
      <c r="G2221" s="98" t="s">
        <v>2046</v>
      </c>
      <c r="H2221" s="96" t="s">
        <v>2047</v>
      </c>
      <c r="I2221" s="99">
        <v>2346</v>
      </c>
      <c r="J2221" s="235" t="str">
        <f t="shared" si="34"/>
        <v>Long Haul</v>
      </c>
    </row>
    <row r="2222" spans="1:10" ht="15" thickBot="1" x14ac:dyDescent="0.4">
      <c r="A2222" s="96" t="s">
        <v>2043</v>
      </c>
      <c r="B2222" s="96" t="s">
        <v>1393</v>
      </c>
      <c r="C2222" s="106">
        <v>43646</v>
      </c>
      <c r="D2222" s="96" t="s">
        <v>2048</v>
      </c>
      <c r="E2222" s="96" t="s">
        <v>2053</v>
      </c>
      <c r="F2222" s="97">
        <v>527</v>
      </c>
      <c r="G2222" s="98" t="s">
        <v>2046</v>
      </c>
      <c r="H2222" s="96" t="s">
        <v>2047</v>
      </c>
      <c r="I2222" s="99">
        <v>332.43200000000002</v>
      </c>
      <c r="J2222" s="235" t="str">
        <f t="shared" si="34"/>
        <v>Medium Haul</v>
      </c>
    </row>
    <row r="2223" spans="1:10" ht="15" thickBot="1" x14ac:dyDescent="0.4">
      <c r="A2223" s="96" t="s">
        <v>2043</v>
      </c>
      <c r="B2223" s="96" t="s">
        <v>1393</v>
      </c>
      <c r="C2223" s="106">
        <v>43670</v>
      </c>
      <c r="D2223" s="96" t="s">
        <v>2057</v>
      </c>
      <c r="E2223" s="96" t="s">
        <v>2048</v>
      </c>
      <c r="F2223" s="97">
        <v>133</v>
      </c>
      <c r="G2223" s="98" t="s">
        <v>2046</v>
      </c>
      <c r="H2223" s="96" t="s">
        <v>2047</v>
      </c>
      <c r="I2223" s="99">
        <v>84.055999999999997</v>
      </c>
      <c r="J2223" s="235" t="str">
        <f t="shared" si="34"/>
        <v>Short Haul</v>
      </c>
    </row>
    <row r="2224" spans="1:10" ht="15" thickBot="1" x14ac:dyDescent="0.4">
      <c r="A2224" s="89"/>
      <c r="B2224" s="89"/>
      <c r="C2224" s="290"/>
      <c r="D2224" s="290"/>
      <c r="E2224" s="290"/>
      <c r="F2224" s="290"/>
      <c r="G2224" s="290"/>
      <c r="H2224" s="290"/>
      <c r="I2224" s="95">
        <v>4992.2079999999996</v>
      </c>
      <c r="J2224" s="235" t="str">
        <f t="shared" si="34"/>
        <v/>
      </c>
    </row>
    <row r="2225" spans="1:10" ht="15" thickBot="1" x14ac:dyDescent="0.4">
      <c r="A2225" s="96" t="s">
        <v>2043</v>
      </c>
      <c r="B2225" s="96" t="s">
        <v>1227</v>
      </c>
      <c r="C2225" s="106">
        <v>43762</v>
      </c>
      <c r="D2225" s="96" t="s">
        <v>2044</v>
      </c>
      <c r="E2225" s="96" t="s">
        <v>2045</v>
      </c>
      <c r="F2225" s="97">
        <v>280</v>
      </c>
      <c r="G2225" s="98" t="s">
        <v>2046</v>
      </c>
      <c r="H2225" s="96" t="s">
        <v>2047</v>
      </c>
      <c r="I2225" s="99">
        <v>176.328</v>
      </c>
      <c r="J2225" s="235" t="str">
        <f t="shared" si="34"/>
        <v>Short Haul</v>
      </c>
    </row>
    <row r="2226" spans="1:10" ht="15" thickBot="1" x14ac:dyDescent="0.4">
      <c r="A2226" s="96" t="s">
        <v>2043</v>
      </c>
      <c r="B2226" s="96" t="s">
        <v>1227</v>
      </c>
      <c r="C2226" s="106">
        <v>43762</v>
      </c>
      <c r="D2226" s="96" t="s">
        <v>2048</v>
      </c>
      <c r="E2226" s="96" t="s">
        <v>2044</v>
      </c>
      <c r="F2226" s="97">
        <v>153</v>
      </c>
      <c r="G2226" s="98" t="s">
        <v>2046</v>
      </c>
      <c r="H2226" s="96" t="s">
        <v>2047</v>
      </c>
      <c r="I2226" s="99">
        <v>96.063999999999993</v>
      </c>
      <c r="J2226" s="235" t="str">
        <f t="shared" si="34"/>
        <v>Short Haul</v>
      </c>
    </row>
    <row r="2227" spans="1:10" ht="15" thickBot="1" x14ac:dyDescent="0.4">
      <c r="A2227" s="96" t="s">
        <v>2043</v>
      </c>
      <c r="B2227" s="96" t="s">
        <v>1227</v>
      </c>
      <c r="C2227" s="106">
        <v>43761</v>
      </c>
      <c r="D2227" s="96" t="s">
        <v>2045</v>
      </c>
      <c r="E2227" s="96" t="s">
        <v>2044</v>
      </c>
      <c r="F2227" s="97">
        <v>280</v>
      </c>
      <c r="G2227" s="98" t="s">
        <v>2046</v>
      </c>
      <c r="H2227" s="96" t="s">
        <v>2047</v>
      </c>
      <c r="I2227" s="99">
        <v>176.328</v>
      </c>
      <c r="J2227" s="235" t="str">
        <f t="shared" si="34"/>
        <v>Short Haul</v>
      </c>
    </row>
    <row r="2228" spans="1:10" ht="15" thickBot="1" x14ac:dyDescent="0.4">
      <c r="A2228" s="96" t="s">
        <v>2043</v>
      </c>
      <c r="B2228" s="96" t="s">
        <v>1227</v>
      </c>
      <c r="C2228" s="106">
        <v>43761</v>
      </c>
      <c r="D2228" s="96" t="s">
        <v>2044</v>
      </c>
      <c r="E2228" s="96" t="s">
        <v>2048</v>
      </c>
      <c r="F2228" s="97">
        <v>153</v>
      </c>
      <c r="G2228" s="98" t="s">
        <v>2046</v>
      </c>
      <c r="H2228" s="96" t="s">
        <v>2047</v>
      </c>
      <c r="I2228" s="99">
        <v>96.063999999999993</v>
      </c>
      <c r="J2228" s="235" t="str">
        <f t="shared" si="34"/>
        <v>Short Haul</v>
      </c>
    </row>
    <row r="2229" spans="1:10" ht="15" thickBot="1" x14ac:dyDescent="0.4">
      <c r="A2229" s="89"/>
      <c r="B2229" s="89"/>
      <c r="C2229" s="290"/>
      <c r="D2229" s="290"/>
      <c r="E2229" s="290"/>
      <c r="F2229" s="290"/>
      <c r="G2229" s="290"/>
      <c r="H2229" s="290"/>
      <c r="I2229" s="95">
        <v>544.78399999999999</v>
      </c>
      <c r="J2229" s="235" t="str">
        <f t="shared" si="34"/>
        <v/>
      </c>
    </row>
    <row r="2230" spans="1:10" ht="15" thickBot="1" x14ac:dyDescent="0.4">
      <c r="A2230" s="96" t="s">
        <v>2043</v>
      </c>
      <c r="B2230" s="96" t="s">
        <v>1512</v>
      </c>
      <c r="C2230" s="106">
        <v>43645</v>
      </c>
      <c r="D2230" s="96" t="s">
        <v>2073</v>
      </c>
      <c r="E2230" s="96" t="s">
        <v>2063</v>
      </c>
      <c r="F2230" s="97">
        <v>3445</v>
      </c>
      <c r="G2230" s="98" t="s">
        <v>2056</v>
      </c>
      <c r="H2230" s="96" t="s">
        <v>2047</v>
      </c>
      <c r="I2230" s="99">
        <v>1169.26</v>
      </c>
      <c r="J2230" s="235" t="str">
        <f t="shared" si="34"/>
        <v>Long Haul</v>
      </c>
    </row>
    <row r="2231" spans="1:10" ht="15" thickBot="1" x14ac:dyDescent="0.4">
      <c r="A2231" s="96" t="s">
        <v>2043</v>
      </c>
      <c r="B2231" s="96" t="s">
        <v>1512</v>
      </c>
      <c r="C2231" s="106">
        <v>43646</v>
      </c>
      <c r="D2231" s="96" t="s">
        <v>2063</v>
      </c>
      <c r="E2231" s="96" t="s">
        <v>2105</v>
      </c>
      <c r="F2231" s="97">
        <v>490</v>
      </c>
      <c r="G2231" s="98" t="s">
        <v>2046</v>
      </c>
      <c r="H2231" s="96" t="s">
        <v>2047</v>
      </c>
      <c r="I2231" s="99">
        <v>309.048</v>
      </c>
      <c r="J2231" s="235" t="str">
        <f t="shared" si="34"/>
        <v>Medium Haul</v>
      </c>
    </row>
    <row r="2232" spans="1:10" ht="15" thickBot="1" x14ac:dyDescent="0.4">
      <c r="A2232" s="96" t="s">
        <v>2043</v>
      </c>
      <c r="B2232" s="96" t="s">
        <v>1512</v>
      </c>
      <c r="C2232" s="106">
        <v>43663</v>
      </c>
      <c r="D2232" s="96" t="s">
        <v>2139</v>
      </c>
      <c r="E2232" s="96" t="s">
        <v>2073</v>
      </c>
      <c r="F2232" s="97">
        <v>3628</v>
      </c>
      <c r="G2232" s="98" t="s">
        <v>2046</v>
      </c>
      <c r="H2232" s="96" t="s">
        <v>2047</v>
      </c>
      <c r="I2232" s="99">
        <v>1231.48</v>
      </c>
      <c r="J2232" s="235" t="str">
        <f t="shared" si="34"/>
        <v>Long Haul</v>
      </c>
    </row>
    <row r="2233" spans="1:10" ht="15" thickBot="1" x14ac:dyDescent="0.4">
      <c r="A2233" s="96" t="s">
        <v>2043</v>
      </c>
      <c r="B2233" s="96" t="s">
        <v>1512</v>
      </c>
      <c r="C2233" s="106">
        <v>43646</v>
      </c>
      <c r="D2233" s="96" t="s">
        <v>2063</v>
      </c>
      <c r="E2233" s="96" t="s">
        <v>2140</v>
      </c>
      <c r="F2233" s="97">
        <v>447</v>
      </c>
      <c r="G2233" s="98" t="s">
        <v>2046</v>
      </c>
      <c r="H2233" s="96" t="s">
        <v>2047</v>
      </c>
      <c r="I2233" s="99">
        <v>281.87200000000001</v>
      </c>
      <c r="J2233" s="235" t="str">
        <f t="shared" si="34"/>
        <v>Medium Haul</v>
      </c>
    </row>
    <row r="2234" spans="1:10" ht="15" thickBot="1" x14ac:dyDescent="0.4">
      <c r="A2234" s="89"/>
      <c r="B2234" s="89"/>
      <c r="C2234" s="290"/>
      <c r="D2234" s="290"/>
      <c r="E2234" s="290"/>
      <c r="F2234" s="290"/>
      <c r="G2234" s="290"/>
      <c r="H2234" s="290"/>
      <c r="I2234" s="95">
        <v>2991.66</v>
      </c>
      <c r="J2234" s="235" t="str">
        <f t="shared" si="34"/>
        <v/>
      </c>
    </row>
    <row r="2235" spans="1:10" ht="15" thickBot="1" x14ac:dyDescent="0.4">
      <c r="A2235" s="96" t="s">
        <v>2043</v>
      </c>
      <c r="B2235" s="96" t="s">
        <v>1536</v>
      </c>
      <c r="C2235" s="106">
        <v>43562</v>
      </c>
      <c r="D2235" s="96" t="s">
        <v>2044</v>
      </c>
      <c r="E2235" s="96" t="s">
        <v>2091</v>
      </c>
      <c r="F2235" s="97">
        <v>2073</v>
      </c>
      <c r="G2235" s="98" t="s">
        <v>2046</v>
      </c>
      <c r="H2235" s="96" t="s">
        <v>2047</v>
      </c>
      <c r="I2235" s="99">
        <v>800.70299999999997</v>
      </c>
      <c r="J2235" s="235" t="str">
        <f t="shared" si="34"/>
        <v>Medium Haul</v>
      </c>
    </row>
    <row r="2236" spans="1:10" ht="15" thickBot="1" x14ac:dyDescent="0.4">
      <c r="A2236" s="96" t="s">
        <v>2043</v>
      </c>
      <c r="B2236" s="96" t="s">
        <v>1536</v>
      </c>
      <c r="C2236" s="106">
        <v>43562</v>
      </c>
      <c r="D2236" s="96" t="s">
        <v>2048</v>
      </c>
      <c r="E2236" s="96" t="s">
        <v>2044</v>
      </c>
      <c r="F2236" s="97">
        <v>153</v>
      </c>
      <c r="G2236" s="98" t="s">
        <v>2046</v>
      </c>
      <c r="H2236" s="96" t="s">
        <v>2047</v>
      </c>
      <c r="I2236" s="99">
        <v>96.063999999999993</v>
      </c>
      <c r="J2236" s="235" t="str">
        <f t="shared" si="34"/>
        <v>Short Haul</v>
      </c>
    </row>
    <row r="2237" spans="1:10" ht="15" thickBot="1" x14ac:dyDescent="0.4">
      <c r="A2237" s="96" t="s">
        <v>2043</v>
      </c>
      <c r="B2237" s="96" t="s">
        <v>1536</v>
      </c>
      <c r="C2237" s="106">
        <v>43565</v>
      </c>
      <c r="D2237" s="96" t="s">
        <v>2044</v>
      </c>
      <c r="E2237" s="96" t="s">
        <v>2048</v>
      </c>
      <c r="F2237" s="97">
        <v>153</v>
      </c>
      <c r="G2237" s="98" t="s">
        <v>2046</v>
      </c>
      <c r="H2237" s="96" t="s">
        <v>2047</v>
      </c>
      <c r="I2237" s="99">
        <v>96.063999999999993</v>
      </c>
      <c r="J2237" s="235" t="str">
        <f t="shared" ref="J2237:J2300" si="35">IF(ISBLANK(F2237),"",IF(F2237&gt;$O$9,$N$9,IF(F2237&gt;$O$8, $N$8,$N$7)))</f>
        <v>Short Haul</v>
      </c>
    </row>
    <row r="2238" spans="1:10" ht="15" thickBot="1" x14ac:dyDescent="0.4">
      <c r="A2238" s="96" t="s">
        <v>2043</v>
      </c>
      <c r="B2238" s="96" t="s">
        <v>1536</v>
      </c>
      <c r="C2238" s="106">
        <v>43766</v>
      </c>
      <c r="D2238" s="96" t="s">
        <v>2044</v>
      </c>
      <c r="E2238" s="96" t="s">
        <v>2091</v>
      </c>
      <c r="F2238" s="97">
        <v>2073</v>
      </c>
      <c r="G2238" s="98" t="s">
        <v>2046</v>
      </c>
      <c r="H2238" s="96" t="s">
        <v>2047</v>
      </c>
      <c r="I2238" s="99">
        <v>800.70299999999997</v>
      </c>
      <c r="J2238" s="235" t="str">
        <f t="shared" si="35"/>
        <v>Medium Haul</v>
      </c>
    </row>
    <row r="2239" spans="1:10" ht="15" thickBot="1" x14ac:dyDescent="0.4">
      <c r="A2239" s="96" t="s">
        <v>2043</v>
      </c>
      <c r="B2239" s="96" t="s">
        <v>1536</v>
      </c>
      <c r="C2239" s="106">
        <v>43766</v>
      </c>
      <c r="D2239" s="96" t="s">
        <v>2048</v>
      </c>
      <c r="E2239" s="96" t="s">
        <v>2044</v>
      </c>
      <c r="F2239" s="97">
        <v>153</v>
      </c>
      <c r="G2239" s="98" t="s">
        <v>2046</v>
      </c>
      <c r="H2239" s="96" t="s">
        <v>2047</v>
      </c>
      <c r="I2239" s="99">
        <v>96.063999999999993</v>
      </c>
      <c r="J2239" s="235" t="str">
        <f t="shared" si="35"/>
        <v>Short Haul</v>
      </c>
    </row>
    <row r="2240" spans="1:10" ht="15" thickBot="1" x14ac:dyDescent="0.4">
      <c r="A2240" s="96" t="s">
        <v>2043</v>
      </c>
      <c r="B2240" s="96" t="s">
        <v>1536</v>
      </c>
      <c r="C2240" s="106">
        <v>43769</v>
      </c>
      <c r="D2240" s="96" t="s">
        <v>2044</v>
      </c>
      <c r="E2240" s="96" t="s">
        <v>2048</v>
      </c>
      <c r="F2240" s="97">
        <v>153</v>
      </c>
      <c r="G2240" s="98" t="s">
        <v>2046</v>
      </c>
      <c r="H2240" s="96" t="s">
        <v>2047</v>
      </c>
      <c r="I2240" s="99">
        <v>96.063999999999993</v>
      </c>
      <c r="J2240" s="235" t="str">
        <f t="shared" si="35"/>
        <v>Short Haul</v>
      </c>
    </row>
    <row r="2241" spans="1:10" ht="15" thickBot="1" x14ac:dyDescent="0.4">
      <c r="A2241" s="96" t="s">
        <v>2043</v>
      </c>
      <c r="B2241" s="96" t="s">
        <v>1536</v>
      </c>
      <c r="C2241" s="106">
        <v>43769</v>
      </c>
      <c r="D2241" s="96" t="s">
        <v>2165</v>
      </c>
      <c r="E2241" s="96" t="s">
        <v>2091</v>
      </c>
      <c r="F2241" s="97">
        <v>110</v>
      </c>
      <c r="G2241" s="98" t="s">
        <v>2046</v>
      </c>
      <c r="H2241" s="96" t="s">
        <v>2047</v>
      </c>
      <c r="I2241" s="99">
        <v>69.52</v>
      </c>
      <c r="J2241" s="235" t="str">
        <f t="shared" si="35"/>
        <v>Short Haul</v>
      </c>
    </row>
    <row r="2242" spans="1:10" ht="15" thickBot="1" x14ac:dyDescent="0.4">
      <c r="A2242" s="96" t="s">
        <v>2043</v>
      </c>
      <c r="B2242" s="96" t="s">
        <v>1536</v>
      </c>
      <c r="C2242" s="106">
        <v>43565</v>
      </c>
      <c r="D2242" s="96" t="s">
        <v>2091</v>
      </c>
      <c r="E2242" s="96" t="s">
        <v>2044</v>
      </c>
      <c r="F2242" s="97">
        <v>2073</v>
      </c>
      <c r="G2242" s="98" t="s">
        <v>2056</v>
      </c>
      <c r="H2242" s="96" t="s">
        <v>2047</v>
      </c>
      <c r="I2242" s="99">
        <v>800.70299999999997</v>
      </c>
      <c r="J2242" s="235" t="str">
        <f t="shared" si="35"/>
        <v>Medium Haul</v>
      </c>
    </row>
    <row r="2243" spans="1:10" ht="15" thickBot="1" x14ac:dyDescent="0.4">
      <c r="A2243" s="96" t="s">
        <v>2043</v>
      </c>
      <c r="B2243" s="96" t="s">
        <v>1536</v>
      </c>
      <c r="C2243" s="106">
        <v>43769</v>
      </c>
      <c r="D2243" s="96" t="s">
        <v>2091</v>
      </c>
      <c r="E2243" s="96" t="s">
        <v>2044</v>
      </c>
      <c r="F2243" s="97">
        <v>2073</v>
      </c>
      <c r="G2243" s="98" t="s">
        <v>2056</v>
      </c>
      <c r="H2243" s="96" t="s">
        <v>2047</v>
      </c>
      <c r="I2243" s="99">
        <v>800.70299999999997</v>
      </c>
      <c r="J2243" s="235" t="str">
        <f t="shared" si="35"/>
        <v>Medium Haul</v>
      </c>
    </row>
    <row r="2244" spans="1:10" ht="15" thickBot="1" x14ac:dyDescent="0.4">
      <c r="A2244" s="89"/>
      <c r="B2244" s="89"/>
      <c r="C2244" s="290"/>
      <c r="D2244" s="290"/>
      <c r="E2244" s="290"/>
      <c r="F2244" s="290"/>
      <c r="G2244" s="290"/>
      <c r="H2244" s="290"/>
      <c r="I2244" s="95">
        <v>3656.5880000000002</v>
      </c>
      <c r="J2244" s="235" t="str">
        <f t="shared" si="35"/>
        <v/>
      </c>
    </row>
    <row r="2245" spans="1:10" ht="15" thickBot="1" x14ac:dyDescent="0.4">
      <c r="A2245" s="96" t="s">
        <v>2043</v>
      </c>
      <c r="B2245" s="96" t="s">
        <v>1185</v>
      </c>
      <c r="C2245" s="106">
        <v>43524</v>
      </c>
      <c r="D2245" s="96" t="s">
        <v>2060</v>
      </c>
      <c r="E2245" s="96" t="s">
        <v>2053</v>
      </c>
      <c r="F2245" s="97">
        <v>334</v>
      </c>
      <c r="G2245" s="98" t="s">
        <v>2046</v>
      </c>
      <c r="H2245" s="96" t="s">
        <v>2047</v>
      </c>
      <c r="I2245" s="99">
        <v>210.45599999999999</v>
      </c>
      <c r="J2245" s="235" t="str">
        <f t="shared" si="35"/>
        <v>Medium Haul</v>
      </c>
    </row>
    <row r="2246" spans="1:10" ht="15" thickBot="1" x14ac:dyDescent="0.4">
      <c r="A2246" s="96" t="s">
        <v>2043</v>
      </c>
      <c r="B2246" s="96" t="s">
        <v>1185</v>
      </c>
      <c r="C2246" s="106">
        <v>43594</v>
      </c>
      <c r="D2246" s="96" t="s">
        <v>2053</v>
      </c>
      <c r="E2246" s="96" t="s">
        <v>2048</v>
      </c>
      <c r="F2246" s="97">
        <v>527</v>
      </c>
      <c r="G2246" s="98" t="s">
        <v>2046</v>
      </c>
      <c r="H2246" s="96" t="s">
        <v>2047</v>
      </c>
      <c r="I2246" s="99">
        <v>332.43200000000002</v>
      </c>
      <c r="J2246" s="235" t="str">
        <f t="shared" si="35"/>
        <v>Medium Haul</v>
      </c>
    </row>
    <row r="2247" spans="1:10" ht="15" thickBot="1" x14ac:dyDescent="0.4">
      <c r="A2247" s="96" t="s">
        <v>2043</v>
      </c>
      <c r="B2247" s="96" t="s">
        <v>1185</v>
      </c>
      <c r="C2247" s="106">
        <v>43647</v>
      </c>
      <c r="D2247" s="96" t="s">
        <v>2048</v>
      </c>
      <c r="E2247" s="96" t="s">
        <v>2053</v>
      </c>
      <c r="F2247" s="97">
        <v>527</v>
      </c>
      <c r="G2247" s="98" t="s">
        <v>2046</v>
      </c>
      <c r="H2247" s="96" t="s">
        <v>2047</v>
      </c>
      <c r="I2247" s="99">
        <v>332.43200000000002</v>
      </c>
      <c r="J2247" s="235" t="str">
        <f t="shared" si="35"/>
        <v>Medium Haul</v>
      </c>
    </row>
    <row r="2248" spans="1:10" ht="15" thickBot="1" x14ac:dyDescent="0.4">
      <c r="A2248" s="96" t="s">
        <v>2043</v>
      </c>
      <c r="B2248" s="96" t="s">
        <v>1185</v>
      </c>
      <c r="C2248" s="106">
        <v>43689</v>
      </c>
      <c r="D2248" s="96" t="s">
        <v>2048</v>
      </c>
      <c r="E2248" s="96" t="s">
        <v>2057</v>
      </c>
      <c r="F2248" s="97">
        <v>133</v>
      </c>
      <c r="G2248" s="98" t="s">
        <v>2046</v>
      </c>
      <c r="H2248" s="96" t="s">
        <v>2047</v>
      </c>
      <c r="I2248" s="99">
        <v>84.055999999999997</v>
      </c>
      <c r="J2248" s="235" t="str">
        <f t="shared" si="35"/>
        <v>Short Haul</v>
      </c>
    </row>
    <row r="2249" spans="1:10" ht="15" thickBot="1" x14ac:dyDescent="0.4">
      <c r="A2249" s="96" t="s">
        <v>2043</v>
      </c>
      <c r="B2249" s="96" t="s">
        <v>1185</v>
      </c>
      <c r="C2249" s="106">
        <v>43689</v>
      </c>
      <c r="D2249" s="96" t="s">
        <v>2057</v>
      </c>
      <c r="E2249" s="96" t="s">
        <v>2060</v>
      </c>
      <c r="F2249" s="97">
        <v>907</v>
      </c>
      <c r="G2249" s="98" t="s">
        <v>2046</v>
      </c>
      <c r="H2249" s="96" t="s">
        <v>2047</v>
      </c>
      <c r="I2249" s="99">
        <v>350.23500000000001</v>
      </c>
      <c r="J2249" s="235" t="str">
        <f t="shared" si="35"/>
        <v>Medium Haul</v>
      </c>
    </row>
    <row r="2250" spans="1:10" ht="15" thickBot="1" x14ac:dyDescent="0.4">
      <c r="A2250" s="96" t="s">
        <v>2043</v>
      </c>
      <c r="B2250" s="96" t="s">
        <v>1185</v>
      </c>
      <c r="C2250" s="106">
        <v>43690</v>
      </c>
      <c r="D2250" s="96" t="s">
        <v>2053</v>
      </c>
      <c r="E2250" s="96" t="s">
        <v>2048</v>
      </c>
      <c r="F2250" s="97">
        <v>527</v>
      </c>
      <c r="G2250" s="98" t="s">
        <v>2046</v>
      </c>
      <c r="H2250" s="96" t="s">
        <v>2047</v>
      </c>
      <c r="I2250" s="99">
        <v>332.43200000000002</v>
      </c>
      <c r="J2250" s="235" t="str">
        <f t="shared" si="35"/>
        <v>Medium Haul</v>
      </c>
    </row>
    <row r="2251" spans="1:10" ht="15" thickBot="1" x14ac:dyDescent="0.4">
      <c r="A2251" s="96" t="s">
        <v>2043</v>
      </c>
      <c r="B2251" s="96" t="s">
        <v>1185</v>
      </c>
      <c r="C2251" s="106">
        <v>43690</v>
      </c>
      <c r="D2251" s="96" t="s">
        <v>2060</v>
      </c>
      <c r="E2251" s="96" t="s">
        <v>2053</v>
      </c>
      <c r="F2251" s="97">
        <v>334</v>
      </c>
      <c r="G2251" s="98" t="s">
        <v>2046</v>
      </c>
      <c r="H2251" s="96" t="s">
        <v>2047</v>
      </c>
      <c r="I2251" s="99">
        <v>210.45599999999999</v>
      </c>
      <c r="J2251" s="235" t="str">
        <f t="shared" si="35"/>
        <v>Medium Haul</v>
      </c>
    </row>
    <row r="2252" spans="1:10" ht="15" thickBot="1" x14ac:dyDescent="0.4">
      <c r="A2252" s="96" t="s">
        <v>2043</v>
      </c>
      <c r="B2252" s="96" t="s">
        <v>1185</v>
      </c>
      <c r="C2252" s="106">
        <v>43719</v>
      </c>
      <c r="D2252" s="96" t="s">
        <v>2048</v>
      </c>
      <c r="E2252" s="96" t="s">
        <v>2057</v>
      </c>
      <c r="F2252" s="97">
        <v>133</v>
      </c>
      <c r="G2252" s="98" t="s">
        <v>2046</v>
      </c>
      <c r="H2252" s="96" t="s">
        <v>2047</v>
      </c>
      <c r="I2252" s="99">
        <v>84.055999999999997</v>
      </c>
      <c r="J2252" s="235" t="str">
        <f t="shared" si="35"/>
        <v>Short Haul</v>
      </c>
    </row>
    <row r="2253" spans="1:10" ht="15" thickBot="1" x14ac:dyDescent="0.4">
      <c r="A2253" s="96" t="s">
        <v>2043</v>
      </c>
      <c r="B2253" s="96" t="s">
        <v>1185</v>
      </c>
      <c r="C2253" s="106">
        <v>43719</v>
      </c>
      <c r="D2253" s="96" t="s">
        <v>2057</v>
      </c>
      <c r="E2253" s="96" t="s">
        <v>2195</v>
      </c>
      <c r="F2253" s="97">
        <v>419</v>
      </c>
      <c r="G2253" s="98" t="s">
        <v>2046</v>
      </c>
      <c r="H2253" s="96" t="s">
        <v>2047</v>
      </c>
      <c r="I2253" s="99">
        <v>264.17599999999999</v>
      </c>
      <c r="J2253" s="235" t="str">
        <f t="shared" si="35"/>
        <v>Medium Haul</v>
      </c>
    </row>
    <row r="2254" spans="1:10" ht="15" thickBot="1" x14ac:dyDescent="0.4">
      <c r="A2254" s="96" t="s">
        <v>2043</v>
      </c>
      <c r="B2254" s="96" t="s">
        <v>1185</v>
      </c>
      <c r="C2254" s="106">
        <v>43721</v>
      </c>
      <c r="D2254" s="96" t="s">
        <v>2195</v>
      </c>
      <c r="E2254" s="96" t="s">
        <v>2057</v>
      </c>
      <c r="F2254" s="97">
        <v>419</v>
      </c>
      <c r="G2254" s="98" t="s">
        <v>2046</v>
      </c>
      <c r="H2254" s="96" t="s">
        <v>2082</v>
      </c>
      <c r="I2254" s="99">
        <v>264.17599999999999</v>
      </c>
      <c r="J2254" s="235" t="str">
        <f t="shared" si="35"/>
        <v>Medium Haul</v>
      </c>
    </row>
    <row r="2255" spans="1:10" ht="15" thickBot="1" x14ac:dyDescent="0.4">
      <c r="A2255" s="96" t="s">
        <v>2043</v>
      </c>
      <c r="B2255" s="96" t="s">
        <v>1185</v>
      </c>
      <c r="C2255" s="106">
        <v>43721</v>
      </c>
      <c r="D2255" s="96" t="s">
        <v>2057</v>
      </c>
      <c r="E2255" s="96" t="s">
        <v>2048</v>
      </c>
      <c r="F2255" s="97">
        <v>133</v>
      </c>
      <c r="G2255" s="98" t="s">
        <v>2046</v>
      </c>
      <c r="H2255" s="96" t="s">
        <v>2082</v>
      </c>
      <c r="I2255" s="99">
        <v>84.055999999999997</v>
      </c>
      <c r="J2255" s="235" t="str">
        <f t="shared" si="35"/>
        <v>Short Haul</v>
      </c>
    </row>
    <row r="2256" spans="1:10" ht="15" thickBot="1" x14ac:dyDescent="0.4">
      <c r="A2256" s="96" t="s">
        <v>2043</v>
      </c>
      <c r="B2256" s="96" t="s">
        <v>1185</v>
      </c>
      <c r="C2256" s="106">
        <v>43735</v>
      </c>
      <c r="D2256" s="96" t="s">
        <v>2057</v>
      </c>
      <c r="E2256" s="96" t="s">
        <v>2048</v>
      </c>
      <c r="F2256" s="97">
        <v>133</v>
      </c>
      <c r="G2256" s="98" t="s">
        <v>2046</v>
      </c>
      <c r="H2256" s="96" t="s">
        <v>2047</v>
      </c>
      <c r="I2256" s="99">
        <v>84.055999999999997</v>
      </c>
      <c r="J2256" s="235" t="str">
        <f t="shared" si="35"/>
        <v>Short Haul</v>
      </c>
    </row>
    <row r="2257" spans="1:10" ht="15" thickBot="1" x14ac:dyDescent="0.4">
      <c r="A2257" s="96" t="s">
        <v>2043</v>
      </c>
      <c r="B2257" s="96" t="s">
        <v>1185</v>
      </c>
      <c r="C2257" s="106">
        <v>43787</v>
      </c>
      <c r="D2257" s="96" t="s">
        <v>2053</v>
      </c>
      <c r="E2257" s="96" t="s">
        <v>2060</v>
      </c>
      <c r="F2257" s="97">
        <v>334</v>
      </c>
      <c r="G2257" s="98" t="s">
        <v>2046</v>
      </c>
      <c r="H2257" s="96" t="s">
        <v>2051</v>
      </c>
      <c r="I2257" s="99">
        <v>210.45599999999999</v>
      </c>
      <c r="J2257" s="235" t="str">
        <f t="shared" si="35"/>
        <v>Medium Haul</v>
      </c>
    </row>
    <row r="2258" spans="1:10" ht="15" thickBot="1" x14ac:dyDescent="0.4">
      <c r="A2258" s="96" t="s">
        <v>2043</v>
      </c>
      <c r="B2258" s="96" t="s">
        <v>1185</v>
      </c>
      <c r="C2258" s="106">
        <v>43788</v>
      </c>
      <c r="D2258" s="96" t="s">
        <v>2053</v>
      </c>
      <c r="E2258" s="96" t="s">
        <v>2048</v>
      </c>
      <c r="F2258" s="97">
        <v>527</v>
      </c>
      <c r="G2258" s="98" t="s">
        <v>2046</v>
      </c>
      <c r="H2258" s="96" t="s">
        <v>2047</v>
      </c>
      <c r="I2258" s="99">
        <v>332.43200000000002</v>
      </c>
      <c r="J2258" s="235" t="str">
        <f t="shared" si="35"/>
        <v>Medium Haul</v>
      </c>
    </row>
    <row r="2259" spans="1:10" ht="15" thickBot="1" x14ac:dyDescent="0.4">
      <c r="A2259" s="96" t="s">
        <v>2043</v>
      </c>
      <c r="B2259" s="96" t="s">
        <v>1185</v>
      </c>
      <c r="C2259" s="106">
        <v>43788</v>
      </c>
      <c r="D2259" s="96" t="s">
        <v>2060</v>
      </c>
      <c r="E2259" s="96" t="s">
        <v>2053</v>
      </c>
      <c r="F2259" s="97">
        <v>334</v>
      </c>
      <c r="G2259" s="98" t="s">
        <v>2046</v>
      </c>
      <c r="H2259" s="96" t="s">
        <v>2047</v>
      </c>
      <c r="I2259" s="99">
        <v>210.45599999999999</v>
      </c>
      <c r="J2259" s="235" t="str">
        <f t="shared" si="35"/>
        <v>Medium Haul</v>
      </c>
    </row>
    <row r="2260" spans="1:10" ht="15" thickBot="1" x14ac:dyDescent="0.4">
      <c r="A2260" s="96" t="s">
        <v>2043</v>
      </c>
      <c r="B2260" s="96" t="s">
        <v>1185</v>
      </c>
      <c r="C2260" s="106">
        <v>43522</v>
      </c>
      <c r="D2260" s="96" t="s">
        <v>2053</v>
      </c>
      <c r="E2260" s="96" t="s">
        <v>2060</v>
      </c>
      <c r="F2260" s="97">
        <v>334</v>
      </c>
      <c r="G2260" s="98" t="s">
        <v>2046</v>
      </c>
      <c r="H2260" s="96" t="s">
        <v>2047</v>
      </c>
      <c r="I2260" s="99">
        <v>210.45599999999999</v>
      </c>
      <c r="J2260" s="235" t="str">
        <f t="shared" si="35"/>
        <v>Medium Haul</v>
      </c>
    </row>
    <row r="2261" spans="1:10" ht="15" thickBot="1" x14ac:dyDescent="0.4">
      <c r="A2261" s="96" t="s">
        <v>2043</v>
      </c>
      <c r="B2261" s="96" t="s">
        <v>1185</v>
      </c>
      <c r="C2261" s="106">
        <v>43522</v>
      </c>
      <c r="D2261" s="96" t="s">
        <v>2048</v>
      </c>
      <c r="E2261" s="96" t="s">
        <v>2053</v>
      </c>
      <c r="F2261" s="97">
        <v>527</v>
      </c>
      <c r="G2261" s="98" t="s">
        <v>2046</v>
      </c>
      <c r="H2261" s="96" t="s">
        <v>2047</v>
      </c>
      <c r="I2261" s="99">
        <v>332.43200000000002</v>
      </c>
      <c r="J2261" s="235" t="str">
        <f t="shared" si="35"/>
        <v>Medium Haul</v>
      </c>
    </row>
    <row r="2262" spans="1:10" ht="15" thickBot="1" x14ac:dyDescent="0.4">
      <c r="A2262" s="96" t="s">
        <v>2043</v>
      </c>
      <c r="B2262" s="96" t="s">
        <v>1185</v>
      </c>
      <c r="C2262" s="106">
        <v>43524</v>
      </c>
      <c r="D2262" s="96" t="s">
        <v>2053</v>
      </c>
      <c r="E2262" s="96" t="s">
        <v>2048</v>
      </c>
      <c r="F2262" s="97">
        <v>527</v>
      </c>
      <c r="G2262" s="98" t="s">
        <v>2046</v>
      </c>
      <c r="H2262" s="96" t="s">
        <v>2047</v>
      </c>
      <c r="I2262" s="99">
        <v>332.43200000000002</v>
      </c>
      <c r="J2262" s="235" t="str">
        <f t="shared" si="35"/>
        <v>Medium Haul</v>
      </c>
    </row>
    <row r="2263" spans="1:10" ht="15" thickBot="1" x14ac:dyDescent="0.4">
      <c r="A2263" s="96" t="s">
        <v>2043</v>
      </c>
      <c r="B2263" s="96" t="s">
        <v>1185</v>
      </c>
      <c r="C2263" s="106">
        <v>43591</v>
      </c>
      <c r="D2263" s="96" t="s">
        <v>2053</v>
      </c>
      <c r="E2263" s="96" t="s">
        <v>2060</v>
      </c>
      <c r="F2263" s="97">
        <v>334</v>
      </c>
      <c r="G2263" s="98" t="s">
        <v>2046</v>
      </c>
      <c r="H2263" s="96" t="s">
        <v>2047</v>
      </c>
      <c r="I2263" s="99">
        <v>210.45599999999999</v>
      </c>
      <c r="J2263" s="235" t="str">
        <f t="shared" si="35"/>
        <v>Medium Haul</v>
      </c>
    </row>
    <row r="2264" spans="1:10" ht="15" thickBot="1" x14ac:dyDescent="0.4">
      <c r="A2264" s="96" t="s">
        <v>2043</v>
      </c>
      <c r="B2264" s="96" t="s">
        <v>1185</v>
      </c>
      <c r="C2264" s="106">
        <v>43591</v>
      </c>
      <c r="D2264" s="96" t="s">
        <v>2048</v>
      </c>
      <c r="E2264" s="96" t="s">
        <v>2053</v>
      </c>
      <c r="F2264" s="97">
        <v>527</v>
      </c>
      <c r="G2264" s="98" t="s">
        <v>2046</v>
      </c>
      <c r="H2264" s="96" t="s">
        <v>2047</v>
      </c>
      <c r="I2264" s="99">
        <v>332.43200000000002</v>
      </c>
      <c r="J2264" s="235" t="str">
        <f t="shared" si="35"/>
        <v>Medium Haul</v>
      </c>
    </row>
    <row r="2265" spans="1:10" ht="15" thickBot="1" x14ac:dyDescent="0.4">
      <c r="A2265" s="96" t="s">
        <v>2043</v>
      </c>
      <c r="B2265" s="96" t="s">
        <v>1185</v>
      </c>
      <c r="C2265" s="106">
        <v>43594</v>
      </c>
      <c r="D2265" s="96" t="s">
        <v>2060</v>
      </c>
      <c r="E2265" s="96" t="s">
        <v>2053</v>
      </c>
      <c r="F2265" s="97">
        <v>334</v>
      </c>
      <c r="G2265" s="98" t="s">
        <v>2046</v>
      </c>
      <c r="H2265" s="96" t="s">
        <v>2047</v>
      </c>
      <c r="I2265" s="99">
        <v>210.45599999999999</v>
      </c>
      <c r="J2265" s="235" t="str">
        <f t="shared" si="35"/>
        <v>Medium Haul</v>
      </c>
    </row>
    <row r="2266" spans="1:10" ht="15" thickBot="1" x14ac:dyDescent="0.4">
      <c r="A2266" s="96" t="s">
        <v>2043</v>
      </c>
      <c r="B2266" s="96" t="s">
        <v>1185</v>
      </c>
      <c r="C2266" s="106">
        <v>43652</v>
      </c>
      <c r="D2266" s="96" t="s">
        <v>2053</v>
      </c>
      <c r="E2266" s="96" t="s">
        <v>2048</v>
      </c>
      <c r="F2266" s="97">
        <v>527</v>
      </c>
      <c r="G2266" s="98" t="s">
        <v>2046</v>
      </c>
      <c r="H2266" s="96" t="s">
        <v>2047</v>
      </c>
      <c r="I2266" s="99">
        <v>332.43200000000002</v>
      </c>
      <c r="J2266" s="235" t="str">
        <f t="shared" si="35"/>
        <v>Medium Haul</v>
      </c>
    </row>
    <row r="2267" spans="1:10" ht="15" thickBot="1" x14ac:dyDescent="0.4">
      <c r="A2267" s="96" t="s">
        <v>2043</v>
      </c>
      <c r="B2267" s="96" t="s">
        <v>1185</v>
      </c>
      <c r="C2267" s="106">
        <v>43735</v>
      </c>
      <c r="D2267" s="96" t="s">
        <v>2198</v>
      </c>
      <c r="E2267" s="96" t="s">
        <v>2057</v>
      </c>
      <c r="F2267" s="97">
        <v>450</v>
      </c>
      <c r="G2267" s="98" t="s">
        <v>2046</v>
      </c>
      <c r="H2267" s="96" t="s">
        <v>2047</v>
      </c>
      <c r="I2267" s="99">
        <v>284.39999999999998</v>
      </c>
      <c r="J2267" s="235" t="str">
        <f t="shared" si="35"/>
        <v>Medium Haul</v>
      </c>
    </row>
    <row r="2268" spans="1:10" ht="15" thickBot="1" x14ac:dyDescent="0.4">
      <c r="A2268" s="96" t="s">
        <v>2043</v>
      </c>
      <c r="B2268" s="96" t="s">
        <v>1185</v>
      </c>
      <c r="C2268" s="106">
        <v>43787</v>
      </c>
      <c r="D2268" s="96" t="s">
        <v>2048</v>
      </c>
      <c r="E2268" s="96" t="s">
        <v>2053</v>
      </c>
      <c r="F2268" s="97">
        <v>527</v>
      </c>
      <c r="G2268" s="98" t="s">
        <v>2046</v>
      </c>
      <c r="H2268" s="96" t="s">
        <v>2051</v>
      </c>
      <c r="I2268" s="99">
        <v>332.43200000000002</v>
      </c>
      <c r="J2268" s="235" t="str">
        <f t="shared" si="35"/>
        <v>Medium Haul</v>
      </c>
    </row>
    <row r="2269" spans="1:10" ht="15" thickBot="1" x14ac:dyDescent="0.4">
      <c r="A2269" s="89"/>
      <c r="B2269" s="89"/>
      <c r="C2269" s="290"/>
      <c r="D2269" s="290"/>
      <c r="E2269" s="290"/>
      <c r="F2269" s="290"/>
      <c r="G2269" s="290"/>
      <c r="H2269" s="290"/>
      <c r="I2269" s="95">
        <v>5964.2910000000002</v>
      </c>
      <c r="J2269" s="235" t="str">
        <f t="shared" si="35"/>
        <v/>
      </c>
    </row>
    <row r="2270" spans="1:10" ht="15" thickBot="1" x14ac:dyDescent="0.4">
      <c r="A2270" s="96" t="s">
        <v>2043</v>
      </c>
      <c r="B2270" s="96" t="s">
        <v>1512</v>
      </c>
      <c r="C2270" s="106">
        <v>43725</v>
      </c>
      <c r="D2270" s="96" t="s">
        <v>2048</v>
      </c>
      <c r="E2270" s="96" t="s">
        <v>2044</v>
      </c>
      <c r="F2270" s="97">
        <v>153</v>
      </c>
      <c r="G2270" s="98" t="s">
        <v>2046</v>
      </c>
      <c r="H2270" s="96" t="s">
        <v>2047</v>
      </c>
      <c r="I2270" s="99">
        <v>96.063999999999993</v>
      </c>
      <c r="J2270" s="235" t="str">
        <f t="shared" si="35"/>
        <v>Short Haul</v>
      </c>
    </row>
    <row r="2271" spans="1:10" ht="15" thickBot="1" x14ac:dyDescent="0.4">
      <c r="A2271" s="96" t="s">
        <v>2043</v>
      </c>
      <c r="B2271" s="96" t="s">
        <v>1512</v>
      </c>
      <c r="C2271" s="106">
        <v>43723</v>
      </c>
      <c r="D2271" s="96" t="s">
        <v>2044</v>
      </c>
      <c r="E2271" s="96" t="s">
        <v>2048</v>
      </c>
      <c r="F2271" s="97">
        <v>153</v>
      </c>
      <c r="G2271" s="98" t="s">
        <v>2046</v>
      </c>
      <c r="H2271" s="96" t="s">
        <v>2047</v>
      </c>
      <c r="I2271" s="99">
        <v>96.063999999999993</v>
      </c>
      <c r="J2271" s="235" t="str">
        <f t="shared" si="35"/>
        <v>Short Haul</v>
      </c>
    </row>
    <row r="2272" spans="1:10" ht="15" thickBot="1" x14ac:dyDescent="0.4">
      <c r="A2272" s="96" t="s">
        <v>2043</v>
      </c>
      <c r="B2272" s="96" t="s">
        <v>1512</v>
      </c>
      <c r="C2272" s="106">
        <v>43723</v>
      </c>
      <c r="D2272" s="96" t="s">
        <v>2113</v>
      </c>
      <c r="E2272" s="96" t="s">
        <v>2044</v>
      </c>
      <c r="F2272" s="97">
        <v>337</v>
      </c>
      <c r="G2272" s="98" t="s">
        <v>2046</v>
      </c>
      <c r="H2272" s="96" t="s">
        <v>2047</v>
      </c>
      <c r="I2272" s="99">
        <v>212.352</v>
      </c>
      <c r="J2272" s="235" t="str">
        <f t="shared" si="35"/>
        <v>Medium Haul</v>
      </c>
    </row>
    <row r="2273" spans="1:10" ht="15" thickBot="1" x14ac:dyDescent="0.4">
      <c r="A2273" s="96" t="s">
        <v>2043</v>
      </c>
      <c r="B2273" s="96" t="s">
        <v>1512</v>
      </c>
      <c r="C2273" s="106">
        <v>43725</v>
      </c>
      <c r="D2273" s="96" t="s">
        <v>2044</v>
      </c>
      <c r="E2273" s="96" t="s">
        <v>2113</v>
      </c>
      <c r="F2273" s="97">
        <v>337</v>
      </c>
      <c r="G2273" s="98" t="s">
        <v>2046</v>
      </c>
      <c r="H2273" s="96" t="s">
        <v>2047</v>
      </c>
      <c r="I2273" s="99">
        <v>212.352</v>
      </c>
      <c r="J2273" s="235" t="str">
        <f t="shared" si="35"/>
        <v>Medium Haul</v>
      </c>
    </row>
    <row r="2274" spans="1:10" ht="15" thickBot="1" x14ac:dyDescent="0.4">
      <c r="A2274" s="89"/>
      <c r="B2274" s="89"/>
      <c r="C2274" s="290"/>
      <c r="D2274" s="290"/>
      <c r="E2274" s="290"/>
      <c r="F2274" s="290"/>
      <c r="G2274" s="290"/>
      <c r="H2274" s="290"/>
      <c r="I2274" s="95">
        <v>616.83199999999999</v>
      </c>
      <c r="J2274" s="235" t="str">
        <f t="shared" si="35"/>
        <v/>
      </c>
    </row>
    <row r="2275" spans="1:10" ht="15" thickBot="1" x14ac:dyDescent="0.4">
      <c r="A2275" s="96" t="s">
        <v>2043</v>
      </c>
      <c r="B2275" s="96" t="s">
        <v>1536</v>
      </c>
      <c r="C2275" s="106">
        <v>43611</v>
      </c>
      <c r="D2275" s="96" t="s">
        <v>2048</v>
      </c>
      <c r="E2275" s="96" t="s">
        <v>2053</v>
      </c>
      <c r="F2275" s="97">
        <v>527</v>
      </c>
      <c r="G2275" s="98" t="s">
        <v>2046</v>
      </c>
      <c r="H2275" s="96" t="s">
        <v>2047</v>
      </c>
      <c r="I2275" s="99">
        <v>332.43200000000002</v>
      </c>
      <c r="J2275" s="235" t="str">
        <f t="shared" si="35"/>
        <v>Medium Haul</v>
      </c>
    </row>
    <row r="2276" spans="1:10" ht="15" thickBot="1" x14ac:dyDescent="0.4">
      <c r="A2276" s="96" t="s">
        <v>2043</v>
      </c>
      <c r="B2276" s="96" t="s">
        <v>1536</v>
      </c>
      <c r="C2276" s="106">
        <v>43617</v>
      </c>
      <c r="D2276" s="96" t="s">
        <v>2053</v>
      </c>
      <c r="E2276" s="96" t="s">
        <v>2048</v>
      </c>
      <c r="F2276" s="97">
        <v>527</v>
      </c>
      <c r="G2276" s="98" t="s">
        <v>2046</v>
      </c>
      <c r="H2276" s="96" t="s">
        <v>2047</v>
      </c>
      <c r="I2276" s="99">
        <v>332.43200000000002</v>
      </c>
      <c r="J2276" s="235" t="str">
        <f t="shared" si="35"/>
        <v>Medium Haul</v>
      </c>
    </row>
    <row r="2277" spans="1:10" ht="15" thickBot="1" x14ac:dyDescent="0.4">
      <c r="A2277" s="96" t="s">
        <v>2043</v>
      </c>
      <c r="B2277" s="96" t="s">
        <v>1536</v>
      </c>
      <c r="C2277" s="106">
        <v>43611</v>
      </c>
      <c r="D2277" s="96" t="s">
        <v>2053</v>
      </c>
      <c r="E2277" s="96" t="s">
        <v>2185</v>
      </c>
      <c r="F2277" s="97">
        <v>66</v>
      </c>
      <c r="G2277" s="98" t="s">
        <v>2046</v>
      </c>
      <c r="H2277" s="96" t="s">
        <v>2047</v>
      </c>
      <c r="I2277" s="99">
        <v>41.712000000000003</v>
      </c>
      <c r="J2277" s="235" t="str">
        <f t="shared" si="35"/>
        <v>Short Haul</v>
      </c>
    </row>
    <row r="2278" spans="1:10" ht="15" thickBot="1" x14ac:dyDescent="0.4">
      <c r="A2278" s="89"/>
      <c r="B2278" s="89"/>
      <c r="C2278" s="290"/>
      <c r="D2278" s="290"/>
      <c r="E2278" s="290"/>
      <c r="F2278" s="290"/>
      <c r="G2278" s="290"/>
      <c r="H2278" s="290"/>
      <c r="I2278" s="95">
        <v>706.57600000000002</v>
      </c>
      <c r="J2278" s="235" t="str">
        <f t="shared" si="35"/>
        <v/>
      </c>
    </row>
    <row r="2279" spans="1:10" ht="15" thickBot="1" x14ac:dyDescent="0.4">
      <c r="A2279" s="96" t="s">
        <v>2043</v>
      </c>
      <c r="B2279" s="96" t="s">
        <v>1325</v>
      </c>
      <c r="C2279" s="106">
        <v>43612</v>
      </c>
      <c r="D2279" s="96" t="s">
        <v>2050</v>
      </c>
      <c r="E2279" s="96" t="s">
        <v>2167</v>
      </c>
      <c r="F2279" s="97">
        <v>2059</v>
      </c>
      <c r="G2279" s="98" t="s">
        <v>2046</v>
      </c>
      <c r="H2279" s="96" t="s">
        <v>2051</v>
      </c>
      <c r="I2279" s="99">
        <v>795.28499999999997</v>
      </c>
      <c r="J2279" s="235" t="str">
        <f t="shared" si="35"/>
        <v>Medium Haul</v>
      </c>
    </row>
    <row r="2280" spans="1:10" ht="15" thickBot="1" x14ac:dyDescent="0.4">
      <c r="A2280" s="96" t="s">
        <v>2043</v>
      </c>
      <c r="B2280" s="96" t="s">
        <v>1325</v>
      </c>
      <c r="C2280" s="106">
        <v>43619</v>
      </c>
      <c r="D2280" s="96" t="s">
        <v>2167</v>
      </c>
      <c r="E2280" s="96" t="s">
        <v>2116</v>
      </c>
      <c r="F2280" s="97">
        <v>697</v>
      </c>
      <c r="G2280" s="98" t="s">
        <v>2046</v>
      </c>
      <c r="H2280" s="96" t="s">
        <v>2047</v>
      </c>
      <c r="I2280" s="99">
        <v>269.35199999999998</v>
      </c>
      <c r="J2280" s="235" t="str">
        <f t="shared" si="35"/>
        <v>Medium Haul</v>
      </c>
    </row>
    <row r="2281" spans="1:10" ht="15" thickBot="1" x14ac:dyDescent="0.4">
      <c r="A2281" s="96" t="s">
        <v>2043</v>
      </c>
      <c r="B2281" s="96" t="s">
        <v>1325</v>
      </c>
      <c r="C2281" s="106">
        <v>43622</v>
      </c>
      <c r="D2281" s="96" t="s">
        <v>2116</v>
      </c>
      <c r="E2281" s="96" t="s">
        <v>2053</v>
      </c>
      <c r="F2281" s="97">
        <v>1717</v>
      </c>
      <c r="G2281" s="98" t="s">
        <v>2056</v>
      </c>
      <c r="H2281" s="96" t="s">
        <v>2047</v>
      </c>
      <c r="I2281" s="99">
        <v>663.31799999999998</v>
      </c>
      <c r="J2281" s="235" t="str">
        <f t="shared" si="35"/>
        <v>Medium Haul</v>
      </c>
    </row>
    <row r="2282" spans="1:10" ht="15" thickBot="1" x14ac:dyDescent="0.4">
      <c r="A2282" s="96" t="s">
        <v>2043</v>
      </c>
      <c r="B2282" s="96" t="s">
        <v>1325</v>
      </c>
      <c r="C2282" s="106">
        <v>43682</v>
      </c>
      <c r="D2282" s="96" t="s">
        <v>2235</v>
      </c>
      <c r="E2282" s="96" t="s">
        <v>2053</v>
      </c>
      <c r="F2282" s="97">
        <v>4428</v>
      </c>
      <c r="G2282" s="98" t="s">
        <v>2046</v>
      </c>
      <c r="H2282" s="96" t="s">
        <v>2047</v>
      </c>
      <c r="I2282" s="99">
        <v>1502.8</v>
      </c>
      <c r="J2282" s="235" t="str">
        <f t="shared" si="35"/>
        <v>Long Haul</v>
      </c>
    </row>
    <row r="2283" spans="1:10" ht="15" thickBot="1" x14ac:dyDescent="0.4">
      <c r="A2283" s="96" t="s">
        <v>2043</v>
      </c>
      <c r="B2283" s="96" t="s">
        <v>1325</v>
      </c>
      <c r="C2283" s="106">
        <v>43612</v>
      </c>
      <c r="D2283" s="96" t="s">
        <v>2048</v>
      </c>
      <c r="E2283" s="96" t="s">
        <v>2050</v>
      </c>
      <c r="F2283" s="97">
        <v>300</v>
      </c>
      <c r="G2283" s="98" t="s">
        <v>2046</v>
      </c>
      <c r="H2283" s="96" t="s">
        <v>2051</v>
      </c>
      <c r="I2283" s="99">
        <v>188.96799999999999</v>
      </c>
      <c r="J2283" s="235" t="str">
        <f t="shared" si="35"/>
        <v>Short Haul</v>
      </c>
    </row>
    <row r="2284" spans="1:10" ht="15" thickBot="1" x14ac:dyDescent="0.4">
      <c r="A2284" s="96" t="s">
        <v>2043</v>
      </c>
      <c r="B2284" s="96" t="s">
        <v>1325</v>
      </c>
      <c r="C2284" s="106">
        <v>43623</v>
      </c>
      <c r="D2284" s="96" t="s">
        <v>2053</v>
      </c>
      <c r="E2284" s="96" t="s">
        <v>2048</v>
      </c>
      <c r="F2284" s="97">
        <v>527</v>
      </c>
      <c r="G2284" s="98" t="s">
        <v>2046</v>
      </c>
      <c r="H2284" s="96" t="s">
        <v>2047</v>
      </c>
      <c r="I2284" s="99">
        <v>332.43200000000002</v>
      </c>
      <c r="J2284" s="235" t="str">
        <f t="shared" si="35"/>
        <v>Medium Haul</v>
      </c>
    </row>
    <row r="2285" spans="1:10" ht="15" thickBot="1" x14ac:dyDescent="0.4">
      <c r="A2285" s="96" t="s">
        <v>2043</v>
      </c>
      <c r="B2285" s="96" t="s">
        <v>1325</v>
      </c>
      <c r="C2285" s="106">
        <v>43682</v>
      </c>
      <c r="D2285" s="96" t="s">
        <v>2053</v>
      </c>
      <c r="E2285" s="96" t="s">
        <v>2100</v>
      </c>
      <c r="F2285" s="97">
        <v>411</v>
      </c>
      <c r="G2285" s="98" t="s">
        <v>2046</v>
      </c>
      <c r="H2285" s="96" t="s">
        <v>2047</v>
      </c>
      <c r="I2285" s="99">
        <v>259.75200000000001</v>
      </c>
      <c r="J2285" s="235" t="str">
        <f t="shared" si="35"/>
        <v>Medium Haul</v>
      </c>
    </row>
    <row r="2286" spans="1:10" ht="15" thickBot="1" x14ac:dyDescent="0.4">
      <c r="A2286" s="96" t="s">
        <v>2043</v>
      </c>
      <c r="B2286" s="96" t="s">
        <v>1325</v>
      </c>
      <c r="C2286" s="106">
        <v>43688</v>
      </c>
      <c r="D2286" s="96" t="s">
        <v>2073</v>
      </c>
      <c r="E2286" s="96" t="s">
        <v>2235</v>
      </c>
      <c r="F2286" s="97">
        <v>4110</v>
      </c>
      <c r="G2286" s="98" t="s">
        <v>2056</v>
      </c>
      <c r="H2286" s="96" t="s">
        <v>2047</v>
      </c>
      <c r="I2286" s="99">
        <v>1394.68</v>
      </c>
      <c r="J2286" s="235" t="str">
        <f t="shared" si="35"/>
        <v>Long Haul</v>
      </c>
    </row>
    <row r="2287" spans="1:10" ht="15" thickBot="1" x14ac:dyDescent="0.4">
      <c r="A2287" s="96" t="s">
        <v>2043</v>
      </c>
      <c r="B2287" s="96" t="s">
        <v>1325</v>
      </c>
      <c r="C2287" s="106">
        <v>43688</v>
      </c>
      <c r="D2287" s="96" t="s">
        <v>2100</v>
      </c>
      <c r="E2287" s="96" t="s">
        <v>2073</v>
      </c>
      <c r="F2287" s="97">
        <v>339</v>
      </c>
      <c r="G2287" s="98" t="s">
        <v>2046</v>
      </c>
      <c r="H2287" s="96" t="s">
        <v>2047</v>
      </c>
      <c r="I2287" s="99">
        <v>213.61600000000001</v>
      </c>
      <c r="J2287" s="235" t="str">
        <f t="shared" si="35"/>
        <v>Medium Haul</v>
      </c>
    </row>
    <row r="2288" spans="1:10" ht="15" thickBot="1" x14ac:dyDescent="0.4">
      <c r="A2288" s="89"/>
      <c r="B2288" s="89"/>
      <c r="C2288" s="290"/>
      <c r="D2288" s="290"/>
      <c r="E2288" s="290"/>
      <c r="F2288" s="290"/>
      <c r="G2288" s="290"/>
      <c r="H2288" s="290"/>
      <c r="I2288" s="95">
        <v>5620.2030000000004</v>
      </c>
      <c r="J2288" s="235" t="str">
        <f t="shared" si="35"/>
        <v/>
      </c>
    </row>
    <row r="2289" spans="1:10" ht="15" thickBot="1" x14ac:dyDescent="0.4">
      <c r="A2289" s="96" t="s">
        <v>2043</v>
      </c>
      <c r="B2289" s="96" t="s">
        <v>1393</v>
      </c>
      <c r="C2289" s="106">
        <v>43549</v>
      </c>
      <c r="D2289" s="96" t="s">
        <v>2126</v>
      </c>
      <c r="E2289" s="96" t="s">
        <v>2074</v>
      </c>
      <c r="F2289" s="97">
        <v>4568</v>
      </c>
      <c r="G2289" s="98" t="s">
        <v>2056</v>
      </c>
      <c r="H2289" s="96" t="s">
        <v>2127</v>
      </c>
      <c r="I2289" s="99">
        <v>1550.4</v>
      </c>
      <c r="J2289" s="235" t="str">
        <f t="shared" si="35"/>
        <v>Long Haul</v>
      </c>
    </row>
    <row r="2290" spans="1:10" ht="15" thickBot="1" x14ac:dyDescent="0.4">
      <c r="A2290" s="96" t="s">
        <v>2043</v>
      </c>
      <c r="B2290" s="96" t="s">
        <v>1393</v>
      </c>
      <c r="C2290" s="106">
        <v>43549</v>
      </c>
      <c r="D2290" s="96" t="s">
        <v>2131</v>
      </c>
      <c r="E2290" s="96" t="s">
        <v>2126</v>
      </c>
      <c r="F2290" s="97">
        <v>279</v>
      </c>
      <c r="G2290" s="98" t="s">
        <v>2046</v>
      </c>
      <c r="H2290" s="96" t="s">
        <v>2127</v>
      </c>
      <c r="I2290" s="99">
        <v>176.328</v>
      </c>
      <c r="J2290" s="235" t="str">
        <f t="shared" si="35"/>
        <v>Short Haul</v>
      </c>
    </row>
    <row r="2291" spans="1:10" ht="15" thickBot="1" x14ac:dyDescent="0.4">
      <c r="A2291" s="96" t="s">
        <v>2043</v>
      </c>
      <c r="B2291" s="96" t="s">
        <v>1393</v>
      </c>
      <c r="C2291" s="106">
        <v>43550</v>
      </c>
      <c r="D2291" s="96" t="s">
        <v>2063</v>
      </c>
      <c r="E2291" s="96" t="s">
        <v>2067</v>
      </c>
      <c r="F2291" s="97">
        <v>5448</v>
      </c>
      <c r="G2291" s="98" t="s">
        <v>2056</v>
      </c>
      <c r="H2291" s="96" t="s">
        <v>2128</v>
      </c>
      <c r="I2291" s="99">
        <v>1848.92</v>
      </c>
      <c r="J2291" s="235" t="str">
        <f t="shared" si="35"/>
        <v>Long Haul</v>
      </c>
    </row>
    <row r="2292" spans="1:10" ht="15" thickBot="1" x14ac:dyDescent="0.4">
      <c r="A2292" s="96" t="s">
        <v>2043</v>
      </c>
      <c r="B2292" s="96" t="s">
        <v>1393</v>
      </c>
      <c r="C2292" s="106">
        <v>43563</v>
      </c>
      <c r="D2292" s="96" t="s">
        <v>2125</v>
      </c>
      <c r="E2292" s="96" t="s">
        <v>2052</v>
      </c>
      <c r="F2292" s="97">
        <v>2089</v>
      </c>
      <c r="G2292" s="98" t="s">
        <v>2056</v>
      </c>
      <c r="H2292" s="96" t="s">
        <v>2129</v>
      </c>
      <c r="I2292" s="99">
        <v>807.28200000000004</v>
      </c>
      <c r="J2292" s="235" t="str">
        <f t="shared" si="35"/>
        <v>Medium Haul</v>
      </c>
    </row>
    <row r="2293" spans="1:10" ht="15" thickBot="1" x14ac:dyDescent="0.4">
      <c r="A2293" s="96" t="s">
        <v>2043</v>
      </c>
      <c r="B2293" s="96" t="s">
        <v>1393</v>
      </c>
      <c r="C2293" s="106">
        <v>43601</v>
      </c>
      <c r="D2293" s="96" t="s">
        <v>2105</v>
      </c>
      <c r="E2293" s="96" t="s">
        <v>2074</v>
      </c>
      <c r="F2293" s="97">
        <v>374</v>
      </c>
      <c r="G2293" s="98" t="s">
        <v>2046</v>
      </c>
      <c r="H2293" s="96" t="s">
        <v>2236</v>
      </c>
      <c r="I2293" s="99">
        <v>236.36799999999999</v>
      </c>
      <c r="J2293" s="235" t="str">
        <f t="shared" si="35"/>
        <v>Medium Haul</v>
      </c>
    </row>
    <row r="2294" spans="1:10" ht="15" thickBot="1" x14ac:dyDescent="0.4">
      <c r="A2294" s="96" t="s">
        <v>2043</v>
      </c>
      <c r="B2294" s="96" t="s">
        <v>1393</v>
      </c>
      <c r="C2294" s="106">
        <v>43669</v>
      </c>
      <c r="D2294" s="96" t="s">
        <v>2126</v>
      </c>
      <c r="E2294" s="96" t="s">
        <v>2074</v>
      </c>
      <c r="F2294" s="97">
        <v>4568</v>
      </c>
      <c r="G2294" s="98" t="s">
        <v>2056</v>
      </c>
      <c r="H2294" s="96" t="s">
        <v>2127</v>
      </c>
      <c r="I2294" s="99">
        <v>1550.4</v>
      </c>
      <c r="J2294" s="235" t="str">
        <f t="shared" si="35"/>
        <v>Long Haul</v>
      </c>
    </row>
    <row r="2295" spans="1:10" ht="15" thickBot="1" x14ac:dyDescent="0.4">
      <c r="A2295" s="96" t="s">
        <v>2043</v>
      </c>
      <c r="B2295" s="96" t="s">
        <v>1393</v>
      </c>
      <c r="C2295" s="106">
        <v>43669</v>
      </c>
      <c r="D2295" s="96" t="s">
        <v>2131</v>
      </c>
      <c r="E2295" s="96" t="s">
        <v>2126</v>
      </c>
      <c r="F2295" s="97">
        <v>279</v>
      </c>
      <c r="G2295" s="98" t="s">
        <v>2046</v>
      </c>
      <c r="H2295" s="96" t="s">
        <v>2127</v>
      </c>
      <c r="I2295" s="99">
        <v>176.328</v>
      </c>
      <c r="J2295" s="235" t="str">
        <f t="shared" si="35"/>
        <v>Short Haul</v>
      </c>
    </row>
    <row r="2296" spans="1:10" ht="15" thickBot="1" x14ac:dyDescent="0.4">
      <c r="A2296" s="96" t="s">
        <v>2043</v>
      </c>
      <c r="B2296" s="96" t="s">
        <v>1393</v>
      </c>
      <c r="C2296" s="106">
        <v>43670</v>
      </c>
      <c r="D2296" s="96" t="s">
        <v>2074</v>
      </c>
      <c r="E2296" s="96" t="s">
        <v>2105</v>
      </c>
      <c r="F2296" s="97">
        <v>374</v>
      </c>
      <c r="G2296" s="98" t="s">
        <v>2046</v>
      </c>
      <c r="H2296" s="96" t="s">
        <v>2236</v>
      </c>
      <c r="I2296" s="99">
        <v>236.36799999999999</v>
      </c>
      <c r="J2296" s="235" t="str">
        <f t="shared" si="35"/>
        <v>Medium Haul</v>
      </c>
    </row>
    <row r="2297" spans="1:10" ht="15" thickBot="1" x14ac:dyDescent="0.4">
      <c r="A2297" s="96" t="s">
        <v>2043</v>
      </c>
      <c r="B2297" s="96" t="s">
        <v>1393</v>
      </c>
      <c r="C2297" s="106">
        <v>43715</v>
      </c>
      <c r="D2297" s="96" t="s">
        <v>2105</v>
      </c>
      <c r="E2297" s="96" t="s">
        <v>2132</v>
      </c>
      <c r="F2297" s="97">
        <v>2965</v>
      </c>
      <c r="G2297" s="98" t="s">
        <v>2056</v>
      </c>
      <c r="H2297" s="96" t="s">
        <v>2133</v>
      </c>
      <c r="I2297" s="99">
        <v>1006.4</v>
      </c>
      <c r="J2297" s="235" t="str">
        <f t="shared" si="35"/>
        <v>Long Haul</v>
      </c>
    </row>
    <row r="2298" spans="1:10" ht="15" thickBot="1" x14ac:dyDescent="0.4">
      <c r="A2298" s="96" t="s">
        <v>2043</v>
      </c>
      <c r="B2298" s="96" t="s">
        <v>1393</v>
      </c>
      <c r="C2298" s="106">
        <v>43718</v>
      </c>
      <c r="D2298" s="96" t="s">
        <v>2126</v>
      </c>
      <c r="E2298" s="96" t="s">
        <v>2131</v>
      </c>
      <c r="F2298" s="97">
        <v>279</v>
      </c>
      <c r="G2298" s="98" t="s">
        <v>2046</v>
      </c>
      <c r="H2298" s="96" t="s">
        <v>2047</v>
      </c>
      <c r="I2298" s="99">
        <v>176.328</v>
      </c>
      <c r="J2298" s="235" t="str">
        <f t="shared" si="35"/>
        <v>Short Haul</v>
      </c>
    </row>
    <row r="2299" spans="1:10" ht="15" thickBot="1" x14ac:dyDescent="0.4">
      <c r="A2299" s="96" t="s">
        <v>2043</v>
      </c>
      <c r="B2299" s="96" t="s">
        <v>1393</v>
      </c>
      <c r="C2299" s="106">
        <v>43550</v>
      </c>
      <c r="D2299" s="96" t="s">
        <v>2074</v>
      </c>
      <c r="E2299" s="96" t="s">
        <v>2063</v>
      </c>
      <c r="F2299" s="97">
        <v>230</v>
      </c>
      <c r="G2299" s="98" t="s">
        <v>2046</v>
      </c>
      <c r="H2299" s="96" t="s">
        <v>2127</v>
      </c>
      <c r="I2299" s="99">
        <v>144.72800000000001</v>
      </c>
      <c r="J2299" s="235" t="str">
        <f t="shared" si="35"/>
        <v>Short Haul</v>
      </c>
    </row>
    <row r="2300" spans="1:10" ht="15" thickBot="1" x14ac:dyDescent="0.4">
      <c r="A2300" s="96" t="s">
        <v>2043</v>
      </c>
      <c r="B2300" s="96" t="s">
        <v>1393</v>
      </c>
      <c r="C2300" s="106">
        <v>43550</v>
      </c>
      <c r="D2300" s="96" t="s">
        <v>2067</v>
      </c>
      <c r="E2300" s="96" t="s">
        <v>2054</v>
      </c>
      <c r="F2300" s="97">
        <v>338</v>
      </c>
      <c r="G2300" s="98" t="s">
        <v>2046</v>
      </c>
      <c r="H2300" s="96" t="s">
        <v>2128</v>
      </c>
      <c r="I2300" s="99">
        <v>212.98400000000001</v>
      </c>
      <c r="J2300" s="235" t="str">
        <f t="shared" si="35"/>
        <v>Medium Haul</v>
      </c>
    </row>
    <row r="2301" spans="1:10" ht="15" thickBot="1" x14ac:dyDescent="0.4">
      <c r="A2301" s="96" t="s">
        <v>2043</v>
      </c>
      <c r="B2301" s="96" t="s">
        <v>1393</v>
      </c>
      <c r="C2301" s="106">
        <v>43563</v>
      </c>
      <c r="D2301" s="96" t="s">
        <v>2052</v>
      </c>
      <c r="E2301" s="96" t="s">
        <v>2130</v>
      </c>
      <c r="F2301" s="97">
        <v>153</v>
      </c>
      <c r="G2301" s="98" t="s">
        <v>2046</v>
      </c>
      <c r="H2301" s="96" t="s">
        <v>2129</v>
      </c>
      <c r="I2301" s="99">
        <v>96.695999999999998</v>
      </c>
      <c r="J2301" s="235" t="str">
        <f t="shared" ref="J2301:J2364" si="36">IF(ISBLANK(F2301),"",IF(F2301&gt;$O$9,$N$9,IF(F2301&gt;$O$8, $N$8,$N$7)))</f>
        <v>Short Haul</v>
      </c>
    </row>
    <row r="2302" spans="1:10" ht="15" thickBot="1" x14ac:dyDescent="0.4">
      <c r="A2302" s="96" t="s">
        <v>2043</v>
      </c>
      <c r="B2302" s="96" t="s">
        <v>1393</v>
      </c>
      <c r="C2302" s="106">
        <v>43569</v>
      </c>
      <c r="D2302" s="96" t="s">
        <v>2052</v>
      </c>
      <c r="E2302" s="96" t="s">
        <v>2073</v>
      </c>
      <c r="F2302" s="97">
        <v>760</v>
      </c>
      <c r="G2302" s="98" t="s">
        <v>2046</v>
      </c>
      <c r="H2302" s="96" t="s">
        <v>2129</v>
      </c>
      <c r="I2302" s="99">
        <v>293.346</v>
      </c>
      <c r="J2302" s="235" t="str">
        <f t="shared" si="36"/>
        <v>Medium Haul</v>
      </c>
    </row>
    <row r="2303" spans="1:10" ht="15" thickBot="1" x14ac:dyDescent="0.4">
      <c r="A2303" s="96" t="s">
        <v>2043</v>
      </c>
      <c r="B2303" s="96" t="s">
        <v>1393</v>
      </c>
      <c r="C2303" s="106">
        <v>43569</v>
      </c>
      <c r="D2303" s="96" t="s">
        <v>2130</v>
      </c>
      <c r="E2303" s="96" t="s">
        <v>2052</v>
      </c>
      <c r="F2303" s="97">
        <v>153</v>
      </c>
      <c r="G2303" s="98" t="s">
        <v>2046</v>
      </c>
      <c r="H2303" s="96" t="s">
        <v>2129</v>
      </c>
      <c r="I2303" s="99">
        <v>96.695999999999998</v>
      </c>
      <c r="J2303" s="235" t="str">
        <f t="shared" si="36"/>
        <v>Short Haul</v>
      </c>
    </row>
    <row r="2304" spans="1:10" ht="15" thickBot="1" x14ac:dyDescent="0.4">
      <c r="A2304" s="96" t="s">
        <v>2043</v>
      </c>
      <c r="B2304" s="96" t="s">
        <v>1393</v>
      </c>
      <c r="C2304" s="106">
        <v>43583</v>
      </c>
      <c r="D2304" s="96" t="s">
        <v>2073</v>
      </c>
      <c r="E2304" s="96" t="s">
        <v>2063</v>
      </c>
      <c r="F2304" s="97">
        <v>3445</v>
      </c>
      <c r="G2304" s="98" t="s">
        <v>2056</v>
      </c>
      <c r="H2304" s="96" t="s">
        <v>2128</v>
      </c>
      <c r="I2304" s="99">
        <v>1169.26</v>
      </c>
      <c r="J2304" s="235" t="str">
        <f t="shared" si="36"/>
        <v>Long Haul</v>
      </c>
    </row>
    <row r="2305" spans="1:10" ht="15" thickBot="1" x14ac:dyDescent="0.4">
      <c r="A2305" s="96" t="s">
        <v>2043</v>
      </c>
      <c r="B2305" s="96" t="s">
        <v>1393</v>
      </c>
      <c r="C2305" s="106">
        <v>43584</v>
      </c>
      <c r="D2305" s="96" t="s">
        <v>2063</v>
      </c>
      <c r="E2305" s="96" t="s">
        <v>2105</v>
      </c>
      <c r="F2305" s="97">
        <v>490</v>
      </c>
      <c r="G2305" s="98" t="s">
        <v>2046</v>
      </c>
      <c r="H2305" s="96" t="s">
        <v>2127</v>
      </c>
      <c r="I2305" s="99">
        <v>309.048</v>
      </c>
      <c r="J2305" s="235" t="str">
        <f t="shared" si="36"/>
        <v>Medium Haul</v>
      </c>
    </row>
    <row r="2306" spans="1:10" ht="15" thickBot="1" x14ac:dyDescent="0.4">
      <c r="A2306" s="96" t="s">
        <v>2043</v>
      </c>
      <c r="B2306" s="96" t="s">
        <v>1393</v>
      </c>
      <c r="C2306" s="106">
        <v>43602</v>
      </c>
      <c r="D2306" s="96" t="s">
        <v>2074</v>
      </c>
      <c r="E2306" s="96" t="s">
        <v>2131</v>
      </c>
      <c r="F2306" s="97">
        <v>4292</v>
      </c>
      <c r="G2306" s="98" t="s">
        <v>2056</v>
      </c>
      <c r="H2306" s="96" t="s">
        <v>2175</v>
      </c>
      <c r="I2306" s="99">
        <v>1456.9</v>
      </c>
      <c r="J2306" s="235" t="str">
        <f t="shared" si="36"/>
        <v>Long Haul</v>
      </c>
    </row>
    <row r="2307" spans="1:10" ht="15" thickBot="1" x14ac:dyDescent="0.4">
      <c r="A2307" s="96" t="s">
        <v>2043</v>
      </c>
      <c r="B2307" s="96" t="s">
        <v>1393</v>
      </c>
      <c r="C2307" s="106">
        <v>43718</v>
      </c>
      <c r="D2307" s="96" t="s">
        <v>2132</v>
      </c>
      <c r="E2307" s="96" t="s">
        <v>2126</v>
      </c>
      <c r="F2307" s="97">
        <v>2474</v>
      </c>
      <c r="G2307" s="98" t="s">
        <v>2056</v>
      </c>
      <c r="H2307" s="96" t="s">
        <v>2047</v>
      </c>
      <c r="I2307" s="99">
        <v>839.46</v>
      </c>
      <c r="J2307" s="235" t="str">
        <f t="shared" si="36"/>
        <v>Long Haul</v>
      </c>
    </row>
    <row r="2308" spans="1:10" ht="15" thickBot="1" x14ac:dyDescent="0.4">
      <c r="A2308" s="89"/>
      <c r="B2308" s="89"/>
      <c r="C2308" s="290"/>
      <c r="D2308" s="290"/>
      <c r="E2308" s="290"/>
      <c r="F2308" s="290"/>
      <c r="G2308" s="290"/>
      <c r="H2308" s="290"/>
      <c r="I2308" s="95">
        <v>12384.24</v>
      </c>
      <c r="J2308" s="235" t="str">
        <f t="shared" si="36"/>
        <v/>
      </c>
    </row>
    <row r="2309" spans="1:10" ht="15" thickBot="1" x14ac:dyDescent="0.4">
      <c r="A2309" s="96" t="s">
        <v>2043</v>
      </c>
      <c r="B2309" s="96" t="s">
        <v>1512</v>
      </c>
      <c r="C2309" s="106">
        <v>43484</v>
      </c>
      <c r="D2309" s="96" t="s">
        <v>2054</v>
      </c>
      <c r="E2309" s="96" t="s">
        <v>2237</v>
      </c>
      <c r="F2309" s="97">
        <v>262</v>
      </c>
      <c r="G2309" s="98" t="s">
        <v>2046</v>
      </c>
      <c r="H2309" s="96" t="s">
        <v>2047</v>
      </c>
      <c r="I2309" s="99">
        <v>165.584</v>
      </c>
      <c r="J2309" s="235" t="str">
        <f t="shared" si="36"/>
        <v>Short Haul</v>
      </c>
    </row>
    <row r="2310" spans="1:10" ht="15" thickBot="1" x14ac:dyDescent="0.4">
      <c r="A2310" s="96" t="s">
        <v>2043</v>
      </c>
      <c r="B2310" s="96" t="s">
        <v>1512</v>
      </c>
      <c r="C2310" s="106">
        <v>43484</v>
      </c>
      <c r="D2310" s="96" t="s">
        <v>2048</v>
      </c>
      <c r="E2310" s="96" t="s">
        <v>2057</v>
      </c>
      <c r="F2310" s="97">
        <v>133</v>
      </c>
      <c r="G2310" s="98" t="s">
        <v>2046</v>
      </c>
      <c r="H2310" s="96" t="s">
        <v>2047</v>
      </c>
      <c r="I2310" s="99">
        <v>84.055999999999997</v>
      </c>
      <c r="J2310" s="235" t="str">
        <f t="shared" si="36"/>
        <v>Short Haul</v>
      </c>
    </row>
    <row r="2311" spans="1:10" ht="15" thickBot="1" x14ac:dyDescent="0.4">
      <c r="A2311" s="96" t="s">
        <v>2043</v>
      </c>
      <c r="B2311" s="96" t="s">
        <v>1512</v>
      </c>
      <c r="C2311" s="106">
        <v>43484</v>
      </c>
      <c r="D2311" s="96" t="s">
        <v>2057</v>
      </c>
      <c r="E2311" s="96" t="s">
        <v>2054</v>
      </c>
      <c r="F2311" s="97">
        <v>2416</v>
      </c>
      <c r="G2311" s="98" t="s">
        <v>2046</v>
      </c>
      <c r="H2311" s="96" t="s">
        <v>2047</v>
      </c>
      <c r="I2311" s="99">
        <v>820.08</v>
      </c>
      <c r="J2311" s="235" t="str">
        <f t="shared" si="36"/>
        <v>Long Haul</v>
      </c>
    </row>
    <row r="2312" spans="1:10" ht="15" thickBot="1" x14ac:dyDescent="0.4">
      <c r="A2312" s="96" t="s">
        <v>2043</v>
      </c>
      <c r="B2312" s="96" t="s">
        <v>1512</v>
      </c>
      <c r="C2312" s="106">
        <v>43490</v>
      </c>
      <c r="D2312" s="96" t="s">
        <v>2237</v>
      </c>
      <c r="E2312" s="96" t="s">
        <v>2054</v>
      </c>
      <c r="F2312" s="97">
        <v>262</v>
      </c>
      <c r="G2312" s="98" t="s">
        <v>2046</v>
      </c>
      <c r="H2312" s="96" t="s">
        <v>2047</v>
      </c>
      <c r="I2312" s="99">
        <v>165.584</v>
      </c>
      <c r="J2312" s="235" t="str">
        <f t="shared" si="36"/>
        <v>Short Haul</v>
      </c>
    </row>
    <row r="2313" spans="1:10" ht="15" thickBot="1" x14ac:dyDescent="0.4">
      <c r="A2313" s="96" t="s">
        <v>2043</v>
      </c>
      <c r="B2313" s="96" t="s">
        <v>1512</v>
      </c>
      <c r="C2313" s="106">
        <v>43490</v>
      </c>
      <c r="D2313" s="96" t="s">
        <v>2054</v>
      </c>
      <c r="E2313" s="96" t="s">
        <v>2057</v>
      </c>
      <c r="F2313" s="97">
        <v>2416</v>
      </c>
      <c r="G2313" s="98" t="s">
        <v>2056</v>
      </c>
      <c r="H2313" s="96" t="s">
        <v>2047</v>
      </c>
      <c r="I2313" s="99">
        <v>820.08</v>
      </c>
      <c r="J2313" s="235" t="str">
        <f t="shared" si="36"/>
        <v>Long Haul</v>
      </c>
    </row>
    <row r="2314" spans="1:10" ht="15" thickBot="1" x14ac:dyDescent="0.4">
      <c r="A2314" s="96" t="s">
        <v>2043</v>
      </c>
      <c r="B2314" s="96" t="s">
        <v>1512</v>
      </c>
      <c r="C2314" s="106">
        <v>43490</v>
      </c>
      <c r="D2314" s="96" t="s">
        <v>2057</v>
      </c>
      <c r="E2314" s="96" t="s">
        <v>2048</v>
      </c>
      <c r="F2314" s="97">
        <v>133</v>
      </c>
      <c r="G2314" s="98" t="s">
        <v>2046</v>
      </c>
      <c r="H2314" s="96" t="s">
        <v>2047</v>
      </c>
      <c r="I2314" s="99">
        <v>84.055999999999997</v>
      </c>
      <c r="J2314" s="235" t="str">
        <f t="shared" si="36"/>
        <v>Short Haul</v>
      </c>
    </row>
    <row r="2315" spans="1:10" ht="15" thickBot="1" x14ac:dyDescent="0.4">
      <c r="A2315" s="89"/>
      <c r="B2315" s="89"/>
      <c r="C2315" s="290"/>
      <c r="D2315" s="290"/>
      <c r="E2315" s="290"/>
      <c r="F2315" s="290"/>
      <c r="G2315" s="290"/>
      <c r="H2315" s="290"/>
      <c r="I2315" s="95">
        <v>2139.44</v>
      </c>
      <c r="J2315" s="235" t="str">
        <f t="shared" si="36"/>
        <v/>
      </c>
    </row>
    <row r="2316" spans="1:10" ht="15" thickBot="1" x14ac:dyDescent="0.4">
      <c r="A2316" s="96" t="s">
        <v>2043</v>
      </c>
      <c r="B2316" s="96" t="s">
        <v>1325</v>
      </c>
      <c r="C2316" s="106">
        <v>43691</v>
      </c>
      <c r="D2316" s="96" t="s">
        <v>2048</v>
      </c>
      <c r="E2316" s="96" t="s">
        <v>2053</v>
      </c>
      <c r="F2316" s="97">
        <v>527</v>
      </c>
      <c r="G2316" s="98" t="s">
        <v>2046</v>
      </c>
      <c r="H2316" s="96" t="s">
        <v>2047</v>
      </c>
      <c r="I2316" s="99">
        <v>332.43200000000002</v>
      </c>
      <c r="J2316" s="235" t="str">
        <f t="shared" si="36"/>
        <v>Medium Haul</v>
      </c>
    </row>
    <row r="2317" spans="1:10" ht="15" thickBot="1" x14ac:dyDescent="0.4">
      <c r="A2317" s="96" t="s">
        <v>2043</v>
      </c>
      <c r="B2317" s="96" t="s">
        <v>1325</v>
      </c>
      <c r="C2317" s="106">
        <v>43694</v>
      </c>
      <c r="D2317" s="96" t="s">
        <v>2053</v>
      </c>
      <c r="E2317" s="96" t="s">
        <v>2048</v>
      </c>
      <c r="F2317" s="97">
        <v>527</v>
      </c>
      <c r="G2317" s="98" t="s">
        <v>2046</v>
      </c>
      <c r="H2317" s="96" t="s">
        <v>2047</v>
      </c>
      <c r="I2317" s="99">
        <v>332.43200000000002</v>
      </c>
      <c r="J2317" s="235" t="str">
        <f t="shared" si="36"/>
        <v>Medium Haul</v>
      </c>
    </row>
    <row r="2318" spans="1:10" ht="15" thickBot="1" x14ac:dyDescent="0.4">
      <c r="A2318" s="96" t="s">
        <v>2043</v>
      </c>
      <c r="B2318" s="96" t="s">
        <v>1325</v>
      </c>
      <c r="C2318" s="106">
        <v>43557</v>
      </c>
      <c r="D2318" s="96" t="s">
        <v>2044</v>
      </c>
      <c r="E2318" s="96" t="s">
        <v>2115</v>
      </c>
      <c r="F2318" s="97">
        <v>863</v>
      </c>
      <c r="G2318" s="98" t="s">
        <v>2046</v>
      </c>
      <c r="H2318" s="96" t="s">
        <v>2047</v>
      </c>
      <c r="I2318" s="99">
        <v>333.59399999999999</v>
      </c>
      <c r="J2318" s="235" t="str">
        <f t="shared" si="36"/>
        <v>Medium Haul</v>
      </c>
    </row>
    <row r="2319" spans="1:10" ht="15" thickBot="1" x14ac:dyDescent="0.4">
      <c r="A2319" s="96" t="s">
        <v>2043</v>
      </c>
      <c r="B2319" s="96" t="s">
        <v>1325</v>
      </c>
      <c r="C2319" s="106">
        <v>43557</v>
      </c>
      <c r="D2319" s="96" t="s">
        <v>2048</v>
      </c>
      <c r="E2319" s="96" t="s">
        <v>2044</v>
      </c>
      <c r="F2319" s="97">
        <v>153</v>
      </c>
      <c r="G2319" s="98" t="s">
        <v>2046</v>
      </c>
      <c r="H2319" s="96" t="s">
        <v>2047</v>
      </c>
      <c r="I2319" s="99">
        <v>96.063999999999993</v>
      </c>
      <c r="J2319" s="235" t="str">
        <f t="shared" si="36"/>
        <v>Short Haul</v>
      </c>
    </row>
    <row r="2320" spans="1:10" ht="15" thickBot="1" x14ac:dyDescent="0.4">
      <c r="A2320" s="96" t="s">
        <v>2043</v>
      </c>
      <c r="B2320" s="96" t="s">
        <v>1325</v>
      </c>
      <c r="C2320" s="106">
        <v>43560</v>
      </c>
      <c r="D2320" s="96" t="s">
        <v>2115</v>
      </c>
      <c r="E2320" s="96" t="s">
        <v>2044</v>
      </c>
      <c r="F2320" s="97">
        <v>863</v>
      </c>
      <c r="G2320" s="98" t="s">
        <v>2046</v>
      </c>
      <c r="H2320" s="96" t="s">
        <v>2047</v>
      </c>
      <c r="I2320" s="99">
        <v>333.59399999999999</v>
      </c>
      <c r="J2320" s="235" t="str">
        <f t="shared" si="36"/>
        <v>Medium Haul</v>
      </c>
    </row>
    <row r="2321" spans="1:10" ht="15" thickBot="1" x14ac:dyDescent="0.4">
      <c r="A2321" s="96" t="s">
        <v>2043</v>
      </c>
      <c r="B2321" s="96" t="s">
        <v>1325</v>
      </c>
      <c r="C2321" s="106">
        <v>43560</v>
      </c>
      <c r="D2321" s="96" t="s">
        <v>2044</v>
      </c>
      <c r="E2321" s="96" t="s">
        <v>2048</v>
      </c>
      <c r="F2321" s="97">
        <v>153</v>
      </c>
      <c r="G2321" s="98" t="s">
        <v>2046</v>
      </c>
      <c r="H2321" s="96" t="s">
        <v>2047</v>
      </c>
      <c r="I2321" s="99">
        <v>96.063999999999993</v>
      </c>
      <c r="J2321" s="235" t="str">
        <f t="shared" si="36"/>
        <v>Short Haul</v>
      </c>
    </row>
    <row r="2322" spans="1:10" ht="15" thickBot="1" x14ac:dyDescent="0.4">
      <c r="A2322" s="89"/>
      <c r="B2322" s="89"/>
      <c r="C2322" s="290"/>
      <c r="D2322" s="290"/>
      <c r="E2322" s="290"/>
      <c r="F2322" s="290"/>
      <c r="G2322" s="290"/>
      <c r="H2322" s="290"/>
      <c r="I2322" s="95">
        <v>1524.18</v>
      </c>
      <c r="J2322" s="235" t="str">
        <f t="shared" si="36"/>
        <v/>
      </c>
    </row>
    <row r="2323" spans="1:10" ht="15" thickBot="1" x14ac:dyDescent="0.4">
      <c r="A2323" s="96" t="s">
        <v>2043</v>
      </c>
      <c r="B2323" s="96" t="s">
        <v>1104</v>
      </c>
      <c r="C2323" s="106">
        <v>43779</v>
      </c>
      <c r="D2323" s="96" t="s">
        <v>2050</v>
      </c>
      <c r="E2323" s="96" t="s">
        <v>2060</v>
      </c>
      <c r="F2323" s="97">
        <v>527</v>
      </c>
      <c r="G2323" s="98" t="s">
        <v>2046</v>
      </c>
      <c r="H2323" s="96" t="s">
        <v>2051</v>
      </c>
      <c r="I2323" s="99">
        <v>332.43200000000002</v>
      </c>
      <c r="J2323" s="235" t="str">
        <f t="shared" si="36"/>
        <v>Medium Haul</v>
      </c>
    </row>
    <row r="2324" spans="1:10" ht="15" thickBot="1" x14ac:dyDescent="0.4">
      <c r="A2324" s="96" t="s">
        <v>2043</v>
      </c>
      <c r="B2324" s="96" t="s">
        <v>1104</v>
      </c>
      <c r="C2324" s="106">
        <v>43784</v>
      </c>
      <c r="D2324" s="96" t="s">
        <v>2053</v>
      </c>
      <c r="E2324" s="96" t="s">
        <v>2048</v>
      </c>
      <c r="F2324" s="97">
        <v>527</v>
      </c>
      <c r="G2324" s="98" t="s">
        <v>2046</v>
      </c>
      <c r="H2324" s="96" t="s">
        <v>2047</v>
      </c>
      <c r="I2324" s="99">
        <v>332.43200000000002</v>
      </c>
      <c r="J2324" s="235" t="str">
        <f t="shared" si="36"/>
        <v>Medium Haul</v>
      </c>
    </row>
    <row r="2325" spans="1:10" ht="15" thickBot="1" x14ac:dyDescent="0.4">
      <c r="A2325" s="96" t="s">
        <v>2043</v>
      </c>
      <c r="B2325" s="96" t="s">
        <v>1104</v>
      </c>
      <c r="C2325" s="106">
        <v>43535</v>
      </c>
      <c r="D2325" s="96" t="s">
        <v>2050</v>
      </c>
      <c r="E2325" s="96" t="s">
        <v>2085</v>
      </c>
      <c r="F2325" s="97">
        <v>213</v>
      </c>
      <c r="G2325" s="98" t="s">
        <v>2046</v>
      </c>
      <c r="H2325" s="96" t="s">
        <v>2051</v>
      </c>
      <c r="I2325" s="99">
        <v>134.61600000000001</v>
      </c>
      <c r="J2325" s="235" t="str">
        <f t="shared" si="36"/>
        <v>Short Haul</v>
      </c>
    </row>
    <row r="2326" spans="1:10" ht="15" thickBot="1" x14ac:dyDescent="0.4">
      <c r="A2326" s="96" t="s">
        <v>2043</v>
      </c>
      <c r="B2326" s="96" t="s">
        <v>1104</v>
      </c>
      <c r="C2326" s="106">
        <v>43535</v>
      </c>
      <c r="D2326" s="96" t="s">
        <v>2048</v>
      </c>
      <c r="E2326" s="96" t="s">
        <v>2050</v>
      </c>
      <c r="F2326" s="97">
        <v>300</v>
      </c>
      <c r="G2326" s="98" t="s">
        <v>2046</v>
      </c>
      <c r="H2326" s="96" t="s">
        <v>2051</v>
      </c>
      <c r="I2326" s="99">
        <v>188.96799999999999</v>
      </c>
      <c r="J2326" s="235" t="str">
        <f t="shared" si="36"/>
        <v>Short Haul</v>
      </c>
    </row>
    <row r="2327" spans="1:10" ht="15" thickBot="1" x14ac:dyDescent="0.4">
      <c r="A2327" s="96" t="s">
        <v>2043</v>
      </c>
      <c r="B2327" s="96" t="s">
        <v>1104</v>
      </c>
      <c r="C2327" s="106">
        <v>43535</v>
      </c>
      <c r="D2327" s="96" t="s">
        <v>2085</v>
      </c>
      <c r="E2327" s="96" t="s">
        <v>2238</v>
      </c>
      <c r="F2327" s="97">
        <v>1672</v>
      </c>
      <c r="G2327" s="98" t="s">
        <v>2046</v>
      </c>
      <c r="H2327" s="96" t="s">
        <v>2051</v>
      </c>
      <c r="I2327" s="99">
        <v>645.90300000000002</v>
      </c>
      <c r="J2327" s="235" t="str">
        <f t="shared" si="36"/>
        <v>Medium Haul</v>
      </c>
    </row>
    <row r="2328" spans="1:10" ht="15" thickBot="1" x14ac:dyDescent="0.4">
      <c r="A2328" s="96" t="s">
        <v>2043</v>
      </c>
      <c r="B2328" s="96" t="s">
        <v>1104</v>
      </c>
      <c r="C2328" s="106">
        <v>43730</v>
      </c>
      <c r="D2328" s="96" t="s">
        <v>2044</v>
      </c>
      <c r="E2328" s="96" t="s">
        <v>2239</v>
      </c>
      <c r="F2328" s="97">
        <v>191</v>
      </c>
      <c r="G2328" s="98" t="s">
        <v>2046</v>
      </c>
      <c r="H2328" s="96" t="s">
        <v>2047</v>
      </c>
      <c r="I2328" s="99">
        <v>120.712</v>
      </c>
      <c r="J2328" s="235" t="str">
        <f t="shared" si="36"/>
        <v>Short Haul</v>
      </c>
    </row>
    <row r="2329" spans="1:10" ht="15" thickBot="1" x14ac:dyDescent="0.4">
      <c r="A2329" s="96" t="s">
        <v>2043</v>
      </c>
      <c r="B2329" s="96" t="s">
        <v>1104</v>
      </c>
      <c r="C2329" s="106">
        <v>43730</v>
      </c>
      <c r="D2329" s="96" t="s">
        <v>2048</v>
      </c>
      <c r="E2329" s="96" t="s">
        <v>2044</v>
      </c>
      <c r="F2329" s="97">
        <v>153</v>
      </c>
      <c r="G2329" s="98" t="s">
        <v>2046</v>
      </c>
      <c r="H2329" s="96" t="s">
        <v>2047</v>
      </c>
      <c r="I2329" s="99">
        <v>96.063999999999993</v>
      </c>
      <c r="J2329" s="235" t="str">
        <f t="shared" si="36"/>
        <v>Short Haul</v>
      </c>
    </row>
    <row r="2330" spans="1:10" ht="15" thickBot="1" x14ac:dyDescent="0.4">
      <c r="A2330" s="96" t="s">
        <v>2043</v>
      </c>
      <c r="B2330" s="96" t="s">
        <v>1104</v>
      </c>
      <c r="C2330" s="106">
        <v>43779</v>
      </c>
      <c r="D2330" s="96" t="s">
        <v>2060</v>
      </c>
      <c r="E2330" s="96" t="s">
        <v>2240</v>
      </c>
      <c r="F2330" s="97">
        <v>1050</v>
      </c>
      <c r="G2330" s="98" t="s">
        <v>2046</v>
      </c>
      <c r="H2330" s="96" t="s">
        <v>2051</v>
      </c>
      <c r="I2330" s="99">
        <v>405.57600000000002</v>
      </c>
      <c r="J2330" s="235" t="str">
        <f t="shared" si="36"/>
        <v>Medium Haul</v>
      </c>
    </row>
    <row r="2331" spans="1:10" ht="15" thickBot="1" x14ac:dyDescent="0.4">
      <c r="A2331" s="96" t="s">
        <v>2043</v>
      </c>
      <c r="B2331" s="96" t="s">
        <v>1104</v>
      </c>
      <c r="C2331" s="106">
        <v>43779</v>
      </c>
      <c r="D2331" s="96" t="s">
        <v>2048</v>
      </c>
      <c r="E2331" s="96" t="s">
        <v>2050</v>
      </c>
      <c r="F2331" s="97">
        <v>300</v>
      </c>
      <c r="G2331" s="98" t="s">
        <v>2046</v>
      </c>
      <c r="H2331" s="96" t="s">
        <v>2051</v>
      </c>
      <c r="I2331" s="99">
        <v>188.96799999999999</v>
      </c>
      <c r="J2331" s="235" t="str">
        <f t="shared" si="36"/>
        <v>Short Haul</v>
      </c>
    </row>
    <row r="2332" spans="1:10" ht="15" thickBot="1" x14ac:dyDescent="0.4">
      <c r="A2332" s="96" t="s">
        <v>2043</v>
      </c>
      <c r="B2332" s="96" t="s">
        <v>1104</v>
      </c>
      <c r="C2332" s="106">
        <v>43784</v>
      </c>
      <c r="D2332" s="96" t="s">
        <v>2240</v>
      </c>
      <c r="E2332" s="96" t="s">
        <v>2053</v>
      </c>
      <c r="F2332" s="97">
        <v>1383</v>
      </c>
      <c r="G2332" s="98" t="s">
        <v>2056</v>
      </c>
      <c r="H2332" s="96" t="s">
        <v>2047</v>
      </c>
      <c r="I2332" s="99">
        <v>534.447</v>
      </c>
      <c r="J2332" s="235" t="str">
        <f t="shared" si="36"/>
        <v>Medium Haul</v>
      </c>
    </row>
    <row r="2333" spans="1:10" ht="15" thickBot="1" x14ac:dyDescent="0.4">
      <c r="A2333" s="89"/>
      <c r="B2333" s="89"/>
      <c r="C2333" s="290"/>
      <c r="D2333" s="290"/>
      <c r="E2333" s="290"/>
      <c r="F2333" s="290"/>
      <c r="G2333" s="290"/>
      <c r="H2333" s="290"/>
      <c r="I2333" s="95">
        <v>2980.1179999999999</v>
      </c>
      <c r="J2333" s="235" t="str">
        <f t="shared" si="36"/>
        <v/>
      </c>
    </row>
    <row r="2334" spans="1:10" ht="15" thickBot="1" x14ac:dyDescent="0.4">
      <c r="A2334" s="96" t="s">
        <v>2043</v>
      </c>
      <c r="B2334" s="96" t="s">
        <v>1393</v>
      </c>
      <c r="C2334" s="106">
        <v>43768</v>
      </c>
      <c r="D2334" s="96" t="s">
        <v>2050</v>
      </c>
      <c r="E2334" s="96" t="s">
        <v>2048</v>
      </c>
      <c r="F2334" s="97">
        <v>300</v>
      </c>
      <c r="G2334" s="98" t="s">
        <v>2046</v>
      </c>
      <c r="H2334" s="96" t="s">
        <v>2047</v>
      </c>
      <c r="I2334" s="99">
        <v>188.96799999999999</v>
      </c>
      <c r="J2334" s="235" t="str">
        <f t="shared" si="36"/>
        <v>Short Haul</v>
      </c>
    </row>
    <row r="2335" spans="1:10" ht="15" thickBot="1" x14ac:dyDescent="0.4">
      <c r="A2335" s="96" t="s">
        <v>2043</v>
      </c>
      <c r="B2335" s="96" t="s">
        <v>1393</v>
      </c>
      <c r="C2335" s="106">
        <v>43768</v>
      </c>
      <c r="D2335" s="96" t="s">
        <v>2068</v>
      </c>
      <c r="E2335" s="96" t="s">
        <v>2050</v>
      </c>
      <c r="F2335" s="97">
        <v>1479</v>
      </c>
      <c r="G2335" s="98" t="s">
        <v>2056</v>
      </c>
      <c r="H2335" s="96" t="s">
        <v>2051</v>
      </c>
      <c r="I2335" s="99">
        <v>571.21199999999999</v>
      </c>
      <c r="J2335" s="235" t="str">
        <f t="shared" si="36"/>
        <v>Medium Haul</v>
      </c>
    </row>
    <row r="2336" spans="1:10" ht="15" thickBot="1" x14ac:dyDescent="0.4">
      <c r="A2336" s="96" t="s">
        <v>2043</v>
      </c>
      <c r="B2336" s="96" t="s">
        <v>1393</v>
      </c>
      <c r="C2336" s="106">
        <v>43770</v>
      </c>
      <c r="D2336" s="96" t="s">
        <v>2048</v>
      </c>
      <c r="E2336" s="96" t="s">
        <v>2050</v>
      </c>
      <c r="F2336" s="97">
        <v>300</v>
      </c>
      <c r="G2336" s="98" t="s">
        <v>2046</v>
      </c>
      <c r="H2336" s="96" t="s">
        <v>2051</v>
      </c>
      <c r="I2336" s="99">
        <v>188.96799999999999</v>
      </c>
      <c r="J2336" s="235" t="str">
        <f t="shared" si="36"/>
        <v>Short Haul</v>
      </c>
    </row>
    <row r="2337" spans="1:10" ht="15" thickBot="1" x14ac:dyDescent="0.4">
      <c r="A2337" s="96" t="s">
        <v>2043</v>
      </c>
      <c r="B2337" s="96" t="s">
        <v>1393</v>
      </c>
      <c r="C2337" s="106">
        <v>43770</v>
      </c>
      <c r="D2337" s="96" t="s">
        <v>2050</v>
      </c>
      <c r="E2337" s="96" t="s">
        <v>2068</v>
      </c>
      <c r="F2337" s="97">
        <v>1479</v>
      </c>
      <c r="G2337" s="98" t="s">
        <v>2046</v>
      </c>
      <c r="H2337" s="96" t="s">
        <v>2051</v>
      </c>
      <c r="I2337" s="99">
        <v>571.21199999999999</v>
      </c>
      <c r="J2337" s="235" t="str">
        <f t="shared" si="36"/>
        <v>Medium Haul</v>
      </c>
    </row>
    <row r="2338" spans="1:10" ht="15" thickBot="1" x14ac:dyDescent="0.4">
      <c r="A2338" s="89"/>
      <c r="B2338" s="89"/>
      <c r="C2338" s="290"/>
      <c r="D2338" s="290"/>
      <c r="E2338" s="290"/>
      <c r="F2338" s="290"/>
      <c r="G2338" s="290"/>
      <c r="H2338" s="290"/>
      <c r="I2338" s="95">
        <v>1520.36</v>
      </c>
      <c r="J2338" s="235" t="str">
        <f t="shared" si="36"/>
        <v/>
      </c>
    </row>
    <row r="2339" spans="1:10" ht="15" thickBot="1" x14ac:dyDescent="0.4">
      <c r="A2339" s="96" t="s">
        <v>2043</v>
      </c>
      <c r="B2339" s="96" t="s">
        <v>1104</v>
      </c>
      <c r="C2339" s="106">
        <v>43567</v>
      </c>
      <c r="D2339" s="96" t="s">
        <v>2044</v>
      </c>
      <c r="E2339" s="96" t="s">
        <v>2048</v>
      </c>
      <c r="F2339" s="97">
        <v>153</v>
      </c>
      <c r="G2339" s="98" t="s">
        <v>2046</v>
      </c>
      <c r="H2339" s="96" t="s">
        <v>2047</v>
      </c>
      <c r="I2339" s="99">
        <v>96.063999999999993</v>
      </c>
      <c r="J2339" s="235" t="str">
        <f t="shared" si="36"/>
        <v>Short Haul</v>
      </c>
    </row>
    <row r="2340" spans="1:10" ht="15" thickBot="1" x14ac:dyDescent="0.4">
      <c r="A2340" s="96" t="s">
        <v>2043</v>
      </c>
      <c r="B2340" s="96" t="s">
        <v>1104</v>
      </c>
      <c r="C2340" s="106">
        <v>43567</v>
      </c>
      <c r="D2340" s="96" t="s">
        <v>2116</v>
      </c>
      <c r="E2340" s="96" t="s">
        <v>2044</v>
      </c>
      <c r="F2340" s="97">
        <v>2374</v>
      </c>
      <c r="G2340" s="98" t="s">
        <v>2056</v>
      </c>
      <c r="H2340" s="96" t="s">
        <v>2047</v>
      </c>
      <c r="I2340" s="99">
        <v>805.8</v>
      </c>
      <c r="J2340" s="235" t="str">
        <f t="shared" si="36"/>
        <v>Long Haul</v>
      </c>
    </row>
    <row r="2341" spans="1:10" ht="15" thickBot="1" x14ac:dyDescent="0.4">
      <c r="A2341" s="96" t="s">
        <v>2043</v>
      </c>
      <c r="B2341" s="96" t="s">
        <v>1104</v>
      </c>
      <c r="C2341" s="106">
        <v>43560</v>
      </c>
      <c r="D2341" s="96" t="s">
        <v>2044</v>
      </c>
      <c r="E2341" s="96" t="s">
        <v>2116</v>
      </c>
      <c r="F2341" s="97">
        <v>2374</v>
      </c>
      <c r="G2341" s="98" t="s">
        <v>2046</v>
      </c>
      <c r="H2341" s="96" t="s">
        <v>2047</v>
      </c>
      <c r="I2341" s="99">
        <v>805.8</v>
      </c>
      <c r="J2341" s="235" t="str">
        <f t="shared" si="36"/>
        <v>Long Haul</v>
      </c>
    </row>
    <row r="2342" spans="1:10" ht="15" thickBot="1" x14ac:dyDescent="0.4">
      <c r="A2342" s="96" t="s">
        <v>2043</v>
      </c>
      <c r="B2342" s="96" t="s">
        <v>1104</v>
      </c>
      <c r="C2342" s="106">
        <v>43560</v>
      </c>
      <c r="D2342" s="96" t="s">
        <v>2048</v>
      </c>
      <c r="E2342" s="96" t="s">
        <v>2044</v>
      </c>
      <c r="F2342" s="97">
        <v>153</v>
      </c>
      <c r="G2342" s="98" t="s">
        <v>2046</v>
      </c>
      <c r="H2342" s="96" t="s">
        <v>2047</v>
      </c>
      <c r="I2342" s="99">
        <v>96.063999999999993</v>
      </c>
      <c r="J2342" s="235" t="str">
        <f t="shared" si="36"/>
        <v>Short Haul</v>
      </c>
    </row>
    <row r="2343" spans="1:10" ht="15" thickBot="1" x14ac:dyDescent="0.4">
      <c r="A2343" s="89"/>
      <c r="B2343" s="89"/>
      <c r="C2343" s="290"/>
      <c r="D2343" s="290"/>
      <c r="E2343" s="290"/>
      <c r="F2343" s="290"/>
      <c r="G2343" s="290"/>
      <c r="H2343" s="290"/>
      <c r="I2343" s="95">
        <v>1803.7280000000001</v>
      </c>
      <c r="J2343" s="235" t="str">
        <f t="shared" si="36"/>
        <v/>
      </c>
    </row>
    <row r="2344" spans="1:10" ht="15" thickBot="1" x14ac:dyDescent="0.4">
      <c r="A2344" s="96" t="s">
        <v>2043</v>
      </c>
      <c r="B2344" s="96" t="s">
        <v>1227</v>
      </c>
      <c r="C2344" s="106">
        <v>43545</v>
      </c>
      <c r="D2344" s="96" t="s">
        <v>2048</v>
      </c>
      <c r="E2344" s="96" t="s">
        <v>2044</v>
      </c>
      <c r="F2344" s="97">
        <v>153</v>
      </c>
      <c r="G2344" s="98" t="s">
        <v>2046</v>
      </c>
      <c r="H2344" s="96" t="s">
        <v>2047</v>
      </c>
      <c r="I2344" s="99">
        <v>96.063999999999993</v>
      </c>
      <c r="J2344" s="235" t="str">
        <f t="shared" si="36"/>
        <v>Short Haul</v>
      </c>
    </row>
    <row r="2345" spans="1:10" ht="15" thickBot="1" x14ac:dyDescent="0.4">
      <c r="A2345" s="96" t="s">
        <v>2043</v>
      </c>
      <c r="B2345" s="96" t="s">
        <v>1227</v>
      </c>
      <c r="C2345" s="106">
        <v>43548</v>
      </c>
      <c r="D2345" s="96" t="s">
        <v>2060</v>
      </c>
      <c r="E2345" s="96" t="s">
        <v>2053</v>
      </c>
      <c r="F2345" s="97">
        <v>334</v>
      </c>
      <c r="G2345" s="98" t="s">
        <v>2046</v>
      </c>
      <c r="H2345" s="96" t="s">
        <v>2047</v>
      </c>
      <c r="I2345" s="99">
        <v>210.45599999999999</v>
      </c>
      <c r="J2345" s="235" t="str">
        <f t="shared" si="36"/>
        <v>Medium Haul</v>
      </c>
    </row>
    <row r="2346" spans="1:10" ht="15" thickBot="1" x14ac:dyDescent="0.4">
      <c r="A2346" s="96" t="s">
        <v>2043</v>
      </c>
      <c r="B2346" s="96" t="s">
        <v>1227</v>
      </c>
      <c r="C2346" s="106">
        <v>43551</v>
      </c>
      <c r="D2346" s="96" t="s">
        <v>2044</v>
      </c>
      <c r="E2346" s="96" t="s">
        <v>2048</v>
      </c>
      <c r="F2346" s="97">
        <v>153</v>
      </c>
      <c r="G2346" s="98" t="s">
        <v>2046</v>
      </c>
      <c r="H2346" s="96" t="s">
        <v>2047</v>
      </c>
      <c r="I2346" s="99">
        <v>96.063999999999993</v>
      </c>
      <c r="J2346" s="235" t="str">
        <f t="shared" si="36"/>
        <v>Short Haul</v>
      </c>
    </row>
    <row r="2347" spans="1:10" ht="15" thickBot="1" x14ac:dyDescent="0.4">
      <c r="A2347" s="96" t="s">
        <v>2043</v>
      </c>
      <c r="B2347" s="96" t="s">
        <v>1227</v>
      </c>
      <c r="C2347" s="106">
        <v>43625</v>
      </c>
      <c r="D2347" s="96" t="s">
        <v>2048</v>
      </c>
      <c r="E2347" s="96" t="s">
        <v>2044</v>
      </c>
      <c r="F2347" s="97">
        <v>153</v>
      </c>
      <c r="G2347" s="98" t="s">
        <v>2046</v>
      </c>
      <c r="H2347" s="96" t="s">
        <v>2047</v>
      </c>
      <c r="I2347" s="99">
        <v>96.063999999999993</v>
      </c>
      <c r="J2347" s="235" t="str">
        <f t="shared" si="36"/>
        <v>Short Haul</v>
      </c>
    </row>
    <row r="2348" spans="1:10" ht="15" thickBot="1" x14ac:dyDescent="0.4">
      <c r="A2348" s="96" t="s">
        <v>2043</v>
      </c>
      <c r="B2348" s="96" t="s">
        <v>1227</v>
      </c>
      <c r="C2348" s="106">
        <v>43628</v>
      </c>
      <c r="D2348" s="96" t="s">
        <v>2073</v>
      </c>
      <c r="E2348" s="96" t="s">
        <v>2044</v>
      </c>
      <c r="F2348" s="97">
        <v>95</v>
      </c>
      <c r="G2348" s="98" t="s">
        <v>2046</v>
      </c>
      <c r="H2348" s="96" t="s">
        <v>2047</v>
      </c>
      <c r="I2348" s="99">
        <v>60.04</v>
      </c>
      <c r="J2348" s="235" t="str">
        <f t="shared" si="36"/>
        <v>Short Haul</v>
      </c>
    </row>
    <row r="2349" spans="1:10" ht="15" thickBot="1" x14ac:dyDescent="0.4">
      <c r="A2349" s="96" t="s">
        <v>2043</v>
      </c>
      <c r="B2349" s="96" t="s">
        <v>1227</v>
      </c>
      <c r="C2349" s="106">
        <v>43628</v>
      </c>
      <c r="D2349" s="96" t="s">
        <v>2044</v>
      </c>
      <c r="E2349" s="96" t="s">
        <v>2048</v>
      </c>
      <c r="F2349" s="97">
        <v>153</v>
      </c>
      <c r="G2349" s="98" t="s">
        <v>2046</v>
      </c>
      <c r="H2349" s="96" t="s">
        <v>2047</v>
      </c>
      <c r="I2349" s="99">
        <v>96.063999999999993</v>
      </c>
      <c r="J2349" s="235" t="str">
        <f t="shared" si="36"/>
        <v>Short Haul</v>
      </c>
    </row>
    <row r="2350" spans="1:10" ht="15" thickBot="1" x14ac:dyDescent="0.4">
      <c r="A2350" s="96" t="s">
        <v>2043</v>
      </c>
      <c r="B2350" s="96" t="s">
        <v>1227</v>
      </c>
      <c r="C2350" s="106">
        <v>43638</v>
      </c>
      <c r="D2350" s="96" t="s">
        <v>2048</v>
      </c>
      <c r="E2350" s="96" t="s">
        <v>2057</v>
      </c>
      <c r="F2350" s="97">
        <v>133</v>
      </c>
      <c r="G2350" s="98" t="s">
        <v>2046</v>
      </c>
      <c r="H2350" s="96" t="s">
        <v>2047</v>
      </c>
      <c r="I2350" s="99">
        <v>84.055999999999997</v>
      </c>
      <c r="J2350" s="235" t="str">
        <f t="shared" si="36"/>
        <v>Short Haul</v>
      </c>
    </row>
    <row r="2351" spans="1:10" ht="15" thickBot="1" x14ac:dyDescent="0.4">
      <c r="A2351" s="96" t="s">
        <v>2043</v>
      </c>
      <c r="B2351" s="96" t="s">
        <v>1227</v>
      </c>
      <c r="C2351" s="106">
        <v>43638</v>
      </c>
      <c r="D2351" s="96" t="s">
        <v>2057</v>
      </c>
      <c r="E2351" s="96" t="s">
        <v>2104</v>
      </c>
      <c r="F2351" s="97">
        <v>6912</v>
      </c>
      <c r="G2351" s="98" t="s">
        <v>2056</v>
      </c>
      <c r="H2351" s="96" t="s">
        <v>2047</v>
      </c>
      <c r="I2351" s="99">
        <v>2346</v>
      </c>
      <c r="J2351" s="235" t="str">
        <f t="shared" si="36"/>
        <v>Long Haul</v>
      </c>
    </row>
    <row r="2352" spans="1:10" ht="15" thickBot="1" x14ac:dyDescent="0.4">
      <c r="A2352" s="96" t="s">
        <v>2043</v>
      </c>
      <c r="B2352" s="96" t="s">
        <v>1227</v>
      </c>
      <c r="C2352" s="106">
        <v>43640</v>
      </c>
      <c r="D2352" s="96" t="s">
        <v>2104</v>
      </c>
      <c r="E2352" s="96" t="s">
        <v>2212</v>
      </c>
      <c r="F2352" s="97">
        <v>1239</v>
      </c>
      <c r="G2352" s="98" t="s">
        <v>2056</v>
      </c>
      <c r="H2352" s="96" t="s">
        <v>2047</v>
      </c>
      <c r="I2352" s="99">
        <v>478.33199999999999</v>
      </c>
      <c r="J2352" s="235" t="str">
        <f t="shared" si="36"/>
        <v>Medium Haul</v>
      </c>
    </row>
    <row r="2353" spans="1:10" ht="15" thickBot="1" x14ac:dyDescent="0.4">
      <c r="A2353" s="96" t="s">
        <v>2043</v>
      </c>
      <c r="B2353" s="96" t="s">
        <v>1227</v>
      </c>
      <c r="C2353" s="106">
        <v>43645</v>
      </c>
      <c r="D2353" s="96" t="s">
        <v>2212</v>
      </c>
      <c r="E2353" s="96" t="s">
        <v>2104</v>
      </c>
      <c r="F2353" s="97">
        <v>1239</v>
      </c>
      <c r="G2353" s="98" t="s">
        <v>2046</v>
      </c>
      <c r="H2353" s="96" t="s">
        <v>2047</v>
      </c>
      <c r="I2353" s="99">
        <v>478.33199999999999</v>
      </c>
      <c r="J2353" s="235" t="str">
        <f t="shared" si="36"/>
        <v>Medium Haul</v>
      </c>
    </row>
    <row r="2354" spans="1:10" ht="15" thickBot="1" x14ac:dyDescent="0.4">
      <c r="A2354" s="96" t="s">
        <v>2043</v>
      </c>
      <c r="B2354" s="96" t="s">
        <v>1227</v>
      </c>
      <c r="C2354" s="106">
        <v>43659</v>
      </c>
      <c r="D2354" s="96" t="s">
        <v>2104</v>
      </c>
      <c r="E2354" s="96" t="s">
        <v>2057</v>
      </c>
      <c r="F2354" s="97">
        <v>6912</v>
      </c>
      <c r="G2354" s="98" t="s">
        <v>2046</v>
      </c>
      <c r="H2354" s="96" t="s">
        <v>2047</v>
      </c>
      <c r="I2354" s="99">
        <v>2346</v>
      </c>
      <c r="J2354" s="235" t="str">
        <f t="shared" si="36"/>
        <v>Long Haul</v>
      </c>
    </row>
    <row r="2355" spans="1:10" ht="15" thickBot="1" x14ac:dyDescent="0.4">
      <c r="A2355" s="96" t="s">
        <v>2043</v>
      </c>
      <c r="B2355" s="96" t="s">
        <v>1227</v>
      </c>
      <c r="C2355" s="106">
        <v>43659</v>
      </c>
      <c r="D2355" s="96" t="s">
        <v>2057</v>
      </c>
      <c r="E2355" s="96" t="s">
        <v>2048</v>
      </c>
      <c r="F2355" s="97">
        <v>133</v>
      </c>
      <c r="G2355" s="98" t="s">
        <v>2046</v>
      </c>
      <c r="H2355" s="96" t="s">
        <v>2047</v>
      </c>
      <c r="I2355" s="99">
        <v>84.055999999999997</v>
      </c>
      <c r="J2355" s="235" t="str">
        <f t="shared" si="36"/>
        <v>Short Haul</v>
      </c>
    </row>
    <row r="2356" spans="1:10" ht="15" thickBot="1" x14ac:dyDescent="0.4">
      <c r="A2356" s="96" t="s">
        <v>2043</v>
      </c>
      <c r="B2356" s="96" t="s">
        <v>1227</v>
      </c>
      <c r="C2356" s="106">
        <v>43674</v>
      </c>
      <c r="D2356" s="96" t="s">
        <v>2044</v>
      </c>
      <c r="E2356" s="96" t="s">
        <v>2079</v>
      </c>
      <c r="F2356" s="97">
        <v>1555</v>
      </c>
      <c r="G2356" s="98" t="s">
        <v>2046</v>
      </c>
      <c r="H2356" s="96" t="s">
        <v>2047</v>
      </c>
      <c r="I2356" s="99">
        <v>600.62400000000002</v>
      </c>
      <c r="J2356" s="235" t="str">
        <f t="shared" si="36"/>
        <v>Medium Haul</v>
      </c>
    </row>
    <row r="2357" spans="1:10" ht="15" thickBot="1" x14ac:dyDescent="0.4">
      <c r="A2357" s="96" t="s">
        <v>2043</v>
      </c>
      <c r="B2357" s="96" t="s">
        <v>1227</v>
      </c>
      <c r="C2357" s="106">
        <v>43679</v>
      </c>
      <c r="D2357" s="96" t="s">
        <v>2053</v>
      </c>
      <c r="E2357" s="96" t="s">
        <v>2048</v>
      </c>
      <c r="F2357" s="97">
        <v>527</v>
      </c>
      <c r="G2357" s="98" t="s">
        <v>2046</v>
      </c>
      <c r="H2357" s="96" t="s">
        <v>2047</v>
      </c>
      <c r="I2357" s="99">
        <v>332.43200000000002</v>
      </c>
      <c r="J2357" s="235" t="str">
        <f t="shared" si="36"/>
        <v>Medium Haul</v>
      </c>
    </row>
    <row r="2358" spans="1:10" ht="15" thickBot="1" x14ac:dyDescent="0.4">
      <c r="A2358" s="96" t="s">
        <v>2043</v>
      </c>
      <c r="B2358" s="96" t="s">
        <v>1227</v>
      </c>
      <c r="C2358" s="106">
        <v>43545</v>
      </c>
      <c r="D2358" s="96" t="s">
        <v>2044</v>
      </c>
      <c r="E2358" s="96" t="s">
        <v>2060</v>
      </c>
      <c r="F2358" s="97">
        <v>979</v>
      </c>
      <c r="G2358" s="98" t="s">
        <v>2046</v>
      </c>
      <c r="H2358" s="96" t="s">
        <v>2047</v>
      </c>
      <c r="I2358" s="99">
        <v>378.09899999999999</v>
      </c>
      <c r="J2358" s="235" t="str">
        <f t="shared" si="36"/>
        <v>Medium Haul</v>
      </c>
    </row>
    <row r="2359" spans="1:10" ht="15" thickBot="1" x14ac:dyDescent="0.4">
      <c r="A2359" s="96" t="s">
        <v>2043</v>
      </c>
      <c r="B2359" s="96" t="s">
        <v>1227</v>
      </c>
      <c r="C2359" s="106">
        <v>43548</v>
      </c>
      <c r="D2359" s="96" t="s">
        <v>2053</v>
      </c>
      <c r="E2359" s="96" t="s">
        <v>2044</v>
      </c>
      <c r="F2359" s="97">
        <v>676</v>
      </c>
      <c r="G2359" s="98" t="s">
        <v>2046</v>
      </c>
      <c r="H2359" s="96" t="s">
        <v>2047</v>
      </c>
      <c r="I2359" s="99">
        <v>261.22500000000002</v>
      </c>
      <c r="J2359" s="235" t="str">
        <f t="shared" si="36"/>
        <v>Medium Haul</v>
      </c>
    </row>
    <row r="2360" spans="1:10" ht="15" thickBot="1" x14ac:dyDescent="0.4">
      <c r="A2360" s="96" t="s">
        <v>2043</v>
      </c>
      <c r="B2360" s="96" t="s">
        <v>1227</v>
      </c>
      <c r="C2360" s="106">
        <v>43625</v>
      </c>
      <c r="D2360" s="96" t="s">
        <v>2077</v>
      </c>
      <c r="E2360" s="96" t="s">
        <v>2113</v>
      </c>
      <c r="F2360" s="97">
        <v>129</v>
      </c>
      <c r="G2360" s="98" t="s">
        <v>2046</v>
      </c>
      <c r="H2360" s="96" t="s">
        <v>2047</v>
      </c>
      <c r="I2360" s="99">
        <v>81.528000000000006</v>
      </c>
      <c r="J2360" s="235" t="str">
        <f t="shared" si="36"/>
        <v>Short Haul</v>
      </c>
    </row>
    <row r="2361" spans="1:10" ht="15" thickBot="1" x14ac:dyDescent="0.4">
      <c r="A2361" s="96" t="s">
        <v>2043</v>
      </c>
      <c r="B2361" s="96" t="s">
        <v>1227</v>
      </c>
      <c r="C2361" s="106">
        <v>43625</v>
      </c>
      <c r="D2361" s="96" t="s">
        <v>2044</v>
      </c>
      <c r="E2361" s="96" t="s">
        <v>2077</v>
      </c>
      <c r="F2361" s="97">
        <v>448</v>
      </c>
      <c r="G2361" s="98" t="s">
        <v>2046</v>
      </c>
      <c r="H2361" s="96" t="s">
        <v>2047</v>
      </c>
      <c r="I2361" s="99">
        <v>282.50400000000002</v>
      </c>
      <c r="J2361" s="235" t="str">
        <f t="shared" si="36"/>
        <v>Medium Haul</v>
      </c>
    </row>
    <row r="2362" spans="1:10" ht="15" thickBot="1" x14ac:dyDescent="0.4">
      <c r="A2362" s="96" t="s">
        <v>2043</v>
      </c>
      <c r="B2362" s="96" t="s">
        <v>1227</v>
      </c>
      <c r="C2362" s="106">
        <v>43628</v>
      </c>
      <c r="D2362" s="96" t="s">
        <v>2113</v>
      </c>
      <c r="E2362" s="96" t="s">
        <v>2073</v>
      </c>
      <c r="F2362" s="97">
        <v>431</v>
      </c>
      <c r="G2362" s="98" t="s">
        <v>2046</v>
      </c>
      <c r="H2362" s="96" t="s">
        <v>2047</v>
      </c>
      <c r="I2362" s="99">
        <v>271.76</v>
      </c>
      <c r="J2362" s="235" t="str">
        <f t="shared" si="36"/>
        <v>Medium Haul</v>
      </c>
    </row>
    <row r="2363" spans="1:10" ht="15" thickBot="1" x14ac:dyDescent="0.4">
      <c r="A2363" s="96" t="s">
        <v>2043</v>
      </c>
      <c r="B2363" s="96" t="s">
        <v>1227</v>
      </c>
      <c r="C2363" s="106">
        <v>43640</v>
      </c>
      <c r="D2363" s="96" t="s">
        <v>2212</v>
      </c>
      <c r="E2363" s="96" t="s">
        <v>2241</v>
      </c>
      <c r="F2363" s="97">
        <v>446</v>
      </c>
      <c r="G2363" s="98" t="s">
        <v>2046</v>
      </c>
      <c r="H2363" s="96" t="s">
        <v>2047</v>
      </c>
      <c r="I2363" s="99">
        <v>281.87200000000001</v>
      </c>
      <c r="J2363" s="235" t="str">
        <f t="shared" si="36"/>
        <v>Medium Haul</v>
      </c>
    </row>
    <row r="2364" spans="1:10" ht="15" thickBot="1" x14ac:dyDescent="0.4">
      <c r="A2364" s="96" t="s">
        <v>2043</v>
      </c>
      <c r="B2364" s="96" t="s">
        <v>1227</v>
      </c>
      <c r="C2364" s="106">
        <v>43645</v>
      </c>
      <c r="D2364" s="96" t="s">
        <v>2241</v>
      </c>
      <c r="E2364" s="96" t="s">
        <v>2212</v>
      </c>
      <c r="F2364" s="97">
        <v>446</v>
      </c>
      <c r="G2364" s="98" t="s">
        <v>2046</v>
      </c>
      <c r="H2364" s="96" t="s">
        <v>2047</v>
      </c>
      <c r="I2364" s="99">
        <v>281.87200000000001</v>
      </c>
      <c r="J2364" s="235" t="str">
        <f t="shared" si="36"/>
        <v>Medium Haul</v>
      </c>
    </row>
    <row r="2365" spans="1:10" ht="15" thickBot="1" x14ac:dyDescent="0.4">
      <c r="A2365" s="96" t="s">
        <v>2043</v>
      </c>
      <c r="B2365" s="96" t="s">
        <v>1227</v>
      </c>
      <c r="C2365" s="106">
        <v>43674</v>
      </c>
      <c r="D2365" s="96" t="s">
        <v>2048</v>
      </c>
      <c r="E2365" s="96" t="s">
        <v>2044</v>
      </c>
      <c r="F2365" s="97">
        <v>153</v>
      </c>
      <c r="G2365" s="98" t="s">
        <v>2046</v>
      </c>
      <c r="H2365" s="96" t="s">
        <v>2047</v>
      </c>
      <c r="I2365" s="99">
        <v>96.063999999999993</v>
      </c>
      <c r="J2365" s="235" t="str">
        <f t="shared" ref="J2365:J2428" si="37">IF(ISBLANK(F2365),"",IF(F2365&gt;$O$9,$N$9,IF(F2365&gt;$O$8, $N$8,$N$7)))</f>
        <v>Short Haul</v>
      </c>
    </row>
    <row r="2366" spans="1:10" ht="15" thickBot="1" x14ac:dyDescent="0.4">
      <c r="A2366" s="96" t="s">
        <v>2043</v>
      </c>
      <c r="B2366" s="96" t="s">
        <v>1227</v>
      </c>
      <c r="C2366" s="106">
        <v>43679</v>
      </c>
      <c r="D2366" s="96" t="s">
        <v>2079</v>
      </c>
      <c r="E2366" s="96" t="s">
        <v>2053</v>
      </c>
      <c r="F2366" s="97">
        <v>887</v>
      </c>
      <c r="G2366" s="98" t="s">
        <v>2056</v>
      </c>
      <c r="H2366" s="96" t="s">
        <v>2047</v>
      </c>
      <c r="I2366" s="99">
        <v>342.495</v>
      </c>
      <c r="J2366" s="235" t="str">
        <f t="shared" si="37"/>
        <v>Medium Haul</v>
      </c>
    </row>
    <row r="2367" spans="1:10" ht="15" thickBot="1" x14ac:dyDescent="0.4">
      <c r="A2367" s="89"/>
      <c r="B2367" s="89"/>
      <c r="C2367" s="290"/>
      <c r="D2367" s="290"/>
      <c r="E2367" s="290"/>
      <c r="F2367" s="290"/>
      <c r="G2367" s="290"/>
      <c r="H2367" s="290"/>
      <c r="I2367" s="95">
        <v>9682.0030000000006</v>
      </c>
      <c r="J2367" s="235" t="str">
        <f t="shared" si="37"/>
        <v/>
      </c>
    </row>
    <row r="2368" spans="1:10" ht="15" thickBot="1" x14ac:dyDescent="0.4">
      <c r="A2368" s="96" t="s">
        <v>2043</v>
      </c>
      <c r="B2368" s="96" t="s">
        <v>1227</v>
      </c>
      <c r="C2368" s="106">
        <v>43725</v>
      </c>
      <c r="D2368" s="96" t="s">
        <v>2048</v>
      </c>
      <c r="E2368" s="96" t="s">
        <v>2044</v>
      </c>
      <c r="F2368" s="97">
        <v>153</v>
      </c>
      <c r="G2368" s="98" t="s">
        <v>2046</v>
      </c>
      <c r="H2368" s="96" t="s">
        <v>2047</v>
      </c>
      <c r="I2368" s="99">
        <v>96.063999999999993</v>
      </c>
      <c r="J2368" s="235" t="str">
        <f t="shared" si="37"/>
        <v>Short Haul</v>
      </c>
    </row>
    <row r="2369" spans="1:10" ht="15" thickBot="1" x14ac:dyDescent="0.4">
      <c r="A2369" s="96" t="s">
        <v>2043</v>
      </c>
      <c r="B2369" s="96" t="s">
        <v>1227</v>
      </c>
      <c r="C2369" s="106">
        <v>43725</v>
      </c>
      <c r="D2369" s="96" t="s">
        <v>2044</v>
      </c>
      <c r="E2369" s="96" t="s">
        <v>2054</v>
      </c>
      <c r="F2369" s="97">
        <v>2518</v>
      </c>
      <c r="G2369" s="98" t="s">
        <v>2046</v>
      </c>
      <c r="H2369" s="96" t="s">
        <v>2047</v>
      </c>
      <c r="I2369" s="99">
        <v>854.76</v>
      </c>
      <c r="J2369" s="235" t="str">
        <f t="shared" si="37"/>
        <v>Long Haul</v>
      </c>
    </row>
    <row r="2370" spans="1:10" ht="15" thickBot="1" x14ac:dyDescent="0.4">
      <c r="A2370" s="96" t="s">
        <v>2043</v>
      </c>
      <c r="B2370" s="96" t="s">
        <v>1227</v>
      </c>
      <c r="C2370" s="106">
        <v>43729</v>
      </c>
      <c r="D2370" s="96" t="s">
        <v>2044</v>
      </c>
      <c r="E2370" s="96" t="s">
        <v>2048</v>
      </c>
      <c r="F2370" s="97">
        <v>153</v>
      </c>
      <c r="G2370" s="98" t="s">
        <v>2046</v>
      </c>
      <c r="H2370" s="96" t="s">
        <v>2047</v>
      </c>
      <c r="I2370" s="99">
        <v>96.063999999999993</v>
      </c>
      <c r="J2370" s="235" t="str">
        <f t="shared" si="37"/>
        <v>Short Haul</v>
      </c>
    </row>
    <row r="2371" spans="1:10" ht="15" thickBot="1" x14ac:dyDescent="0.4">
      <c r="A2371" s="96" t="s">
        <v>2043</v>
      </c>
      <c r="B2371" s="96" t="s">
        <v>1227</v>
      </c>
      <c r="C2371" s="106">
        <v>43729</v>
      </c>
      <c r="D2371" s="96" t="s">
        <v>2054</v>
      </c>
      <c r="E2371" s="96" t="s">
        <v>2044</v>
      </c>
      <c r="F2371" s="97">
        <v>2518</v>
      </c>
      <c r="G2371" s="98" t="s">
        <v>2056</v>
      </c>
      <c r="H2371" s="96" t="s">
        <v>2047</v>
      </c>
      <c r="I2371" s="99">
        <v>854.76</v>
      </c>
      <c r="J2371" s="235" t="str">
        <f t="shared" si="37"/>
        <v>Long Haul</v>
      </c>
    </row>
    <row r="2372" spans="1:10" ht="15" thickBot="1" x14ac:dyDescent="0.4">
      <c r="A2372" s="89"/>
      <c r="B2372" s="89"/>
      <c r="C2372" s="290"/>
      <c r="D2372" s="290"/>
      <c r="E2372" s="290"/>
      <c r="F2372" s="290"/>
      <c r="G2372" s="290"/>
      <c r="H2372" s="290"/>
      <c r="I2372" s="95">
        <v>1901.6479999999999</v>
      </c>
      <c r="J2372" s="235" t="str">
        <f t="shared" si="37"/>
        <v/>
      </c>
    </row>
    <row r="2373" spans="1:10" ht="15" thickBot="1" x14ac:dyDescent="0.4">
      <c r="A2373" s="96" t="s">
        <v>2043</v>
      </c>
      <c r="B2373" s="96" t="s">
        <v>1227</v>
      </c>
      <c r="C2373" s="106">
        <v>43484</v>
      </c>
      <c r="D2373" s="96" t="s">
        <v>2169</v>
      </c>
      <c r="E2373" s="96" t="s">
        <v>2057</v>
      </c>
      <c r="F2373" s="97">
        <v>475</v>
      </c>
      <c r="G2373" s="98" t="s">
        <v>2046</v>
      </c>
      <c r="H2373" s="96" t="s">
        <v>2047</v>
      </c>
      <c r="I2373" s="99">
        <v>299.56799999999998</v>
      </c>
      <c r="J2373" s="235" t="str">
        <f t="shared" si="37"/>
        <v>Medium Haul</v>
      </c>
    </row>
    <row r="2374" spans="1:10" ht="15" thickBot="1" x14ac:dyDescent="0.4">
      <c r="A2374" s="96" t="s">
        <v>2043</v>
      </c>
      <c r="B2374" s="96" t="s">
        <v>1227</v>
      </c>
      <c r="C2374" s="106">
        <v>43484</v>
      </c>
      <c r="D2374" s="96" t="s">
        <v>2057</v>
      </c>
      <c r="E2374" s="96" t="s">
        <v>2048</v>
      </c>
      <c r="F2374" s="97">
        <v>133</v>
      </c>
      <c r="G2374" s="98" t="s">
        <v>2046</v>
      </c>
      <c r="H2374" s="96" t="s">
        <v>2047</v>
      </c>
      <c r="I2374" s="99">
        <v>84.055999999999997</v>
      </c>
      <c r="J2374" s="235" t="str">
        <f t="shared" si="37"/>
        <v>Short Haul</v>
      </c>
    </row>
    <row r="2375" spans="1:10" ht="15" thickBot="1" x14ac:dyDescent="0.4">
      <c r="A2375" s="96" t="s">
        <v>2043</v>
      </c>
      <c r="B2375" s="96" t="s">
        <v>1227</v>
      </c>
      <c r="C2375" s="106">
        <v>43563</v>
      </c>
      <c r="D2375" s="96" t="s">
        <v>2048</v>
      </c>
      <c r="E2375" s="96" t="s">
        <v>2057</v>
      </c>
      <c r="F2375" s="97">
        <v>133</v>
      </c>
      <c r="G2375" s="98" t="s">
        <v>2046</v>
      </c>
      <c r="H2375" s="96" t="s">
        <v>2047</v>
      </c>
      <c r="I2375" s="99">
        <v>84.055999999999997</v>
      </c>
      <c r="J2375" s="235" t="str">
        <f t="shared" si="37"/>
        <v>Short Haul</v>
      </c>
    </row>
    <row r="2376" spans="1:10" ht="15" thickBot="1" x14ac:dyDescent="0.4">
      <c r="A2376" s="96" t="s">
        <v>2043</v>
      </c>
      <c r="B2376" s="96" t="s">
        <v>1227</v>
      </c>
      <c r="C2376" s="106">
        <v>43563</v>
      </c>
      <c r="D2376" s="96" t="s">
        <v>2057</v>
      </c>
      <c r="E2376" s="96" t="s">
        <v>2152</v>
      </c>
      <c r="F2376" s="97">
        <v>284</v>
      </c>
      <c r="G2376" s="98" t="s">
        <v>2046</v>
      </c>
      <c r="H2376" s="96" t="s">
        <v>2047</v>
      </c>
      <c r="I2376" s="99">
        <v>178.85599999999999</v>
      </c>
      <c r="J2376" s="235" t="str">
        <f t="shared" si="37"/>
        <v>Short Haul</v>
      </c>
    </row>
    <row r="2377" spans="1:10" ht="15" thickBot="1" x14ac:dyDescent="0.4">
      <c r="A2377" s="96" t="s">
        <v>2043</v>
      </c>
      <c r="B2377" s="96" t="s">
        <v>1227</v>
      </c>
      <c r="C2377" s="106">
        <v>43674</v>
      </c>
      <c r="D2377" s="96" t="s">
        <v>2053</v>
      </c>
      <c r="E2377" s="96" t="s">
        <v>2079</v>
      </c>
      <c r="F2377" s="97">
        <v>887</v>
      </c>
      <c r="G2377" s="98" t="s">
        <v>2046</v>
      </c>
      <c r="H2377" s="96" t="s">
        <v>2047</v>
      </c>
      <c r="I2377" s="99">
        <v>342.495</v>
      </c>
      <c r="J2377" s="235" t="str">
        <f t="shared" si="37"/>
        <v>Medium Haul</v>
      </c>
    </row>
    <row r="2378" spans="1:10" ht="15" thickBot="1" x14ac:dyDescent="0.4">
      <c r="A2378" s="96" t="s">
        <v>2043</v>
      </c>
      <c r="B2378" s="96" t="s">
        <v>1227</v>
      </c>
      <c r="C2378" s="106">
        <v>43674</v>
      </c>
      <c r="D2378" s="96" t="s">
        <v>2048</v>
      </c>
      <c r="E2378" s="96" t="s">
        <v>2053</v>
      </c>
      <c r="F2378" s="97">
        <v>527</v>
      </c>
      <c r="G2378" s="98" t="s">
        <v>2046</v>
      </c>
      <c r="H2378" s="96" t="s">
        <v>2047</v>
      </c>
      <c r="I2378" s="99">
        <v>332.43200000000002</v>
      </c>
      <c r="J2378" s="235" t="str">
        <f t="shared" si="37"/>
        <v>Medium Haul</v>
      </c>
    </row>
    <row r="2379" spans="1:10" ht="15" thickBot="1" x14ac:dyDescent="0.4">
      <c r="A2379" s="96" t="s">
        <v>2043</v>
      </c>
      <c r="B2379" s="96" t="s">
        <v>1227</v>
      </c>
      <c r="C2379" s="106">
        <v>43677</v>
      </c>
      <c r="D2379" s="96" t="s">
        <v>2079</v>
      </c>
      <c r="E2379" s="96" t="s">
        <v>2053</v>
      </c>
      <c r="F2379" s="97">
        <v>887</v>
      </c>
      <c r="G2379" s="98" t="s">
        <v>2046</v>
      </c>
      <c r="H2379" s="96" t="s">
        <v>2047</v>
      </c>
      <c r="I2379" s="99">
        <v>342.495</v>
      </c>
      <c r="J2379" s="235" t="str">
        <f t="shared" si="37"/>
        <v>Medium Haul</v>
      </c>
    </row>
    <row r="2380" spans="1:10" ht="15" thickBot="1" x14ac:dyDescent="0.4">
      <c r="A2380" s="96" t="s">
        <v>2043</v>
      </c>
      <c r="B2380" s="96" t="s">
        <v>1227</v>
      </c>
      <c r="C2380" s="106">
        <v>43482</v>
      </c>
      <c r="D2380" s="96" t="s">
        <v>2048</v>
      </c>
      <c r="E2380" s="96" t="s">
        <v>2057</v>
      </c>
      <c r="F2380" s="97">
        <v>133</v>
      </c>
      <c r="G2380" s="98" t="s">
        <v>2046</v>
      </c>
      <c r="H2380" s="96" t="s">
        <v>2047</v>
      </c>
      <c r="I2380" s="99">
        <v>84.055999999999997</v>
      </c>
      <c r="J2380" s="235" t="str">
        <f t="shared" si="37"/>
        <v>Short Haul</v>
      </c>
    </row>
    <row r="2381" spans="1:10" ht="15" thickBot="1" x14ac:dyDescent="0.4">
      <c r="A2381" s="96" t="s">
        <v>2043</v>
      </c>
      <c r="B2381" s="96" t="s">
        <v>1227</v>
      </c>
      <c r="C2381" s="106">
        <v>43482</v>
      </c>
      <c r="D2381" s="96" t="s">
        <v>2057</v>
      </c>
      <c r="E2381" s="96" t="s">
        <v>2169</v>
      </c>
      <c r="F2381" s="97">
        <v>475</v>
      </c>
      <c r="G2381" s="98" t="s">
        <v>2046</v>
      </c>
      <c r="H2381" s="96" t="s">
        <v>2047</v>
      </c>
      <c r="I2381" s="99">
        <v>299.56799999999998</v>
      </c>
      <c r="J2381" s="235" t="str">
        <f t="shared" si="37"/>
        <v>Medium Haul</v>
      </c>
    </row>
    <row r="2382" spans="1:10" ht="15" thickBot="1" x14ac:dyDescent="0.4">
      <c r="A2382" s="96" t="s">
        <v>2043</v>
      </c>
      <c r="B2382" s="96" t="s">
        <v>1227</v>
      </c>
      <c r="C2382" s="106">
        <v>43565</v>
      </c>
      <c r="D2382" s="96" t="s">
        <v>2152</v>
      </c>
      <c r="E2382" s="96" t="s">
        <v>2057</v>
      </c>
      <c r="F2382" s="97">
        <v>284</v>
      </c>
      <c r="G2382" s="98" t="s">
        <v>2046</v>
      </c>
      <c r="H2382" s="96" t="s">
        <v>2047</v>
      </c>
      <c r="I2382" s="99">
        <v>178.85599999999999</v>
      </c>
      <c r="J2382" s="235" t="str">
        <f t="shared" si="37"/>
        <v>Short Haul</v>
      </c>
    </row>
    <row r="2383" spans="1:10" ht="15" thickBot="1" x14ac:dyDescent="0.4">
      <c r="A2383" s="96" t="s">
        <v>2043</v>
      </c>
      <c r="B2383" s="96" t="s">
        <v>1227</v>
      </c>
      <c r="C2383" s="106">
        <v>43565</v>
      </c>
      <c r="D2383" s="96" t="s">
        <v>2057</v>
      </c>
      <c r="E2383" s="96" t="s">
        <v>2048</v>
      </c>
      <c r="F2383" s="97">
        <v>133</v>
      </c>
      <c r="G2383" s="98" t="s">
        <v>2046</v>
      </c>
      <c r="H2383" s="96" t="s">
        <v>2047</v>
      </c>
      <c r="I2383" s="99">
        <v>84.055999999999997</v>
      </c>
      <c r="J2383" s="235" t="str">
        <f t="shared" si="37"/>
        <v>Short Haul</v>
      </c>
    </row>
    <row r="2384" spans="1:10" ht="15" thickBot="1" x14ac:dyDescent="0.4">
      <c r="A2384" s="96" t="s">
        <v>2043</v>
      </c>
      <c r="B2384" s="96" t="s">
        <v>1227</v>
      </c>
      <c r="C2384" s="106">
        <v>43677</v>
      </c>
      <c r="D2384" s="96" t="s">
        <v>2053</v>
      </c>
      <c r="E2384" s="96" t="s">
        <v>2048</v>
      </c>
      <c r="F2384" s="97">
        <v>527</v>
      </c>
      <c r="G2384" s="98" t="s">
        <v>2046</v>
      </c>
      <c r="H2384" s="96" t="s">
        <v>2047</v>
      </c>
      <c r="I2384" s="99">
        <v>332.43200000000002</v>
      </c>
      <c r="J2384" s="235" t="str">
        <f t="shared" si="37"/>
        <v>Medium Haul</v>
      </c>
    </row>
    <row r="2385" spans="1:10" ht="15" thickBot="1" x14ac:dyDescent="0.4">
      <c r="A2385" s="89"/>
      <c r="B2385" s="89"/>
      <c r="C2385" s="290"/>
      <c r="D2385" s="290"/>
      <c r="E2385" s="290"/>
      <c r="F2385" s="290"/>
      <c r="G2385" s="290"/>
      <c r="H2385" s="290"/>
      <c r="I2385" s="95">
        <v>2642.9259999999999</v>
      </c>
      <c r="J2385" s="235" t="str">
        <f t="shared" si="37"/>
        <v/>
      </c>
    </row>
    <row r="2386" spans="1:10" ht="15" thickBot="1" x14ac:dyDescent="0.4">
      <c r="A2386" s="96" t="s">
        <v>2043</v>
      </c>
      <c r="B2386" s="96" t="s">
        <v>1104</v>
      </c>
      <c r="C2386" s="106">
        <v>43696</v>
      </c>
      <c r="D2386" s="96" t="s">
        <v>2053</v>
      </c>
      <c r="E2386" s="96" t="s">
        <v>2054</v>
      </c>
      <c r="F2386" s="97">
        <v>1844</v>
      </c>
      <c r="G2386" s="98" t="s">
        <v>2046</v>
      </c>
      <c r="H2386" s="96" t="s">
        <v>2047</v>
      </c>
      <c r="I2386" s="99">
        <v>712.46699999999998</v>
      </c>
      <c r="J2386" s="235" t="str">
        <f t="shared" si="37"/>
        <v>Medium Haul</v>
      </c>
    </row>
    <row r="2387" spans="1:10" ht="15" thickBot="1" x14ac:dyDescent="0.4">
      <c r="A2387" s="96" t="s">
        <v>2043</v>
      </c>
      <c r="B2387" s="96" t="s">
        <v>1104</v>
      </c>
      <c r="C2387" s="106">
        <v>43711</v>
      </c>
      <c r="D2387" s="96" t="s">
        <v>2044</v>
      </c>
      <c r="E2387" s="96" t="s">
        <v>2110</v>
      </c>
      <c r="F2387" s="97">
        <v>3428</v>
      </c>
      <c r="G2387" s="98" t="s">
        <v>2056</v>
      </c>
      <c r="H2387" s="96" t="s">
        <v>2047</v>
      </c>
      <c r="I2387" s="99">
        <v>1163.48</v>
      </c>
      <c r="J2387" s="235" t="str">
        <f t="shared" si="37"/>
        <v>Long Haul</v>
      </c>
    </row>
    <row r="2388" spans="1:10" ht="15" thickBot="1" x14ac:dyDescent="0.4">
      <c r="A2388" s="96" t="s">
        <v>2043</v>
      </c>
      <c r="B2388" s="96" t="s">
        <v>1104</v>
      </c>
      <c r="C2388" s="106">
        <v>43732</v>
      </c>
      <c r="D2388" s="96" t="s">
        <v>2110</v>
      </c>
      <c r="E2388" s="96" t="s">
        <v>2044</v>
      </c>
      <c r="F2388" s="97">
        <v>3428</v>
      </c>
      <c r="G2388" s="98" t="s">
        <v>2046</v>
      </c>
      <c r="H2388" s="96" t="s">
        <v>2047</v>
      </c>
      <c r="I2388" s="99">
        <v>1163.48</v>
      </c>
      <c r="J2388" s="235" t="str">
        <f t="shared" si="37"/>
        <v>Long Haul</v>
      </c>
    </row>
    <row r="2389" spans="1:10" ht="15" thickBot="1" x14ac:dyDescent="0.4">
      <c r="A2389" s="96" t="s">
        <v>2043</v>
      </c>
      <c r="B2389" s="96" t="s">
        <v>1104</v>
      </c>
      <c r="C2389" s="106">
        <v>43786</v>
      </c>
      <c r="D2389" s="96" t="s">
        <v>2053</v>
      </c>
      <c r="E2389" s="96" t="s">
        <v>2054</v>
      </c>
      <c r="F2389" s="97">
        <v>1844</v>
      </c>
      <c r="G2389" s="98" t="s">
        <v>2046</v>
      </c>
      <c r="H2389" s="96" t="s">
        <v>2047</v>
      </c>
      <c r="I2389" s="99">
        <v>712.46699999999998</v>
      </c>
      <c r="J2389" s="235" t="str">
        <f t="shared" si="37"/>
        <v>Medium Haul</v>
      </c>
    </row>
    <row r="2390" spans="1:10" ht="15" thickBot="1" x14ac:dyDescent="0.4">
      <c r="A2390" s="96" t="s">
        <v>2043</v>
      </c>
      <c r="B2390" s="96" t="s">
        <v>1104</v>
      </c>
      <c r="C2390" s="106">
        <v>43792</v>
      </c>
      <c r="D2390" s="96" t="s">
        <v>2044</v>
      </c>
      <c r="E2390" s="96" t="s">
        <v>2048</v>
      </c>
      <c r="F2390" s="97">
        <v>153</v>
      </c>
      <c r="G2390" s="98" t="s">
        <v>2046</v>
      </c>
      <c r="H2390" s="96" t="s">
        <v>2047</v>
      </c>
      <c r="I2390" s="99">
        <v>96.063999999999993</v>
      </c>
      <c r="J2390" s="235" t="str">
        <f t="shared" si="37"/>
        <v>Short Haul</v>
      </c>
    </row>
    <row r="2391" spans="1:10" ht="15" thickBot="1" x14ac:dyDescent="0.4">
      <c r="A2391" s="96" t="s">
        <v>2043</v>
      </c>
      <c r="B2391" s="96" t="s">
        <v>1104</v>
      </c>
      <c r="C2391" s="106">
        <v>43695</v>
      </c>
      <c r="D2391" s="96" t="s">
        <v>2048</v>
      </c>
      <c r="E2391" s="96" t="s">
        <v>2053</v>
      </c>
      <c r="F2391" s="97">
        <v>527</v>
      </c>
      <c r="G2391" s="98" t="s">
        <v>2046</v>
      </c>
      <c r="H2391" s="96" t="s">
        <v>2047</v>
      </c>
      <c r="I2391" s="99">
        <v>332.43200000000002</v>
      </c>
      <c r="J2391" s="235" t="str">
        <f t="shared" si="37"/>
        <v>Medium Haul</v>
      </c>
    </row>
    <row r="2392" spans="1:10" ht="15" thickBot="1" x14ac:dyDescent="0.4">
      <c r="A2392" s="96" t="s">
        <v>2043</v>
      </c>
      <c r="B2392" s="96" t="s">
        <v>1104</v>
      </c>
      <c r="C2392" s="106">
        <v>43696</v>
      </c>
      <c r="D2392" s="96" t="s">
        <v>2048</v>
      </c>
      <c r="E2392" s="96" t="s">
        <v>2053</v>
      </c>
      <c r="F2392" s="97">
        <v>527</v>
      </c>
      <c r="G2392" s="98" t="s">
        <v>2046</v>
      </c>
      <c r="H2392" s="96" t="s">
        <v>2047</v>
      </c>
      <c r="I2392" s="99">
        <v>332.43200000000002</v>
      </c>
      <c r="J2392" s="235" t="str">
        <f t="shared" si="37"/>
        <v>Medium Haul</v>
      </c>
    </row>
    <row r="2393" spans="1:10" ht="15" thickBot="1" x14ac:dyDescent="0.4">
      <c r="A2393" s="96" t="s">
        <v>2043</v>
      </c>
      <c r="B2393" s="96" t="s">
        <v>1104</v>
      </c>
      <c r="C2393" s="106">
        <v>43701</v>
      </c>
      <c r="D2393" s="96" t="s">
        <v>2053</v>
      </c>
      <c r="E2393" s="96" t="s">
        <v>2048</v>
      </c>
      <c r="F2393" s="97">
        <v>527</v>
      </c>
      <c r="G2393" s="98" t="s">
        <v>2046</v>
      </c>
      <c r="H2393" s="96" t="s">
        <v>2047</v>
      </c>
      <c r="I2393" s="99">
        <v>332.43200000000002</v>
      </c>
      <c r="J2393" s="235" t="str">
        <f t="shared" si="37"/>
        <v>Medium Haul</v>
      </c>
    </row>
    <row r="2394" spans="1:10" ht="15" thickBot="1" x14ac:dyDescent="0.4">
      <c r="A2394" s="96" t="s">
        <v>2043</v>
      </c>
      <c r="B2394" s="96" t="s">
        <v>1104</v>
      </c>
      <c r="C2394" s="106">
        <v>43701</v>
      </c>
      <c r="D2394" s="96" t="s">
        <v>2054</v>
      </c>
      <c r="E2394" s="96" t="s">
        <v>2053</v>
      </c>
      <c r="F2394" s="97">
        <v>1844</v>
      </c>
      <c r="G2394" s="98" t="s">
        <v>2056</v>
      </c>
      <c r="H2394" s="96" t="s">
        <v>2047</v>
      </c>
      <c r="I2394" s="99">
        <v>712.46699999999998</v>
      </c>
      <c r="J2394" s="235" t="str">
        <f t="shared" si="37"/>
        <v>Medium Haul</v>
      </c>
    </row>
    <row r="2395" spans="1:10" ht="15" thickBot="1" x14ac:dyDescent="0.4">
      <c r="A2395" s="96" t="s">
        <v>2043</v>
      </c>
      <c r="B2395" s="96" t="s">
        <v>1104</v>
      </c>
      <c r="C2395" s="106">
        <v>43786</v>
      </c>
      <c r="D2395" s="96" t="s">
        <v>2048</v>
      </c>
      <c r="E2395" s="96" t="s">
        <v>2053</v>
      </c>
      <c r="F2395" s="97">
        <v>527</v>
      </c>
      <c r="G2395" s="98" t="s">
        <v>2046</v>
      </c>
      <c r="H2395" s="96" t="s">
        <v>2047</v>
      </c>
      <c r="I2395" s="99">
        <v>332.43200000000002</v>
      </c>
      <c r="J2395" s="235" t="str">
        <f t="shared" si="37"/>
        <v>Medium Haul</v>
      </c>
    </row>
    <row r="2396" spans="1:10" ht="15" thickBot="1" x14ac:dyDescent="0.4">
      <c r="A2396" s="96" t="s">
        <v>2043</v>
      </c>
      <c r="B2396" s="96" t="s">
        <v>1104</v>
      </c>
      <c r="C2396" s="106">
        <v>43792</v>
      </c>
      <c r="D2396" s="96" t="s">
        <v>2054</v>
      </c>
      <c r="E2396" s="96" t="s">
        <v>2044</v>
      </c>
      <c r="F2396" s="97">
        <v>2518</v>
      </c>
      <c r="G2396" s="98" t="s">
        <v>2056</v>
      </c>
      <c r="H2396" s="96" t="s">
        <v>2047</v>
      </c>
      <c r="I2396" s="99">
        <v>854.76</v>
      </c>
      <c r="J2396" s="235" t="str">
        <f t="shared" si="37"/>
        <v>Long Haul</v>
      </c>
    </row>
    <row r="2397" spans="1:10" ht="15" thickBot="1" x14ac:dyDescent="0.4">
      <c r="A2397" s="89"/>
      <c r="B2397" s="89"/>
      <c r="C2397" s="290"/>
      <c r="D2397" s="290"/>
      <c r="E2397" s="290"/>
      <c r="F2397" s="290"/>
      <c r="G2397" s="290"/>
      <c r="H2397" s="290"/>
      <c r="I2397" s="95">
        <v>6744.9129999999996</v>
      </c>
      <c r="J2397" s="235" t="str">
        <f t="shared" si="37"/>
        <v/>
      </c>
    </row>
    <row r="2398" spans="1:10" ht="15" thickBot="1" x14ac:dyDescent="0.4">
      <c r="A2398" s="96" t="s">
        <v>2043</v>
      </c>
      <c r="B2398" s="96" t="s">
        <v>1536</v>
      </c>
      <c r="C2398" s="106">
        <v>43553</v>
      </c>
      <c r="D2398" s="96" t="s">
        <v>2044</v>
      </c>
      <c r="E2398" s="96" t="s">
        <v>2160</v>
      </c>
      <c r="F2398" s="97">
        <v>1016</v>
      </c>
      <c r="G2398" s="98" t="s">
        <v>2046</v>
      </c>
      <c r="H2398" s="96" t="s">
        <v>2047</v>
      </c>
      <c r="I2398" s="99">
        <v>392.41800000000001</v>
      </c>
      <c r="J2398" s="235" t="str">
        <f t="shared" si="37"/>
        <v>Medium Haul</v>
      </c>
    </row>
    <row r="2399" spans="1:10" ht="15" thickBot="1" x14ac:dyDescent="0.4">
      <c r="A2399" s="96" t="s">
        <v>2043</v>
      </c>
      <c r="B2399" s="96" t="s">
        <v>1536</v>
      </c>
      <c r="C2399" s="106">
        <v>43561</v>
      </c>
      <c r="D2399" s="96" t="s">
        <v>2160</v>
      </c>
      <c r="E2399" s="96" t="s">
        <v>2044</v>
      </c>
      <c r="F2399" s="97">
        <v>1016</v>
      </c>
      <c r="G2399" s="98" t="s">
        <v>2046</v>
      </c>
      <c r="H2399" s="96" t="s">
        <v>2047</v>
      </c>
      <c r="I2399" s="99">
        <v>392.41800000000001</v>
      </c>
      <c r="J2399" s="235" t="str">
        <f t="shared" si="37"/>
        <v>Medium Haul</v>
      </c>
    </row>
    <row r="2400" spans="1:10" ht="15" thickBot="1" x14ac:dyDescent="0.4">
      <c r="A2400" s="96" t="s">
        <v>2043</v>
      </c>
      <c r="B2400" s="96" t="s">
        <v>1536</v>
      </c>
      <c r="C2400" s="106">
        <v>43726</v>
      </c>
      <c r="D2400" s="96" t="s">
        <v>2057</v>
      </c>
      <c r="E2400" s="96" t="s">
        <v>2044</v>
      </c>
      <c r="F2400" s="97">
        <v>119</v>
      </c>
      <c r="G2400" s="98" t="s">
        <v>2046</v>
      </c>
      <c r="H2400" s="96" t="s">
        <v>2047</v>
      </c>
      <c r="I2400" s="99">
        <v>74.575999999999993</v>
      </c>
      <c r="J2400" s="235" t="str">
        <f t="shared" si="37"/>
        <v>Short Haul</v>
      </c>
    </row>
    <row r="2401" spans="1:10" ht="15" thickBot="1" x14ac:dyDescent="0.4">
      <c r="A2401" s="96" t="s">
        <v>2043</v>
      </c>
      <c r="B2401" s="96" t="s">
        <v>1536</v>
      </c>
      <c r="C2401" s="106">
        <v>43723</v>
      </c>
      <c r="D2401" s="96" t="s">
        <v>2044</v>
      </c>
      <c r="E2401" s="96" t="s">
        <v>2057</v>
      </c>
      <c r="F2401" s="97">
        <v>119</v>
      </c>
      <c r="G2401" s="98" t="s">
        <v>2046</v>
      </c>
      <c r="H2401" s="96" t="s">
        <v>2170</v>
      </c>
      <c r="I2401" s="99">
        <v>74.575999999999993</v>
      </c>
      <c r="J2401" s="235" t="str">
        <f t="shared" si="37"/>
        <v>Short Haul</v>
      </c>
    </row>
    <row r="2402" spans="1:10" ht="15" thickBot="1" x14ac:dyDescent="0.4">
      <c r="A2402" s="96" t="s">
        <v>2043</v>
      </c>
      <c r="B2402" s="96" t="s">
        <v>1536</v>
      </c>
      <c r="C2402" s="106">
        <v>43726</v>
      </c>
      <c r="D2402" s="96" t="s">
        <v>2044</v>
      </c>
      <c r="E2402" s="96" t="s">
        <v>2048</v>
      </c>
      <c r="F2402" s="97">
        <v>153</v>
      </c>
      <c r="G2402" s="98" t="s">
        <v>2046</v>
      </c>
      <c r="H2402" s="96" t="s">
        <v>2047</v>
      </c>
      <c r="I2402" s="99">
        <v>96.063999999999993</v>
      </c>
      <c r="J2402" s="235" t="str">
        <f t="shared" si="37"/>
        <v>Short Haul</v>
      </c>
    </row>
    <row r="2403" spans="1:10" ht="15" thickBot="1" x14ac:dyDescent="0.4">
      <c r="A2403" s="89"/>
      <c r="B2403" s="89"/>
      <c r="C2403" s="290"/>
      <c r="D2403" s="290"/>
      <c r="E2403" s="290"/>
      <c r="F2403" s="290"/>
      <c r="G2403" s="290"/>
      <c r="H2403" s="290"/>
      <c r="I2403" s="95">
        <v>1030.0519999999999</v>
      </c>
      <c r="J2403" s="235" t="str">
        <f t="shared" si="37"/>
        <v/>
      </c>
    </row>
    <row r="2404" spans="1:10" ht="15" thickBot="1" x14ac:dyDescent="0.4">
      <c r="A2404" s="96" t="s">
        <v>2043</v>
      </c>
      <c r="B2404" s="96" t="s">
        <v>1227</v>
      </c>
      <c r="C2404" s="106">
        <v>43602</v>
      </c>
      <c r="D2404" s="96" t="s">
        <v>2057</v>
      </c>
      <c r="E2404" s="96" t="s">
        <v>2104</v>
      </c>
      <c r="F2404" s="97">
        <v>6912</v>
      </c>
      <c r="G2404" s="98" t="s">
        <v>2056</v>
      </c>
      <c r="H2404" s="96" t="s">
        <v>2055</v>
      </c>
      <c r="I2404" s="99">
        <v>2346</v>
      </c>
      <c r="J2404" s="235" t="str">
        <f t="shared" si="37"/>
        <v>Long Haul</v>
      </c>
    </row>
    <row r="2405" spans="1:10" ht="15" thickBot="1" x14ac:dyDescent="0.4">
      <c r="A2405" s="96" t="s">
        <v>2043</v>
      </c>
      <c r="B2405" s="96" t="s">
        <v>1227</v>
      </c>
      <c r="C2405" s="106">
        <v>43664</v>
      </c>
      <c r="D2405" s="96" t="s">
        <v>2104</v>
      </c>
      <c r="E2405" s="96" t="s">
        <v>2057</v>
      </c>
      <c r="F2405" s="97">
        <v>6912</v>
      </c>
      <c r="G2405" s="98" t="s">
        <v>2046</v>
      </c>
      <c r="H2405" s="96" t="s">
        <v>2055</v>
      </c>
      <c r="I2405" s="99">
        <v>2346</v>
      </c>
      <c r="J2405" s="235" t="str">
        <f t="shared" si="37"/>
        <v>Long Haul</v>
      </c>
    </row>
    <row r="2406" spans="1:10" ht="15" thickBot="1" x14ac:dyDescent="0.4">
      <c r="A2406" s="96" t="s">
        <v>2043</v>
      </c>
      <c r="B2406" s="96" t="s">
        <v>1227</v>
      </c>
      <c r="C2406" s="106">
        <v>43664</v>
      </c>
      <c r="D2406" s="96" t="s">
        <v>2057</v>
      </c>
      <c r="E2406" s="96" t="s">
        <v>2048</v>
      </c>
      <c r="F2406" s="97">
        <v>133</v>
      </c>
      <c r="G2406" s="98" t="s">
        <v>2046</v>
      </c>
      <c r="H2406" s="96" t="s">
        <v>2047</v>
      </c>
      <c r="I2406" s="99">
        <v>84.055999999999997</v>
      </c>
      <c r="J2406" s="235" t="str">
        <f t="shared" si="37"/>
        <v>Short Haul</v>
      </c>
    </row>
    <row r="2407" spans="1:10" ht="15" thickBot="1" x14ac:dyDescent="0.4">
      <c r="A2407" s="96" t="s">
        <v>2043</v>
      </c>
      <c r="B2407" s="96" t="s">
        <v>1227</v>
      </c>
      <c r="C2407" s="106">
        <v>43673</v>
      </c>
      <c r="D2407" s="96" t="s">
        <v>2048</v>
      </c>
      <c r="E2407" s="96" t="s">
        <v>2053</v>
      </c>
      <c r="F2407" s="97">
        <v>527</v>
      </c>
      <c r="G2407" s="98" t="s">
        <v>2046</v>
      </c>
      <c r="H2407" s="96" t="s">
        <v>2047</v>
      </c>
      <c r="I2407" s="99">
        <v>332.43200000000002</v>
      </c>
      <c r="J2407" s="235" t="str">
        <f t="shared" si="37"/>
        <v>Medium Haul</v>
      </c>
    </row>
    <row r="2408" spans="1:10" ht="15" thickBot="1" x14ac:dyDescent="0.4">
      <c r="A2408" s="96" t="s">
        <v>2043</v>
      </c>
      <c r="B2408" s="96" t="s">
        <v>1227</v>
      </c>
      <c r="C2408" s="106">
        <v>43677</v>
      </c>
      <c r="D2408" s="96" t="s">
        <v>2057</v>
      </c>
      <c r="E2408" s="96" t="s">
        <v>2048</v>
      </c>
      <c r="F2408" s="97">
        <v>133</v>
      </c>
      <c r="G2408" s="98" t="s">
        <v>2046</v>
      </c>
      <c r="H2408" s="96" t="s">
        <v>2047</v>
      </c>
      <c r="I2408" s="99">
        <v>84.055999999999997</v>
      </c>
      <c r="J2408" s="235" t="str">
        <f t="shared" si="37"/>
        <v>Short Haul</v>
      </c>
    </row>
    <row r="2409" spans="1:10" ht="15" thickBot="1" x14ac:dyDescent="0.4">
      <c r="A2409" s="96" t="s">
        <v>2043</v>
      </c>
      <c r="B2409" s="96" t="s">
        <v>1227</v>
      </c>
      <c r="C2409" s="106">
        <v>43685</v>
      </c>
      <c r="D2409" s="96" t="s">
        <v>2048</v>
      </c>
      <c r="E2409" s="96" t="s">
        <v>2057</v>
      </c>
      <c r="F2409" s="97">
        <v>133</v>
      </c>
      <c r="G2409" s="98" t="s">
        <v>2046</v>
      </c>
      <c r="H2409" s="96" t="s">
        <v>2047</v>
      </c>
      <c r="I2409" s="99">
        <v>84.055999999999997</v>
      </c>
      <c r="J2409" s="235" t="str">
        <f t="shared" si="37"/>
        <v>Short Haul</v>
      </c>
    </row>
    <row r="2410" spans="1:10" ht="15" thickBot="1" x14ac:dyDescent="0.4">
      <c r="A2410" s="96" t="s">
        <v>2043</v>
      </c>
      <c r="B2410" s="96" t="s">
        <v>1227</v>
      </c>
      <c r="C2410" s="106">
        <v>43689</v>
      </c>
      <c r="D2410" s="96" t="s">
        <v>2242</v>
      </c>
      <c r="E2410" s="96" t="s">
        <v>2057</v>
      </c>
      <c r="F2410" s="97">
        <v>450</v>
      </c>
      <c r="G2410" s="98" t="s">
        <v>2046</v>
      </c>
      <c r="H2410" s="96" t="s">
        <v>2047</v>
      </c>
      <c r="I2410" s="99">
        <v>283.76799999999997</v>
      </c>
      <c r="J2410" s="235" t="str">
        <f t="shared" si="37"/>
        <v>Medium Haul</v>
      </c>
    </row>
    <row r="2411" spans="1:10" ht="15" thickBot="1" x14ac:dyDescent="0.4">
      <c r="A2411" s="96" t="s">
        <v>2043</v>
      </c>
      <c r="B2411" s="96" t="s">
        <v>1227</v>
      </c>
      <c r="C2411" s="106">
        <v>43723</v>
      </c>
      <c r="D2411" s="96" t="s">
        <v>2053</v>
      </c>
      <c r="E2411" s="96" t="s">
        <v>2060</v>
      </c>
      <c r="F2411" s="97">
        <v>334</v>
      </c>
      <c r="G2411" s="98" t="s">
        <v>2046</v>
      </c>
      <c r="H2411" s="96" t="s">
        <v>2051</v>
      </c>
      <c r="I2411" s="99">
        <v>210.45599999999999</v>
      </c>
      <c r="J2411" s="235" t="str">
        <f t="shared" si="37"/>
        <v>Medium Haul</v>
      </c>
    </row>
    <row r="2412" spans="1:10" ht="15" thickBot="1" x14ac:dyDescent="0.4">
      <c r="A2412" s="96" t="s">
        <v>2043</v>
      </c>
      <c r="B2412" s="96" t="s">
        <v>1227</v>
      </c>
      <c r="C2412" s="106">
        <v>43741</v>
      </c>
      <c r="D2412" s="96" t="s">
        <v>2104</v>
      </c>
      <c r="E2412" s="96" t="s">
        <v>2053</v>
      </c>
      <c r="F2412" s="97">
        <v>6570</v>
      </c>
      <c r="G2412" s="98" t="s">
        <v>2046</v>
      </c>
      <c r="H2412" s="96" t="s">
        <v>2055</v>
      </c>
      <c r="I2412" s="99">
        <v>2229.7199999999998</v>
      </c>
      <c r="J2412" s="235" t="str">
        <f t="shared" si="37"/>
        <v>Long Haul</v>
      </c>
    </row>
    <row r="2413" spans="1:10" ht="15" thickBot="1" x14ac:dyDescent="0.4">
      <c r="A2413" s="96" t="s">
        <v>2043</v>
      </c>
      <c r="B2413" s="96" t="s">
        <v>1227</v>
      </c>
      <c r="C2413" s="106">
        <v>43741</v>
      </c>
      <c r="D2413" s="96" t="s">
        <v>2053</v>
      </c>
      <c r="E2413" s="96" t="s">
        <v>2048</v>
      </c>
      <c r="F2413" s="97">
        <v>527</v>
      </c>
      <c r="G2413" s="98" t="s">
        <v>2046</v>
      </c>
      <c r="H2413" s="96" t="s">
        <v>2047</v>
      </c>
      <c r="I2413" s="99">
        <v>332.43200000000002</v>
      </c>
      <c r="J2413" s="235" t="str">
        <f t="shared" si="37"/>
        <v>Medium Haul</v>
      </c>
    </row>
    <row r="2414" spans="1:10" ht="15" thickBot="1" x14ac:dyDescent="0.4">
      <c r="A2414" s="96" t="s">
        <v>2043</v>
      </c>
      <c r="B2414" s="96" t="s">
        <v>1227</v>
      </c>
      <c r="C2414" s="106">
        <v>43822</v>
      </c>
      <c r="D2414" s="96" t="s">
        <v>2104</v>
      </c>
      <c r="E2414" s="96" t="s">
        <v>2057</v>
      </c>
      <c r="F2414" s="97">
        <v>6912</v>
      </c>
      <c r="G2414" s="98" t="s">
        <v>2046</v>
      </c>
      <c r="H2414" s="96" t="s">
        <v>2055</v>
      </c>
      <c r="I2414" s="99">
        <v>2346</v>
      </c>
      <c r="J2414" s="235" t="str">
        <f t="shared" si="37"/>
        <v>Long Haul</v>
      </c>
    </row>
    <row r="2415" spans="1:10" ht="15" thickBot="1" x14ac:dyDescent="0.4">
      <c r="A2415" s="96" t="s">
        <v>2043</v>
      </c>
      <c r="B2415" s="96" t="s">
        <v>1227</v>
      </c>
      <c r="C2415" s="106">
        <v>43602</v>
      </c>
      <c r="D2415" s="96" t="s">
        <v>2048</v>
      </c>
      <c r="E2415" s="96" t="s">
        <v>2057</v>
      </c>
      <c r="F2415" s="97">
        <v>133</v>
      </c>
      <c r="G2415" s="98" t="s">
        <v>2046</v>
      </c>
      <c r="H2415" s="96" t="s">
        <v>2047</v>
      </c>
      <c r="I2415" s="99">
        <v>84.055999999999997</v>
      </c>
      <c r="J2415" s="235" t="str">
        <f t="shared" si="37"/>
        <v>Short Haul</v>
      </c>
    </row>
    <row r="2416" spans="1:10" ht="15" thickBot="1" x14ac:dyDescent="0.4">
      <c r="A2416" s="96" t="s">
        <v>2043</v>
      </c>
      <c r="B2416" s="96" t="s">
        <v>1227</v>
      </c>
      <c r="C2416" s="106">
        <v>43673</v>
      </c>
      <c r="D2416" s="96" t="s">
        <v>2053</v>
      </c>
      <c r="E2416" s="96" t="s">
        <v>2079</v>
      </c>
      <c r="F2416" s="97">
        <v>887</v>
      </c>
      <c r="G2416" s="98" t="s">
        <v>2046</v>
      </c>
      <c r="H2416" s="96" t="s">
        <v>2047</v>
      </c>
      <c r="I2416" s="99">
        <v>342.495</v>
      </c>
      <c r="J2416" s="235" t="str">
        <f t="shared" si="37"/>
        <v>Medium Haul</v>
      </c>
    </row>
    <row r="2417" spans="1:10" ht="15" thickBot="1" x14ac:dyDescent="0.4">
      <c r="A2417" s="96" t="s">
        <v>2043</v>
      </c>
      <c r="B2417" s="96" t="s">
        <v>1227</v>
      </c>
      <c r="C2417" s="106">
        <v>43677</v>
      </c>
      <c r="D2417" s="96" t="s">
        <v>2079</v>
      </c>
      <c r="E2417" s="96" t="s">
        <v>2057</v>
      </c>
      <c r="F2417" s="97">
        <v>1450</v>
      </c>
      <c r="G2417" s="98" t="s">
        <v>2056</v>
      </c>
      <c r="H2417" s="96" t="s">
        <v>2047</v>
      </c>
      <c r="I2417" s="99">
        <v>559.98900000000003</v>
      </c>
      <c r="J2417" s="235" t="str">
        <f t="shared" si="37"/>
        <v>Medium Haul</v>
      </c>
    </row>
    <row r="2418" spans="1:10" ht="15" thickBot="1" x14ac:dyDescent="0.4">
      <c r="A2418" s="96" t="s">
        <v>2043</v>
      </c>
      <c r="B2418" s="96" t="s">
        <v>1227</v>
      </c>
      <c r="C2418" s="106">
        <v>43685</v>
      </c>
      <c r="D2418" s="96" t="s">
        <v>2057</v>
      </c>
      <c r="E2418" s="96" t="s">
        <v>2242</v>
      </c>
      <c r="F2418" s="97">
        <v>450</v>
      </c>
      <c r="G2418" s="98" t="s">
        <v>2046</v>
      </c>
      <c r="H2418" s="96" t="s">
        <v>2047</v>
      </c>
      <c r="I2418" s="99">
        <v>283.76799999999997</v>
      </c>
      <c r="J2418" s="235" t="str">
        <f t="shared" si="37"/>
        <v>Medium Haul</v>
      </c>
    </row>
    <row r="2419" spans="1:10" ht="15" thickBot="1" x14ac:dyDescent="0.4">
      <c r="A2419" s="96" t="s">
        <v>2043</v>
      </c>
      <c r="B2419" s="96" t="s">
        <v>1227</v>
      </c>
      <c r="C2419" s="106">
        <v>43689</v>
      </c>
      <c r="D2419" s="96" t="s">
        <v>2057</v>
      </c>
      <c r="E2419" s="96" t="s">
        <v>2048</v>
      </c>
      <c r="F2419" s="97">
        <v>133</v>
      </c>
      <c r="G2419" s="98" t="s">
        <v>2046</v>
      </c>
      <c r="H2419" s="96" t="s">
        <v>2047</v>
      </c>
      <c r="I2419" s="99">
        <v>84.055999999999997</v>
      </c>
      <c r="J2419" s="235" t="str">
        <f t="shared" si="37"/>
        <v>Short Haul</v>
      </c>
    </row>
    <row r="2420" spans="1:10" ht="15" thickBot="1" x14ac:dyDescent="0.4">
      <c r="A2420" s="96" t="s">
        <v>2043</v>
      </c>
      <c r="B2420" s="96" t="s">
        <v>1227</v>
      </c>
      <c r="C2420" s="106">
        <v>43723</v>
      </c>
      <c r="D2420" s="96" t="s">
        <v>2048</v>
      </c>
      <c r="E2420" s="96" t="s">
        <v>2053</v>
      </c>
      <c r="F2420" s="97">
        <v>527</v>
      </c>
      <c r="G2420" s="98" t="s">
        <v>2046</v>
      </c>
      <c r="H2420" s="96" t="s">
        <v>2051</v>
      </c>
      <c r="I2420" s="99">
        <v>332.43200000000002</v>
      </c>
      <c r="J2420" s="235" t="str">
        <f t="shared" si="37"/>
        <v>Medium Haul</v>
      </c>
    </row>
    <row r="2421" spans="1:10" ht="15" thickBot="1" x14ac:dyDescent="0.4">
      <c r="A2421" s="96" t="s">
        <v>2043</v>
      </c>
      <c r="B2421" s="96" t="s">
        <v>1227</v>
      </c>
      <c r="C2421" s="106">
        <v>43725</v>
      </c>
      <c r="D2421" s="96" t="s">
        <v>2053</v>
      </c>
      <c r="E2421" s="96" t="s">
        <v>2048</v>
      </c>
      <c r="F2421" s="97">
        <v>527</v>
      </c>
      <c r="G2421" s="98" t="s">
        <v>2046</v>
      </c>
      <c r="H2421" s="96" t="s">
        <v>2051</v>
      </c>
      <c r="I2421" s="99">
        <v>332.43200000000002</v>
      </c>
      <c r="J2421" s="235" t="str">
        <f t="shared" si="37"/>
        <v>Medium Haul</v>
      </c>
    </row>
    <row r="2422" spans="1:10" ht="15" thickBot="1" x14ac:dyDescent="0.4">
      <c r="A2422" s="96" t="s">
        <v>2043</v>
      </c>
      <c r="B2422" s="96" t="s">
        <v>1227</v>
      </c>
      <c r="C2422" s="106">
        <v>43725</v>
      </c>
      <c r="D2422" s="96" t="s">
        <v>2060</v>
      </c>
      <c r="E2422" s="96" t="s">
        <v>2053</v>
      </c>
      <c r="F2422" s="97">
        <v>334</v>
      </c>
      <c r="G2422" s="98" t="s">
        <v>2046</v>
      </c>
      <c r="H2422" s="96" t="s">
        <v>2051</v>
      </c>
      <c r="I2422" s="99">
        <v>210.45599999999999</v>
      </c>
      <c r="J2422" s="235" t="str">
        <f t="shared" si="37"/>
        <v>Medium Haul</v>
      </c>
    </row>
    <row r="2423" spans="1:10" ht="15" thickBot="1" x14ac:dyDescent="0.4">
      <c r="A2423" s="96" t="s">
        <v>2043</v>
      </c>
      <c r="B2423" s="96" t="s">
        <v>1227</v>
      </c>
      <c r="C2423" s="106">
        <v>43732</v>
      </c>
      <c r="D2423" s="96" t="s">
        <v>2053</v>
      </c>
      <c r="E2423" s="96" t="s">
        <v>2104</v>
      </c>
      <c r="F2423" s="97">
        <v>6570</v>
      </c>
      <c r="G2423" s="98" t="s">
        <v>2056</v>
      </c>
      <c r="H2423" s="96" t="s">
        <v>2055</v>
      </c>
      <c r="I2423" s="99">
        <v>2229.7199999999998</v>
      </c>
      <c r="J2423" s="235" t="str">
        <f t="shared" si="37"/>
        <v>Long Haul</v>
      </c>
    </row>
    <row r="2424" spans="1:10" ht="15" thickBot="1" x14ac:dyDescent="0.4">
      <c r="A2424" s="96" t="s">
        <v>2043</v>
      </c>
      <c r="B2424" s="96" t="s">
        <v>1227</v>
      </c>
      <c r="C2424" s="106">
        <v>43732</v>
      </c>
      <c r="D2424" s="96" t="s">
        <v>2048</v>
      </c>
      <c r="E2424" s="96" t="s">
        <v>2053</v>
      </c>
      <c r="F2424" s="97">
        <v>527</v>
      </c>
      <c r="G2424" s="98" t="s">
        <v>2046</v>
      </c>
      <c r="H2424" s="96" t="s">
        <v>2047</v>
      </c>
      <c r="I2424" s="99">
        <v>332.43200000000002</v>
      </c>
      <c r="J2424" s="235" t="str">
        <f t="shared" si="37"/>
        <v>Medium Haul</v>
      </c>
    </row>
    <row r="2425" spans="1:10" ht="15" thickBot="1" x14ac:dyDescent="0.4">
      <c r="A2425" s="96" t="s">
        <v>2043</v>
      </c>
      <c r="B2425" s="96" t="s">
        <v>1227</v>
      </c>
      <c r="C2425" s="106">
        <v>43808</v>
      </c>
      <c r="D2425" s="96" t="s">
        <v>2048</v>
      </c>
      <c r="E2425" s="96" t="s">
        <v>2057</v>
      </c>
      <c r="F2425" s="97">
        <v>133</v>
      </c>
      <c r="G2425" s="98" t="s">
        <v>2046</v>
      </c>
      <c r="H2425" s="96" t="s">
        <v>2047</v>
      </c>
      <c r="I2425" s="99">
        <v>84.055999999999997</v>
      </c>
      <c r="J2425" s="235" t="str">
        <f t="shared" si="37"/>
        <v>Short Haul</v>
      </c>
    </row>
    <row r="2426" spans="1:10" ht="15" thickBot="1" x14ac:dyDescent="0.4">
      <c r="A2426" s="96" t="s">
        <v>2043</v>
      </c>
      <c r="B2426" s="96" t="s">
        <v>1227</v>
      </c>
      <c r="C2426" s="106">
        <v>43808</v>
      </c>
      <c r="D2426" s="96" t="s">
        <v>2057</v>
      </c>
      <c r="E2426" s="96" t="s">
        <v>2104</v>
      </c>
      <c r="F2426" s="97">
        <v>6912</v>
      </c>
      <c r="G2426" s="98" t="s">
        <v>2056</v>
      </c>
      <c r="H2426" s="96" t="s">
        <v>2055</v>
      </c>
      <c r="I2426" s="99">
        <v>2346</v>
      </c>
      <c r="J2426" s="235" t="str">
        <f t="shared" si="37"/>
        <v>Long Haul</v>
      </c>
    </row>
    <row r="2427" spans="1:10" ht="15" thickBot="1" x14ac:dyDescent="0.4">
      <c r="A2427" s="96" t="s">
        <v>2043</v>
      </c>
      <c r="B2427" s="96" t="s">
        <v>1227</v>
      </c>
      <c r="C2427" s="106">
        <v>43822</v>
      </c>
      <c r="D2427" s="96" t="s">
        <v>2057</v>
      </c>
      <c r="E2427" s="96" t="s">
        <v>2048</v>
      </c>
      <c r="F2427" s="97">
        <v>133</v>
      </c>
      <c r="G2427" s="98" t="s">
        <v>2046</v>
      </c>
      <c r="H2427" s="96" t="s">
        <v>2047</v>
      </c>
      <c r="I2427" s="99">
        <v>84.055999999999997</v>
      </c>
      <c r="J2427" s="235" t="str">
        <f t="shared" si="37"/>
        <v>Short Haul</v>
      </c>
    </row>
    <row r="2428" spans="1:10" ht="15" thickBot="1" x14ac:dyDescent="0.4">
      <c r="A2428" s="89"/>
      <c r="B2428" s="89"/>
      <c r="C2428" s="290"/>
      <c r="D2428" s="290"/>
      <c r="E2428" s="290"/>
      <c r="F2428" s="290"/>
      <c r="G2428" s="290"/>
      <c r="H2428" s="290"/>
      <c r="I2428" s="95">
        <v>17984.923999999999</v>
      </c>
      <c r="J2428" s="235" t="str">
        <f t="shared" si="37"/>
        <v/>
      </c>
    </row>
    <row r="2429" spans="1:10" ht="15" thickBot="1" x14ac:dyDescent="0.4">
      <c r="A2429" s="96" t="s">
        <v>2043</v>
      </c>
      <c r="B2429" s="96" t="s">
        <v>1536</v>
      </c>
      <c r="C2429" s="106">
        <v>43624</v>
      </c>
      <c r="D2429" s="96" t="s">
        <v>2077</v>
      </c>
      <c r="E2429" s="96" t="s">
        <v>2139</v>
      </c>
      <c r="F2429" s="97">
        <v>4168</v>
      </c>
      <c r="G2429" s="98" t="s">
        <v>2056</v>
      </c>
      <c r="H2429" s="96" t="s">
        <v>2047</v>
      </c>
      <c r="I2429" s="99">
        <v>1414.4</v>
      </c>
      <c r="J2429" s="235" t="str">
        <f t="shared" ref="J2429:J2492" si="38">IF(ISBLANK(F2429),"",IF(F2429&gt;$O$9,$N$9,IF(F2429&gt;$O$8, $N$8,$N$7)))</f>
        <v>Long Haul</v>
      </c>
    </row>
    <row r="2430" spans="1:10" ht="15" thickBot="1" x14ac:dyDescent="0.4">
      <c r="A2430" s="96" t="s">
        <v>2043</v>
      </c>
      <c r="B2430" s="96" t="s">
        <v>1536</v>
      </c>
      <c r="C2430" s="106">
        <v>43624</v>
      </c>
      <c r="D2430" s="96" t="s">
        <v>2048</v>
      </c>
      <c r="E2430" s="96" t="s">
        <v>2053</v>
      </c>
      <c r="F2430" s="97">
        <v>527</v>
      </c>
      <c r="G2430" s="98" t="s">
        <v>2046</v>
      </c>
      <c r="H2430" s="96" t="s">
        <v>2047</v>
      </c>
      <c r="I2430" s="99">
        <v>332.43200000000002</v>
      </c>
      <c r="J2430" s="235" t="str">
        <f t="shared" si="38"/>
        <v>Medium Haul</v>
      </c>
    </row>
    <row r="2431" spans="1:10" ht="15" thickBot="1" x14ac:dyDescent="0.4">
      <c r="A2431" s="96" t="s">
        <v>2043</v>
      </c>
      <c r="B2431" s="96" t="s">
        <v>1536</v>
      </c>
      <c r="C2431" s="106">
        <v>43639</v>
      </c>
      <c r="D2431" s="96" t="s">
        <v>2044</v>
      </c>
      <c r="E2431" s="96" t="s">
        <v>2048</v>
      </c>
      <c r="F2431" s="97">
        <v>153</v>
      </c>
      <c r="G2431" s="98" t="s">
        <v>2046</v>
      </c>
      <c r="H2431" s="96" t="s">
        <v>2047</v>
      </c>
      <c r="I2431" s="99">
        <v>96.063999999999993</v>
      </c>
      <c r="J2431" s="235" t="str">
        <f t="shared" si="38"/>
        <v>Short Haul</v>
      </c>
    </row>
    <row r="2432" spans="1:10" ht="15" thickBot="1" x14ac:dyDescent="0.4">
      <c r="A2432" s="96" t="s">
        <v>2043</v>
      </c>
      <c r="B2432" s="96" t="s">
        <v>1536</v>
      </c>
      <c r="C2432" s="106">
        <v>43624</v>
      </c>
      <c r="D2432" s="96" t="s">
        <v>2053</v>
      </c>
      <c r="E2432" s="96" t="s">
        <v>2077</v>
      </c>
      <c r="F2432" s="97">
        <v>600</v>
      </c>
      <c r="G2432" s="98" t="s">
        <v>2046</v>
      </c>
      <c r="H2432" s="96" t="s">
        <v>2047</v>
      </c>
      <c r="I2432" s="99">
        <v>377.93599999999998</v>
      </c>
      <c r="J2432" s="235" t="str">
        <f t="shared" si="38"/>
        <v>Medium Haul</v>
      </c>
    </row>
    <row r="2433" spans="1:10" ht="15" thickBot="1" x14ac:dyDescent="0.4">
      <c r="A2433" s="96" t="s">
        <v>2043</v>
      </c>
      <c r="B2433" s="96" t="s">
        <v>1536</v>
      </c>
      <c r="C2433" s="106">
        <v>43639</v>
      </c>
      <c r="D2433" s="96" t="s">
        <v>2139</v>
      </c>
      <c r="E2433" s="96" t="s">
        <v>2044</v>
      </c>
      <c r="F2433" s="97">
        <v>3722</v>
      </c>
      <c r="G2433" s="98" t="s">
        <v>2046</v>
      </c>
      <c r="H2433" s="96" t="s">
        <v>2047</v>
      </c>
      <c r="I2433" s="99">
        <v>1263.0999999999999</v>
      </c>
      <c r="J2433" s="235" t="str">
        <f t="shared" si="38"/>
        <v>Long Haul</v>
      </c>
    </row>
    <row r="2434" spans="1:10" ht="15" thickBot="1" x14ac:dyDescent="0.4">
      <c r="A2434" s="89"/>
      <c r="B2434" s="89"/>
      <c r="C2434" s="290"/>
      <c r="D2434" s="290"/>
      <c r="E2434" s="290"/>
      <c r="F2434" s="290"/>
      <c r="G2434" s="290"/>
      <c r="H2434" s="290"/>
      <c r="I2434" s="95">
        <v>3483.9319999999998</v>
      </c>
      <c r="J2434" s="235" t="str">
        <f t="shared" si="38"/>
        <v/>
      </c>
    </row>
    <row r="2435" spans="1:10" ht="15" thickBot="1" x14ac:dyDescent="0.4">
      <c r="A2435" s="96" t="s">
        <v>2043</v>
      </c>
      <c r="B2435" s="96" t="s">
        <v>1104</v>
      </c>
      <c r="C2435" s="106">
        <v>43733</v>
      </c>
      <c r="D2435" s="96" t="s">
        <v>2148</v>
      </c>
      <c r="E2435" s="96" t="s">
        <v>2053</v>
      </c>
      <c r="F2435" s="97">
        <v>7050</v>
      </c>
      <c r="G2435" s="98" t="s">
        <v>2046</v>
      </c>
      <c r="H2435" s="96" t="s">
        <v>2047</v>
      </c>
      <c r="I2435" s="99">
        <v>2392.58</v>
      </c>
      <c r="J2435" s="235" t="str">
        <f t="shared" si="38"/>
        <v>Long Haul</v>
      </c>
    </row>
    <row r="2436" spans="1:10" ht="15" thickBot="1" x14ac:dyDescent="0.4">
      <c r="A2436" s="96" t="s">
        <v>2043</v>
      </c>
      <c r="B2436" s="96" t="s">
        <v>1104</v>
      </c>
      <c r="C2436" s="106">
        <v>43725</v>
      </c>
      <c r="D2436" s="96" t="s">
        <v>2053</v>
      </c>
      <c r="E2436" s="96" t="s">
        <v>2148</v>
      </c>
      <c r="F2436" s="97">
        <v>7050</v>
      </c>
      <c r="G2436" s="98" t="s">
        <v>2056</v>
      </c>
      <c r="H2436" s="96" t="s">
        <v>2047</v>
      </c>
      <c r="I2436" s="99">
        <v>2392.58</v>
      </c>
      <c r="J2436" s="235" t="str">
        <f t="shared" si="38"/>
        <v>Long Haul</v>
      </c>
    </row>
    <row r="2437" spans="1:10" ht="15" thickBot="1" x14ac:dyDescent="0.4">
      <c r="A2437" s="96" t="s">
        <v>2043</v>
      </c>
      <c r="B2437" s="96" t="s">
        <v>1104</v>
      </c>
      <c r="C2437" s="106">
        <v>43725</v>
      </c>
      <c r="D2437" s="96" t="s">
        <v>2048</v>
      </c>
      <c r="E2437" s="96" t="s">
        <v>2053</v>
      </c>
      <c r="F2437" s="97">
        <v>527</v>
      </c>
      <c r="G2437" s="98" t="s">
        <v>2046</v>
      </c>
      <c r="H2437" s="96" t="s">
        <v>2047</v>
      </c>
      <c r="I2437" s="99">
        <v>332.43200000000002</v>
      </c>
      <c r="J2437" s="235" t="str">
        <f t="shared" si="38"/>
        <v>Medium Haul</v>
      </c>
    </row>
    <row r="2438" spans="1:10" ht="15" thickBot="1" x14ac:dyDescent="0.4">
      <c r="A2438" s="96" t="s">
        <v>2043</v>
      </c>
      <c r="B2438" s="96" t="s">
        <v>1104</v>
      </c>
      <c r="C2438" s="106">
        <v>43733</v>
      </c>
      <c r="D2438" s="96" t="s">
        <v>2053</v>
      </c>
      <c r="E2438" s="96" t="s">
        <v>2048</v>
      </c>
      <c r="F2438" s="97">
        <v>527</v>
      </c>
      <c r="G2438" s="98" t="s">
        <v>2046</v>
      </c>
      <c r="H2438" s="96" t="s">
        <v>2047</v>
      </c>
      <c r="I2438" s="99">
        <v>332.43200000000002</v>
      </c>
      <c r="J2438" s="235" t="str">
        <f t="shared" si="38"/>
        <v>Medium Haul</v>
      </c>
    </row>
    <row r="2439" spans="1:10" ht="15" thickBot="1" x14ac:dyDescent="0.4">
      <c r="A2439" s="89"/>
      <c r="B2439" s="89"/>
      <c r="C2439" s="290"/>
      <c r="D2439" s="290"/>
      <c r="E2439" s="290"/>
      <c r="F2439" s="290"/>
      <c r="G2439" s="290"/>
      <c r="H2439" s="290"/>
      <c r="I2439" s="95">
        <v>5450.0240000000003</v>
      </c>
      <c r="J2439" s="235" t="str">
        <f t="shared" si="38"/>
        <v/>
      </c>
    </row>
    <row r="2440" spans="1:10" ht="15" thickBot="1" x14ac:dyDescent="0.4">
      <c r="A2440" s="96" t="s">
        <v>2043</v>
      </c>
      <c r="B2440" s="96" t="s">
        <v>1536</v>
      </c>
      <c r="C2440" s="106">
        <v>43527</v>
      </c>
      <c r="D2440" s="96" t="s">
        <v>2044</v>
      </c>
      <c r="E2440" s="96" t="s">
        <v>2045</v>
      </c>
      <c r="F2440" s="97">
        <v>280</v>
      </c>
      <c r="G2440" s="98" t="s">
        <v>2046</v>
      </c>
      <c r="H2440" s="96" t="s">
        <v>2047</v>
      </c>
      <c r="I2440" s="99">
        <v>176.328</v>
      </c>
      <c r="J2440" s="235" t="str">
        <f t="shared" si="38"/>
        <v>Short Haul</v>
      </c>
    </row>
    <row r="2441" spans="1:10" ht="15" thickBot="1" x14ac:dyDescent="0.4">
      <c r="A2441" s="96" t="s">
        <v>2043</v>
      </c>
      <c r="B2441" s="96" t="s">
        <v>1536</v>
      </c>
      <c r="C2441" s="106">
        <v>43527</v>
      </c>
      <c r="D2441" s="96" t="s">
        <v>2048</v>
      </c>
      <c r="E2441" s="96" t="s">
        <v>2044</v>
      </c>
      <c r="F2441" s="97">
        <v>153</v>
      </c>
      <c r="G2441" s="98" t="s">
        <v>2046</v>
      </c>
      <c r="H2441" s="96" t="s">
        <v>2047</v>
      </c>
      <c r="I2441" s="99">
        <v>96.063999999999993</v>
      </c>
      <c r="J2441" s="235" t="str">
        <f t="shared" si="38"/>
        <v>Short Haul</v>
      </c>
    </row>
    <row r="2442" spans="1:10" ht="15" thickBot="1" x14ac:dyDescent="0.4">
      <c r="A2442" s="96" t="s">
        <v>2043</v>
      </c>
      <c r="B2442" s="96" t="s">
        <v>1536</v>
      </c>
      <c r="C2442" s="106">
        <v>43533</v>
      </c>
      <c r="D2442" s="96" t="s">
        <v>2045</v>
      </c>
      <c r="E2442" s="96" t="s">
        <v>2044</v>
      </c>
      <c r="F2442" s="97">
        <v>280</v>
      </c>
      <c r="G2442" s="98" t="s">
        <v>2046</v>
      </c>
      <c r="H2442" s="96" t="s">
        <v>2047</v>
      </c>
      <c r="I2442" s="99">
        <v>176.328</v>
      </c>
      <c r="J2442" s="235" t="str">
        <f t="shared" si="38"/>
        <v>Short Haul</v>
      </c>
    </row>
    <row r="2443" spans="1:10" ht="15" thickBot="1" x14ac:dyDescent="0.4">
      <c r="A2443" s="96" t="s">
        <v>2043</v>
      </c>
      <c r="B2443" s="96" t="s">
        <v>1536</v>
      </c>
      <c r="C2443" s="106">
        <v>43639</v>
      </c>
      <c r="D2443" s="96" t="s">
        <v>2048</v>
      </c>
      <c r="E2443" s="96" t="s">
        <v>2053</v>
      </c>
      <c r="F2443" s="97">
        <v>527</v>
      </c>
      <c r="G2443" s="98" t="s">
        <v>2046</v>
      </c>
      <c r="H2443" s="96" t="s">
        <v>2047</v>
      </c>
      <c r="I2443" s="99">
        <v>332.43200000000002</v>
      </c>
      <c r="J2443" s="235" t="str">
        <f t="shared" si="38"/>
        <v>Medium Haul</v>
      </c>
    </row>
    <row r="2444" spans="1:10" ht="15" thickBot="1" x14ac:dyDescent="0.4">
      <c r="A2444" s="96" t="s">
        <v>2043</v>
      </c>
      <c r="B2444" s="96" t="s">
        <v>1536</v>
      </c>
      <c r="C2444" s="106">
        <v>43644</v>
      </c>
      <c r="D2444" s="96" t="s">
        <v>2053</v>
      </c>
      <c r="E2444" s="96" t="s">
        <v>2048</v>
      </c>
      <c r="F2444" s="97">
        <v>527</v>
      </c>
      <c r="G2444" s="98" t="s">
        <v>2046</v>
      </c>
      <c r="H2444" s="96" t="s">
        <v>2047</v>
      </c>
      <c r="I2444" s="99">
        <v>332.43200000000002</v>
      </c>
      <c r="J2444" s="235" t="str">
        <f t="shared" si="38"/>
        <v>Medium Haul</v>
      </c>
    </row>
    <row r="2445" spans="1:10" ht="15" thickBot="1" x14ac:dyDescent="0.4">
      <c r="A2445" s="96" t="s">
        <v>2043</v>
      </c>
      <c r="B2445" s="96" t="s">
        <v>1536</v>
      </c>
      <c r="C2445" s="106">
        <v>43533</v>
      </c>
      <c r="D2445" s="96" t="s">
        <v>2044</v>
      </c>
      <c r="E2445" s="96" t="s">
        <v>2048</v>
      </c>
      <c r="F2445" s="97">
        <v>153</v>
      </c>
      <c r="G2445" s="98" t="s">
        <v>2046</v>
      </c>
      <c r="H2445" s="96" t="s">
        <v>2047</v>
      </c>
      <c r="I2445" s="99">
        <v>96.063999999999993</v>
      </c>
      <c r="J2445" s="235" t="str">
        <f t="shared" si="38"/>
        <v>Short Haul</v>
      </c>
    </row>
    <row r="2446" spans="1:10" ht="15" thickBot="1" x14ac:dyDescent="0.4">
      <c r="A2446" s="89"/>
      <c r="B2446" s="89"/>
      <c r="C2446" s="290"/>
      <c r="D2446" s="290"/>
      <c r="E2446" s="290"/>
      <c r="F2446" s="290"/>
      <c r="G2446" s="290"/>
      <c r="H2446" s="290"/>
      <c r="I2446" s="95">
        <v>1209.6479999999999</v>
      </c>
      <c r="J2446" s="235" t="str">
        <f t="shared" si="38"/>
        <v/>
      </c>
    </row>
    <row r="2447" spans="1:10" ht="15" thickBot="1" x14ac:dyDescent="0.4">
      <c r="A2447" s="96" t="s">
        <v>2043</v>
      </c>
      <c r="B2447" s="96" t="s">
        <v>1527</v>
      </c>
      <c r="C2447" s="106">
        <v>43589</v>
      </c>
      <c r="D2447" s="96" t="s">
        <v>2072</v>
      </c>
      <c r="E2447" s="96" t="s">
        <v>2053</v>
      </c>
      <c r="F2447" s="97">
        <v>108</v>
      </c>
      <c r="G2447" s="98" t="s">
        <v>2046</v>
      </c>
      <c r="H2447" s="96" t="s">
        <v>2047</v>
      </c>
      <c r="I2447" s="99">
        <v>68.256</v>
      </c>
      <c r="J2447" s="235" t="str">
        <f t="shared" si="38"/>
        <v>Short Haul</v>
      </c>
    </row>
    <row r="2448" spans="1:10" ht="15" thickBot="1" x14ac:dyDescent="0.4">
      <c r="A2448" s="96" t="s">
        <v>2043</v>
      </c>
      <c r="B2448" s="96" t="s">
        <v>1527</v>
      </c>
      <c r="C2448" s="106">
        <v>43585</v>
      </c>
      <c r="D2448" s="96" t="s">
        <v>2053</v>
      </c>
      <c r="E2448" s="96" t="s">
        <v>2072</v>
      </c>
      <c r="F2448" s="97">
        <v>108</v>
      </c>
      <c r="G2448" s="98" t="s">
        <v>2046</v>
      </c>
      <c r="H2448" s="96" t="s">
        <v>2047</v>
      </c>
      <c r="I2448" s="99">
        <v>68.256</v>
      </c>
      <c r="J2448" s="235" t="str">
        <f t="shared" si="38"/>
        <v>Short Haul</v>
      </c>
    </row>
    <row r="2449" spans="1:10" ht="15" thickBot="1" x14ac:dyDescent="0.4">
      <c r="A2449" s="96" t="s">
        <v>2043</v>
      </c>
      <c r="B2449" s="96" t="s">
        <v>1527</v>
      </c>
      <c r="C2449" s="106">
        <v>43585</v>
      </c>
      <c r="D2449" s="96" t="s">
        <v>2048</v>
      </c>
      <c r="E2449" s="96" t="s">
        <v>2053</v>
      </c>
      <c r="F2449" s="97">
        <v>527</v>
      </c>
      <c r="G2449" s="98" t="s">
        <v>2046</v>
      </c>
      <c r="H2449" s="96" t="s">
        <v>2047</v>
      </c>
      <c r="I2449" s="99">
        <v>332.43200000000002</v>
      </c>
      <c r="J2449" s="235" t="str">
        <f t="shared" si="38"/>
        <v>Medium Haul</v>
      </c>
    </row>
    <row r="2450" spans="1:10" ht="15" thickBot="1" x14ac:dyDescent="0.4">
      <c r="A2450" s="96" t="s">
        <v>2043</v>
      </c>
      <c r="B2450" s="96" t="s">
        <v>1527</v>
      </c>
      <c r="C2450" s="106">
        <v>43589</v>
      </c>
      <c r="D2450" s="96" t="s">
        <v>2053</v>
      </c>
      <c r="E2450" s="96" t="s">
        <v>2048</v>
      </c>
      <c r="F2450" s="97">
        <v>527</v>
      </c>
      <c r="G2450" s="98" t="s">
        <v>2046</v>
      </c>
      <c r="H2450" s="96" t="s">
        <v>2047</v>
      </c>
      <c r="I2450" s="99">
        <v>332.43200000000002</v>
      </c>
      <c r="J2450" s="235" t="str">
        <f t="shared" si="38"/>
        <v>Medium Haul</v>
      </c>
    </row>
    <row r="2451" spans="1:10" ht="15" thickBot="1" x14ac:dyDescent="0.4">
      <c r="A2451" s="89"/>
      <c r="B2451" s="89"/>
      <c r="C2451" s="290"/>
      <c r="D2451" s="290"/>
      <c r="E2451" s="290"/>
      <c r="F2451" s="290"/>
      <c r="G2451" s="290"/>
      <c r="H2451" s="290"/>
      <c r="I2451" s="95">
        <v>801.37599999999998</v>
      </c>
      <c r="J2451" s="235" t="str">
        <f t="shared" si="38"/>
        <v/>
      </c>
    </row>
    <row r="2452" spans="1:10" ht="15" thickBot="1" x14ac:dyDescent="0.4">
      <c r="A2452" s="96" t="s">
        <v>2043</v>
      </c>
      <c r="B2452" s="96" t="s">
        <v>1527</v>
      </c>
      <c r="C2452" s="106">
        <v>43616</v>
      </c>
      <c r="D2452" s="96" t="s">
        <v>2044</v>
      </c>
      <c r="E2452" s="96" t="s">
        <v>2239</v>
      </c>
      <c r="F2452" s="97">
        <v>191</v>
      </c>
      <c r="G2452" s="98" t="s">
        <v>2046</v>
      </c>
      <c r="H2452" s="96" t="s">
        <v>2047</v>
      </c>
      <c r="I2452" s="99">
        <v>120.712</v>
      </c>
      <c r="J2452" s="235" t="str">
        <f t="shared" si="38"/>
        <v>Short Haul</v>
      </c>
    </row>
    <row r="2453" spans="1:10" ht="15" thickBot="1" x14ac:dyDescent="0.4">
      <c r="A2453" s="96" t="s">
        <v>2043</v>
      </c>
      <c r="B2453" s="96" t="s">
        <v>1527</v>
      </c>
      <c r="C2453" s="106">
        <v>43616</v>
      </c>
      <c r="D2453" s="96" t="s">
        <v>2048</v>
      </c>
      <c r="E2453" s="96" t="s">
        <v>2044</v>
      </c>
      <c r="F2453" s="97">
        <v>153</v>
      </c>
      <c r="G2453" s="98" t="s">
        <v>2046</v>
      </c>
      <c r="H2453" s="96" t="s">
        <v>2047</v>
      </c>
      <c r="I2453" s="99">
        <v>96.063999999999993</v>
      </c>
      <c r="J2453" s="235" t="str">
        <f t="shared" si="38"/>
        <v>Short Haul</v>
      </c>
    </row>
    <row r="2454" spans="1:10" ht="15" thickBot="1" x14ac:dyDescent="0.4">
      <c r="A2454" s="96" t="s">
        <v>2043</v>
      </c>
      <c r="B2454" s="96" t="s">
        <v>1527</v>
      </c>
      <c r="C2454" s="106">
        <v>43619</v>
      </c>
      <c r="D2454" s="96" t="s">
        <v>2239</v>
      </c>
      <c r="E2454" s="96" t="s">
        <v>2044</v>
      </c>
      <c r="F2454" s="97">
        <v>191</v>
      </c>
      <c r="G2454" s="98" t="s">
        <v>2046</v>
      </c>
      <c r="H2454" s="96" t="s">
        <v>2047</v>
      </c>
      <c r="I2454" s="99">
        <v>120.712</v>
      </c>
      <c r="J2454" s="235" t="str">
        <f t="shared" si="38"/>
        <v>Short Haul</v>
      </c>
    </row>
    <row r="2455" spans="1:10" ht="15" thickBot="1" x14ac:dyDescent="0.4">
      <c r="A2455" s="96" t="s">
        <v>2043</v>
      </c>
      <c r="B2455" s="96" t="s">
        <v>1527</v>
      </c>
      <c r="C2455" s="106">
        <v>43619</v>
      </c>
      <c r="D2455" s="96" t="s">
        <v>2044</v>
      </c>
      <c r="E2455" s="96" t="s">
        <v>2048</v>
      </c>
      <c r="F2455" s="97">
        <v>153</v>
      </c>
      <c r="G2455" s="98" t="s">
        <v>2046</v>
      </c>
      <c r="H2455" s="96" t="s">
        <v>2047</v>
      </c>
      <c r="I2455" s="99">
        <v>96.063999999999993</v>
      </c>
      <c r="J2455" s="235" t="str">
        <f t="shared" si="38"/>
        <v>Short Haul</v>
      </c>
    </row>
    <row r="2456" spans="1:10" ht="15" thickBot="1" x14ac:dyDescent="0.4">
      <c r="A2456" s="96" t="s">
        <v>2043</v>
      </c>
      <c r="B2456" s="96" t="s">
        <v>1527</v>
      </c>
      <c r="C2456" s="106">
        <v>43764</v>
      </c>
      <c r="D2456" s="96" t="s">
        <v>2053</v>
      </c>
      <c r="E2456" s="96" t="s">
        <v>2165</v>
      </c>
      <c r="F2456" s="97">
        <v>1436</v>
      </c>
      <c r="G2456" s="98" t="s">
        <v>2046</v>
      </c>
      <c r="H2456" s="96" t="s">
        <v>2047</v>
      </c>
      <c r="I2456" s="99">
        <v>554.95799999999997</v>
      </c>
      <c r="J2456" s="235" t="str">
        <f t="shared" si="38"/>
        <v>Medium Haul</v>
      </c>
    </row>
    <row r="2457" spans="1:10" ht="15" thickBot="1" x14ac:dyDescent="0.4">
      <c r="A2457" s="96" t="s">
        <v>2043</v>
      </c>
      <c r="B2457" s="96" t="s">
        <v>1527</v>
      </c>
      <c r="C2457" s="106">
        <v>43776</v>
      </c>
      <c r="D2457" s="96" t="s">
        <v>2053</v>
      </c>
      <c r="E2457" s="96" t="s">
        <v>2048</v>
      </c>
      <c r="F2457" s="97">
        <v>527</v>
      </c>
      <c r="G2457" s="98" t="s">
        <v>2046</v>
      </c>
      <c r="H2457" s="96" t="s">
        <v>2047</v>
      </c>
      <c r="I2457" s="99">
        <v>332.43200000000002</v>
      </c>
      <c r="J2457" s="235" t="str">
        <f t="shared" si="38"/>
        <v>Medium Haul</v>
      </c>
    </row>
    <row r="2458" spans="1:10" ht="15" thickBot="1" x14ac:dyDescent="0.4">
      <c r="A2458" s="96" t="s">
        <v>2043</v>
      </c>
      <c r="B2458" s="96" t="s">
        <v>1527</v>
      </c>
      <c r="C2458" s="106">
        <v>43776</v>
      </c>
      <c r="D2458" s="96" t="s">
        <v>2165</v>
      </c>
      <c r="E2458" s="96" t="s">
        <v>2053</v>
      </c>
      <c r="F2458" s="97">
        <v>1436</v>
      </c>
      <c r="G2458" s="98" t="s">
        <v>2056</v>
      </c>
      <c r="H2458" s="96" t="s">
        <v>2047</v>
      </c>
      <c r="I2458" s="99">
        <v>554.95799999999997</v>
      </c>
      <c r="J2458" s="235" t="str">
        <f t="shared" si="38"/>
        <v>Medium Haul</v>
      </c>
    </row>
    <row r="2459" spans="1:10" ht="15" thickBot="1" x14ac:dyDescent="0.4">
      <c r="A2459" s="96" t="s">
        <v>2043</v>
      </c>
      <c r="B2459" s="96" t="s">
        <v>1527</v>
      </c>
      <c r="C2459" s="106">
        <v>43786</v>
      </c>
      <c r="D2459" s="96" t="s">
        <v>2044</v>
      </c>
      <c r="E2459" s="96" t="s">
        <v>2091</v>
      </c>
      <c r="F2459" s="97">
        <v>2073</v>
      </c>
      <c r="G2459" s="98" t="s">
        <v>2056</v>
      </c>
      <c r="H2459" s="96" t="s">
        <v>2047</v>
      </c>
      <c r="I2459" s="99">
        <v>800.70299999999997</v>
      </c>
      <c r="J2459" s="235" t="str">
        <f t="shared" si="38"/>
        <v>Medium Haul</v>
      </c>
    </row>
    <row r="2460" spans="1:10" ht="15" thickBot="1" x14ac:dyDescent="0.4">
      <c r="A2460" s="96" t="s">
        <v>2043</v>
      </c>
      <c r="B2460" s="96" t="s">
        <v>1527</v>
      </c>
      <c r="C2460" s="106">
        <v>43786</v>
      </c>
      <c r="D2460" s="96" t="s">
        <v>2048</v>
      </c>
      <c r="E2460" s="96" t="s">
        <v>2044</v>
      </c>
      <c r="F2460" s="97">
        <v>153</v>
      </c>
      <c r="G2460" s="98" t="s">
        <v>2046</v>
      </c>
      <c r="H2460" s="96" t="s">
        <v>2047</v>
      </c>
      <c r="I2460" s="99">
        <v>96.063999999999993</v>
      </c>
      <c r="J2460" s="235" t="str">
        <f t="shared" si="38"/>
        <v>Short Haul</v>
      </c>
    </row>
    <row r="2461" spans="1:10" ht="15" thickBot="1" x14ac:dyDescent="0.4">
      <c r="A2461" s="96" t="s">
        <v>2043</v>
      </c>
      <c r="B2461" s="96" t="s">
        <v>1527</v>
      </c>
      <c r="C2461" s="106">
        <v>43791</v>
      </c>
      <c r="D2461" s="96" t="s">
        <v>2044</v>
      </c>
      <c r="E2461" s="96" t="s">
        <v>2048</v>
      </c>
      <c r="F2461" s="97">
        <v>153</v>
      </c>
      <c r="G2461" s="98" t="s">
        <v>2046</v>
      </c>
      <c r="H2461" s="96" t="s">
        <v>2047</v>
      </c>
      <c r="I2461" s="99">
        <v>96.063999999999993</v>
      </c>
      <c r="J2461" s="235" t="str">
        <f t="shared" si="38"/>
        <v>Short Haul</v>
      </c>
    </row>
    <row r="2462" spans="1:10" ht="15" thickBot="1" x14ac:dyDescent="0.4">
      <c r="A2462" s="96" t="s">
        <v>2043</v>
      </c>
      <c r="B2462" s="96" t="s">
        <v>1527</v>
      </c>
      <c r="C2462" s="106">
        <v>43791</v>
      </c>
      <c r="D2462" s="96" t="s">
        <v>2091</v>
      </c>
      <c r="E2462" s="96" t="s">
        <v>2044</v>
      </c>
      <c r="F2462" s="97">
        <v>2073</v>
      </c>
      <c r="G2462" s="98" t="s">
        <v>2056</v>
      </c>
      <c r="H2462" s="96" t="s">
        <v>2047</v>
      </c>
      <c r="I2462" s="99">
        <v>800.70299999999997</v>
      </c>
      <c r="J2462" s="235" t="str">
        <f t="shared" si="38"/>
        <v>Medium Haul</v>
      </c>
    </row>
    <row r="2463" spans="1:10" ht="15" thickBot="1" x14ac:dyDescent="0.4">
      <c r="A2463" s="96" t="s">
        <v>2043</v>
      </c>
      <c r="B2463" s="96" t="s">
        <v>1527</v>
      </c>
      <c r="C2463" s="106">
        <v>43815</v>
      </c>
      <c r="D2463" s="96" t="s">
        <v>2044</v>
      </c>
      <c r="E2463" s="96" t="s">
        <v>2091</v>
      </c>
      <c r="F2463" s="97">
        <v>2073</v>
      </c>
      <c r="G2463" s="98" t="s">
        <v>2046</v>
      </c>
      <c r="H2463" s="96" t="s">
        <v>2047</v>
      </c>
      <c r="I2463" s="99">
        <v>800.70299999999997</v>
      </c>
      <c r="J2463" s="235" t="str">
        <f t="shared" si="38"/>
        <v>Medium Haul</v>
      </c>
    </row>
    <row r="2464" spans="1:10" ht="15" thickBot="1" x14ac:dyDescent="0.4">
      <c r="A2464" s="96" t="s">
        <v>2043</v>
      </c>
      <c r="B2464" s="96" t="s">
        <v>1527</v>
      </c>
      <c r="C2464" s="106">
        <v>43815</v>
      </c>
      <c r="D2464" s="96" t="s">
        <v>2048</v>
      </c>
      <c r="E2464" s="96" t="s">
        <v>2044</v>
      </c>
      <c r="F2464" s="97">
        <v>153</v>
      </c>
      <c r="G2464" s="98" t="s">
        <v>2046</v>
      </c>
      <c r="H2464" s="96" t="s">
        <v>2047</v>
      </c>
      <c r="I2464" s="99">
        <v>96.063999999999993</v>
      </c>
      <c r="J2464" s="235" t="str">
        <f t="shared" si="38"/>
        <v>Short Haul</v>
      </c>
    </row>
    <row r="2465" spans="1:10" ht="15" thickBot="1" x14ac:dyDescent="0.4">
      <c r="A2465" s="96" t="s">
        <v>2043</v>
      </c>
      <c r="B2465" s="96" t="s">
        <v>1527</v>
      </c>
      <c r="C2465" s="106">
        <v>43819</v>
      </c>
      <c r="D2465" s="96" t="s">
        <v>2163</v>
      </c>
      <c r="E2465" s="96" t="s">
        <v>2050</v>
      </c>
      <c r="F2465" s="97">
        <v>986</v>
      </c>
      <c r="G2465" s="98" t="s">
        <v>2056</v>
      </c>
      <c r="H2465" s="96" t="s">
        <v>2047</v>
      </c>
      <c r="I2465" s="99">
        <v>381.19499999999999</v>
      </c>
      <c r="J2465" s="235" t="str">
        <f t="shared" si="38"/>
        <v>Medium Haul</v>
      </c>
    </row>
    <row r="2466" spans="1:10" ht="15" thickBot="1" x14ac:dyDescent="0.4">
      <c r="A2466" s="96" t="s">
        <v>2043</v>
      </c>
      <c r="B2466" s="96" t="s">
        <v>1527</v>
      </c>
      <c r="C2466" s="106">
        <v>43819</v>
      </c>
      <c r="D2466" s="96" t="s">
        <v>2165</v>
      </c>
      <c r="E2466" s="96" t="s">
        <v>2163</v>
      </c>
      <c r="F2466" s="97">
        <v>812</v>
      </c>
      <c r="G2466" s="98" t="s">
        <v>2046</v>
      </c>
      <c r="H2466" s="96" t="s">
        <v>2047</v>
      </c>
      <c r="I2466" s="99">
        <v>313.47000000000003</v>
      </c>
      <c r="J2466" s="235" t="str">
        <f t="shared" si="38"/>
        <v>Medium Haul</v>
      </c>
    </row>
    <row r="2467" spans="1:10" ht="15" thickBot="1" x14ac:dyDescent="0.4">
      <c r="A2467" s="96" t="s">
        <v>2043</v>
      </c>
      <c r="B2467" s="96" t="s">
        <v>1527</v>
      </c>
      <c r="C2467" s="106">
        <v>43764</v>
      </c>
      <c r="D2467" s="96" t="s">
        <v>2048</v>
      </c>
      <c r="E2467" s="96" t="s">
        <v>2053</v>
      </c>
      <c r="F2467" s="97">
        <v>527</v>
      </c>
      <c r="G2467" s="98" t="s">
        <v>2046</v>
      </c>
      <c r="H2467" s="96" t="s">
        <v>2047</v>
      </c>
      <c r="I2467" s="99">
        <v>332.43200000000002</v>
      </c>
      <c r="J2467" s="235" t="str">
        <f t="shared" si="38"/>
        <v>Medium Haul</v>
      </c>
    </row>
    <row r="2468" spans="1:10" ht="15" thickBot="1" x14ac:dyDescent="0.4">
      <c r="A2468" s="96" t="s">
        <v>2043</v>
      </c>
      <c r="B2468" s="96" t="s">
        <v>1527</v>
      </c>
      <c r="C2468" s="106">
        <v>43786</v>
      </c>
      <c r="D2468" s="96" t="s">
        <v>2091</v>
      </c>
      <c r="E2468" s="96" t="s">
        <v>2165</v>
      </c>
      <c r="F2468" s="97">
        <v>110</v>
      </c>
      <c r="G2468" s="98" t="s">
        <v>2046</v>
      </c>
      <c r="H2468" s="96" t="s">
        <v>2047</v>
      </c>
      <c r="I2468" s="99">
        <v>69.52</v>
      </c>
      <c r="J2468" s="235" t="str">
        <f t="shared" si="38"/>
        <v>Short Haul</v>
      </c>
    </row>
    <row r="2469" spans="1:10" ht="15" thickBot="1" x14ac:dyDescent="0.4">
      <c r="A2469" s="96" t="s">
        <v>2043</v>
      </c>
      <c r="B2469" s="96" t="s">
        <v>1527</v>
      </c>
      <c r="C2469" s="106">
        <v>43791</v>
      </c>
      <c r="D2469" s="96" t="s">
        <v>2165</v>
      </c>
      <c r="E2469" s="96" t="s">
        <v>2091</v>
      </c>
      <c r="F2469" s="97">
        <v>110</v>
      </c>
      <c r="G2469" s="98" t="s">
        <v>2046</v>
      </c>
      <c r="H2469" s="96" t="s">
        <v>2047</v>
      </c>
      <c r="I2469" s="99">
        <v>69.52</v>
      </c>
      <c r="J2469" s="235" t="str">
        <f t="shared" si="38"/>
        <v>Short Haul</v>
      </c>
    </row>
    <row r="2470" spans="1:10" ht="15" thickBot="1" x14ac:dyDescent="0.4">
      <c r="A2470" s="96" t="s">
        <v>2043</v>
      </c>
      <c r="B2470" s="96" t="s">
        <v>1527</v>
      </c>
      <c r="C2470" s="106">
        <v>43815</v>
      </c>
      <c r="D2470" s="96" t="s">
        <v>2053</v>
      </c>
      <c r="E2470" s="96" t="s">
        <v>2165</v>
      </c>
      <c r="F2470" s="97">
        <v>1436</v>
      </c>
      <c r="G2470" s="98" t="s">
        <v>2046</v>
      </c>
      <c r="H2470" s="96" t="s">
        <v>2047</v>
      </c>
      <c r="I2470" s="99">
        <v>554.95799999999997</v>
      </c>
      <c r="J2470" s="235" t="str">
        <f t="shared" si="38"/>
        <v>Medium Haul</v>
      </c>
    </row>
    <row r="2471" spans="1:10" ht="15" thickBot="1" x14ac:dyDescent="0.4">
      <c r="A2471" s="96" t="s">
        <v>2043</v>
      </c>
      <c r="B2471" s="96" t="s">
        <v>1527</v>
      </c>
      <c r="C2471" s="106">
        <v>43815</v>
      </c>
      <c r="D2471" s="96" t="s">
        <v>2048</v>
      </c>
      <c r="E2471" s="96" t="s">
        <v>2053</v>
      </c>
      <c r="F2471" s="97">
        <v>527</v>
      </c>
      <c r="G2471" s="98" t="s">
        <v>2046</v>
      </c>
      <c r="H2471" s="96" t="s">
        <v>2047</v>
      </c>
      <c r="I2471" s="99">
        <v>332.43200000000002</v>
      </c>
      <c r="J2471" s="235" t="str">
        <f t="shared" si="38"/>
        <v>Medium Haul</v>
      </c>
    </row>
    <row r="2472" spans="1:10" ht="15" thickBot="1" x14ac:dyDescent="0.4">
      <c r="A2472" s="89"/>
      <c r="B2472" s="89"/>
      <c r="C2472" s="290"/>
      <c r="D2472" s="290"/>
      <c r="E2472" s="290"/>
      <c r="F2472" s="290"/>
      <c r="G2472" s="290"/>
      <c r="H2472" s="290"/>
      <c r="I2472" s="95">
        <v>6619.7280000000001</v>
      </c>
      <c r="J2472" s="235" t="str">
        <f t="shared" si="38"/>
        <v/>
      </c>
    </row>
    <row r="2473" spans="1:10" ht="15" thickBot="1" x14ac:dyDescent="0.4">
      <c r="A2473" s="96" t="s">
        <v>2043</v>
      </c>
      <c r="B2473" s="96" t="s">
        <v>1227</v>
      </c>
      <c r="C2473" s="106">
        <v>43596</v>
      </c>
      <c r="D2473" s="96" t="s">
        <v>2052</v>
      </c>
      <c r="E2473" s="96" t="s">
        <v>2057</v>
      </c>
      <c r="F2473" s="97">
        <v>534</v>
      </c>
      <c r="G2473" s="98" t="s">
        <v>2046</v>
      </c>
      <c r="H2473" s="96" t="s">
        <v>2047</v>
      </c>
      <c r="I2473" s="99">
        <v>336.85599999999999</v>
      </c>
      <c r="J2473" s="235" t="str">
        <f t="shared" si="38"/>
        <v>Medium Haul</v>
      </c>
    </row>
    <row r="2474" spans="1:10" ht="15" thickBot="1" x14ac:dyDescent="0.4">
      <c r="A2474" s="96" t="s">
        <v>2043</v>
      </c>
      <c r="B2474" s="96" t="s">
        <v>1227</v>
      </c>
      <c r="C2474" s="106">
        <v>43594</v>
      </c>
      <c r="D2474" s="96" t="s">
        <v>2048</v>
      </c>
      <c r="E2474" s="96" t="s">
        <v>2057</v>
      </c>
      <c r="F2474" s="97">
        <v>133</v>
      </c>
      <c r="G2474" s="98" t="s">
        <v>2046</v>
      </c>
      <c r="H2474" s="96" t="s">
        <v>2047</v>
      </c>
      <c r="I2474" s="99">
        <v>84.055999999999997</v>
      </c>
      <c r="J2474" s="235" t="str">
        <f t="shared" si="38"/>
        <v>Short Haul</v>
      </c>
    </row>
    <row r="2475" spans="1:10" ht="15" thickBot="1" x14ac:dyDescent="0.4">
      <c r="A2475" s="96" t="s">
        <v>2043</v>
      </c>
      <c r="B2475" s="96" t="s">
        <v>1227</v>
      </c>
      <c r="C2475" s="106">
        <v>43594</v>
      </c>
      <c r="D2475" s="96" t="s">
        <v>2057</v>
      </c>
      <c r="E2475" s="96" t="s">
        <v>2052</v>
      </c>
      <c r="F2475" s="97">
        <v>534</v>
      </c>
      <c r="G2475" s="98" t="s">
        <v>2046</v>
      </c>
      <c r="H2475" s="96" t="s">
        <v>2047</v>
      </c>
      <c r="I2475" s="99">
        <v>336.85599999999999</v>
      </c>
      <c r="J2475" s="235" t="str">
        <f t="shared" si="38"/>
        <v>Medium Haul</v>
      </c>
    </row>
    <row r="2476" spans="1:10" ht="15" thickBot="1" x14ac:dyDescent="0.4">
      <c r="A2476" s="96" t="s">
        <v>2043</v>
      </c>
      <c r="B2476" s="96" t="s">
        <v>1227</v>
      </c>
      <c r="C2476" s="106">
        <v>43596</v>
      </c>
      <c r="D2476" s="96" t="s">
        <v>2057</v>
      </c>
      <c r="E2476" s="96" t="s">
        <v>2048</v>
      </c>
      <c r="F2476" s="97">
        <v>133</v>
      </c>
      <c r="G2476" s="98" t="s">
        <v>2046</v>
      </c>
      <c r="H2476" s="96" t="s">
        <v>2047</v>
      </c>
      <c r="I2476" s="99">
        <v>84.055999999999997</v>
      </c>
      <c r="J2476" s="235" t="str">
        <f t="shared" si="38"/>
        <v>Short Haul</v>
      </c>
    </row>
    <row r="2477" spans="1:10" ht="15" thickBot="1" x14ac:dyDescent="0.4">
      <c r="A2477" s="96" t="s">
        <v>2043</v>
      </c>
      <c r="B2477" s="96" t="s">
        <v>1227</v>
      </c>
      <c r="C2477" s="106">
        <v>43678</v>
      </c>
      <c r="D2477" s="96" t="s">
        <v>2079</v>
      </c>
      <c r="E2477" s="96" t="s">
        <v>2057</v>
      </c>
      <c r="F2477" s="97">
        <v>1450</v>
      </c>
      <c r="G2477" s="98" t="s">
        <v>2056</v>
      </c>
      <c r="H2477" s="96" t="s">
        <v>2047</v>
      </c>
      <c r="I2477" s="99">
        <v>559.98900000000003</v>
      </c>
      <c r="J2477" s="235" t="str">
        <f t="shared" si="38"/>
        <v>Medium Haul</v>
      </c>
    </row>
    <row r="2478" spans="1:10" ht="15" thickBot="1" x14ac:dyDescent="0.4">
      <c r="A2478" s="96" t="s">
        <v>2043</v>
      </c>
      <c r="B2478" s="96" t="s">
        <v>1227</v>
      </c>
      <c r="C2478" s="106">
        <v>43678</v>
      </c>
      <c r="D2478" s="96" t="s">
        <v>2057</v>
      </c>
      <c r="E2478" s="96" t="s">
        <v>2048</v>
      </c>
      <c r="F2478" s="97">
        <v>133</v>
      </c>
      <c r="G2478" s="98" t="s">
        <v>2046</v>
      </c>
      <c r="H2478" s="96" t="s">
        <v>2047</v>
      </c>
      <c r="I2478" s="99">
        <v>84.055999999999997</v>
      </c>
      <c r="J2478" s="235" t="str">
        <f t="shared" si="38"/>
        <v>Short Haul</v>
      </c>
    </row>
    <row r="2479" spans="1:10" ht="15" thickBot="1" x14ac:dyDescent="0.4">
      <c r="A2479" s="89"/>
      <c r="B2479" s="89"/>
      <c r="C2479" s="290"/>
      <c r="D2479" s="290"/>
      <c r="E2479" s="290"/>
      <c r="F2479" s="290"/>
      <c r="G2479" s="290"/>
      <c r="H2479" s="290"/>
      <c r="I2479" s="95">
        <v>1485.8689999999999</v>
      </c>
      <c r="J2479" s="235" t="str">
        <f t="shared" si="38"/>
        <v/>
      </c>
    </row>
    <row r="2480" spans="1:10" ht="15" thickBot="1" x14ac:dyDescent="0.4">
      <c r="A2480" s="96" t="s">
        <v>2043</v>
      </c>
      <c r="B2480" s="96" t="s">
        <v>1227</v>
      </c>
      <c r="C2480" s="106">
        <v>43674</v>
      </c>
      <c r="D2480" s="96" t="s">
        <v>2048</v>
      </c>
      <c r="E2480" s="96" t="s">
        <v>2053</v>
      </c>
      <c r="F2480" s="97">
        <v>527</v>
      </c>
      <c r="G2480" s="98" t="s">
        <v>2046</v>
      </c>
      <c r="H2480" s="96" t="s">
        <v>2047</v>
      </c>
      <c r="I2480" s="99">
        <v>332.43200000000002</v>
      </c>
      <c r="J2480" s="235" t="str">
        <f t="shared" si="38"/>
        <v>Medium Haul</v>
      </c>
    </row>
    <row r="2481" spans="1:10" ht="15" thickBot="1" x14ac:dyDescent="0.4">
      <c r="A2481" s="96" t="s">
        <v>2043</v>
      </c>
      <c r="B2481" s="96" t="s">
        <v>1227</v>
      </c>
      <c r="C2481" s="106">
        <v>43677</v>
      </c>
      <c r="D2481" s="96" t="s">
        <v>2053</v>
      </c>
      <c r="E2481" s="96" t="s">
        <v>2048</v>
      </c>
      <c r="F2481" s="97">
        <v>527</v>
      </c>
      <c r="G2481" s="98" t="s">
        <v>2046</v>
      </c>
      <c r="H2481" s="96" t="s">
        <v>2047</v>
      </c>
      <c r="I2481" s="99">
        <v>332.43200000000002</v>
      </c>
      <c r="J2481" s="235" t="str">
        <f t="shared" si="38"/>
        <v>Medium Haul</v>
      </c>
    </row>
    <row r="2482" spans="1:10" ht="15" thickBot="1" x14ac:dyDescent="0.4">
      <c r="A2482" s="96" t="s">
        <v>2043</v>
      </c>
      <c r="B2482" s="96" t="s">
        <v>1227</v>
      </c>
      <c r="C2482" s="106">
        <v>43674</v>
      </c>
      <c r="D2482" s="96" t="s">
        <v>2053</v>
      </c>
      <c r="E2482" s="96" t="s">
        <v>2079</v>
      </c>
      <c r="F2482" s="97">
        <v>887</v>
      </c>
      <c r="G2482" s="98" t="s">
        <v>2046</v>
      </c>
      <c r="H2482" s="96" t="s">
        <v>2047</v>
      </c>
      <c r="I2482" s="99">
        <v>342.495</v>
      </c>
      <c r="J2482" s="235" t="str">
        <f t="shared" si="38"/>
        <v>Medium Haul</v>
      </c>
    </row>
    <row r="2483" spans="1:10" ht="15" thickBot="1" x14ac:dyDescent="0.4">
      <c r="A2483" s="96" t="s">
        <v>2043</v>
      </c>
      <c r="B2483" s="96" t="s">
        <v>1227</v>
      </c>
      <c r="C2483" s="106">
        <v>43677</v>
      </c>
      <c r="D2483" s="96" t="s">
        <v>2079</v>
      </c>
      <c r="E2483" s="96" t="s">
        <v>2053</v>
      </c>
      <c r="F2483" s="97">
        <v>887</v>
      </c>
      <c r="G2483" s="98" t="s">
        <v>2046</v>
      </c>
      <c r="H2483" s="96" t="s">
        <v>2047</v>
      </c>
      <c r="I2483" s="99">
        <v>342.495</v>
      </c>
      <c r="J2483" s="235" t="str">
        <f t="shared" si="38"/>
        <v>Medium Haul</v>
      </c>
    </row>
    <row r="2484" spans="1:10" ht="15" thickBot="1" x14ac:dyDescent="0.4">
      <c r="A2484" s="89"/>
      <c r="B2484" s="89"/>
      <c r="C2484" s="290"/>
      <c r="D2484" s="290"/>
      <c r="E2484" s="290"/>
      <c r="F2484" s="290"/>
      <c r="G2484" s="290"/>
      <c r="H2484" s="290"/>
      <c r="I2484" s="95">
        <v>1349.854</v>
      </c>
      <c r="J2484" s="235" t="str">
        <f t="shared" si="38"/>
        <v/>
      </c>
    </row>
    <row r="2485" spans="1:10" ht="15" thickBot="1" x14ac:dyDescent="0.4">
      <c r="A2485" s="96" t="s">
        <v>2043</v>
      </c>
      <c r="B2485" s="96" t="s">
        <v>1325</v>
      </c>
      <c r="C2485" s="106">
        <v>43803</v>
      </c>
      <c r="D2485" s="96" t="s">
        <v>2053</v>
      </c>
      <c r="E2485" s="96" t="s">
        <v>2048</v>
      </c>
      <c r="F2485" s="97">
        <v>527</v>
      </c>
      <c r="G2485" s="98" t="s">
        <v>2046</v>
      </c>
      <c r="H2485" s="96" t="s">
        <v>2047</v>
      </c>
      <c r="I2485" s="99">
        <v>332.43200000000002</v>
      </c>
      <c r="J2485" s="235" t="str">
        <f t="shared" si="38"/>
        <v>Medium Haul</v>
      </c>
    </row>
    <row r="2486" spans="1:10" ht="15" thickBot="1" x14ac:dyDescent="0.4">
      <c r="A2486" s="96" t="s">
        <v>2043</v>
      </c>
      <c r="B2486" s="96" t="s">
        <v>1325</v>
      </c>
      <c r="C2486" s="106">
        <v>43803</v>
      </c>
      <c r="D2486" s="96" t="s">
        <v>2167</v>
      </c>
      <c r="E2486" s="96" t="s">
        <v>2053</v>
      </c>
      <c r="F2486" s="97">
        <v>1826</v>
      </c>
      <c r="G2486" s="98" t="s">
        <v>2056</v>
      </c>
      <c r="H2486" s="96" t="s">
        <v>2047</v>
      </c>
      <c r="I2486" s="99">
        <v>705.50099999999998</v>
      </c>
      <c r="J2486" s="235" t="str">
        <f t="shared" si="38"/>
        <v>Medium Haul</v>
      </c>
    </row>
    <row r="2487" spans="1:10" ht="15" thickBot="1" x14ac:dyDescent="0.4">
      <c r="A2487" s="96" t="s">
        <v>2043</v>
      </c>
      <c r="B2487" s="96" t="s">
        <v>1325</v>
      </c>
      <c r="C2487" s="106">
        <v>43805</v>
      </c>
      <c r="D2487" s="96" t="s">
        <v>2053</v>
      </c>
      <c r="E2487" s="96" t="s">
        <v>2167</v>
      </c>
      <c r="F2487" s="97">
        <v>1826</v>
      </c>
      <c r="G2487" s="98" t="s">
        <v>2046</v>
      </c>
      <c r="H2487" s="96" t="s">
        <v>2047</v>
      </c>
      <c r="I2487" s="99">
        <v>705.50099999999998</v>
      </c>
      <c r="J2487" s="235" t="str">
        <f t="shared" si="38"/>
        <v>Medium Haul</v>
      </c>
    </row>
    <row r="2488" spans="1:10" ht="15" thickBot="1" x14ac:dyDescent="0.4">
      <c r="A2488" s="96" t="s">
        <v>2043</v>
      </c>
      <c r="B2488" s="96" t="s">
        <v>1325</v>
      </c>
      <c r="C2488" s="106">
        <v>43805</v>
      </c>
      <c r="D2488" s="96" t="s">
        <v>2048</v>
      </c>
      <c r="E2488" s="96" t="s">
        <v>2053</v>
      </c>
      <c r="F2488" s="97">
        <v>527</v>
      </c>
      <c r="G2488" s="98" t="s">
        <v>2046</v>
      </c>
      <c r="H2488" s="96" t="s">
        <v>2047</v>
      </c>
      <c r="I2488" s="99">
        <v>332.43200000000002</v>
      </c>
      <c r="J2488" s="235" t="str">
        <f t="shared" si="38"/>
        <v>Medium Haul</v>
      </c>
    </row>
    <row r="2489" spans="1:10" ht="15" thickBot="1" x14ac:dyDescent="0.4">
      <c r="A2489" s="89"/>
      <c r="B2489" s="89"/>
      <c r="C2489" s="290"/>
      <c r="D2489" s="290"/>
      <c r="E2489" s="290"/>
      <c r="F2489" s="290"/>
      <c r="G2489" s="290"/>
      <c r="H2489" s="290"/>
      <c r="I2489" s="95">
        <v>2075.866</v>
      </c>
      <c r="J2489" s="235" t="str">
        <f t="shared" si="38"/>
        <v/>
      </c>
    </row>
    <row r="2490" spans="1:10" ht="15" thickBot="1" x14ac:dyDescent="0.4">
      <c r="A2490" s="96" t="s">
        <v>2043</v>
      </c>
      <c r="B2490" s="96" t="s">
        <v>1536</v>
      </c>
      <c r="C2490" s="106">
        <v>43532</v>
      </c>
      <c r="D2490" s="96" t="s">
        <v>2044</v>
      </c>
      <c r="E2490" s="96" t="s">
        <v>2048</v>
      </c>
      <c r="F2490" s="97">
        <v>153</v>
      </c>
      <c r="G2490" s="98" t="s">
        <v>2046</v>
      </c>
      <c r="H2490" s="96" t="s">
        <v>2047</v>
      </c>
      <c r="I2490" s="99">
        <v>96.063999999999993</v>
      </c>
      <c r="J2490" s="235" t="str">
        <f t="shared" si="38"/>
        <v>Short Haul</v>
      </c>
    </row>
    <row r="2491" spans="1:10" ht="15" thickBot="1" x14ac:dyDescent="0.4">
      <c r="A2491" s="96" t="s">
        <v>2043</v>
      </c>
      <c r="B2491" s="96" t="s">
        <v>1536</v>
      </c>
      <c r="C2491" s="106">
        <v>43626</v>
      </c>
      <c r="D2491" s="96" t="s">
        <v>2049</v>
      </c>
      <c r="E2491" s="96" t="s">
        <v>2104</v>
      </c>
      <c r="F2491" s="97">
        <v>6822</v>
      </c>
      <c r="G2491" s="98" t="s">
        <v>2056</v>
      </c>
      <c r="H2491" s="96" t="s">
        <v>2047</v>
      </c>
      <c r="I2491" s="99">
        <v>2315.4</v>
      </c>
      <c r="J2491" s="235" t="str">
        <f t="shared" si="38"/>
        <v>Long Haul</v>
      </c>
    </row>
    <row r="2492" spans="1:10" ht="15" thickBot="1" x14ac:dyDescent="0.4">
      <c r="A2492" s="96" t="s">
        <v>2043</v>
      </c>
      <c r="B2492" s="96" t="s">
        <v>1536</v>
      </c>
      <c r="C2492" s="106">
        <v>43532</v>
      </c>
      <c r="D2492" s="96" t="s">
        <v>2045</v>
      </c>
      <c r="E2492" s="96" t="s">
        <v>2044</v>
      </c>
      <c r="F2492" s="97">
        <v>280</v>
      </c>
      <c r="G2492" s="98" t="s">
        <v>2046</v>
      </c>
      <c r="H2492" s="96" t="s">
        <v>2047</v>
      </c>
      <c r="I2492" s="99">
        <v>176.328</v>
      </c>
      <c r="J2492" s="235" t="str">
        <f t="shared" si="38"/>
        <v>Short Haul</v>
      </c>
    </row>
    <row r="2493" spans="1:10" ht="15" thickBot="1" x14ac:dyDescent="0.4">
      <c r="A2493" s="96" t="s">
        <v>2043</v>
      </c>
      <c r="B2493" s="96" t="s">
        <v>1536</v>
      </c>
      <c r="C2493" s="106">
        <v>43634</v>
      </c>
      <c r="D2493" s="96" t="s">
        <v>2104</v>
      </c>
      <c r="E2493" s="96" t="s">
        <v>2049</v>
      </c>
      <c r="F2493" s="97">
        <v>6822</v>
      </c>
      <c r="G2493" s="98" t="s">
        <v>2046</v>
      </c>
      <c r="H2493" s="96" t="s">
        <v>2047</v>
      </c>
      <c r="I2493" s="99">
        <v>2315.4</v>
      </c>
      <c r="J2493" s="235" t="str">
        <f t="shared" ref="J2493:J2556" si="39">IF(ISBLANK(F2493),"",IF(F2493&gt;$O$9,$N$9,IF(F2493&gt;$O$8, $N$8,$N$7)))</f>
        <v>Long Haul</v>
      </c>
    </row>
    <row r="2494" spans="1:10" ht="15" thickBot="1" x14ac:dyDescent="0.4">
      <c r="A2494" s="89"/>
      <c r="B2494" s="89"/>
      <c r="C2494" s="290"/>
      <c r="D2494" s="290"/>
      <c r="E2494" s="290"/>
      <c r="F2494" s="290"/>
      <c r="G2494" s="290"/>
      <c r="H2494" s="290"/>
      <c r="I2494" s="95">
        <v>4903.192</v>
      </c>
      <c r="J2494" s="235" t="str">
        <f t="shared" si="39"/>
        <v/>
      </c>
    </row>
    <row r="2495" spans="1:10" ht="15" thickBot="1" x14ac:dyDescent="0.4">
      <c r="A2495" s="96" t="s">
        <v>2043</v>
      </c>
      <c r="B2495" s="96" t="s">
        <v>1325</v>
      </c>
      <c r="C2495" s="106">
        <v>43701</v>
      </c>
      <c r="D2495" s="96" t="s">
        <v>2053</v>
      </c>
      <c r="E2495" s="96" t="s">
        <v>2058</v>
      </c>
      <c r="F2495" s="97">
        <v>1721</v>
      </c>
      <c r="G2495" s="98" t="s">
        <v>2046</v>
      </c>
      <c r="H2495" s="96" t="s">
        <v>2047</v>
      </c>
      <c r="I2495" s="99">
        <v>664.86599999999999</v>
      </c>
      <c r="J2495" s="235" t="str">
        <f t="shared" si="39"/>
        <v>Medium Haul</v>
      </c>
    </row>
    <row r="2496" spans="1:10" ht="15" thickBot="1" x14ac:dyDescent="0.4">
      <c r="A2496" s="96" t="s">
        <v>2043</v>
      </c>
      <c r="B2496" s="96" t="s">
        <v>1325</v>
      </c>
      <c r="C2496" s="106">
        <v>43701</v>
      </c>
      <c r="D2496" s="96" t="s">
        <v>2048</v>
      </c>
      <c r="E2496" s="96" t="s">
        <v>2053</v>
      </c>
      <c r="F2496" s="97">
        <v>527</v>
      </c>
      <c r="G2496" s="98" t="s">
        <v>2046</v>
      </c>
      <c r="H2496" s="96" t="s">
        <v>2047</v>
      </c>
      <c r="I2496" s="99">
        <v>332.43200000000002</v>
      </c>
      <c r="J2496" s="235" t="str">
        <f t="shared" si="39"/>
        <v>Medium Haul</v>
      </c>
    </row>
    <row r="2497" spans="1:10" ht="15" thickBot="1" x14ac:dyDescent="0.4">
      <c r="A2497" s="96" t="s">
        <v>2043</v>
      </c>
      <c r="B2497" s="96" t="s">
        <v>1325</v>
      </c>
      <c r="C2497" s="106">
        <v>43707</v>
      </c>
      <c r="D2497" s="96" t="s">
        <v>2057</v>
      </c>
      <c r="E2497" s="96" t="s">
        <v>2048</v>
      </c>
      <c r="F2497" s="97">
        <v>133</v>
      </c>
      <c r="G2497" s="98" t="s">
        <v>2046</v>
      </c>
      <c r="H2497" s="96" t="s">
        <v>2047</v>
      </c>
      <c r="I2497" s="99">
        <v>84.055999999999997</v>
      </c>
      <c r="J2497" s="235" t="str">
        <f t="shared" si="39"/>
        <v>Short Haul</v>
      </c>
    </row>
    <row r="2498" spans="1:10" ht="15" thickBot="1" x14ac:dyDescent="0.4">
      <c r="A2498" s="96" t="s">
        <v>2043</v>
      </c>
      <c r="B2498" s="96" t="s">
        <v>1325</v>
      </c>
      <c r="C2498" s="106">
        <v>43707</v>
      </c>
      <c r="D2498" s="96" t="s">
        <v>2058</v>
      </c>
      <c r="E2498" s="96" t="s">
        <v>2057</v>
      </c>
      <c r="F2498" s="97">
        <v>2250</v>
      </c>
      <c r="G2498" s="98" t="s">
        <v>2056</v>
      </c>
      <c r="H2498" s="96" t="s">
        <v>2047</v>
      </c>
      <c r="I2498" s="99">
        <v>869.202</v>
      </c>
      <c r="J2498" s="235" t="str">
        <f t="shared" si="39"/>
        <v>Medium Haul</v>
      </c>
    </row>
    <row r="2499" spans="1:10" ht="15" thickBot="1" x14ac:dyDescent="0.4">
      <c r="A2499" s="89"/>
      <c r="B2499" s="89"/>
      <c r="C2499" s="290"/>
      <c r="D2499" s="290"/>
      <c r="E2499" s="290"/>
      <c r="F2499" s="290"/>
      <c r="G2499" s="290"/>
      <c r="H2499" s="290"/>
      <c r="I2499" s="95">
        <v>1950.556</v>
      </c>
      <c r="J2499" s="235" t="str">
        <f t="shared" si="39"/>
        <v/>
      </c>
    </row>
    <row r="2500" spans="1:10" ht="15" thickBot="1" x14ac:dyDescent="0.4">
      <c r="A2500" s="96" t="s">
        <v>2043</v>
      </c>
      <c r="B2500" s="96" t="s">
        <v>1512</v>
      </c>
      <c r="C2500" s="106">
        <v>43543</v>
      </c>
      <c r="D2500" s="96" t="s">
        <v>2093</v>
      </c>
      <c r="E2500" s="96" t="s">
        <v>2053</v>
      </c>
      <c r="F2500" s="97">
        <v>1761</v>
      </c>
      <c r="G2500" s="98" t="s">
        <v>2056</v>
      </c>
      <c r="H2500" s="96" t="s">
        <v>2047</v>
      </c>
      <c r="I2500" s="99">
        <v>680.346</v>
      </c>
      <c r="J2500" s="235" t="str">
        <f t="shared" si="39"/>
        <v>Medium Haul</v>
      </c>
    </row>
    <row r="2501" spans="1:10" ht="15" thickBot="1" x14ac:dyDescent="0.4">
      <c r="A2501" s="96" t="s">
        <v>2043</v>
      </c>
      <c r="B2501" s="96" t="s">
        <v>1512</v>
      </c>
      <c r="C2501" s="106">
        <v>43545</v>
      </c>
      <c r="D2501" s="96" t="s">
        <v>2048</v>
      </c>
      <c r="E2501" s="96" t="s">
        <v>2057</v>
      </c>
      <c r="F2501" s="97">
        <v>133</v>
      </c>
      <c r="G2501" s="98" t="s">
        <v>2046</v>
      </c>
      <c r="H2501" s="96" t="s">
        <v>2047</v>
      </c>
      <c r="I2501" s="99">
        <v>84.055999999999997</v>
      </c>
      <c r="J2501" s="235" t="str">
        <f t="shared" si="39"/>
        <v>Short Haul</v>
      </c>
    </row>
    <row r="2502" spans="1:10" ht="15" thickBot="1" x14ac:dyDescent="0.4">
      <c r="A2502" s="96" t="s">
        <v>2043</v>
      </c>
      <c r="B2502" s="96" t="s">
        <v>1512</v>
      </c>
      <c r="C2502" s="106">
        <v>43545</v>
      </c>
      <c r="D2502" s="96" t="s">
        <v>2085</v>
      </c>
      <c r="E2502" s="96" t="s">
        <v>2093</v>
      </c>
      <c r="F2502" s="97">
        <v>2081</v>
      </c>
      <c r="G2502" s="98" t="s">
        <v>2046</v>
      </c>
      <c r="H2502" s="96" t="s">
        <v>2047</v>
      </c>
      <c r="I2502" s="99">
        <v>803.79899999999998</v>
      </c>
      <c r="J2502" s="235" t="str">
        <f t="shared" si="39"/>
        <v>Medium Haul</v>
      </c>
    </row>
    <row r="2503" spans="1:10" ht="15" thickBot="1" x14ac:dyDescent="0.4">
      <c r="A2503" s="96" t="s">
        <v>2043</v>
      </c>
      <c r="B2503" s="96" t="s">
        <v>1512</v>
      </c>
      <c r="C2503" s="106">
        <v>43543</v>
      </c>
      <c r="D2503" s="96" t="s">
        <v>2053</v>
      </c>
      <c r="E2503" s="96" t="s">
        <v>2048</v>
      </c>
      <c r="F2503" s="97">
        <v>527</v>
      </c>
      <c r="G2503" s="98" t="s">
        <v>2046</v>
      </c>
      <c r="H2503" s="96" t="s">
        <v>2047</v>
      </c>
      <c r="I2503" s="99">
        <v>332.43200000000002</v>
      </c>
      <c r="J2503" s="235" t="str">
        <f t="shared" si="39"/>
        <v>Medium Haul</v>
      </c>
    </row>
    <row r="2504" spans="1:10" ht="15" thickBot="1" x14ac:dyDescent="0.4">
      <c r="A2504" s="96" t="s">
        <v>2043</v>
      </c>
      <c r="B2504" s="96" t="s">
        <v>1512</v>
      </c>
      <c r="C2504" s="106">
        <v>43545</v>
      </c>
      <c r="D2504" s="96" t="s">
        <v>2057</v>
      </c>
      <c r="E2504" s="96" t="s">
        <v>2085</v>
      </c>
      <c r="F2504" s="97">
        <v>346</v>
      </c>
      <c r="G2504" s="98" t="s">
        <v>2046</v>
      </c>
      <c r="H2504" s="96" t="s">
        <v>2047</v>
      </c>
      <c r="I2504" s="99">
        <v>218.04</v>
      </c>
      <c r="J2504" s="235" t="str">
        <f t="shared" si="39"/>
        <v>Medium Haul</v>
      </c>
    </row>
    <row r="2505" spans="1:10" ht="15" thickBot="1" x14ac:dyDescent="0.4">
      <c r="A2505" s="89"/>
      <c r="B2505" s="89"/>
      <c r="C2505" s="290"/>
      <c r="D2505" s="290"/>
      <c r="E2505" s="290"/>
      <c r="F2505" s="290"/>
      <c r="G2505" s="290"/>
      <c r="H2505" s="290"/>
      <c r="I2505" s="95">
        <v>2118.6729999999998</v>
      </c>
      <c r="J2505" s="235" t="str">
        <f t="shared" si="39"/>
        <v/>
      </c>
    </row>
    <row r="2506" spans="1:10" ht="15" thickBot="1" x14ac:dyDescent="0.4">
      <c r="A2506" s="96" t="s">
        <v>2043</v>
      </c>
      <c r="B2506" s="96" t="s">
        <v>1393</v>
      </c>
      <c r="C2506" s="106">
        <v>43572</v>
      </c>
      <c r="D2506" s="96" t="s">
        <v>2053</v>
      </c>
      <c r="E2506" s="96" t="s">
        <v>2048</v>
      </c>
      <c r="F2506" s="97">
        <v>527</v>
      </c>
      <c r="G2506" s="98" t="s">
        <v>2046</v>
      </c>
      <c r="H2506" s="96" t="s">
        <v>2047</v>
      </c>
      <c r="I2506" s="99">
        <v>332.43200000000002</v>
      </c>
      <c r="J2506" s="235" t="str">
        <f t="shared" si="39"/>
        <v>Medium Haul</v>
      </c>
    </row>
    <row r="2507" spans="1:10" ht="15" thickBot="1" x14ac:dyDescent="0.4">
      <c r="A2507" s="96" t="s">
        <v>2043</v>
      </c>
      <c r="B2507" s="96" t="s">
        <v>1393</v>
      </c>
      <c r="C2507" s="106">
        <v>43574</v>
      </c>
      <c r="D2507" s="96" t="s">
        <v>2048</v>
      </c>
      <c r="E2507" s="96" t="s">
        <v>2057</v>
      </c>
      <c r="F2507" s="97">
        <v>133</v>
      </c>
      <c r="G2507" s="98" t="s">
        <v>2046</v>
      </c>
      <c r="H2507" s="96" t="s">
        <v>2047</v>
      </c>
      <c r="I2507" s="99">
        <v>84.055999999999997</v>
      </c>
      <c r="J2507" s="235" t="str">
        <f t="shared" si="39"/>
        <v>Short Haul</v>
      </c>
    </row>
    <row r="2508" spans="1:10" ht="15" thickBot="1" x14ac:dyDescent="0.4">
      <c r="A2508" s="96" t="s">
        <v>2043</v>
      </c>
      <c r="B2508" s="96" t="s">
        <v>1393</v>
      </c>
      <c r="C2508" s="106">
        <v>43572</v>
      </c>
      <c r="D2508" s="96" t="s">
        <v>2169</v>
      </c>
      <c r="E2508" s="96" t="s">
        <v>2053</v>
      </c>
      <c r="F2508" s="97">
        <v>177</v>
      </c>
      <c r="G2508" s="98" t="s">
        <v>2046</v>
      </c>
      <c r="H2508" s="96" t="s">
        <v>2047</v>
      </c>
      <c r="I2508" s="99">
        <v>111.864</v>
      </c>
      <c r="J2508" s="235" t="str">
        <f t="shared" si="39"/>
        <v>Short Haul</v>
      </c>
    </row>
    <row r="2509" spans="1:10" ht="15" thickBot="1" x14ac:dyDescent="0.4">
      <c r="A2509" s="96" t="s">
        <v>2043</v>
      </c>
      <c r="B2509" s="96" t="s">
        <v>1393</v>
      </c>
      <c r="C2509" s="106">
        <v>43574</v>
      </c>
      <c r="D2509" s="96" t="s">
        <v>2057</v>
      </c>
      <c r="E2509" s="96" t="s">
        <v>2169</v>
      </c>
      <c r="F2509" s="97">
        <v>475</v>
      </c>
      <c r="G2509" s="98" t="s">
        <v>2046</v>
      </c>
      <c r="H2509" s="96" t="s">
        <v>2047</v>
      </c>
      <c r="I2509" s="99">
        <v>299.56799999999998</v>
      </c>
      <c r="J2509" s="235" t="str">
        <f t="shared" si="39"/>
        <v>Medium Haul</v>
      </c>
    </row>
    <row r="2510" spans="1:10" ht="15" thickBot="1" x14ac:dyDescent="0.4">
      <c r="A2510" s="89"/>
      <c r="B2510" s="89"/>
      <c r="C2510" s="290"/>
      <c r="D2510" s="290"/>
      <c r="E2510" s="290"/>
      <c r="F2510" s="290"/>
      <c r="G2510" s="290"/>
      <c r="H2510" s="290"/>
      <c r="I2510" s="95">
        <v>827.92</v>
      </c>
      <c r="J2510" s="235" t="str">
        <f t="shared" si="39"/>
        <v/>
      </c>
    </row>
    <row r="2511" spans="1:10" ht="15" thickBot="1" x14ac:dyDescent="0.4">
      <c r="A2511" s="96" t="s">
        <v>2043</v>
      </c>
      <c r="B2511" s="96" t="s">
        <v>1512</v>
      </c>
      <c r="C2511" s="106">
        <v>43609</v>
      </c>
      <c r="D2511" s="96" t="s">
        <v>2049</v>
      </c>
      <c r="E2511" s="96" t="s">
        <v>2063</v>
      </c>
      <c r="F2511" s="97">
        <v>3459</v>
      </c>
      <c r="G2511" s="98" t="s">
        <v>2056</v>
      </c>
      <c r="H2511" s="96" t="s">
        <v>2047</v>
      </c>
      <c r="I2511" s="99">
        <v>1174.02</v>
      </c>
      <c r="J2511" s="235" t="str">
        <f t="shared" si="39"/>
        <v>Long Haul</v>
      </c>
    </row>
    <row r="2512" spans="1:10" ht="15" thickBot="1" x14ac:dyDescent="0.4">
      <c r="A2512" s="96" t="s">
        <v>2043</v>
      </c>
      <c r="B2512" s="96" t="s">
        <v>1512</v>
      </c>
      <c r="C2512" s="106">
        <v>43632</v>
      </c>
      <c r="D2512" s="96" t="s">
        <v>2243</v>
      </c>
      <c r="E2512" s="96" t="s">
        <v>2111</v>
      </c>
      <c r="F2512" s="97">
        <v>3812</v>
      </c>
      <c r="G2512" s="98" t="s">
        <v>2046</v>
      </c>
      <c r="H2512" s="96" t="s">
        <v>2051</v>
      </c>
      <c r="I2512" s="99">
        <v>1293.7</v>
      </c>
      <c r="J2512" s="235" t="str">
        <f t="shared" si="39"/>
        <v>Long Haul</v>
      </c>
    </row>
    <row r="2513" spans="1:10" ht="15" thickBot="1" x14ac:dyDescent="0.4">
      <c r="A2513" s="96" t="s">
        <v>2043</v>
      </c>
      <c r="B2513" s="96" t="s">
        <v>1512</v>
      </c>
      <c r="C2513" s="106">
        <v>43632</v>
      </c>
      <c r="D2513" s="96" t="s">
        <v>2111</v>
      </c>
      <c r="E2513" s="96" t="s">
        <v>2049</v>
      </c>
      <c r="F2513" s="97">
        <v>331</v>
      </c>
      <c r="G2513" s="98" t="s">
        <v>2046</v>
      </c>
      <c r="H2513" s="96" t="s">
        <v>2051</v>
      </c>
      <c r="I2513" s="99">
        <v>208.56</v>
      </c>
      <c r="J2513" s="235" t="str">
        <f t="shared" si="39"/>
        <v>Medium Haul</v>
      </c>
    </row>
    <row r="2514" spans="1:10" ht="15" thickBot="1" x14ac:dyDescent="0.4">
      <c r="A2514" s="89"/>
      <c r="B2514" s="89"/>
      <c r="C2514" s="290"/>
      <c r="D2514" s="290"/>
      <c r="E2514" s="290"/>
      <c r="F2514" s="290"/>
      <c r="G2514" s="290"/>
      <c r="H2514" s="290"/>
      <c r="I2514" s="95">
        <v>2676.28</v>
      </c>
      <c r="J2514" s="235" t="str">
        <f t="shared" si="39"/>
        <v/>
      </c>
    </row>
    <row r="2515" spans="1:10" ht="15" thickBot="1" x14ac:dyDescent="0.4">
      <c r="A2515" s="96" t="s">
        <v>2043</v>
      </c>
      <c r="B2515" s="96" t="s">
        <v>1512</v>
      </c>
      <c r="C2515" s="106">
        <v>43612</v>
      </c>
      <c r="D2515" s="96" t="s">
        <v>2063</v>
      </c>
      <c r="E2515" s="96" t="s">
        <v>2080</v>
      </c>
      <c r="F2515" s="97">
        <v>407</v>
      </c>
      <c r="G2515" s="98" t="s">
        <v>2046</v>
      </c>
      <c r="H2515" s="96" t="s">
        <v>2047</v>
      </c>
      <c r="I2515" s="99">
        <v>256.59199999999998</v>
      </c>
      <c r="J2515" s="235" t="str">
        <f t="shared" si="39"/>
        <v>Medium Haul</v>
      </c>
    </row>
    <row r="2516" spans="1:10" ht="15" thickBot="1" x14ac:dyDescent="0.4">
      <c r="A2516" s="96" t="s">
        <v>2043</v>
      </c>
      <c r="B2516" s="96" t="s">
        <v>1512</v>
      </c>
      <c r="C2516" s="106">
        <v>43614</v>
      </c>
      <c r="D2516" s="96" t="s">
        <v>2080</v>
      </c>
      <c r="E2516" s="96" t="s">
        <v>2063</v>
      </c>
      <c r="F2516" s="97">
        <v>407</v>
      </c>
      <c r="G2516" s="98" t="s">
        <v>2046</v>
      </c>
      <c r="H2516" s="96" t="s">
        <v>2176</v>
      </c>
      <c r="I2516" s="99">
        <v>256.59199999999998</v>
      </c>
      <c r="J2516" s="235" t="str">
        <f t="shared" si="39"/>
        <v>Medium Haul</v>
      </c>
    </row>
    <row r="2517" spans="1:10" ht="15" thickBot="1" x14ac:dyDescent="0.4">
      <c r="A2517" s="96" t="s">
        <v>2043</v>
      </c>
      <c r="B2517" s="96" t="s">
        <v>1512</v>
      </c>
      <c r="C2517" s="106">
        <v>43632</v>
      </c>
      <c r="D2517" s="96" t="s">
        <v>2111</v>
      </c>
      <c r="E2517" s="96" t="s">
        <v>2049</v>
      </c>
      <c r="F2517" s="97">
        <v>331</v>
      </c>
      <c r="G2517" s="98" t="s">
        <v>2046</v>
      </c>
      <c r="H2517" s="96" t="s">
        <v>2051</v>
      </c>
      <c r="I2517" s="99">
        <v>208.56</v>
      </c>
      <c r="J2517" s="235" t="str">
        <f t="shared" si="39"/>
        <v>Medium Haul</v>
      </c>
    </row>
    <row r="2518" spans="1:10" ht="15" thickBot="1" x14ac:dyDescent="0.4">
      <c r="A2518" s="96" t="s">
        <v>2043</v>
      </c>
      <c r="B2518" s="96" t="s">
        <v>1512</v>
      </c>
      <c r="C2518" s="106">
        <v>43632</v>
      </c>
      <c r="D2518" s="96" t="s">
        <v>2243</v>
      </c>
      <c r="E2518" s="96" t="s">
        <v>2111</v>
      </c>
      <c r="F2518" s="97">
        <v>3812</v>
      </c>
      <c r="G2518" s="98" t="s">
        <v>2046</v>
      </c>
      <c r="H2518" s="96" t="s">
        <v>2051</v>
      </c>
      <c r="I2518" s="99">
        <v>1293.7</v>
      </c>
      <c r="J2518" s="235" t="str">
        <f t="shared" si="39"/>
        <v>Long Haul</v>
      </c>
    </row>
    <row r="2519" spans="1:10" ht="15" thickBot="1" x14ac:dyDescent="0.4">
      <c r="A2519" s="96" t="s">
        <v>2043</v>
      </c>
      <c r="B2519" s="96" t="s">
        <v>1512</v>
      </c>
      <c r="C2519" s="106">
        <v>43804</v>
      </c>
      <c r="D2519" s="96" t="s">
        <v>2091</v>
      </c>
      <c r="E2519" s="96" t="s">
        <v>2044</v>
      </c>
      <c r="F2519" s="97">
        <v>2073</v>
      </c>
      <c r="G2519" s="98" t="s">
        <v>2056</v>
      </c>
      <c r="H2519" s="96" t="s">
        <v>2047</v>
      </c>
      <c r="I2519" s="99">
        <v>800.70299999999997</v>
      </c>
      <c r="J2519" s="235" t="str">
        <f t="shared" si="39"/>
        <v>Medium Haul</v>
      </c>
    </row>
    <row r="2520" spans="1:10" ht="15" thickBot="1" x14ac:dyDescent="0.4">
      <c r="A2520" s="96" t="s">
        <v>2043</v>
      </c>
      <c r="B2520" s="96" t="s">
        <v>1512</v>
      </c>
      <c r="C2520" s="106">
        <v>43609</v>
      </c>
      <c r="D2520" s="96" t="s">
        <v>2049</v>
      </c>
      <c r="E2520" s="96" t="s">
        <v>2063</v>
      </c>
      <c r="F2520" s="97">
        <v>3459</v>
      </c>
      <c r="G2520" s="98" t="s">
        <v>2056</v>
      </c>
      <c r="H2520" s="96" t="s">
        <v>2047</v>
      </c>
      <c r="I2520" s="99">
        <v>1174.02</v>
      </c>
      <c r="J2520" s="235" t="str">
        <f t="shared" si="39"/>
        <v>Long Haul</v>
      </c>
    </row>
    <row r="2521" spans="1:10" ht="15" thickBot="1" x14ac:dyDescent="0.4">
      <c r="A2521" s="96" t="s">
        <v>2043</v>
      </c>
      <c r="B2521" s="96" t="s">
        <v>1512</v>
      </c>
      <c r="C2521" s="106">
        <v>43801</v>
      </c>
      <c r="D2521" s="96" t="s">
        <v>2053</v>
      </c>
      <c r="E2521" s="96" t="s">
        <v>2244</v>
      </c>
      <c r="F2521" s="97">
        <v>1650</v>
      </c>
      <c r="G2521" s="98" t="s">
        <v>2046</v>
      </c>
      <c r="H2521" s="96" t="s">
        <v>2047</v>
      </c>
      <c r="I2521" s="99">
        <v>637.38900000000001</v>
      </c>
      <c r="J2521" s="235" t="str">
        <f t="shared" si="39"/>
        <v>Medium Haul</v>
      </c>
    </row>
    <row r="2522" spans="1:10" ht="15" thickBot="1" x14ac:dyDescent="0.4">
      <c r="A2522" s="96" t="s">
        <v>2043</v>
      </c>
      <c r="B2522" s="96" t="s">
        <v>1512</v>
      </c>
      <c r="C2522" s="106">
        <v>43801</v>
      </c>
      <c r="D2522" s="96" t="s">
        <v>2048</v>
      </c>
      <c r="E2522" s="96" t="s">
        <v>2053</v>
      </c>
      <c r="F2522" s="97">
        <v>527</v>
      </c>
      <c r="G2522" s="98" t="s">
        <v>2046</v>
      </c>
      <c r="H2522" s="96" t="s">
        <v>2047</v>
      </c>
      <c r="I2522" s="99">
        <v>332.43200000000002</v>
      </c>
      <c r="J2522" s="235" t="str">
        <f t="shared" si="39"/>
        <v>Medium Haul</v>
      </c>
    </row>
    <row r="2523" spans="1:10" ht="15" thickBot="1" x14ac:dyDescent="0.4">
      <c r="A2523" s="96" t="s">
        <v>2043</v>
      </c>
      <c r="B2523" s="96" t="s">
        <v>1512</v>
      </c>
      <c r="C2523" s="106">
        <v>43803</v>
      </c>
      <c r="D2523" s="96" t="s">
        <v>2244</v>
      </c>
      <c r="E2523" s="96" t="s">
        <v>2091</v>
      </c>
      <c r="F2523" s="97">
        <v>260</v>
      </c>
      <c r="G2523" s="98" t="s">
        <v>2046</v>
      </c>
      <c r="H2523" s="96" t="s">
        <v>2047</v>
      </c>
      <c r="I2523" s="99">
        <v>163.68799999999999</v>
      </c>
      <c r="J2523" s="235" t="str">
        <f t="shared" si="39"/>
        <v>Short Haul</v>
      </c>
    </row>
    <row r="2524" spans="1:10" ht="15" thickBot="1" x14ac:dyDescent="0.4">
      <c r="A2524" s="96" t="s">
        <v>2043</v>
      </c>
      <c r="B2524" s="96" t="s">
        <v>1512</v>
      </c>
      <c r="C2524" s="106">
        <v>43804</v>
      </c>
      <c r="D2524" s="96" t="s">
        <v>2044</v>
      </c>
      <c r="E2524" s="96" t="s">
        <v>2048</v>
      </c>
      <c r="F2524" s="97">
        <v>153</v>
      </c>
      <c r="G2524" s="98" t="s">
        <v>2046</v>
      </c>
      <c r="H2524" s="96" t="s">
        <v>2047</v>
      </c>
      <c r="I2524" s="99">
        <v>96.063999999999993</v>
      </c>
      <c r="J2524" s="235" t="str">
        <f t="shared" si="39"/>
        <v>Short Haul</v>
      </c>
    </row>
    <row r="2525" spans="1:10" ht="15" thickBot="1" x14ac:dyDescent="0.4">
      <c r="A2525" s="89"/>
      <c r="B2525" s="89"/>
      <c r="C2525" s="290"/>
      <c r="D2525" s="290"/>
      <c r="E2525" s="290"/>
      <c r="F2525" s="290"/>
      <c r="G2525" s="290"/>
      <c r="H2525" s="290"/>
      <c r="I2525" s="95">
        <v>5219.74</v>
      </c>
      <c r="J2525" s="235" t="str">
        <f t="shared" si="39"/>
        <v/>
      </c>
    </row>
    <row r="2526" spans="1:10" ht="15" thickBot="1" x14ac:dyDescent="0.4">
      <c r="A2526" s="96" t="s">
        <v>2043</v>
      </c>
      <c r="B2526" s="96" t="s">
        <v>1512</v>
      </c>
      <c r="C2526" s="106">
        <v>43609</v>
      </c>
      <c r="D2526" s="96" t="s">
        <v>2049</v>
      </c>
      <c r="E2526" s="96" t="s">
        <v>2063</v>
      </c>
      <c r="F2526" s="97">
        <v>3459</v>
      </c>
      <c r="G2526" s="98" t="s">
        <v>2056</v>
      </c>
      <c r="H2526" s="96" t="s">
        <v>2047</v>
      </c>
      <c r="I2526" s="99">
        <v>1174.02</v>
      </c>
      <c r="J2526" s="235" t="str">
        <f t="shared" si="39"/>
        <v>Long Haul</v>
      </c>
    </row>
    <row r="2527" spans="1:10" ht="15" thickBot="1" x14ac:dyDescent="0.4">
      <c r="A2527" s="96" t="s">
        <v>2043</v>
      </c>
      <c r="B2527" s="96" t="s">
        <v>1512</v>
      </c>
      <c r="C2527" s="106">
        <v>43632</v>
      </c>
      <c r="D2527" s="96" t="s">
        <v>2111</v>
      </c>
      <c r="E2527" s="96" t="s">
        <v>2049</v>
      </c>
      <c r="F2527" s="97">
        <v>331</v>
      </c>
      <c r="G2527" s="98" t="s">
        <v>2046</v>
      </c>
      <c r="H2527" s="96" t="s">
        <v>2051</v>
      </c>
      <c r="I2527" s="99">
        <v>208.56</v>
      </c>
      <c r="J2527" s="235" t="str">
        <f t="shared" si="39"/>
        <v>Medium Haul</v>
      </c>
    </row>
    <row r="2528" spans="1:10" ht="15" thickBot="1" x14ac:dyDescent="0.4">
      <c r="A2528" s="96" t="s">
        <v>2043</v>
      </c>
      <c r="B2528" s="96" t="s">
        <v>1512</v>
      </c>
      <c r="C2528" s="106">
        <v>43632</v>
      </c>
      <c r="D2528" s="96" t="s">
        <v>2243</v>
      </c>
      <c r="E2528" s="96" t="s">
        <v>2111</v>
      </c>
      <c r="F2528" s="97">
        <v>3812</v>
      </c>
      <c r="G2528" s="98" t="s">
        <v>2046</v>
      </c>
      <c r="H2528" s="96" t="s">
        <v>2051</v>
      </c>
      <c r="I2528" s="99">
        <v>1293.7</v>
      </c>
      <c r="J2528" s="235" t="str">
        <f t="shared" si="39"/>
        <v>Long Haul</v>
      </c>
    </row>
    <row r="2529" spans="1:10" ht="15" thickBot="1" x14ac:dyDescent="0.4">
      <c r="A2529" s="89"/>
      <c r="B2529" s="89"/>
      <c r="C2529" s="290"/>
      <c r="D2529" s="290"/>
      <c r="E2529" s="290"/>
      <c r="F2529" s="290"/>
      <c r="G2529" s="290"/>
      <c r="H2529" s="290"/>
      <c r="I2529" s="95">
        <v>2676.28</v>
      </c>
      <c r="J2529" s="235" t="str">
        <f t="shared" si="39"/>
        <v/>
      </c>
    </row>
    <row r="2530" spans="1:10" ht="15" thickBot="1" x14ac:dyDescent="0.4">
      <c r="A2530" s="96" t="s">
        <v>2043</v>
      </c>
      <c r="B2530" s="96" t="s">
        <v>1393</v>
      </c>
      <c r="C2530" s="106">
        <v>43800</v>
      </c>
      <c r="D2530" s="96" t="s">
        <v>2048</v>
      </c>
      <c r="E2530" s="96" t="s">
        <v>2057</v>
      </c>
      <c r="F2530" s="97">
        <v>133</v>
      </c>
      <c r="G2530" s="98" t="s">
        <v>2046</v>
      </c>
      <c r="H2530" s="96" t="s">
        <v>2047</v>
      </c>
      <c r="I2530" s="99">
        <v>84.055999999999997</v>
      </c>
      <c r="J2530" s="235" t="str">
        <f t="shared" si="39"/>
        <v>Short Haul</v>
      </c>
    </row>
    <row r="2531" spans="1:10" ht="15" thickBot="1" x14ac:dyDescent="0.4">
      <c r="A2531" s="96" t="s">
        <v>2043</v>
      </c>
      <c r="B2531" s="96" t="s">
        <v>1393</v>
      </c>
      <c r="C2531" s="106">
        <v>43800</v>
      </c>
      <c r="D2531" s="96" t="s">
        <v>2057</v>
      </c>
      <c r="E2531" s="96" t="s">
        <v>2074</v>
      </c>
      <c r="F2531" s="97">
        <v>3861</v>
      </c>
      <c r="G2531" s="98" t="s">
        <v>2056</v>
      </c>
      <c r="H2531" s="96" t="s">
        <v>2047</v>
      </c>
      <c r="I2531" s="99">
        <v>1310.3599999999999</v>
      </c>
      <c r="J2531" s="235" t="str">
        <f t="shared" si="39"/>
        <v>Long Haul</v>
      </c>
    </row>
    <row r="2532" spans="1:10" ht="15" thickBot="1" x14ac:dyDescent="0.4">
      <c r="A2532" s="96" t="s">
        <v>2043</v>
      </c>
      <c r="B2532" s="96" t="s">
        <v>1393</v>
      </c>
      <c r="C2532" s="106">
        <v>43801</v>
      </c>
      <c r="D2532" s="96" t="s">
        <v>2074</v>
      </c>
      <c r="E2532" s="96" t="s">
        <v>2131</v>
      </c>
      <c r="F2532" s="97">
        <v>4292</v>
      </c>
      <c r="G2532" s="98" t="s">
        <v>2056</v>
      </c>
      <c r="H2532" s="96" t="s">
        <v>2047</v>
      </c>
      <c r="I2532" s="99">
        <v>1456.9</v>
      </c>
      <c r="J2532" s="235" t="str">
        <f t="shared" si="39"/>
        <v>Long Haul</v>
      </c>
    </row>
    <row r="2533" spans="1:10" ht="15" thickBot="1" x14ac:dyDescent="0.4">
      <c r="A2533" s="89"/>
      <c r="B2533" s="89"/>
      <c r="C2533" s="290"/>
      <c r="D2533" s="290"/>
      <c r="E2533" s="290"/>
      <c r="F2533" s="290"/>
      <c r="G2533" s="290"/>
      <c r="H2533" s="290"/>
      <c r="I2533" s="95">
        <v>2851.3159999999998</v>
      </c>
      <c r="J2533" s="235" t="str">
        <f t="shared" si="39"/>
        <v/>
      </c>
    </row>
    <row r="2534" spans="1:10" ht="15" thickBot="1" x14ac:dyDescent="0.4">
      <c r="A2534" s="96" t="s">
        <v>2043</v>
      </c>
      <c r="B2534" s="96" t="s">
        <v>1104</v>
      </c>
      <c r="C2534" s="106">
        <v>43683</v>
      </c>
      <c r="D2534" s="96" t="s">
        <v>2085</v>
      </c>
      <c r="E2534" s="96" t="s">
        <v>2057</v>
      </c>
      <c r="F2534" s="97">
        <v>346</v>
      </c>
      <c r="G2534" s="98" t="s">
        <v>2046</v>
      </c>
      <c r="H2534" s="96" t="s">
        <v>2047</v>
      </c>
      <c r="I2534" s="99">
        <v>218.04</v>
      </c>
      <c r="J2534" s="235" t="str">
        <f t="shared" si="39"/>
        <v>Medium Haul</v>
      </c>
    </row>
    <row r="2535" spans="1:10" ht="15" thickBot="1" x14ac:dyDescent="0.4">
      <c r="A2535" s="96" t="s">
        <v>2043</v>
      </c>
      <c r="B2535" s="96" t="s">
        <v>1104</v>
      </c>
      <c r="C2535" s="106">
        <v>43770</v>
      </c>
      <c r="D2535" s="96" t="s">
        <v>2048</v>
      </c>
      <c r="E2535" s="96" t="s">
        <v>2044</v>
      </c>
      <c r="F2535" s="97">
        <v>153</v>
      </c>
      <c r="G2535" s="98" t="s">
        <v>2046</v>
      </c>
      <c r="H2535" s="96" t="s">
        <v>2047</v>
      </c>
      <c r="I2535" s="99">
        <v>96.063999999999993</v>
      </c>
      <c r="J2535" s="235" t="str">
        <f t="shared" si="39"/>
        <v>Short Haul</v>
      </c>
    </row>
    <row r="2536" spans="1:10" ht="15" thickBot="1" x14ac:dyDescent="0.4">
      <c r="A2536" s="96" t="s">
        <v>2043</v>
      </c>
      <c r="B2536" s="96" t="s">
        <v>1104</v>
      </c>
      <c r="C2536" s="106">
        <v>43779</v>
      </c>
      <c r="D2536" s="96" t="s">
        <v>2085</v>
      </c>
      <c r="E2536" s="96" t="s">
        <v>2044</v>
      </c>
      <c r="F2536" s="97">
        <v>347</v>
      </c>
      <c r="G2536" s="98" t="s">
        <v>2046</v>
      </c>
      <c r="H2536" s="96" t="s">
        <v>2047</v>
      </c>
      <c r="I2536" s="99">
        <v>218.672</v>
      </c>
      <c r="J2536" s="235" t="str">
        <f t="shared" si="39"/>
        <v>Medium Haul</v>
      </c>
    </row>
    <row r="2537" spans="1:10" ht="15" thickBot="1" x14ac:dyDescent="0.4">
      <c r="A2537" s="96" t="s">
        <v>2043</v>
      </c>
      <c r="B2537" s="96" t="s">
        <v>1104</v>
      </c>
      <c r="C2537" s="106">
        <v>43623</v>
      </c>
      <c r="D2537" s="96" t="s">
        <v>2240</v>
      </c>
      <c r="E2537" s="96" t="s">
        <v>2245</v>
      </c>
      <c r="F2537" s="97">
        <v>412</v>
      </c>
      <c r="G2537" s="98" t="s">
        <v>2046</v>
      </c>
      <c r="H2537" s="96" t="s">
        <v>2047</v>
      </c>
      <c r="I2537" s="99">
        <v>259.75200000000001</v>
      </c>
      <c r="J2537" s="235" t="str">
        <f t="shared" si="39"/>
        <v>Medium Haul</v>
      </c>
    </row>
    <row r="2538" spans="1:10" ht="15" thickBot="1" x14ac:dyDescent="0.4">
      <c r="A2538" s="96" t="s">
        <v>2043</v>
      </c>
      <c r="B2538" s="96" t="s">
        <v>1104</v>
      </c>
      <c r="C2538" s="106">
        <v>43623</v>
      </c>
      <c r="D2538" s="96" t="s">
        <v>2053</v>
      </c>
      <c r="E2538" s="96" t="s">
        <v>2240</v>
      </c>
      <c r="F2538" s="97">
        <v>1383</v>
      </c>
      <c r="G2538" s="98" t="s">
        <v>2046</v>
      </c>
      <c r="H2538" s="96" t="s">
        <v>2047</v>
      </c>
      <c r="I2538" s="99">
        <v>534.447</v>
      </c>
      <c r="J2538" s="235" t="str">
        <f t="shared" si="39"/>
        <v>Medium Haul</v>
      </c>
    </row>
    <row r="2539" spans="1:10" ht="15" thickBot="1" x14ac:dyDescent="0.4">
      <c r="A2539" s="96" t="s">
        <v>2043</v>
      </c>
      <c r="B2539" s="96" t="s">
        <v>1104</v>
      </c>
      <c r="C2539" s="106">
        <v>43623</v>
      </c>
      <c r="D2539" s="96" t="s">
        <v>2048</v>
      </c>
      <c r="E2539" s="96" t="s">
        <v>2053</v>
      </c>
      <c r="F2539" s="97">
        <v>527</v>
      </c>
      <c r="G2539" s="98" t="s">
        <v>2046</v>
      </c>
      <c r="H2539" s="96" t="s">
        <v>2047</v>
      </c>
      <c r="I2539" s="99">
        <v>332.43200000000002</v>
      </c>
      <c r="J2539" s="235" t="str">
        <f t="shared" si="39"/>
        <v>Medium Haul</v>
      </c>
    </row>
    <row r="2540" spans="1:10" ht="15" thickBot="1" x14ac:dyDescent="0.4">
      <c r="A2540" s="96" t="s">
        <v>2043</v>
      </c>
      <c r="B2540" s="96" t="s">
        <v>1104</v>
      </c>
      <c r="C2540" s="106">
        <v>43627</v>
      </c>
      <c r="D2540" s="96" t="s">
        <v>2245</v>
      </c>
      <c r="E2540" s="96" t="s">
        <v>2174</v>
      </c>
      <c r="F2540" s="97">
        <v>149</v>
      </c>
      <c r="G2540" s="98" t="s">
        <v>2046</v>
      </c>
      <c r="H2540" s="96" t="s">
        <v>2051</v>
      </c>
      <c r="I2540" s="99">
        <v>94.168000000000006</v>
      </c>
      <c r="J2540" s="235" t="str">
        <f t="shared" si="39"/>
        <v>Short Haul</v>
      </c>
    </row>
    <row r="2541" spans="1:10" ht="15" thickBot="1" x14ac:dyDescent="0.4">
      <c r="A2541" s="96" t="s">
        <v>2043</v>
      </c>
      <c r="B2541" s="96" t="s">
        <v>1104</v>
      </c>
      <c r="C2541" s="106">
        <v>43627</v>
      </c>
      <c r="D2541" s="96" t="s">
        <v>2174</v>
      </c>
      <c r="E2541" s="96" t="s">
        <v>2085</v>
      </c>
      <c r="F2541" s="97">
        <v>1374</v>
      </c>
      <c r="G2541" s="98" t="s">
        <v>2056</v>
      </c>
      <c r="H2541" s="96" t="s">
        <v>2051</v>
      </c>
      <c r="I2541" s="99">
        <v>530.96400000000006</v>
      </c>
      <c r="J2541" s="235" t="str">
        <f t="shared" si="39"/>
        <v>Medium Haul</v>
      </c>
    </row>
    <row r="2542" spans="1:10" ht="15" thickBot="1" x14ac:dyDescent="0.4">
      <c r="A2542" s="96" t="s">
        <v>2043</v>
      </c>
      <c r="B2542" s="96" t="s">
        <v>1104</v>
      </c>
      <c r="C2542" s="106">
        <v>43683</v>
      </c>
      <c r="D2542" s="96" t="s">
        <v>2057</v>
      </c>
      <c r="E2542" s="96" t="s">
        <v>2048</v>
      </c>
      <c r="F2542" s="97">
        <v>133</v>
      </c>
      <c r="G2542" s="98" t="s">
        <v>2046</v>
      </c>
      <c r="H2542" s="96" t="s">
        <v>2047</v>
      </c>
      <c r="I2542" s="99">
        <v>84.055999999999997</v>
      </c>
      <c r="J2542" s="235" t="str">
        <f t="shared" si="39"/>
        <v>Short Haul</v>
      </c>
    </row>
    <row r="2543" spans="1:10" ht="15" thickBot="1" x14ac:dyDescent="0.4">
      <c r="A2543" s="96" t="s">
        <v>2043</v>
      </c>
      <c r="B2543" s="96" t="s">
        <v>1104</v>
      </c>
      <c r="C2543" s="106">
        <v>43770</v>
      </c>
      <c r="D2543" s="96" t="s">
        <v>2044</v>
      </c>
      <c r="E2543" s="96" t="s">
        <v>2085</v>
      </c>
      <c r="F2543" s="97">
        <v>347</v>
      </c>
      <c r="G2543" s="98" t="s">
        <v>2046</v>
      </c>
      <c r="H2543" s="96" t="s">
        <v>2047</v>
      </c>
      <c r="I2543" s="99">
        <v>218.672</v>
      </c>
      <c r="J2543" s="235" t="str">
        <f t="shared" si="39"/>
        <v>Medium Haul</v>
      </c>
    </row>
    <row r="2544" spans="1:10" ht="15" thickBot="1" x14ac:dyDescent="0.4">
      <c r="A2544" s="96" t="s">
        <v>2043</v>
      </c>
      <c r="B2544" s="96" t="s">
        <v>1104</v>
      </c>
      <c r="C2544" s="106">
        <v>43779</v>
      </c>
      <c r="D2544" s="96" t="s">
        <v>2044</v>
      </c>
      <c r="E2544" s="96" t="s">
        <v>2048</v>
      </c>
      <c r="F2544" s="97">
        <v>153</v>
      </c>
      <c r="G2544" s="98" t="s">
        <v>2046</v>
      </c>
      <c r="H2544" s="96" t="s">
        <v>2047</v>
      </c>
      <c r="I2544" s="99">
        <v>96.063999999999993</v>
      </c>
      <c r="J2544" s="235" t="str">
        <f t="shared" si="39"/>
        <v>Short Haul</v>
      </c>
    </row>
    <row r="2545" spans="1:10" ht="15" thickBot="1" x14ac:dyDescent="0.4">
      <c r="A2545" s="89"/>
      <c r="B2545" s="89"/>
      <c r="C2545" s="290"/>
      <c r="D2545" s="290"/>
      <c r="E2545" s="290"/>
      <c r="F2545" s="290"/>
      <c r="G2545" s="290"/>
      <c r="H2545" s="290"/>
      <c r="I2545" s="95">
        <v>2683.3310000000001</v>
      </c>
      <c r="J2545" s="235" t="str">
        <f t="shared" si="39"/>
        <v/>
      </c>
    </row>
    <row r="2546" spans="1:10" ht="15" thickBot="1" x14ac:dyDescent="0.4">
      <c r="A2546" s="96" t="s">
        <v>2043</v>
      </c>
      <c r="B2546" s="96" t="s">
        <v>2168</v>
      </c>
      <c r="C2546" s="106">
        <v>43757</v>
      </c>
      <c r="D2546" s="96" t="s">
        <v>2160</v>
      </c>
      <c r="E2546" s="96" t="s">
        <v>2246</v>
      </c>
      <c r="F2546" s="97">
        <v>1092</v>
      </c>
      <c r="G2546" s="98" t="s">
        <v>2046</v>
      </c>
      <c r="H2546" s="96" t="s">
        <v>2047</v>
      </c>
      <c r="I2546" s="99">
        <v>421.83</v>
      </c>
      <c r="J2546" s="235" t="str">
        <f t="shared" si="39"/>
        <v>Medium Haul</v>
      </c>
    </row>
    <row r="2547" spans="1:10" ht="15" thickBot="1" x14ac:dyDescent="0.4">
      <c r="A2547" s="96" t="s">
        <v>2043</v>
      </c>
      <c r="B2547" s="96" t="s">
        <v>2168</v>
      </c>
      <c r="C2547" s="106">
        <v>43757</v>
      </c>
      <c r="D2547" s="96" t="s">
        <v>2057</v>
      </c>
      <c r="E2547" s="96" t="s">
        <v>2160</v>
      </c>
      <c r="F2547" s="97">
        <v>922</v>
      </c>
      <c r="G2547" s="98" t="s">
        <v>2046</v>
      </c>
      <c r="H2547" s="96" t="s">
        <v>2047</v>
      </c>
      <c r="I2547" s="99">
        <v>356.42700000000002</v>
      </c>
      <c r="J2547" s="235" t="str">
        <f t="shared" si="39"/>
        <v>Medium Haul</v>
      </c>
    </row>
    <row r="2548" spans="1:10" ht="15" thickBot="1" x14ac:dyDescent="0.4">
      <c r="A2548" s="96" t="s">
        <v>2043</v>
      </c>
      <c r="B2548" s="96" t="s">
        <v>2168</v>
      </c>
      <c r="C2548" s="106">
        <v>43764</v>
      </c>
      <c r="D2548" s="96" t="s">
        <v>2246</v>
      </c>
      <c r="E2548" s="96" t="s">
        <v>2160</v>
      </c>
      <c r="F2548" s="97">
        <v>1092</v>
      </c>
      <c r="G2548" s="98" t="s">
        <v>2056</v>
      </c>
      <c r="H2548" s="96" t="s">
        <v>2047</v>
      </c>
      <c r="I2548" s="99">
        <v>421.83</v>
      </c>
      <c r="J2548" s="235" t="str">
        <f t="shared" si="39"/>
        <v>Medium Haul</v>
      </c>
    </row>
    <row r="2549" spans="1:10" ht="15" thickBot="1" x14ac:dyDescent="0.4">
      <c r="A2549" s="96" t="s">
        <v>2043</v>
      </c>
      <c r="B2549" s="96" t="s">
        <v>2168</v>
      </c>
      <c r="C2549" s="106">
        <v>43764</v>
      </c>
      <c r="D2549" s="96" t="s">
        <v>2160</v>
      </c>
      <c r="E2549" s="96" t="s">
        <v>2057</v>
      </c>
      <c r="F2549" s="97">
        <v>922</v>
      </c>
      <c r="G2549" s="98" t="s">
        <v>2046</v>
      </c>
      <c r="H2549" s="96" t="s">
        <v>2047</v>
      </c>
      <c r="I2549" s="99">
        <v>356.42700000000002</v>
      </c>
      <c r="J2549" s="235" t="str">
        <f t="shared" si="39"/>
        <v>Medium Haul</v>
      </c>
    </row>
    <row r="2550" spans="1:10" ht="15" thickBot="1" x14ac:dyDescent="0.4">
      <c r="A2550" s="89"/>
      <c r="B2550" s="89"/>
      <c r="C2550" s="290"/>
      <c r="D2550" s="290"/>
      <c r="E2550" s="290"/>
      <c r="F2550" s="290"/>
      <c r="G2550" s="290"/>
      <c r="H2550" s="290"/>
      <c r="I2550" s="95">
        <v>1556.5139999999999</v>
      </c>
      <c r="J2550" s="235" t="str">
        <f t="shared" si="39"/>
        <v/>
      </c>
    </row>
    <row r="2551" spans="1:10" ht="15" thickBot="1" x14ac:dyDescent="0.4">
      <c r="A2551" s="96" t="s">
        <v>2043</v>
      </c>
      <c r="B2551" s="96" t="s">
        <v>1227</v>
      </c>
      <c r="C2551" s="106">
        <v>43673</v>
      </c>
      <c r="D2551" s="96" t="s">
        <v>2048</v>
      </c>
      <c r="E2551" s="96" t="s">
        <v>2050</v>
      </c>
      <c r="F2551" s="97">
        <v>300</v>
      </c>
      <c r="G2551" s="98" t="s">
        <v>2046</v>
      </c>
      <c r="H2551" s="96" t="s">
        <v>2051</v>
      </c>
      <c r="I2551" s="99">
        <v>188.96799999999999</v>
      </c>
      <c r="J2551" s="235" t="str">
        <f t="shared" si="39"/>
        <v>Short Haul</v>
      </c>
    </row>
    <row r="2552" spans="1:10" ht="15" thickBot="1" x14ac:dyDescent="0.4">
      <c r="A2552" s="96" t="s">
        <v>2043</v>
      </c>
      <c r="B2552" s="96" t="s">
        <v>1227</v>
      </c>
      <c r="C2552" s="106">
        <v>43678</v>
      </c>
      <c r="D2552" s="96" t="s">
        <v>2050</v>
      </c>
      <c r="E2552" s="96" t="s">
        <v>2048</v>
      </c>
      <c r="F2552" s="97">
        <v>300</v>
      </c>
      <c r="G2552" s="98" t="s">
        <v>2046</v>
      </c>
      <c r="H2552" s="96" t="s">
        <v>2051</v>
      </c>
      <c r="I2552" s="99">
        <v>188.96799999999999</v>
      </c>
      <c r="J2552" s="235" t="str">
        <f t="shared" si="39"/>
        <v>Short Haul</v>
      </c>
    </row>
    <row r="2553" spans="1:10" ht="15" thickBot="1" x14ac:dyDescent="0.4">
      <c r="A2553" s="96" t="s">
        <v>2043</v>
      </c>
      <c r="B2553" s="96" t="s">
        <v>1227</v>
      </c>
      <c r="C2553" s="106">
        <v>43673</v>
      </c>
      <c r="D2553" s="96" t="s">
        <v>2050</v>
      </c>
      <c r="E2553" s="96" t="s">
        <v>2079</v>
      </c>
      <c r="F2553" s="97">
        <v>1121</v>
      </c>
      <c r="G2553" s="98" t="s">
        <v>2046</v>
      </c>
      <c r="H2553" s="96" t="s">
        <v>2191</v>
      </c>
      <c r="I2553" s="99">
        <v>433.053</v>
      </c>
      <c r="J2553" s="235" t="str">
        <f t="shared" si="39"/>
        <v>Medium Haul</v>
      </c>
    </row>
    <row r="2554" spans="1:10" ht="15" thickBot="1" x14ac:dyDescent="0.4">
      <c r="A2554" s="96" t="s">
        <v>2043</v>
      </c>
      <c r="B2554" s="96" t="s">
        <v>1227</v>
      </c>
      <c r="C2554" s="106">
        <v>43678</v>
      </c>
      <c r="D2554" s="96" t="s">
        <v>2079</v>
      </c>
      <c r="E2554" s="96" t="s">
        <v>2050</v>
      </c>
      <c r="F2554" s="97">
        <v>1121</v>
      </c>
      <c r="G2554" s="98" t="s">
        <v>2056</v>
      </c>
      <c r="H2554" s="96" t="s">
        <v>2129</v>
      </c>
      <c r="I2554" s="99">
        <v>433.053</v>
      </c>
      <c r="J2554" s="235" t="str">
        <f t="shared" si="39"/>
        <v>Medium Haul</v>
      </c>
    </row>
    <row r="2555" spans="1:10" ht="15" thickBot="1" x14ac:dyDescent="0.4">
      <c r="A2555" s="89"/>
      <c r="B2555" s="89"/>
      <c r="C2555" s="290"/>
      <c r="D2555" s="290"/>
      <c r="E2555" s="290"/>
      <c r="F2555" s="290"/>
      <c r="G2555" s="290"/>
      <c r="H2555" s="290"/>
      <c r="I2555" s="95">
        <v>1244.0419999999999</v>
      </c>
      <c r="J2555" s="235" t="str">
        <f t="shared" si="39"/>
        <v/>
      </c>
    </row>
    <row r="2556" spans="1:10" ht="15" thickBot="1" x14ac:dyDescent="0.4">
      <c r="A2556" s="96" t="s">
        <v>2043</v>
      </c>
      <c r="B2556" s="96" t="s">
        <v>1325</v>
      </c>
      <c r="C2556" s="106">
        <v>43707</v>
      </c>
      <c r="D2556" s="96" t="s">
        <v>2058</v>
      </c>
      <c r="E2556" s="96" t="s">
        <v>2053</v>
      </c>
      <c r="F2556" s="97">
        <v>1721</v>
      </c>
      <c r="G2556" s="98" t="s">
        <v>2056</v>
      </c>
      <c r="H2556" s="96" t="s">
        <v>2047</v>
      </c>
      <c r="I2556" s="99">
        <v>664.86599999999999</v>
      </c>
      <c r="J2556" s="235" t="str">
        <f t="shared" si="39"/>
        <v>Medium Haul</v>
      </c>
    </row>
    <row r="2557" spans="1:10" ht="15" thickBot="1" x14ac:dyDescent="0.4">
      <c r="A2557" s="96" t="s">
        <v>2043</v>
      </c>
      <c r="B2557" s="96" t="s">
        <v>1325</v>
      </c>
      <c r="C2557" s="106">
        <v>43701</v>
      </c>
      <c r="D2557" s="96" t="s">
        <v>2053</v>
      </c>
      <c r="E2557" s="96" t="s">
        <v>2058</v>
      </c>
      <c r="F2557" s="97">
        <v>1721</v>
      </c>
      <c r="G2557" s="98" t="s">
        <v>2046</v>
      </c>
      <c r="H2557" s="96" t="s">
        <v>2047</v>
      </c>
      <c r="I2557" s="99">
        <v>664.86599999999999</v>
      </c>
      <c r="J2557" s="235" t="str">
        <f t="shared" ref="J2557:J2620" si="40">IF(ISBLANK(F2557),"",IF(F2557&gt;$O$9,$N$9,IF(F2557&gt;$O$8, $N$8,$N$7)))</f>
        <v>Medium Haul</v>
      </c>
    </row>
    <row r="2558" spans="1:10" ht="15" thickBot="1" x14ac:dyDescent="0.4">
      <c r="A2558" s="96" t="s">
        <v>2043</v>
      </c>
      <c r="B2558" s="96" t="s">
        <v>1325</v>
      </c>
      <c r="C2558" s="106">
        <v>43701</v>
      </c>
      <c r="D2558" s="96" t="s">
        <v>2048</v>
      </c>
      <c r="E2558" s="96" t="s">
        <v>2053</v>
      </c>
      <c r="F2558" s="97">
        <v>527</v>
      </c>
      <c r="G2558" s="98" t="s">
        <v>2046</v>
      </c>
      <c r="H2558" s="96" t="s">
        <v>2047</v>
      </c>
      <c r="I2558" s="99">
        <v>332.43200000000002</v>
      </c>
      <c r="J2558" s="235" t="str">
        <f t="shared" si="40"/>
        <v>Medium Haul</v>
      </c>
    </row>
    <row r="2559" spans="1:10" ht="15" thickBot="1" x14ac:dyDescent="0.4">
      <c r="A2559" s="96" t="s">
        <v>2043</v>
      </c>
      <c r="B2559" s="96" t="s">
        <v>1325</v>
      </c>
      <c r="C2559" s="106">
        <v>43707</v>
      </c>
      <c r="D2559" s="96" t="s">
        <v>2053</v>
      </c>
      <c r="E2559" s="96" t="s">
        <v>2048</v>
      </c>
      <c r="F2559" s="97">
        <v>527</v>
      </c>
      <c r="G2559" s="98" t="s">
        <v>2046</v>
      </c>
      <c r="H2559" s="96" t="s">
        <v>2047</v>
      </c>
      <c r="I2559" s="99">
        <v>332.43200000000002</v>
      </c>
      <c r="J2559" s="235" t="str">
        <f t="shared" si="40"/>
        <v>Medium Haul</v>
      </c>
    </row>
    <row r="2560" spans="1:10" ht="15" thickBot="1" x14ac:dyDescent="0.4">
      <c r="A2560" s="89"/>
      <c r="B2560" s="89"/>
      <c r="C2560" s="290"/>
      <c r="D2560" s="290"/>
      <c r="E2560" s="290"/>
      <c r="F2560" s="290"/>
      <c r="G2560" s="290"/>
      <c r="H2560" s="290"/>
      <c r="I2560" s="95">
        <v>1994.596</v>
      </c>
      <c r="J2560" s="235" t="str">
        <f t="shared" si="40"/>
        <v/>
      </c>
    </row>
    <row r="2561" spans="1:10" ht="15" thickBot="1" x14ac:dyDescent="0.4">
      <c r="A2561" s="96" t="s">
        <v>2043</v>
      </c>
      <c r="B2561" s="96" t="s">
        <v>1527</v>
      </c>
      <c r="C2561" s="106">
        <v>43785</v>
      </c>
      <c r="D2561" s="96" t="s">
        <v>2044</v>
      </c>
      <c r="E2561" s="96" t="s">
        <v>2048</v>
      </c>
      <c r="F2561" s="97">
        <v>153</v>
      </c>
      <c r="G2561" s="98" t="s">
        <v>2046</v>
      </c>
      <c r="H2561" s="96" t="s">
        <v>2047</v>
      </c>
      <c r="I2561" s="99">
        <v>96.063999999999993</v>
      </c>
      <c r="J2561" s="235" t="str">
        <f t="shared" si="40"/>
        <v>Short Haul</v>
      </c>
    </row>
    <row r="2562" spans="1:10" ht="15" thickBot="1" x14ac:dyDescent="0.4">
      <c r="A2562" s="96" t="s">
        <v>2043</v>
      </c>
      <c r="B2562" s="96" t="s">
        <v>1527</v>
      </c>
      <c r="C2562" s="106">
        <v>43783</v>
      </c>
      <c r="D2562" s="96" t="s">
        <v>2044</v>
      </c>
      <c r="E2562" s="96" t="s">
        <v>2173</v>
      </c>
      <c r="F2562" s="97">
        <v>237</v>
      </c>
      <c r="G2562" s="98" t="s">
        <v>2046</v>
      </c>
      <c r="H2562" s="96" t="s">
        <v>2047</v>
      </c>
      <c r="I2562" s="99">
        <v>149.15199999999999</v>
      </c>
      <c r="J2562" s="235" t="str">
        <f t="shared" si="40"/>
        <v>Short Haul</v>
      </c>
    </row>
    <row r="2563" spans="1:10" ht="15" thickBot="1" x14ac:dyDescent="0.4">
      <c r="A2563" s="96" t="s">
        <v>2043</v>
      </c>
      <c r="B2563" s="96" t="s">
        <v>1527</v>
      </c>
      <c r="C2563" s="106">
        <v>43783</v>
      </c>
      <c r="D2563" s="96" t="s">
        <v>2048</v>
      </c>
      <c r="E2563" s="96" t="s">
        <v>2044</v>
      </c>
      <c r="F2563" s="97">
        <v>153</v>
      </c>
      <c r="G2563" s="98" t="s">
        <v>2046</v>
      </c>
      <c r="H2563" s="96" t="s">
        <v>2047</v>
      </c>
      <c r="I2563" s="99">
        <v>96.063999999999993</v>
      </c>
      <c r="J2563" s="235" t="str">
        <f t="shared" si="40"/>
        <v>Short Haul</v>
      </c>
    </row>
    <row r="2564" spans="1:10" ht="15" thickBot="1" x14ac:dyDescent="0.4">
      <c r="A2564" s="96" t="s">
        <v>2043</v>
      </c>
      <c r="B2564" s="96" t="s">
        <v>1527</v>
      </c>
      <c r="C2564" s="106">
        <v>43785</v>
      </c>
      <c r="D2564" s="96" t="s">
        <v>2173</v>
      </c>
      <c r="E2564" s="96" t="s">
        <v>2044</v>
      </c>
      <c r="F2564" s="97">
        <v>237</v>
      </c>
      <c r="G2564" s="98" t="s">
        <v>2046</v>
      </c>
      <c r="H2564" s="96" t="s">
        <v>2047</v>
      </c>
      <c r="I2564" s="99">
        <v>149.15199999999999</v>
      </c>
      <c r="J2564" s="235" t="str">
        <f t="shared" si="40"/>
        <v>Short Haul</v>
      </c>
    </row>
    <row r="2565" spans="1:10" ht="15" thickBot="1" x14ac:dyDescent="0.4">
      <c r="A2565" s="89"/>
      <c r="B2565" s="89"/>
      <c r="C2565" s="290"/>
      <c r="D2565" s="290"/>
      <c r="E2565" s="290"/>
      <c r="F2565" s="290"/>
      <c r="G2565" s="290"/>
      <c r="H2565" s="290"/>
      <c r="I2565" s="95">
        <v>490.43200000000002</v>
      </c>
      <c r="J2565" s="235" t="str">
        <f t="shared" si="40"/>
        <v/>
      </c>
    </row>
    <row r="2566" spans="1:10" ht="15" thickBot="1" x14ac:dyDescent="0.4">
      <c r="A2566" s="96" t="s">
        <v>2043</v>
      </c>
      <c r="B2566" s="96" t="s">
        <v>1393</v>
      </c>
      <c r="C2566" s="106">
        <v>43731</v>
      </c>
      <c r="D2566" s="96" t="s">
        <v>2053</v>
      </c>
      <c r="E2566" s="96" t="s">
        <v>2048</v>
      </c>
      <c r="F2566" s="97">
        <v>527</v>
      </c>
      <c r="G2566" s="98" t="s">
        <v>2046</v>
      </c>
      <c r="H2566" s="96" t="s">
        <v>2047</v>
      </c>
      <c r="I2566" s="99">
        <v>332.43200000000002</v>
      </c>
      <c r="J2566" s="235" t="str">
        <f t="shared" si="40"/>
        <v>Medium Haul</v>
      </c>
    </row>
    <row r="2567" spans="1:10" ht="15" thickBot="1" x14ac:dyDescent="0.4">
      <c r="A2567" s="96" t="s">
        <v>2043</v>
      </c>
      <c r="B2567" s="96" t="s">
        <v>1393</v>
      </c>
      <c r="C2567" s="106">
        <v>43733</v>
      </c>
      <c r="D2567" s="96" t="s">
        <v>2053</v>
      </c>
      <c r="E2567" s="96" t="s">
        <v>2085</v>
      </c>
      <c r="F2567" s="97">
        <v>435</v>
      </c>
      <c r="G2567" s="98" t="s">
        <v>2046</v>
      </c>
      <c r="H2567" s="96" t="s">
        <v>2047</v>
      </c>
      <c r="I2567" s="99">
        <v>274.28800000000001</v>
      </c>
      <c r="J2567" s="235" t="str">
        <f t="shared" si="40"/>
        <v>Medium Haul</v>
      </c>
    </row>
    <row r="2568" spans="1:10" ht="15" thickBot="1" x14ac:dyDescent="0.4">
      <c r="A2568" s="96" t="s">
        <v>2043</v>
      </c>
      <c r="B2568" s="96" t="s">
        <v>1393</v>
      </c>
      <c r="C2568" s="106">
        <v>43733</v>
      </c>
      <c r="D2568" s="96" t="s">
        <v>2048</v>
      </c>
      <c r="E2568" s="96" t="s">
        <v>2053</v>
      </c>
      <c r="F2568" s="97">
        <v>527</v>
      </c>
      <c r="G2568" s="98" t="s">
        <v>2046</v>
      </c>
      <c r="H2568" s="96" t="s">
        <v>2047</v>
      </c>
      <c r="I2568" s="99">
        <v>332.43200000000002</v>
      </c>
      <c r="J2568" s="235" t="str">
        <f t="shared" si="40"/>
        <v>Medium Haul</v>
      </c>
    </row>
    <row r="2569" spans="1:10" ht="15" thickBot="1" x14ac:dyDescent="0.4">
      <c r="A2569" s="96" t="s">
        <v>2043</v>
      </c>
      <c r="B2569" s="96" t="s">
        <v>1393</v>
      </c>
      <c r="C2569" s="106">
        <v>43731</v>
      </c>
      <c r="D2569" s="96" t="s">
        <v>2085</v>
      </c>
      <c r="E2569" s="96" t="s">
        <v>2053</v>
      </c>
      <c r="F2569" s="97">
        <v>435</v>
      </c>
      <c r="G2569" s="98" t="s">
        <v>2046</v>
      </c>
      <c r="H2569" s="96" t="s">
        <v>2047</v>
      </c>
      <c r="I2569" s="99">
        <v>274.28800000000001</v>
      </c>
      <c r="J2569" s="235" t="str">
        <f t="shared" si="40"/>
        <v>Medium Haul</v>
      </c>
    </row>
    <row r="2570" spans="1:10" ht="15" thickBot="1" x14ac:dyDescent="0.4">
      <c r="A2570" s="89"/>
      <c r="B2570" s="89"/>
      <c r="C2570" s="290"/>
      <c r="D2570" s="290"/>
      <c r="E2570" s="290"/>
      <c r="F2570" s="290"/>
      <c r="G2570" s="290"/>
      <c r="H2570" s="290"/>
      <c r="I2570" s="95">
        <v>1213.44</v>
      </c>
      <c r="J2570" s="235" t="str">
        <f t="shared" si="40"/>
        <v/>
      </c>
    </row>
    <row r="2571" spans="1:10" ht="15" thickBot="1" x14ac:dyDescent="0.4">
      <c r="A2571" s="96" t="s">
        <v>2043</v>
      </c>
      <c r="B2571" s="96" t="s">
        <v>1227</v>
      </c>
      <c r="C2571" s="106">
        <v>43556</v>
      </c>
      <c r="D2571" s="96" t="s">
        <v>2057</v>
      </c>
      <c r="E2571" s="96" t="s">
        <v>2114</v>
      </c>
      <c r="F2571" s="97">
        <v>1190</v>
      </c>
      <c r="G2571" s="98" t="s">
        <v>2046</v>
      </c>
      <c r="H2571" s="96" t="s">
        <v>2047</v>
      </c>
      <c r="I2571" s="99">
        <v>459.75599999999997</v>
      </c>
      <c r="J2571" s="235" t="str">
        <f t="shared" si="40"/>
        <v>Medium Haul</v>
      </c>
    </row>
    <row r="2572" spans="1:10" ht="15" thickBot="1" x14ac:dyDescent="0.4">
      <c r="A2572" s="96" t="s">
        <v>2043</v>
      </c>
      <c r="B2572" s="96" t="s">
        <v>1227</v>
      </c>
      <c r="C2572" s="106">
        <v>43560</v>
      </c>
      <c r="D2572" s="96" t="s">
        <v>2053</v>
      </c>
      <c r="E2572" s="96" t="s">
        <v>2048</v>
      </c>
      <c r="F2572" s="97">
        <v>527</v>
      </c>
      <c r="G2572" s="98" t="s">
        <v>2046</v>
      </c>
      <c r="H2572" s="96" t="s">
        <v>2047</v>
      </c>
      <c r="I2572" s="99">
        <v>332.43200000000002</v>
      </c>
      <c r="J2572" s="235" t="str">
        <f t="shared" si="40"/>
        <v>Medium Haul</v>
      </c>
    </row>
    <row r="2573" spans="1:10" ht="15" thickBot="1" x14ac:dyDescent="0.4">
      <c r="A2573" s="96" t="s">
        <v>2043</v>
      </c>
      <c r="B2573" s="96" t="s">
        <v>1227</v>
      </c>
      <c r="C2573" s="106">
        <v>43560</v>
      </c>
      <c r="D2573" s="96" t="s">
        <v>2247</v>
      </c>
      <c r="E2573" s="96" t="s">
        <v>2114</v>
      </c>
      <c r="F2573" s="97">
        <v>73</v>
      </c>
      <c r="G2573" s="98" t="s">
        <v>2046</v>
      </c>
      <c r="H2573" s="96" t="s">
        <v>2047</v>
      </c>
      <c r="I2573" s="99">
        <v>46.136000000000003</v>
      </c>
      <c r="J2573" s="235" t="str">
        <f t="shared" si="40"/>
        <v>Short Haul</v>
      </c>
    </row>
    <row r="2574" spans="1:10" ht="15" thickBot="1" x14ac:dyDescent="0.4">
      <c r="A2574" s="96" t="s">
        <v>2043</v>
      </c>
      <c r="B2574" s="96" t="s">
        <v>1227</v>
      </c>
      <c r="C2574" s="106">
        <v>43556</v>
      </c>
      <c r="D2574" s="96" t="s">
        <v>2114</v>
      </c>
      <c r="E2574" s="96" t="s">
        <v>2247</v>
      </c>
      <c r="F2574" s="97">
        <v>73</v>
      </c>
      <c r="G2574" s="98" t="s">
        <v>2046</v>
      </c>
      <c r="H2574" s="96" t="s">
        <v>2047</v>
      </c>
      <c r="I2574" s="99">
        <v>46.136000000000003</v>
      </c>
      <c r="J2574" s="235" t="str">
        <f t="shared" si="40"/>
        <v>Short Haul</v>
      </c>
    </row>
    <row r="2575" spans="1:10" ht="15" thickBot="1" x14ac:dyDescent="0.4">
      <c r="A2575" s="96" t="s">
        <v>2043</v>
      </c>
      <c r="B2575" s="96" t="s">
        <v>1227</v>
      </c>
      <c r="C2575" s="106">
        <v>43556</v>
      </c>
      <c r="D2575" s="96" t="s">
        <v>2048</v>
      </c>
      <c r="E2575" s="96" t="s">
        <v>2057</v>
      </c>
      <c r="F2575" s="97">
        <v>133</v>
      </c>
      <c r="G2575" s="98" t="s">
        <v>2046</v>
      </c>
      <c r="H2575" s="96" t="s">
        <v>2047</v>
      </c>
      <c r="I2575" s="99">
        <v>84.055999999999997</v>
      </c>
      <c r="J2575" s="235" t="str">
        <f t="shared" si="40"/>
        <v>Short Haul</v>
      </c>
    </row>
    <row r="2576" spans="1:10" ht="15" thickBot="1" x14ac:dyDescent="0.4">
      <c r="A2576" s="96" t="s">
        <v>2043</v>
      </c>
      <c r="B2576" s="96" t="s">
        <v>1227</v>
      </c>
      <c r="C2576" s="106">
        <v>43560</v>
      </c>
      <c r="D2576" s="96" t="s">
        <v>2114</v>
      </c>
      <c r="E2576" s="96" t="s">
        <v>2053</v>
      </c>
      <c r="F2576" s="97">
        <v>927</v>
      </c>
      <c r="G2576" s="98" t="s">
        <v>2046</v>
      </c>
      <c r="H2576" s="96" t="s">
        <v>2047</v>
      </c>
      <c r="I2576" s="99">
        <v>357.97500000000002</v>
      </c>
      <c r="J2576" s="235" t="str">
        <f t="shared" si="40"/>
        <v>Medium Haul</v>
      </c>
    </row>
    <row r="2577" spans="1:10" ht="15" thickBot="1" x14ac:dyDescent="0.4">
      <c r="A2577" s="89"/>
      <c r="B2577" s="89"/>
      <c r="C2577" s="290"/>
      <c r="D2577" s="290"/>
      <c r="E2577" s="290"/>
      <c r="F2577" s="290"/>
      <c r="G2577" s="290"/>
      <c r="H2577" s="290"/>
      <c r="I2577" s="95">
        <v>1326.491</v>
      </c>
      <c r="J2577" s="235" t="str">
        <f t="shared" si="40"/>
        <v/>
      </c>
    </row>
    <row r="2578" spans="1:10" ht="15" thickBot="1" x14ac:dyDescent="0.4">
      <c r="A2578" s="96" t="s">
        <v>2043</v>
      </c>
      <c r="B2578" s="96" t="s">
        <v>1393</v>
      </c>
      <c r="C2578" s="106">
        <v>43501</v>
      </c>
      <c r="D2578" s="96" t="s">
        <v>2053</v>
      </c>
      <c r="E2578" s="96" t="s">
        <v>2165</v>
      </c>
      <c r="F2578" s="97">
        <v>1436</v>
      </c>
      <c r="G2578" s="98" t="s">
        <v>2046</v>
      </c>
      <c r="H2578" s="96" t="s">
        <v>2047</v>
      </c>
      <c r="I2578" s="99">
        <v>554.95799999999997</v>
      </c>
      <c r="J2578" s="235" t="str">
        <f t="shared" si="40"/>
        <v>Medium Haul</v>
      </c>
    </row>
    <row r="2579" spans="1:10" ht="15" thickBot="1" x14ac:dyDescent="0.4">
      <c r="A2579" s="96" t="s">
        <v>2043</v>
      </c>
      <c r="B2579" s="96" t="s">
        <v>1393</v>
      </c>
      <c r="C2579" s="106">
        <v>43501</v>
      </c>
      <c r="D2579" s="96" t="s">
        <v>2048</v>
      </c>
      <c r="E2579" s="96" t="s">
        <v>2053</v>
      </c>
      <c r="F2579" s="97">
        <v>527</v>
      </c>
      <c r="G2579" s="98" t="s">
        <v>2046</v>
      </c>
      <c r="H2579" s="96" t="s">
        <v>2047</v>
      </c>
      <c r="I2579" s="99">
        <v>332.43200000000002</v>
      </c>
      <c r="J2579" s="235" t="str">
        <f t="shared" si="40"/>
        <v>Medium Haul</v>
      </c>
    </row>
    <row r="2580" spans="1:10" ht="15" thickBot="1" x14ac:dyDescent="0.4">
      <c r="A2580" s="96" t="s">
        <v>2043</v>
      </c>
      <c r="B2580" s="96" t="s">
        <v>1393</v>
      </c>
      <c r="C2580" s="106">
        <v>43509</v>
      </c>
      <c r="D2580" s="96" t="s">
        <v>2053</v>
      </c>
      <c r="E2580" s="96" t="s">
        <v>2048</v>
      </c>
      <c r="F2580" s="97">
        <v>527</v>
      </c>
      <c r="G2580" s="98" t="s">
        <v>2046</v>
      </c>
      <c r="H2580" s="96" t="s">
        <v>2047</v>
      </c>
      <c r="I2580" s="99">
        <v>332.43200000000002</v>
      </c>
      <c r="J2580" s="235" t="str">
        <f t="shared" si="40"/>
        <v>Medium Haul</v>
      </c>
    </row>
    <row r="2581" spans="1:10" ht="15" thickBot="1" x14ac:dyDescent="0.4">
      <c r="A2581" s="96" t="s">
        <v>2043</v>
      </c>
      <c r="B2581" s="96" t="s">
        <v>1393</v>
      </c>
      <c r="C2581" s="106">
        <v>43509</v>
      </c>
      <c r="D2581" s="96" t="s">
        <v>2165</v>
      </c>
      <c r="E2581" s="96" t="s">
        <v>2053</v>
      </c>
      <c r="F2581" s="97">
        <v>1436</v>
      </c>
      <c r="G2581" s="98" t="s">
        <v>2056</v>
      </c>
      <c r="H2581" s="96" t="s">
        <v>2055</v>
      </c>
      <c r="I2581" s="99">
        <v>554.95799999999997</v>
      </c>
      <c r="J2581" s="235" t="str">
        <f t="shared" si="40"/>
        <v>Medium Haul</v>
      </c>
    </row>
    <row r="2582" spans="1:10" ht="15" thickBot="1" x14ac:dyDescent="0.4">
      <c r="A2582" s="96" t="s">
        <v>2043</v>
      </c>
      <c r="B2582" s="96" t="s">
        <v>1393</v>
      </c>
      <c r="C2582" s="106">
        <v>43633</v>
      </c>
      <c r="D2582" s="96" t="s">
        <v>2050</v>
      </c>
      <c r="E2582" s="96" t="s">
        <v>2167</v>
      </c>
      <c r="F2582" s="97">
        <v>2059</v>
      </c>
      <c r="G2582" s="98" t="s">
        <v>2046</v>
      </c>
      <c r="H2582" s="96" t="s">
        <v>2051</v>
      </c>
      <c r="I2582" s="99">
        <v>795.28499999999997</v>
      </c>
      <c r="J2582" s="235" t="str">
        <f t="shared" si="40"/>
        <v>Medium Haul</v>
      </c>
    </row>
    <row r="2583" spans="1:10" ht="15" thickBot="1" x14ac:dyDescent="0.4">
      <c r="A2583" s="96" t="s">
        <v>2043</v>
      </c>
      <c r="B2583" s="96" t="s">
        <v>1393</v>
      </c>
      <c r="C2583" s="106">
        <v>43643</v>
      </c>
      <c r="D2583" s="96" t="s">
        <v>2050</v>
      </c>
      <c r="E2583" s="96" t="s">
        <v>2048</v>
      </c>
      <c r="F2583" s="97">
        <v>300</v>
      </c>
      <c r="G2583" s="98" t="s">
        <v>2046</v>
      </c>
      <c r="H2583" s="96" t="s">
        <v>2051</v>
      </c>
      <c r="I2583" s="99">
        <v>188.96799999999999</v>
      </c>
      <c r="J2583" s="235" t="str">
        <f t="shared" si="40"/>
        <v>Short Haul</v>
      </c>
    </row>
    <row r="2584" spans="1:10" ht="15" thickBot="1" x14ac:dyDescent="0.4">
      <c r="A2584" s="96" t="s">
        <v>2043</v>
      </c>
      <c r="B2584" s="96" t="s">
        <v>1393</v>
      </c>
      <c r="C2584" s="106">
        <v>43815</v>
      </c>
      <c r="D2584" s="96" t="s">
        <v>2050</v>
      </c>
      <c r="E2584" s="96" t="s">
        <v>2076</v>
      </c>
      <c r="F2584" s="97">
        <v>985</v>
      </c>
      <c r="G2584" s="98" t="s">
        <v>2046</v>
      </c>
      <c r="H2584" s="96" t="s">
        <v>2051</v>
      </c>
      <c r="I2584" s="99">
        <v>380.80799999999999</v>
      </c>
      <c r="J2584" s="235" t="str">
        <f t="shared" si="40"/>
        <v>Medium Haul</v>
      </c>
    </row>
    <row r="2585" spans="1:10" ht="15" thickBot="1" x14ac:dyDescent="0.4">
      <c r="A2585" s="96" t="s">
        <v>2043</v>
      </c>
      <c r="B2585" s="96" t="s">
        <v>1393</v>
      </c>
      <c r="C2585" s="106">
        <v>43815</v>
      </c>
      <c r="D2585" s="96" t="s">
        <v>2048</v>
      </c>
      <c r="E2585" s="96" t="s">
        <v>2050</v>
      </c>
      <c r="F2585" s="97">
        <v>300</v>
      </c>
      <c r="G2585" s="98" t="s">
        <v>2046</v>
      </c>
      <c r="H2585" s="96" t="s">
        <v>2051</v>
      </c>
      <c r="I2585" s="99">
        <v>188.96799999999999</v>
      </c>
      <c r="J2585" s="235" t="str">
        <f t="shared" si="40"/>
        <v>Short Haul</v>
      </c>
    </row>
    <row r="2586" spans="1:10" ht="15" thickBot="1" x14ac:dyDescent="0.4">
      <c r="A2586" s="96" t="s">
        <v>2043</v>
      </c>
      <c r="B2586" s="96" t="s">
        <v>1393</v>
      </c>
      <c r="C2586" s="106">
        <v>43817</v>
      </c>
      <c r="D2586" s="96" t="s">
        <v>2050</v>
      </c>
      <c r="E2586" s="96" t="s">
        <v>2048</v>
      </c>
      <c r="F2586" s="97">
        <v>300</v>
      </c>
      <c r="G2586" s="98" t="s">
        <v>2046</v>
      </c>
      <c r="H2586" s="96" t="s">
        <v>2051</v>
      </c>
      <c r="I2586" s="99">
        <v>188.96799999999999</v>
      </c>
      <c r="J2586" s="235" t="str">
        <f t="shared" si="40"/>
        <v>Short Haul</v>
      </c>
    </row>
    <row r="2587" spans="1:10" ht="15" thickBot="1" x14ac:dyDescent="0.4">
      <c r="A2587" s="96" t="s">
        <v>2043</v>
      </c>
      <c r="B2587" s="96" t="s">
        <v>1393</v>
      </c>
      <c r="C2587" s="106">
        <v>43633</v>
      </c>
      <c r="D2587" s="96" t="s">
        <v>2048</v>
      </c>
      <c r="E2587" s="96" t="s">
        <v>2050</v>
      </c>
      <c r="F2587" s="97">
        <v>300</v>
      </c>
      <c r="G2587" s="98" t="s">
        <v>2046</v>
      </c>
      <c r="H2587" s="96" t="s">
        <v>2051</v>
      </c>
      <c r="I2587" s="99">
        <v>188.96799999999999</v>
      </c>
      <c r="J2587" s="235" t="str">
        <f t="shared" si="40"/>
        <v>Short Haul</v>
      </c>
    </row>
    <row r="2588" spans="1:10" ht="15" thickBot="1" x14ac:dyDescent="0.4">
      <c r="A2588" s="96" t="s">
        <v>2043</v>
      </c>
      <c r="B2588" s="96" t="s">
        <v>1393</v>
      </c>
      <c r="C2588" s="106">
        <v>43636</v>
      </c>
      <c r="D2588" s="96" t="s">
        <v>2050</v>
      </c>
      <c r="E2588" s="96" t="s">
        <v>2048</v>
      </c>
      <c r="F2588" s="97">
        <v>300</v>
      </c>
      <c r="G2588" s="98" t="s">
        <v>2046</v>
      </c>
      <c r="H2588" s="96" t="s">
        <v>2051</v>
      </c>
      <c r="I2588" s="99">
        <v>188.96799999999999</v>
      </c>
      <c r="J2588" s="235" t="str">
        <f t="shared" si="40"/>
        <v>Short Haul</v>
      </c>
    </row>
    <row r="2589" spans="1:10" ht="15" thickBot="1" x14ac:dyDescent="0.4">
      <c r="A2589" s="96" t="s">
        <v>2043</v>
      </c>
      <c r="B2589" s="96" t="s">
        <v>1393</v>
      </c>
      <c r="C2589" s="106">
        <v>43636</v>
      </c>
      <c r="D2589" s="96" t="s">
        <v>2167</v>
      </c>
      <c r="E2589" s="96" t="s">
        <v>2050</v>
      </c>
      <c r="F2589" s="97">
        <v>2059</v>
      </c>
      <c r="G2589" s="98" t="s">
        <v>2056</v>
      </c>
      <c r="H2589" s="96" t="s">
        <v>2051</v>
      </c>
      <c r="I2589" s="99">
        <v>795.28499999999997</v>
      </c>
      <c r="J2589" s="235" t="str">
        <f t="shared" si="40"/>
        <v>Medium Haul</v>
      </c>
    </row>
    <row r="2590" spans="1:10" ht="15" thickBot="1" x14ac:dyDescent="0.4">
      <c r="A2590" s="96" t="s">
        <v>2043</v>
      </c>
      <c r="B2590" s="96" t="s">
        <v>1393</v>
      </c>
      <c r="C2590" s="106">
        <v>43639</v>
      </c>
      <c r="D2590" s="96" t="s">
        <v>2050</v>
      </c>
      <c r="E2590" s="96" t="s">
        <v>2060</v>
      </c>
      <c r="F2590" s="97">
        <v>527</v>
      </c>
      <c r="G2590" s="98" t="s">
        <v>2046</v>
      </c>
      <c r="H2590" s="96" t="s">
        <v>2051</v>
      </c>
      <c r="I2590" s="99">
        <v>332.43200000000002</v>
      </c>
      <c r="J2590" s="235" t="str">
        <f t="shared" si="40"/>
        <v>Medium Haul</v>
      </c>
    </row>
    <row r="2591" spans="1:10" ht="15" thickBot="1" x14ac:dyDescent="0.4">
      <c r="A2591" s="96" t="s">
        <v>2043</v>
      </c>
      <c r="B2591" s="96" t="s">
        <v>1393</v>
      </c>
      <c r="C2591" s="106">
        <v>43639</v>
      </c>
      <c r="D2591" s="96" t="s">
        <v>2048</v>
      </c>
      <c r="E2591" s="96" t="s">
        <v>2050</v>
      </c>
      <c r="F2591" s="97">
        <v>300</v>
      </c>
      <c r="G2591" s="98" t="s">
        <v>2046</v>
      </c>
      <c r="H2591" s="96" t="s">
        <v>2051</v>
      </c>
      <c r="I2591" s="99">
        <v>188.96799999999999</v>
      </c>
      <c r="J2591" s="235" t="str">
        <f t="shared" si="40"/>
        <v>Short Haul</v>
      </c>
    </row>
    <row r="2592" spans="1:10" ht="15" thickBot="1" x14ac:dyDescent="0.4">
      <c r="A2592" s="96" t="s">
        <v>2043</v>
      </c>
      <c r="B2592" s="96" t="s">
        <v>1393</v>
      </c>
      <c r="C2592" s="106">
        <v>43643</v>
      </c>
      <c r="D2592" s="96" t="s">
        <v>2060</v>
      </c>
      <c r="E2592" s="96" t="s">
        <v>2050</v>
      </c>
      <c r="F2592" s="97">
        <v>527</v>
      </c>
      <c r="G2592" s="98" t="s">
        <v>2046</v>
      </c>
      <c r="H2592" s="96" t="s">
        <v>2051</v>
      </c>
      <c r="I2592" s="99">
        <v>332.43200000000002</v>
      </c>
      <c r="J2592" s="235" t="str">
        <f t="shared" si="40"/>
        <v>Medium Haul</v>
      </c>
    </row>
    <row r="2593" spans="1:10" ht="15" thickBot="1" x14ac:dyDescent="0.4">
      <c r="A2593" s="96" t="s">
        <v>2043</v>
      </c>
      <c r="B2593" s="96" t="s">
        <v>1393</v>
      </c>
      <c r="C2593" s="106">
        <v>43690</v>
      </c>
      <c r="D2593" s="96" t="s">
        <v>2053</v>
      </c>
      <c r="E2593" s="96" t="s">
        <v>2138</v>
      </c>
      <c r="F2593" s="97">
        <v>415</v>
      </c>
      <c r="G2593" s="98" t="s">
        <v>2046</v>
      </c>
      <c r="H2593" s="96" t="s">
        <v>2047</v>
      </c>
      <c r="I2593" s="99">
        <v>261.64800000000002</v>
      </c>
      <c r="J2593" s="235" t="str">
        <f t="shared" si="40"/>
        <v>Medium Haul</v>
      </c>
    </row>
    <row r="2594" spans="1:10" ht="15" thickBot="1" x14ac:dyDescent="0.4">
      <c r="A2594" s="96" t="s">
        <v>2043</v>
      </c>
      <c r="B2594" s="96" t="s">
        <v>1393</v>
      </c>
      <c r="C2594" s="106">
        <v>43690</v>
      </c>
      <c r="D2594" s="96" t="s">
        <v>2048</v>
      </c>
      <c r="E2594" s="96" t="s">
        <v>2053</v>
      </c>
      <c r="F2594" s="97">
        <v>527</v>
      </c>
      <c r="G2594" s="98" t="s">
        <v>2046</v>
      </c>
      <c r="H2594" s="96" t="s">
        <v>2047</v>
      </c>
      <c r="I2594" s="99">
        <v>332.43200000000002</v>
      </c>
      <c r="J2594" s="235" t="str">
        <f t="shared" si="40"/>
        <v>Medium Haul</v>
      </c>
    </row>
    <row r="2595" spans="1:10" ht="15" thickBot="1" x14ac:dyDescent="0.4">
      <c r="A2595" s="96" t="s">
        <v>2043</v>
      </c>
      <c r="B2595" s="96" t="s">
        <v>1393</v>
      </c>
      <c r="C2595" s="106">
        <v>43693</v>
      </c>
      <c r="D2595" s="96" t="s">
        <v>2053</v>
      </c>
      <c r="E2595" s="96" t="s">
        <v>2048</v>
      </c>
      <c r="F2595" s="97">
        <v>527</v>
      </c>
      <c r="G2595" s="98" t="s">
        <v>2046</v>
      </c>
      <c r="H2595" s="96" t="s">
        <v>2047</v>
      </c>
      <c r="I2595" s="99">
        <v>332.43200000000002</v>
      </c>
      <c r="J2595" s="235" t="str">
        <f t="shared" si="40"/>
        <v>Medium Haul</v>
      </c>
    </row>
    <row r="2596" spans="1:10" ht="15" thickBot="1" x14ac:dyDescent="0.4">
      <c r="A2596" s="96" t="s">
        <v>2043</v>
      </c>
      <c r="B2596" s="96" t="s">
        <v>1393</v>
      </c>
      <c r="C2596" s="106">
        <v>43693</v>
      </c>
      <c r="D2596" s="96" t="s">
        <v>2138</v>
      </c>
      <c r="E2596" s="96" t="s">
        <v>2053</v>
      </c>
      <c r="F2596" s="97">
        <v>415</v>
      </c>
      <c r="G2596" s="98" t="s">
        <v>2046</v>
      </c>
      <c r="H2596" s="96" t="s">
        <v>2047</v>
      </c>
      <c r="I2596" s="99">
        <v>261.64800000000002</v>
      </c>
      <c r="J2596" s="235" t="str">
        <f t="shared" si="40"/>
        <v>Medium Haul</v>
      </c>
    </row>
    <row r="2597" spans="1:10" ht="15" thickBot="1" x14ac:dyDescent="0.4">
      <c r="A2597" s="96" t="s">
        <v>2043</v>
      </c>
      <c r="B2597" s="96" t="s">
        <v>1393</v>
      </c>
      <c r="C2597" s="106">
        <v>43816</v>
      </c>
      <c r="D2597" s="96" t="s">
        <v>2076</v>
      </c>
      <c r="E2597" s="96" t="s">
        <v>2050</v>
      </c>
      <c r="F2597" s="97">
        <v>985</v>
      </c>
      <c r="G2597" s="98" t="s">
        <v>2046</v>
      </c>
      <c r="H2597" s="96" t="s">
        <v>2051</v>
      </c>
      <c r="I2597" s="99">
        <v>380.80799999999999</v>
      </c>
      <c r="J2597" s="235" t="str">
        <f t="shared" si="40"/>
        <v>Medium Haul</v>
      </c>
    </row>
    <row r="2598" spans="1:10" ht="15" thickBot="1" x14ac:dyDescent="0.4">
      <c r="A2598" s="89"/>
      <c r="B2598" s="89"/>
      <c r="C2598" s="290"/>
      <c r="D2598" s="290"/>
      <c r="E2598" s="290"/>
      <c r="F2598" s="290"/>
      <c r="G2598" s="290"/>
      <c r="H2598" s="290"/>
      <c r="I2598" s="95">
        <v>7113.7979999999998</v>
      </c>
      <c r="J2598" s="235" t="str">
        <f t="shared" si="40"/>
        <v/>
      </c>
    </row>
    <row r="2599" spans="1:10" ht="15" thickBot="1" x14ac:dyDescent="0.4">
      <c r="A2599" s="96" t="s">
        <v>2043</v>
      </c>
      <c r="B2599" s="96" t="s">
        <v>1536</v>
      </c>
      <c r="C2599" s="106">
        <v>43567</v>
      </c>
      <c r="D2599" s="96" t="s">
        <v>2233</v>
      </c>
      <c r="E2599" s="96" t="s">
        <v>2079</v>
      </c>
      <c r="F2599" s="97">
        <v>849</v>
      </c>
      <c r="G2599" s="98" t="s">
        <v>2056</v>
      </c>
      <c r="H2599" s="96" t="s">
        <v>2047</v>
      </c>
      <c r="I2599" s="99">
        <v>328.17599999999999</v>
      </c>
      <c r="J2599" s="235" t="str">
        <f t="shared" si="40"/>
        <v>Medium Haul</v>
      </c>
    </row>
    <row r="2600" spans="1:10" ht="15" thickBot="1" x14ac:dyDescent="0.4">
      <c r="A2600" s="96" t="s">
        <v>2043</v>
      </c>
      <c r="B2600" s="96" t="s">
        <v>1536</v>
      </c>
      <c r="C2600" s="106">
        <v>43572</v>
      </c>
      <c r="D2600" s="96" t="s">
        <v>2079</v>
      </c>
      <c r="E2600" s="96" t="s">
        <v>2233</v>
      </c>
      <c r="F2600" s="97">
        <v>849</v>
      </c>
      <c r="G2600" s="98" t="s">
        <v>2046</v>
      </c>
      <c r="H2600" s="96" t="s">
        <v>2047</v>
      </c>
      <c r="I2600" s="99">
        <v>328.17599999999999</v>
      </c>
      <c r="J2600" s="235" t="str">
        <f t="shared" si="40"/>
        <v>Medium Haul</v>
      </c>
    </row>
    <row r="2601" spans="1:10" ht="15" thickBot="1" x14ac:dyDescent="0.4">
      <c r="A2601" s="96" t="s">
        <v>2043</v>
      </c>
      <c r="B2601" s="96" t="s">
        <v>1536</v>
      </c>
      <c r="C2601" s="106">
        <v>43778</v>
      </c>
      <c r="D2601" s="96" t="s">
        <v>2048</v>
      </c>
      <c r="E2601" s="96" t="s">
        <v>2057</v>
      </c>
      <c r="F2601" s="97">
        <v>133</v>
      </c>
      <c r="G2601" s="98" t="s">
        <v>2046</v>
      </c>
      <c r="H2601" s="96" t="s">
        <v>2047</v>
      </c>
      <c r="I2601" s="99">
        <v>84.055999999999997</v>
      </c>
      <c r="J2601" s="235" t="str">
        <f t="shared" si="40"/>
        <v>Short Haul</v>
      </c>
    </row>
    <row r="2602" spans="1:10" ht="15" thickBot="1" x14ac:dyDescent="0.4">
      <c r="A2602" s="96" t="s">
        <v>2043</v>
      </c>
      <c r="B2602" s="96" t="s">
        <v>1536</v>
      </c>
      <c r="C2602" s="106">
        <v>43778</v>
      </c>
      <c r="D2602" s="96" t="s">
        <v>2057</v>
      </c>
      <c r="E2602" s="96" t="s">
        <v>2074</v>
      </c>
      <c r="F2602" s="97">
        <v>3861</v>
      </c>
      <c r="G2602" s="98" t="s">
        <v>2056</v>
      </c>
      <c r="H2602" s="96" t="s">
        <v>2047</v>
      </c>
      <c r="I2602" s="99">
        <v>1310.3599999999999</v>
      </c>
      <c r="J2602" s="235" t="str">
        <f t="shared" si="40"/>
        <v>Long Haul</v>
      </c>
    </row>
    <row r="2603" spans="1:10" ht="15" thickBot="1" x14ac:dyDescent="0.4">
      <c r="A2603" s="96" t="s">
        <v>2043</v>
      </c>
      <c r="B2603" s="96" t="s">
        <v>1536</v>
      </c>
      <c r="C2603" s="106">
        <v>43786</v>
      </c>
      <c r="D2603" s="96" t="s">
        <v>2074</v>
      </c>
      <c r="E2603" s="96" t="s">
        <v>2057</v>
      </c>
      <c r="F2603" s="97">
        <v>3861</v>
      </c>
      <c r="G2603" s="98" t="s">
        <v>2046</v>
      </c>
      <c r="H2603" s="96" t="s">
        <v>2047</v>
      </c>
      <c r="I2603" s="99">
        <v>1310.3599999999999</v>
      </c>
      <c r="J2603" s="235" t="str">
        <f t="shared" si="40"/>
        <v>Long Haul</v>
      </c>
    </row>
    <row r="2604" spans="1:10" ht="15" thickBot="1" x14ac:dyDescent="0.4">
      <c r="A2604" s="96" t="s">
        <v>2043</v>
      </c>
      <c r="B2604" s="96" t="s">
        <v>1536</v>
      </c>
      <c r="C2604" s="106">
        <v>43786</v>
      </c>
      <c r="D2604" s="96" t="s">
        <v>2057</v>
      </c>
      <c r="E2604" s="96" t="s">
        <v>2048</v>
      </c>
      <c r="F2604" s="97">
        <v>133</v>
      </c>
      <c r="G2604" s="98" t="s">
        <v>2046</v>
      </c>
      <c r="H2604" s="96" t="s">
        <v>2047</v>
      </c>
      <c r="I2604" s="99">
        <v>84.055999999999997</v>
      </c>
      <c r="J2604" s="235" t="str">
        <f t="shared" si="40"/>
        <v>Short Haul</v>
      </c>
    </row>
    <row r="2605" spans="1:10" ht="15" thickBot="1" x14ac:dyDescent="0.4">
      <c r="A2605" s="89"/>
      <c r="B2605" s="89"/>
      <c r="C2605" s="290"/>
      <c r="D2605" s="290"/>
      <c r="E2605" s="290"/>
      <c r="F2605" s="290"/>
      <c r="G2605" s="290"/>
      <c r="H2605" s="290"/>
      <c r="I2605" s="95">
        <v>3445.1840000000002</v>
      </c>
      <c r="J2605" s="235" t="str">
        <f t="shared" si="40"/>
        <v/>
      </c>
    </row>
    <row r="2606" spans="1:10" ht="15" thickBot="1" x14ac:dyDescent="0.4">
      <c r="A2606" s="96" t="s">
        <v>2043</v>
      </c>
      <c r="B2606" s="96" t="s">
        <v>1527</v>
      </c>
      <c r="C2606" s="106">
        <v>43475</v>
      </c>
      <c r="D2606" s="96" t="s">
        <v>2116</v>
      </c>
      <c r="E2606" s="96" t="s">
        <v>2057</v>
      </c>
      <c r="F2606" s="97">
        <v>2302</v>
      </c>
      <c r="G2606" s="98" t="s">
        <v>2056</v>
      </c>
      <c r="H2606" s="96" t="s">
        <v>2047</v>
      </c>
      <c r="I2606" s="99">
        <v>889.32600000000002</v>
      </c>
      <c r="J2606" s="235" t="str">
        <f t="shared" si="40"/>
        <v>Long Haul</v>
      </c>
    </row>
    <row r="2607" spans="1:10" ht="15" thickBot="1" x14ac:dyDescent="0.4">
      <c r="A2607" s="96" t="s">
        <v>2043</v>
      </c>
      <c r="B2607" s="96" t="s">
        <v>1527</v>
      </c>
      <c r="C2607" s="106">
        <v>43477</v>
      </c>
      <c r="D2607" s="96" t="s">
        <v>2053</v>
      </c>
      <c r="E2607" s="96" t="s">
        <v>2048</v>
      </c>
      <c r="F2607" s="97">
        <v>527</v>
      </c>
      <c r="G2607" s="98" t="s">
        <v>2046</v>
      </c>
      <c r="H2607" s="96" t="s">
        <v>2164</v>
      </c>
      <c r="I2607" s="99">
        <v>332.43200000000002</v>
      </c>
      <c r="J2607" s="235" t="str">
        <f t="shared" si="40"/>
        <v>Medium Haul</v>
      </c>
    </row>
    <row r="2608" spans="1:10" ht="15" thickBot="1" x14ac:dyDescent="0.4">
      <c r="A2608" s="96" t="s">
        <v>2043</v>
      </c>
      <c r="B2608" s="96" t="s">
        <v>1527</v>
      </c>
      <c r="C2608" s="106">
        <v>43584</v>
      </c>
      <c r="D2608" s="96" t="s">
        <v>2053</v>
      </c>
      <c r="E2608" s="96" t="s">
        <v>2165</v>
      </c>
      <c r="F2608" s="97">
        <v>1436</v>
      </c>
      <c r="G2608" s="98" t="s">
        <v>2046</v>
      </c>
      <c r="H2608" s="96" t="s">
        <v>2047</v>
      </c>
      <c r="I2608" s="99">
        <v>554.95799999999997</v>
      </c>
      <c r="J2608" s="235" t="str">
        <f t="shared" si="40"/>
        <v>Medium Haul</v>
      </c>
    </row>
    <row r="2609" spans="1:10" ht="15" thickBot="1" x14ac:dyDescent="0.4">
      <c r="A2609" s="96" t="s">
        <v>2043</v>
      </c>
      <c r="B2609" s="96" t="s">
        <v>1527</v>
      </c>
      <c r="C2609" s="106">
        <v>43584</v>
      </c>
      <c r="D2609" s="96" t="s">
        <v>2048</v>
      </c>
      <c r="E2609" s="96" t="s">
        <v>2053</v>
      </c>
      <c r="F2609" s="97">
        <v>527</v>
      </c>
      <c r="G2609" s="98" t="s">
        <v>2046</v>
      </c>
      <c r="H2609" s="96" t="s">
        <v>2047</v>
      </c>
      <c r="I2609" s="99">
        <v>332.43200000000002</v>
      </c>
      <c r="J2609" s="235" t="str">
        <f t="shared" si="40"/>
        <v>Medium Haul</v>
      </c>
    </row>
    <row r="2610" spans="1:10" ht="15" thickBot="1" x14ac:dyDescent="0.4">
      <c r="A2610" s="96" t="s">
        <v>2043</v>
      </c>
      <c r="B2610" s="96" t="s">
        <v>1527</v>
      </c>
      <c r="C2610" s="106">
        <v>43587</v>
      </c>
      <c r="D2610" s="96" t="s">
        <v>2053</v>
      </c>
      <c r="E2610" s="96" t="s">
        <v>2048</v>
      </c>
      <c r="F2610" s="97">
        <v>527</v>
      </c>
      <c r="G2610" s="98" t="s">
        <v>2046</v>
      </c>
      <c r="H2610" s="96" t="s">
        <v>2047</v>
      </c>
      <c r="I2610" s="99">
        <v>332.43200000000002</v>
      </c>
      <c r="J2610" s="235" t="str">
        <f t="shared" si="40"/>
        <v>Medium Haul</v>
      </c>
    </row>
    <row r="2611" spans="1:10" ht="15" thickBot="1" x14ac:dyDescent="0.4">
      <c r="A2611" s="96" t="s">
        <v>2043</v>
      </c>
      <c r="B2611" s="96" t="s">
        <v>1527</v>
      </c>
      <c r="C2611" s="106">
        <v>43587</v>
      </c>
      <c r="D2611" s="96" t="s">
        <v>2165</v>
      </c>
      <c r="E2611" s="96" t="s">
        <v>2053</v>
      </c>
      <c r="F2611" s="97">
        <v>1436</v>
      </c>
      <c r="G2611" s="98" t="s">
        <v>2056</v>
      </c>
      <c r="H2611" s="96" t="s">
        <v>2047</v>
      </c>
      <c r="I2611" s="99">
        <v>554.95799999999997</v>
      </c>
      <c r="J2611" s="235" t="str">
        <f t="shared" si="40"/>
        <v>Medium Haul</v>
      </c>
    </row>
    <row r="2612" spans="1:10" ht="15" thickBot="1" x14ac:dyDescent="0.4">
      <c r="A2612" s="96" t="s">
        <v>2043</v>
      </c>
      <c r="B2612" s="96" t="s">
        <v>1527</v>
      </c>
      <c r="C2612" s="106">
        <v>43604</v>
      </c>
      <c r="D2612" s="96" t="s">
        <v>2057</v>
      </c>
      <c r="E2612" s="96" t="s">
        <v>2050</v>
      </c>
      <c r="F2612" s="97">
        <v>383</v>
      </c>
      <c r="G2612" s="98" t="s">
        <v>2046</v>
      </c>
      <c r="H2612" s="96" t="s">
        <v>2051</v>
      </c>
      <c r="I2612" s="99">
        <v>241.42400000000001</v>
      </c>
      <c r="J2612" s="235" t="str">
        <f t="shared" si="40"/>
        <v>Medium Haul</v>
      </c>
    </row>
    <row r="2613" spans="1:10" ht="15" thickBot="1" x14ac:dyDescent="0.4">
      <c r="A2613" s="96" t="s">
        <v>2043</v>
      </c>
      <c r="B2613" s="96" t="s">
        <v>1527</v>
      </c>
      <c r="C2613" s="106">
        <v>43606</v>
      </c>
      <c r="D2613" s="96" t="s">
        <v>2072</v>
      </c>
      <c r="E2613" s="96" t="s">
        <v>2050</v>
      </c>
      <c r="F2613" s="97">
        <v>310</v>
      </c>
      <c r="G2613" s="98" t="s">
        <v>2046</v>
      </c>
      <c r="H2613" s="96" t="s">
        <v>2051</v>
      </c>
      <c r="I2613" s="99">
        <v>195.92</v>
      </c>
      <c r="J2613" s="235" t="str">
        <f t="shared" si="40"/>
        <v>Medium Haul</v>
      </c>
    </row>
    <row r="2614" spans="1:10" ht="15" thickBot="1" x14ac:dyDescent="0.4">
      <c r="A2614" s="96" t="s">
        <v>2043</v>
      </c>
      <c r="B2614" s="96" t="s">
        <v>1527</v>
      </c>
      <c r="C2614" s="106">
        <v>43646</v>
      </c>
      <c r="D2614" s="96" t="s">
        <v>2048</v>
      </c>
      <c r="E2614" s="96" t="s">
        <v>2053</v>
      </c>
      <c r="F2614" s="97">
        <v>527</v>
      </c>
      <c r="G2614" s="98" t="s">
        <v>2046</v>
      </c>
      <c r="H2614" s="96" t="s">
        <v>2047</v>
      </c>
      <c r="I2614" s="99">
        <v>332.43200000000002</v>
      </c>
      <c r="J2614" s="235" t="str">
        <f t="shared" si="40"/>
        <v>Medium Haul</v>
      </c>
    </row>
    <row r="2615" spans="1:10" ht="15" thickBot="1" x14ac:dyDescent="0.4">
      <c r="A2615" s="96" t="s">
        <v>2043</v>
      </c>
      <c r="B2615" s="96" t="s">
        <v>1527</v>
      </c>
      <c r="C2615" s="106">
        <v>43648</v>
      </c>
      <c r="D2615" s="96" t="s">
        <v>2044</v>
      </c>
      <c r="E2615" s="96" t="s">
        <v>2048</v>
      </c>
      <c r="F2615" s="97">
        <v>153</v>
      </c>
      <c r="G2615" s="98" t="s">
        <v>2046</v>
      </c>
      <c r="H2615" s="96" t="s">
        <v>2047</v>
      </c>
      <c r="I2615" s="99">
        <v>96.063999999999993</v>
      </c>
      <c r="J2615" s="235" t="str">
        <f t="shared" si="40"/>
        <v>Short Haul</v>
      </c>
    </row>
    <row r="2616" spans="1:10" ht="15" thickBot="1" x14ac:dyDescent="0.4">
      <c r="A2616" s="96" t="s">
        <v>2043</v>
      </c>
      <c r="B2616" s="96" t="s">
        <v>1527</v>
      </c>
      <c r="C2616" s="106">
        <v>43740</v>
      </c>
      <c r="D2616" s="96" t="s">
        <v>2057</v>
      </c>
      <c r="E2616" s="96" t="s">
        <v>2169</v>
      </c>
      <c r="F2616" s="97">
        <v>475</v>
      </c>
      <c r="G2616" s="98" t="s">
        <v>2046</v>
      </c>
      <c r="H2616" s="96" t="s">
        <v>2047</v>
      </c>
      <c r="I2616" s="99">
        <v>299.56799999999998</v>
      </c>
      <c r="J2616" s="235" t="str">
        <f t="shared" si="40"/>
        <v>Medium Haul</v>
      </c>
    </row>
    <row r="2617" spans="1:10" ht="15" thickBot="1" x14ac:dyDescent="0.4">
      <c r="A2617" s="96" t="s">
        <v>2043</v>
      </c>
      <c r="B2617" s="96" t="s">
        <v>1527</v>
      </c>
      <c r="C2617" s="106">
        <v>43743</v>
      </c>
      <c r="D2617" s="96" t="s">
        <v>2169</v>
      </c>
      <c r="E2617" s="96" t="s">
        <v>2057</v>
      </c>
      <c r="F2617" s="97">
        <v>475</v>
      </c>
      <c r="G2617" s="98" t="s">
        <v>2046</v>
      </c>
      <c r="H2617" s="96" t="s">
        <v>2047</v>
      </c>
      <c r="I2617" s="99">
        <v>299.56799999999998</v>
      </c>
      <c r="J2617" s="235" t="str">
        <f t="shared" si="40"/>
        <v>Medium Haul</v>
      </c>
    </row>
    <row r="2618" spans="1:10" ht="15" thickBot="1" x14ac:dyDescent="0.4">
      <c r="A2618" s="96" t="s">
        <v>2043</v>
      </c>
      <c r="B2618" s="96" t="s">
        <v>1527</v>
      </c>
      <c r="C2618" s="106">
        <v>43764</v>
      </c>
      <c r="D2618" s="96" t="s">
        <v>2053</v>
      </c>
      <c r="E2618" s="96" t="s">
        <v>2165</v>
      </c>
      <c r="F2618" s="97">
        <v>1436</v>
      </c>
      <c r="G2618" s="98" t="s">
        <v>2046</v>
      </c>
      <c r="H2618" s="96" t="s">
        <v>2047</v>
      </c>
      <c r="I2618" s="99">
        <v>554.95799999999997</v>
      </c>
      <c r="J2618" s="235" t="str">
        <f t="shared" si="40"/>
        <v>Medium Haul</v>
      </c>
    </row>
    <row r="2619" spans="1:10" ht="15" thickBot="1" x14ac:dyDescent="0.4">
      <c r="A2619" s="96" t="s">
        <v>2043</v>
      </c>
      <c r="B2619" s="96" t="s">
        <v>1527</v>
      </c>
      <c r="C2619" s="106">
        <v>43764</v>
      </c>
      <c r="D2619" s="96" t="s">
        <v>2048</v>
      </c>
      <c r="E2619" s="96" t="s">
        <v>2053</v>
      </c>
      <c r="F2619" s="97">
        <v>527</v>
      </c>
      <c r="G2619" s="98" t="s">
        <v>2046</v>
      </c>
      <c r="H2619" s="96" t="s">
        <v>2047</v>
      </c>
      <c r="I2619" s="99">
        <v>332.43200000000002</v>
      </c>
      <c r="J2619" s="235" t="str">
        <f t="shared" si="40"/>
        <v>Medium Haul</v>
      </c>
    </row>
    <row r="2620" spans="1:10" ht="15" thickBot="1" x14ac:dyDescent="0.4">
      <c r="A2620" s="96" t="s">
        <v>2043</v>
      </c>
      <c r="B2620" s="96" t="s">
        <v>1527</v>
      </c>
      <c r="C2620" s="106">
        <v>43769</v>
      </c>
      <c r="D2620" s="96" t="s">
        <v>2165</v>
      </c>
      <c r="E2620" s="96" t="s">
        <v>2053</v>
      </c>
      <c r="F2620" s="97">
        <v>1436</v>
      </c>
      <c r="G2620" s="98" t="s">
        <v>2056</v>
      </c>
      <c r="H2620" s="96" t="s">
        <v>2055</v>
      </c>
      <c r="I2620" s="99">
        <v>554.95799999999997</v>
      </c>
      <c r="J2620" s="235" t="str">
        <f t="shared" si="40"/>
        <v>Medium Haul</v>
      </c>
    </row>
    <row r="2621" spans="1:10" ht="15" thickBot="1" x14ac:dyDescent="0.4">
      <c r="A2621" s="96" t="s">
        <v>2043</v>
      </c>
      <c r="B2621" s="96" t="s">
        <v>1527</v>
      </c>
      <c r="C2621" s="106">
        <v>43769</v>
      </c>
      <c r="D2621" s="96" t="s">
        <v>2165</v>
      </c>
      <c r="E2621" s="96" t="s">
        <v>2053</v>
      </c>
      <c r="F2621" s="97">
        <v>1436</v>
      </c>
      <c r="G2621" s="98" t="s">
        <v>2056</v>
      </c>
      <c r="H2621" s="96" t="s">
        <v>2047</v>
      </c>
      <c r="I2621" s="99">
        <v>554.95799999999997</v>
      </c>
      <c r="J2621" s="235" t="str">
        <f t="shared" ref="J2621:J2684" si="41">IF(ISBLANK(F2621),"",IF(F2621&gt;$O$9,$N$9,IF(F2621&gt;$O$8, $N$8,$N$7)))</f>
        <v>Medium Haul</v>
      </c>
    </row>
    <row r="2622" spans="1:10" ht="15" thickBot="1" x14ac:dyDescent="0.4">
      <c r="A2622" s="96" t="s">
        <v>2043</v>
      </c>
      <c r="B2622" s="96" t="s">
        <v>1527</v>
      </c>
      <c r="C2622" s="106">
        <v>43770</v>
      </c>
      <c r="D2622" s="96" t="s">
        <v>2053</v>
      </c>
      <c r="E2622" s="96" t="s">
        <v>2048</v>
      </c>
      <c r="F2622" s="97">
        <v>527</v>
      </c>
      <c r="G2622" s="98" t="s">
        <v>2046</v>
      </c>
      <c r="H2622" s="96" t="s">
        <v>2047</v>
      </c>
      <c r="I2622" s="99">
        <v>332.43200000000002</v>
      </c>
      <c r="J2622" s="235" t="str">
        <f t="shared" si="41"/>
        <v>Medium Haul</v>
      </c>
    </row>
    <row r="2623" spans="1:10" ht="15" thickBot="1" x14ac:dyDescent="0.4">
      <c r="A2623" s="96" t="s">
        <v>2043</v>
      </c>
      <c r="B2623" s="96" t="s">
        <v>1527</v>
      </c>
      <c r="C2623" s="106">
        <v>43775</v>
      </c>
      <c r="D2623" s="96" t="s">
        <v>2048</v>
      </c>
      <c r="E2623" s="96" t="s">
        <v>2044</v>
      </c>
      <c r="F2623" s="97">
        <v>153</v>
      </c>
      <c r="G2623" s="98" t="s">
        <v>2046</v>
      </c>
      <c r="H2623" s="96" t="s">
        <v>2047</v>
      </c>
      <c r="I2623" s="99">
        <v>96.063999999999993</v>
      </c>
      <c r="J2623" s="235" t="str">
        <f t="shared" si="41"/>
        <v>Short Haul</v>
      </c>
    </row>
    <row r="2624" spans="1:10" ht="15" thickBot="1" x14ac:dyDescent="0.4">
      <c r="A2624" s="96" t="s">
        <v>2043</v>
      </c>
      <c r="B2624" s="96" t="s">
        <v>1527</v>
      </c>
      <c r="C2624" s="106">
        <v>43469</v>
      </c>
      <c r="D2624" s="96" t="s">
        <v>2053</v>
      </c>
      <c r="E2624" s="96" t="s">
        <v>2116</v>
      </c>
      <c r="F2624" s="97">
        <v>1717</v>
      </c>
      <c r="G2624" s="98" t="s">
        <v>2046</v>
      </c>
      <c r="H2624" s="96" t="s">
        <v>2047</v>
      </c>
      <c r="I2624" s="99">
        <v>663.31799999999998</v>
      </c>
      <c r="J2624" s="235" t="str">
        <f t="shared" si="41"/>
        <v>Medium Haul</v>
      </c>
    </row>
    <row r="2625" spans="1:10" ht="15" thickBot="1" x14ac:dyDescent="0.4">
      <c r="A2625" s="96" t="s">
        <v>2043</v>
      </c>
      <c r="B2625" s="96" t="s">
        <v>1527</v>
      </c>
      <c r="C2625" s="106">
        <v>43469</v>
      </c>
      <c r="D2625" s="96" t="s">
        <v>2048</v>
      </c>
      <c r="E2625" s="96" t="s">
        <v>2053</v>
      </c>
      <c r="F2625" s="97">
        <v>527</v>
      </c>
      <c r="G2625" s="98" t="s">
        <v>2046</v>
      </c>
      <c r="H2625" s="96" t="s">
        <v>2047</v>
      </c>
      <c r="I2625" s="99">
        <v>332.43200000000002</v>
      </c>
      <c r="J2625" s="235" t="str">
        <f t="shared" si="41"/>
        <v>Medium Haul</v>
      </c>
    </row>
    <row r="2626" spans="1:10" ht="15" thickBot="1" x14ac:dyDescent="0.4">
      <c r="A2626" s="96" t="s">
        <v>2043</v>
      </c>
      <c r="B2626" s="96" t="s">
        <v>1527</v>
      </c>
      <c r="C2626" s="106">
        <v>43476</v>
      </c>
      <c r="D2626" s="96" t="s">
        <v>2054</v>
      </c>
      <c r="E2626" s="96" t="s">
        <v>2053</v>
      </c>
      <c r="F2626" s="97">
        <v>1844</v>
      </c>
      <c r="G2626" s="98" t="s">
        <v>2046</v>
      </c>
      <c r="H2626" s="96" t="s">
        <v>2164</v>
      </c>
      <c r="I2626" s="99">
        <v>712.46699999999998</v>
      </c>
      <c r="J2626" s="235" t="str">
        <f t="shared" si="41"/>
        <v>Medium Haul</v>
      </c>
    </row>
    <row r="2627" spans="1:10" ht="15" thickBot="1" x14ac:dyDescent="0.4">
      <c r="A2627" s="96" t="s">
        <v>2043</v>
      </c>
      <c r="B2627" s="96" t="s">
        <v>1527</v>
      </c>
      <c r="C2627" s="106">
        <v>43476</v>
      </c>
      <c r="D2627" s="96" t="s">
        <v>2057</v>
      </c>
      <c r="E2627" s="96" t="s">
        <v>2048</v>
      </c>
      <c r="F2627" s="97">
        <v>133</v>
      </c>
      <c r="G2627" s="98" t="s">
        <v>2046</v>
      </c>
      <c r="H2627" s="96" t="s">
        <v>2047</v>
      </c>
      <c r="I2627" s="99">
        <v>84.055999999999997</v>
      </c>
      <c r="J2627" s="235" t="str">
        <f t="shared" si="41"/>
        <v>Short Haul</v>
      </c>
    </row>
    <row r="2628" spans="1:10" ht="15" thickBot="1" x14ac:dyDescent="0.4">
      <c r="A2628" s="96" t="s">
        <v>2043</v>
      </c>
      <c r="B2628" s="96" t="s">
        <v>1527</v>
      </c>
      <c r="C2628" s="106">
        <v>43540</v>
      </c>
      <c r="D2628" s="96" t="s">
        <v>2057</v>
      </c>
      <c r="E2628" s="96" t="s">
        <v>2105</v>
      </c>
      <c r="F2628" s="97">
        <v>4150</v>
      </c>
      <c r="G2628" s="98" t="s">
        <v>2056</v>
      </c>
      <c r="H2628" s="96" t="s">
        <v>2047</v>
      </c>
      <c r="I2628" s="99">
        <v>1408.62</v>
      </c>
      <c r="J2628" s="235" t="str">
        <f t="shared" si="41"/>
        <v>Long Haul</v>
      </c>
    </row>
    <row r="2629" spans="1:10" ht="15" thickBot="1" x14ac:dyDescent="0.4">
      <c r="A2629" s="96" t="s">
        <v>2043</v>
      </c>
      <c r="B2629" s="96" t="s">
        <v>1527</v>
      </c>
      <c r="C2629" s="106">
        <v>43547</v>
      </c>
      <c r="D2629" s="96" t="s">
        <v>2105</v>
      </c>
      <c r="E2629" s="96" t="s">
        <v>2057</v>
      </c>
      <c r="F2629" s="97">
        <v>4150</v>
      </c>
      <c r="G2629" s="98" t="s">
        <v>2056</v>
      </c>
      <c r="H2629" s="96" t="s">
        <v>2047</v>
      </c>
      <c r="I2629" s="99">
        <v>1408.62</v>
      </c>
      <c r="J2629" s="235" t="str">
        <f t="shared" si="41"/>
        <v>Long Haul</v>
      </c>
    </row>
    <row r="2630" spans="1:10" ht="15" thickBot="1" x14ac:dyDescent="0.4">
      <c r="A2630" s="96" t="s">
        <v>2043</v>
      </c>
      <c r="B2630" s="96" t="s">
        <v>1527</v>
      </c>
      <c r="C2630" s="106">
        <v>43604</v>
      </c>
      <c r="D2630" s="96" t="s">
        <v>2050</v>
      </c>
      <c r="E2630" s="96" t="s">
        <v>2072</v>
      </c>
      <c r="F2630" s="97">
        <v>310</v>
      </c>
      <c r="G2630" s="98" t="s">
        <v>2046</v>
      </c>
      <c r="H2630" s="96" t="s">
        <v>2051</v>
      </c>
      <c r="I2630" s="99">
        <v>195.92</v>
      </c>
      <c r="J2630" s="235" t="str">
        <f t="shared" si="41"/>
        <v>Medium Haul</v>
      </c>
    </row>
    <row r="2631" spans="1:10" ht="15" thickBot="1" x14ac:dyDescent="0.4">
      <c r="A2631" s="96" t="s">
        <v>2043</v>
      </c>
      <c r="B2631" s="96" t="s">
        <v>1527</v>
      </c>
      <c r="C2631" s="106">
        <v>43606</v>
      </c>
      <c r="D2631" s="96" t="s">
        <v>2050</v>
      </c>
      <c r="E2631" s="96" t="s">
        <v>2048</v>
      </c>
      <c r="F2631" s="97">
        <v>300</v>
      </c>
      <c r="G2631" s="98" t="s">
        <v>2046</v>
      </c>
      <c r="H2631" s="96" t="s">
        <v>2051</v>
      </c>
      <c r="I2631" s="99">
        <v>188.96799999999999</v>
      </c>
      <c r="J2631" s="235" t="str">
        <f t="shared" si="41"/>
        <v>Short Haul</v>
      </c>
    </row>
    <row r="2632" spans="1:10" ht="15" thickBot="1" x14ac:dyDescent="0.4">
      <c r="A2632" s="96" t="s">
        <v>2043</v>
      </c>
      <c r="B2632" s="96" t="s">
        <v>1527</v>
      </c>
      <c r="C2632" s="106">
        <v>43646</v>
      </c>
      <c r="D2632" s="96" t="s">
        <v>2053</v>
      </c>
      <c r="E2632" s="96" t="s">
        <v>2165</v>
      </c>
      <c r="F2632" s="97">
        <v>1436</v>
      </c>
      <c r="G2632" s="98" t="s">
        <v>2046</v>
      </c>
      <c r="H2632" s="96" t="s">
        <v>2047</v>
      </c>
      <c r="I2632" s="99">
        <v>554.95799999999997</v>
      </c>
      <c r="J2632" s="235" t="str">
        <f t="shared" si="41"/>
        <v>Medium Haul</v>
      </c>
    </row>
    <row r="2633" spans="1:10" ht="15" thickBot="1" x14ac:dyDescent="0.4">
      <c r="A2633" s="96" t="s">
        <v>2043</v>
      </c>
      <c r="B2633" s="96" t="s">
        <v>1527</v>
      </c>
      <c r="C2633" s="106">
        <v>43648</v>
      </c>
      <c r="D2633" s="96" t="s">
        <v>2091</v>
      </c>
      <c r="E2633" s="96" t="s">
        <v>2044</v>
      </c>
      <c r="F2633" s="97">
        <v>2073</v>
      </c>
      <c r="G2633" s="98" t="s">
        <v>2056</v>
      </c>
      <c r="H2633" s="96" t="s">
        <v>2047</v>
      </c>
      <c r="I2633" s="99">
        <v>800.70299999999997</v>
      </c>
      <c r="J2633" s="235" t="str">
        <f t="shared" si="41"/>
        <v>Medium Haul</v>
      </c>
    </row>
    <row r="2634" spans="1:10" ht="15" thickBot="1" x14ac:dyDescent="0.4">
      <c r="A2634" s="96" t="s">
        <v>2043</v>
      </c>
      <c r="B2634" s="96" t="s">
        <v>1527</v>
      </c>
      <c r="C2634" s="106">
        <v>43648</v>
      </c>
      <c r="D2634" s="96" t="s">
        <v>2165</v>
      </c>
      <c r="E2634" s="96" t="s">
        <v>2091</v>
      </c>
      <c r="F2634" s="97">
        <v>110</v>
      </c>
      <c r="G2634" s="98" t="s">
        <v>2046</v>
      </c>
      <c r="H2634" s="96" t="s">
        <v>2047</v>
      </c>
      <c r="I2634" s="99">
        <v>69.52</v>
      </c>
      <c r="J2634" s="235" t="str">
        <f t="shared" si="41"/>
        <v>Short Haul</v>
      </c>
    </row>
    <row r="2635" spans="1:10" ht="15" thickBot="1" x14ac:dyDescent="0.4">
      <c r="A2635" s="96" t="s">
        <v>2043</v>
      </c>
      <c r="B2635" s="96" t="s">
        <v>1527</v>
      </c>
      <c r="C2635" s="106">
        <v>43740</v>
      </c>
      <c r="D2635" s="96" t="s">
        <v>2048</v>
      </c>
      <c r="E2635" s="96" t="s">
        <v>2057</v>
      </c>
      <c r="F2635" s="97">
        <v>133</v>
      </c>
      <c r="G2635" s="98" t="s">
        <v>2046</v>
      </c>
      <c r="H2635" s="96" t="s">
        <v>2047</v>
      </c>
      <c r="I2635" s="99">
        <v>84.055999999999997</v>
      </c>
      <c r="J2635" s="235" t="str">
        <f t="shared" si="41"/>
        <v>Short Haul</v>
      </c>
    </row>
    <row r="2636" spans="1:10" ht="15" thickBot="1" x14ac:dyDescent="0.4">
      <c r="A2636" s="96" t="s">
        <v>2043</v>
      </c>
      <c r="B2636" s="96" t="s">
        <v>1527</v>
      </c>
      <c r="C2636" s="106">
        <v>43743</v>
      </c>
      <c r="D2636" s="96" t="s">
        <v>2057</v>
      </c>
      <c r="E2636" s="96" t="s">
        <v>2048</v>
      </c>
      <c r="F2636" s="97">
        <v>133</v>
      </c>
      <c r="G2636" s="98" t="s">
        <v>2046</v>
      </c>
      <c r="H2636" s="96" t="s">
        <v>2047</v>
      </c>
      <c r="I2636" s="99">
        <v>84.055999999999997</v>
      </c>
      <c r="J2636" s="235" t="str">
        <f t="shared" si="41"/>
        <v>Short Haul</v>
      </c>
    </row>
    <row r="2637" spans="1:10" ht="15" thickBot="1" x14ac:dyDescent="0.4">
      <c r="A2637" s="96" t="s">
        <v>2043</v>
      </c>
      <c r="B2637" s="96" t="s">
        <v>1527</v>
      </c>
      <c r="C2637" s="106">
        <v>43775</v>
      </c>
      <c r="D2637" s="96" t="s">
        <v>2044</v>
      </c>
      <c r="E2637" s="96" t="s">
        <v>2091</v>
      </c>
      <c r="F2637" s="97">
        <v>2073</v>
      </c>
      <c r="G2637" s="98" t="s">
        <v>2056</v>
      </c>
      <c r="H2637" s="96" t="s">
        <v>2047</v>
      </c>
      <c r="I2637" s="99">
        <v>800.70299999999997</v>
      </c>
      <c r="J2637" s="235" t="str">
        <f t="shared" si="41"/>
        <v>Medium Haul</v>
      </c>
    </row>
    <row r="2638" spans="1:10" ht="15" thickBot="1" x14ac:dyDescent="0.4">
      <c r="A2638" s="96" t="s">
        <v>2043</v>
      </c>
      <c r="B2638" s="96" t="s">
        <v>1527</v>
      </c>
      <c r="C2638" s="106">
        <v>43775</v>
      </c>
      <c r="D2638" s="96" t="s">
        <v>2091</v>
      </c>
      <c r="E2638" s="96" t="s">
        <v>2165</v>
      </c>
      <c r="F2638" s="97">
        <v>110</v>
      </c>
      <c r="G2638" s="98" t="s">
        <v>2046</v>
      </c>
      <c r="H2638" s="96" t="s">
        <v>2047</v>
      </c>
      <c r="I2638" s="99">
        <v>69.52</v>
      </c>
      <c r="J2638" s="235" t="str">
        <f t="shared" si="41"/>
        <v>Short Haul</v>
      </c>
    </row>
    <row r="2639" spans="1:10" ht="15" thickBot="1" x14ac:dyDescent="0.4">
      <c r="A2639" s="96" t="s">
        <v>2043</v>
      </c>
      <c r="B2639" s="96" t="s">
        <v>1527</v>
      </c>
      <c r="C2639" s="106">
        <v>43782</v>
      </c>
      <c r="D2639" s="96" t="s">
        <v>2053</v>
      </c>
      <c r="E2639" s="96" t="s">
        <v>2048</v>
      </c>
      <c r="F2639" s="97">
        <v>527</v>
      </c>
      <c r="G2639" s="98" t="s">
        <v>2046</v>
      </c>
      <c r="H2639" s="96" t="s">
        <v>2047</v>
      </c>
      <c r="I2639" s="99">
        <v>332.43200000000002</v>
      </c>
      <c r="J2639" s="235" t="str">
        <f t="shared" si="41"/>
        <v>Medium Haul</v>
      </c>
    </row>
    <row r="2640" spans="1:10" ht="15" thickBot="1" x14ac:dyDescent="0.4">
      <c r="A2640" s="96" t="s">
        <v>2043</v>
      </c>
      <c r="B2640" s="96" t="s">
        <v>1527</v>
      </c>
      <c r="C2640" s="106">
        <v>43782</v>
      </c>
      <c r="D2640" s="96" t="s">
        <v>2165</v>
      </c>
      <c r="E2640" s="96" t="s">
        <v>2053</v>
      </c>
      <c r="F2640" s="97">
        <v>1436</v>
      </c>
      <c r="G2640" s="98" t="s">
        <v>2056</v>
      </c>
      <c r="H2640" s="96" t="s">
        <v>2047</v>
      </c>
      <c r="I2640" s="99">
        <v>554.95799999999997</v>
      </c>
      <c r="J2640" s="235" t="str">
        <f t="shared" si="41"/>
        <v>Medium Haul</v>
      </c>
    </row>
    <row r="2641" spans="1:10" ht="15" thickBot="1" x14ac:dyDescent="0.4">
      <c r="A2641" s="89"/>
      <c r="B2641" s="89"/>
      <c r="C2641" s="290"/>
      <c r="D2641" s="290"/>
      <c r="E2641" s="290"/>
      <c r="F2641" s="290"/>
      <c r="G2641" s="290"/>
      <c r="H2641" s="290"/>
      <c r="I2641" s="95">
        <v>15232.623</v>
      </c>
      <c r="J2641" s="235" t="str">
        <f t="shared" si="41"/>
        <v/>
      </c>
    </row>
    <row r="2642" spans="1:10" ht="15" thickBot="1" x14ac:dyDescent="0.4">
      <c r="A2642" s="96" t="s">
        <v>2043</v>
      </c>
      <c r="B2642" s="96" t="s">
        <v>1512</v>
      </c>
      <c r="C2642" s="106">
        <v>43604</v>
      </c>
      <c r="D2642" s="96" t="s">
        <v>2050</v>
      </c>
      <c r="E2642" s="96" t="s">
        <v>2072</v>
      </c>
      <c r="F2642" s="97">
        <v>310</v>
      </c>
      <c r="G2642" s="98" t="s">
        <v>2046</v>
      </c>
      <c r="H2642" s="96" t="s">
        <v>2051</v>
      </c>
      <c r="I2642" s="99">
        <v>195.92</v>
      </c>
      <c r="J2642" s="235" t="str">
        <f t="shared" si="41"/>
        <v>Medium Haul</v>
      </c>
    </row>
    <row r="2643" spans="1:10" ht="15" thickBot="1" x14ac:dyDescent="0.4">
      <c r="A2643" s="96" t="s">
        <v>2043</v>
      </c>
      <c r="B2643" s="96" t="s">
        <v>1512</v>
      </c>
      <c r="C2643" s="106">
        <v>43651</v>
      </c>
      <c r="D2643" s="96" t="s">
        <v>2044</v>
      </c>
      <c r="E2643" s="96" t="s">
        <v>2063</v>
      </c>
      <c r="F2643" s="97">
        <v>3539</v>
      </c>
      <c r="G2643" s="98" t="s">
        <v>2056</v>
      </c>
      <c r="H2643" s="96" t="s">
        <v>2047</v>
      </c>
      <c r="I2643" s="99">
        <v>1200.8800000000001</v>
      </c>
      <c r="J2643" s="235" t="str">
        <f t="shared" si="41"/>
        <v>Long Haul</v>
      </c>
    </row>
    <row r="2644" spans="1:10" ht="15" thickBot="1" x14ac:dyDescent="0.4">
      <c r="A2644" s="96" t="s">
        <v>2043</v>
      </c>
      <c r="B2644" s="96" t="s">
        <v>1512</v>
      </c>
      <c r="C2644" s="106">
        <v>43656</v>
      </c>
      <c r="D2644" s="96" t="s">
        <v>2063</v>
      </c>
      <c r="E2644" s="96" t="s">
        <v>2107</v>
      </c>
      <c r="F2644" s="97">
        <v>297</v>
      </c>
      <c r="G2644" s="98" t="s">
        <v>2046</v>
      </c>
      <c r="H2644" s="96" t="s">
        <v>2176</v>
      </c>
      <c r="I2644" s="99">
        <v>187.072</v>
      </c>
      <c r="J2644" s="235" t="str">
        <f t="shared" si="41"/>
        <v>Short Haul</v>
      </c>
    </row>
    <row r="2645" spans="1:10" ht="15" thickBot="1" x14ac:dyDescent="0.4">
      <c r="A2645" s="96" t="s">
        <v>2043</v>
      </c>
      <c r="B2645" s="96" t="s">
        <v>1512</v>
      </c>
      <c r="C2645" s="106">
        <v>43660</v>
      </c>
      <c r="D2645" s="96" t="s">
        <v>2107</v>
      </c>
      <c r="E2645" s="96" t="s">
        <v>2044</v>
      </c>
      <c r="F2645" s="97">
        <v>3267</v>
      </c>
      <c r="G2645" s="98" t="s">
        <v>2046</v>
      </c>
      <c r="H2645" s="96" t="s">
        <v>2047</v>
      </c>
      <c r="I2645" s="99">
        <v>1108.74</v>
      </c>
      <c r="J2645" s="235" t="str">
        <f t="shared" si="41"/>
        <v>Long Haul</v>
      </c>
    </row>
    <row r="2646" spans="1:10" ht="15" thickBot="1" x14ac:dyDescent="0.4">
      <c r="A2646" s="96" t="s">
        <v>2043</v>
      </c>
      <c r="B2646" s="96" t="s">
        <v>1512</v>
      </c>
      <c r="C2646" s="106">
        <v>43660</v>
      </c>
      <c r="D2646" s="96" t="s">
        <v>2044</v>
      </c>
      <c r="E2646" s="96" t="s">
        <v>2048</v>
      </c>
      <c r="F2646" s="97">
        <v>153</v>
      </c>
      <c r="G2646" s="98" t="s">
        <v>2046</v>
      </c>
      <c r="H2646" s="96" t="s">
        <v>2047</v>
      </c>
      <c r="I2646" s="99">
        <v>96.063999999999993</v>
      </c>
      <c r="J2646" s="235" t="str">
        <f t="shared" si="41"/>
        <v>Short Haul</v>
      </c>
    </row>
    <row r="2647" spans="1:10" ht="15" thickBot="1" x14ac:dyDescent="0.4">
      <c r="A2647" s="96" t="s">
        <v>2043</v>
      </c>
      <c r="B2647" s="96" t="s">
        <v>1512</v>
      </c>
      <c r="C2647" s="106">
        <v>43671</v>
      </c>
      <c r="D2647" s="96" t="s">
        <v>2140</v>
      </c>
      <c r="E2647" s="96" t="s">
        <v>2063</v>
      </c>
      <c r="F2647" s="97">
        <v>447</v>
      </c>
      <c r="G2647" s="98" t="s">
        <v>2046</v>
      </c>
      <c r="H2647" s="96" t="s">
        <v>2047</v>
      </c>
      <c r="I2647" s="99">
        <v>281.87200000000001</v>
      </c>
      <c r="J2647" s="235" t="str">
        <f t="shared" si="41"/>
        <v>Medium Haul</v>
      </c>
    </row>
    <row r="2648" spans="1:10" ht="15" thickBot="1" x14ac:dyDescent="0.4">
      <c r="A2648" s="96" t="s">
        <v>2043</v>
      </c>
      <c r="B2648" s="96" t="s">
        <v>1512</v>
      </c>
      <c r="C2648" s="106">
        <v>43604</v>
      </c>
      <c r="D2648" s="96" t="s">
        <v>2048</v>
      </c>
      <c r="E2648" s="96" t="s">
        <v>2050</v>
      </c>
      <c r="F2648" s="97">
        <v>300</v>
      </c>
      <c r="G2648" s="98" t="s">
        <v>2046</v>
      </c>
      <c r="H2648" s="96" t="s">
        <v>2051</v>
      </c>
      <c r="I2648" s="99">
        <v>188.96799999999999</v>
      </c>
      <c r="J2648" s="235" t="str">
        <f t="shared" si="41"/>
        <v>Short Haul</v>
      </c>
    </row>
    <row r="2649" spans="1:10" ht="15" thickBot="1" x14ac:dyDescent="0.4">
      <c r="A2649" s="96" t="s">
        <v>2043</v>
      </c>
      <c r="B2649" s="96" t="s">
        <v>1512</v>
      </c>
      <c r="C2649" s="106">
        <v>43607</v>
      </c>
      <c r="D2649" s="96" t="s">
        <v>2050</v>
      </c>
      <c r="E2649" s="96" t="s">
        <v>2048</v>
      </c>
      <c r="F2649" s="97">
        <v>300</v>
      </c>
      <c r="G2649" s="98" t="s">
        <v>2046</v>
      </c>
      <c r="H2649" s="96" t="s">
        <v>2051</v>
      </c>
      <c r="I2649" s="99">
        <v>188.96799999999999</v>
      </c>
      <c r="J2649" s="235" t="str">
        <f t="shared" si="41"/>
        <v>Short Haul</v>
      </c>
    </row>
    <row r="2650" spans="1:10" ht="15" thickBot="1" x14ac:dyDescent="0.4">
      <c r="A2650" s="96" t="s">
        <v>2043</v>
      </c>
      <c r="B2650" s="96" t="s">
        <v>1512</v>
      </c>
      <c r="C2650" s="106">
        <v>43607</v>
      </c>
      <c r="D2650" s="96" t="s">
        <v>2072</v>
      </c>
      <c r="E2650" s="96" t="s">
        <v>2050</v>
      </c>
      <c r="F2650" s="97">
        <v>310</v>
      </c>
      <c r="G2650" s="98" t="s">
        <v>2046</v>
      </c>
      <c r="H2650" s="96" t="s">
        <v>2051</v>
      </c>
      <c r="I2650" s="99">
        <v>195.92</v>
      </c>
      <c r="J2650" s="235" t="str">
        <f t="shared" si="41"/>
        <v>Medium Haul</v>
      </c>
    </row>
    <row r="2651" spans="1:10" ht="15" thickBot="1" x14ac:dyDescent="0.4">
      <c r="A2651" s="96" t="s">
        <v>2043</v>
      </c>
      <c r="B2651" s="96" t="s">
        <v>1512</v>
      </c>
      <c r="C2651" s="106">
        <v>43651</v>
      </c>
      <c r="D2651" s="96" t="s">
        <v>2048</v>
      </c>
      <c r="E2651" s="96" t="s">
        <v>2044</v>
      </c>
      <c r="F2651" s="97">
        <v>153</v>
      </c>
      <c r="G2651" s="98" t="s">
        <v>2046</v>
      </c>
      <c r="H2651" s="96" t="s">
        <v>2047</v>
      </c>
      <c r="I2651" s="99">
        <v>96.063999999999993</v>
      </c>
      <c r="J2651" s="235" t="str">
        <f t="shared" si="41"/>
        <v>Short Haul</v>
      </c>
    </row>
    <row r="2652" spans="1:10" ht="15" thickBot="1" x14ac:dyDescent="0.4">
      <c r="A2652" s="96" t="s">
        <v>2043</v>
      </c>
      <c r="B2652" s="96" t="s">
        <v>1512</v>
      </c>
      <c r="C2652" s="106">
        <v>43666</v>
      </c>
      <c r="D2652" s="96" t="s">
        <v>2044</v>
      </c>
      <c r="E2652" s="96" t="s">
        <v>2063</v>
      </c>
      <c r="F2652" s="97">
        <v>3539</v>
      </c>
      <c r="G2652" s="98" t="s">
        <v>2056</v>
      </c>
      <c r="H2652" s="96" t="s">
        <v>2047</v>
      </c>
      <c r="I2652" s="99">
        <v>1200.8800000000001</v>
      </c>
      <c r="J2652" s="235" t="str">
        <f t="shared" si="41"/>
        <v>Long Haul</v>
      </c>
    </row>
    <row r="2653" spans="1:10" ht="15" thickBot="1" x14ac:dyDescent="0.4">
      <c r="A2653" s="96" t="s">
        <v>2043</v>
      </c>
      <c r="B2653" s="96" t="s">
        <v>1512</v>
      </c>
      <c r="C2653" s="106">
        <v>43666</v>
      </c>
      <c r="D2653" s="96" t="s">
        <v>2048</v>
      </c>
      <c r="E2653" s="96" t="s">
        <v>2044</v>
      </c>
      <c r="F2653" s="97">
        <v>153</v>
      </c>
      <c r="G2653" s="98" t="s">
        <v>2046</v>
      </c>
      <c r="H2653" s="96" t="s">
        <v>2047</v>
      </c>
      <c r="I2653" s="99">
        <v>96.063999999999993</v>
      </c>
      <c r="J2653" s="235" t="str">
        <f t="shared" si="41"/>
        <v>Short Haul</v>
      </c>
    </row>
    <row r="2654" spans="1:10" ht="15" thickBot="1" x14ac:dyDescent="0.4">
      <c r="A2654" s="96" t="s">
        <v>2043</v>
      </c>
      <c r="B2654" s="96" t="s">
        <v>1512</v>
      </c>
      <c r="C2654" s="106">
        <v>43667</v>
      </c>
      <c r="D2654" s="96" t="s">
        <v>2063</v>
      </c>
      <c r="E2654" s="96" t="s">
        <v>2140</v>
      </c>
      <c r="F2654" s="97">
        <v>447</v>
      </c>
      <c r="G2654" s="98" t="s">
        <v>2046</v>
      </c>
      <c r="H2654" s="96" t="s">
        <v>2047</v>
      </c>
      <c r="I2654" s="99">
        <v>281.87200000000001</v>
      </c>
      <c r="J2654" s="235" t="str">
        <f t="shared" si="41"/>
        <v>Medium Haul</v>
      </c>
    </row>
    <row r="2655" spans="1:10" ht="15" thickBot="1" x14ac:dyDescent="0.4">
      <c r="A2655" s="96" t="s">
        <v>2043</v>
      </c>
      <c r="B2655" s="96" t="s">
        <v>1512</v>
      </c>
      <c r="C2655" s="106">
        <v>43671</v>
      </c>
      <c r="D2655" s="96" t="s">
        <v>2063</v>
      </c>
      <c r="E2655" s="96" t="s">
        <v>2044</v>
      </c>
      <c r="F2655" s="97">
        <v>3539</v>
      </c>
      <c r="G2655" s="98" t="s">
        <v>2046</v>
      </c>
      <c r="H2655" s="96" t="s">
        <v>2047</v>
      </c>
      <c r="I2655" s="99">
        <v>1200.8800000000001</v>
      </c>
      <c r="J2655" s="235" t="str">
        <f t="shared" si="41"/>
        <v>Long Haul</v>
      </c>
    </row>
    <row r="2656" spans="1:10" ht="15" thickBot="1" x14ac:dyDescent="0.4">
      <c r="A2656" s="96" t="s">
        <v>2043</v>
      </c>
      <c r="B2656" s="96" t="s">
        <v>1512</v>
      </c>
      <c r="C2656" s="106">
        <v>43671</v>
      </c>
      <c r="D2656" s="96" t="s">
        <v>2044</v>
      </c>
      <c r="E2656" s="96" t="s">
        <v>2048</v>
      </c>
      <c r="F2656" s="97">
        <v>153</v>
      </c>
      <c r="G2656" s="98" t="s">
        <v>2046</v>
      </c>
      <c r="H2656" s="96" t="s">
        <v>2047</v>
      </c>
      <c r="I2656" s="99">
        <v>96.063999999999993</v>
      </c>
      <c r="J2656" s="235" t="str">
        <f t="shared" si="41"/>
        <v>Short Haul</v>
      </c>
    </row>
    <row r="2657" spans="1:10" ht="15" thickBot="1" x14ac:dyDescent="0.4">
      <c r="A2657" s="96" t="s">
        <v>2043</v>
      </c>
      <c r="B2657" s="96" t="s">
        <v>1512</v>
      </c>
      <c r="C2657" s="106">
        <v>43775</v>
      </c>
      <c r="D2657" s="96" t="s">
        <v>2073</v>
      </c>
      <c r="E2657" s="96" t="s">
        <v>2044</v>
      </c>
      <c r="F2657" s="97">
        <v>95</v>
      </c>
      <c r="G2657" s="98" t="s">
        <v>2046</v>
      </c>
      <c r="H2657" s="96" t="s">
        <v>2047</v>
      </c>
      <c r="I2657" s="99">
        <v>60.04</v>
      </c>
      <c r="J2657" s="235" t="str">
        <f t="shared" si="41"/>
        <v>Short Haul</v>
      </c>
    </row>
    <row r="2658" spans="1:10" ht="15" thickBot="1" x14ac:dyDescent="0.4">
      <c r="A2658" s="96" t="s">
        <v>2043</v>
      </c>
      <c r="B2658" s="96" t="s">
        <v>1512</v>
      </c>
      <c r="C2658" s="106">
        <v>43775</v>
      </c>
      <c r="D2658" s="96" t="s">
        <v>2044</v>
      </c>
      <c r="E2658" s="96" t="s">
        <v>2048</v>
      </c>
      <c r="F2658" s="97">
        <v>153</v>
      </c>
      <c r="G2658" s="98" t="s">
        <v>2046</v>
      </c>
      <c r="H2658" s="96" t="s">
        <v>2047</v>
      </c>
      <c r="I2658" s="99">
        <v>96.063999999999993</v>
      </c>
      <c r="J2658" s="235" t="str">
        <f t="shared" si="41"/>
        <v>Short Haul</v>
      </c>
    </row>
    <row r="2659" spans="1:10" ht="15" thickBot="1" x14ac:dyDescent="0.4">
      <c r="A2659" s="89"/>
      <c r="B2659" s="89"/>
      <c r="C2659" s="290"/>
      <c r="D2659" s="290"/>
      <c r="E2659" s="290"/>
      <c r="F2659" s="290"/>
      <c r="G2659" s="290"/>
      <c r="H2659" s="290"/>
      <c r="I2659" s="95">
        <v>6772.3320000000003</v>
      </c>
      <c r="J2659" s="235" t="str">
        <f t="shared" si="41"/>
        <v/>
      </c>
    </row>
    <row r="2660" spans="1:10" ht="15" thickBot="1" x14ac:dyDescent="0.4">
      <c r="A2660" s="96" t="s">
        <v>2043</v>
      </c>
      <c r="B2660" s="96" t="s">
        <v>1393</v>
      </c>
      <c r="C2660" s="106">
        <v>43769</v>
      </c>
      <c r="D2660" s="96" t="s">
        <v>2097</v>
      </c>
      <c r="E2660" s="96" t="s">
        <v>2202</v>
      </c>
      <c r="F2660" s="97">
        <v>1356</v>
      </c>
      <c r="G2660" s="98" t="s">
        <v>2046</v>
      </c>
      <c r="H2660" s="96" t="s">
        <v>2051</v>
      </c>
      <c r="I2660" s="99">
        <v>523.99800000000005</v>
      </c>
      <c r="J2660" s="235" t="str">
        <f t="shared" si="41"/>
        <v>Medium Haul</v>
      </c>
    </row>
    <row r="2661" spans="1:10" ht="15" thickBot="1" x14ac:dyDescent="0.4">
      <c r="A2661" s="96" t="s">
        <v>2043</v>
      </c>
      <c r="B2661" s="96" t="s">
        <v>1393</v>
      </c>
      <c r="C2661" s="106">
        <v>43776</v>
      </c>
      <c r="D2661" s="96" t="s">
        <v>2097</v>
      </c>
      <c r="E2661" s="96" t="s">
        <v>2050</v>
      </c>
      <c r="F2661" s="97">
        <v>6389</v>
      </c>
      <c r="G2661" s="98" t="s">
        <v>2046</v>
      </c>
      <c r="H2661" s="96" t="s">
        <v>2183</v>
      </c>
      <c r="I2661" s="99">
        <v>2168.52</v>
      </c>
      <c r="J2661" s="235" t="str">
        <f t="shared" si="41"/>
        <v>Long Haul</v>
      </c>
    </row>
    <row r="2662" spans="1:10" ht="15" thickBot="1" x14ac:dyDescent="0.4">
      <c r="A2662" s="96" t="s">
        <v>2043</v>
      </c>
      <c r="B2662" s="96" t="s">
        <v>1393</v>
      </c>
      <c r="C2662" s="106">
        <v>43768</v>
      </c>
      <c r="D2662" s="96" t="s">
        <v>2050</v>
      </c>
      <c r="E2662" s="96" t="s">
        <v>2097</v>
      </c>
      <c r="F2662" s="97">
        <v>6389</v>
      </c>
      <c r="G2662" s="98" t="s">
        <v>2056</v>
      </c>
      <c r="H2662" s="96" t="s">
        <v>2183</v>
      </c>
      <c r="I2662" s="99">
        <v>2168.52</v>
      </c>
      <c r="J2662" s="235" t="str">
        <f t="shared" si="41"/>
        <v>Long Haul</v>
      </c>
    </row>
    <row r="2663" spans="1:10" ht="15" thickBot="1" x14ac:dyDescent="0.4">
      <c r="A2663" s="96" t="s">
        <v>2043</v>
      </c>
      <c r="B2663" s="96" t="s">
        <v>1393</v>
      </c>
      <c r="C2663" s="106">
        <v>43768</v>
      </c>
      <c r="D2663" s="96" t="s">
        <v>2048</v>
      </c>
      <c r="E2663" s="96" t="s">
        <v>2050</v>
      </c>
      <c r="F2663" s="97">
        <v>300</v>
      </c>
      <c r="G2663" s="98" t="s">
        <v>2046</v>
      </c>
      <c r="H2663" s="96" t="s">
        <v>2051</v>
      </c>
      <c r="I2663" s="99">
        <v>188.96799999999999</v>
      </c>
      <c r="J2663" s="235" t="str">
        <f t="shared" si="41"/>
        <v>Short Haul</v>
      </c>
    </row>
    <row r="2664" spans="1:10" ht="15" thickBot="1" x14ac:dyDescent="0.4">
      <c r="A2664" s="96" t="s">
        <v>2043</v>
      </c>
      <c r="B2664" s="96" t="s">
        <v>1393</v>
      </c>
      <c r="C2664" s="106">
        <v>43776</v>
      </c>
      <c r="D2664" s="96" t="s">
        <v>2050</v>
      </c>
      <c r="E2664" s="96" t="s">
        <v>2048</v>
      </c>
      <c r="F2664" s="97">
        <v>300</v>
      </c>
      <c r="G2664" s="98" t="s">
        <v>2046</v>
      </c>
      <c r="H2664" s="96" t="s">
        <v>2051</v>
      </c>
      <c r="I2664" s="99">
        <v>188.96799999999999</v>
      </c>
      <c r="J2664" s="235" t="str">
        <f t="shared" si="41"/>
        <v>Short Haul</v>
      </c>
    </row>
    <row r="2665" spans="1:10" ht="15" thickBot="1" x14ac:dyDescent="0.4">
      <c r="A2665" s="96" t="s">
        <v>2043</v>
      </c>
      <c r="B2665" s="96" t="s">
        <v>1393</v>
      </c>
      <c r="C2665" s="106">
        <v>43776</v>
      </c>
      <c r="D2665" s="96" t="s">
        <v>2202</v>
      </c>
      <c r="E2665" s="96" t="s">
        <v>2097</v>
      </c>
      <c r="F2665" s="97">
        <v>1356</v>
      </c>
      <c r="G2665" s="98" t="s">
        <v>2056</v>
      </c>
      <c r="H2665" s="96" t="s">
        <v>2051</v>
      </c>
      <c r="I2665" s="99">
        <v>523.99800000000005</v>
      </c>
      <c r="J2665" s="235" t="str">
        <f t="shared" si="41"/>
        <v>Medium Haul</v>
      </c>
    </row>
    <row r="2666" spans="1:10" ht="15" thickBot="1" x14ac:dyDescent="0.4">
      <c r="A2666" s="89"/>
      <c r="B2666" s="89"/>
      <c r="C2666" s="290"/>
      <c r="D2666" s="290"/>
      <c r="E2666" s="290"/>
      <c r="F2666" s="290"/>
      <c r="G2666" s="290"/>
      <c r="H2666" s="290"/>
      <c r="I2666" s="95">
        <v>5762.9719999999998</v>
      </c>
      <c r="J2666" s="235" t="str">
        <f t="shared" si="41"/>
        <v/>
      </c>
    </row>
    <row r="2667" spans="1:10" ht="15" thickBot="1" x14ac:dyDescent="0.4">
      <c r="A2667" s="96" t="s">
        <v>2043</v>
      </c>
      <c r="B2667" s="96" t="s">
        <v>1393</v>
      </c>
      <c r="C2667" s="106">
        <v>43607</v>
      </c>
      <c r="D2667" s="96" t="s">
        <v>2048</v>
      </c>
      <c r="E2667" s="96" t="s">
        <v>2053</v>
      </c>
      <c r="F2667" s="97">
        <v>527</v>
      </c>
      <c r="G2667" s="98" t="s">
        <v>2046</v>
      </c>
      <c r="H2667" s="96" t="s">
        <v>2047</v>
      </c>
      <c r="I2667" s="99">
        <v>332.43200000000002</v>
      </c>
      <c r="J2667" s="235" t="str">
        <f t="shared" si="41"/>
        <v>Medium Haul</v>
      </c>
    </row>
    <row r="2668" spans="1:10" ht="15" thickBot="1" x14ac:dyDescent="0.4">
      <c r="A2668" s="96" t="s">
        <v>2043</v>
      </c>
      <c r="B2668" s="96" t="s">
        <v>1393</v>
      </c>
      <c r="C2668" s="106">
        <v>43607</v>
      </c>
      <c r="D2668" s="96" t="s">
        <v>2053</v>
      </c>
      <c r="E2668" s="96" t="s">
        <v>2194</v>
      </c>
      <c r="F2668" s="97">
        <v>1736</v>
      </c>
      <c r="G2668" s="98" t="s">
        <v>2046</v>
      </c>
      <c r="H2668" s="96" t="s">
        <v>2047</v>
      </c>
      <c r="I2668" s="99">
        <v>670.67100000000005</v>
      </c>
      <c r="J2668" s="235" t="str">
        <f t="shared" si="41"/>
        <v>Medium Haul</v>
      </c>
    </row>
    <row r="2669" spans="1:10" ht="15" thickBot="1" x14ac:dyDescent="0.4">
      <c r="A2669" s="96" t="s">
        <v>2043</v>
      </c>
      <c r="B2669" s="96" t="s">
        <v>1393</v>
      </c>
      <c r="C2669" s="106">
        <v>43610</v>
      </c>
      <c r="D2669" s="96" t="s">
        <v>2053</v>
      </c>
      <c r="E2669" s="96" t="s">
        <v>2048</v>
      </c>
      <c r="F2669" s="97">
        <v>527</v>
      </c>
      <c r="G2669" s="98" t="s">
        <v>2046</v>
      </c>
      <c r="H2669" s="96" t="s">
        <v>2047</v>
      </c>
      <c r="I2669" s="99">
        <v>332.43200000000002</v>
      </c>
      <c r="J2669" s="235" t="str">
        <f t="shared" si="41"/>
        <v>Medium Haul</v>
      </c>
    </row>
    <row r="2670" spans="1:10" ht="15" thickBot="1" x14ac:dyDescent="0.4">
      <c r="A2670" s="96" t="s">
        <v>2043</v>
      </c>
      <c r="B2670" s="96" t="s">
        <v>1393</v>
      </c>
      <c r="C2670" s="106">
        <v>43610</v>
      </c>
      <c r="D2670" s="96" t="s">
        <v>2194</v>
      </c>
      <c r="E2670" s="96" t="s">
        <v>2053</v>
      </c>
      <c r="F2670" s="97">
        <v>1736</v>
      </c>
      <c r="G2670" s="98" t="s">
        <v>2056</v>
      </c>
      <c r="H2670" s="96" t="s">
        <v>2047</v>
      </c>
      <c r="I2670" s="99">
        <v>670.67100000000005</v>
      </c>
      <c r="J2670" s="235" t="str">
        <f t="shared" si="41"/>
        <v>Medium Haul</v>
      </c>
    </row>
    <row r="2671" spans="1:10" ht="15" thickBot="1" x14ac:dyDescent="0.4">
      <c r="A2671" s="89"/>
      <c r="B2671" s="89"/>
      <c r="C2671" s="290"/>
      <c r="D2671" s="290"/>
      <c r="E2671" s="290"/>
      <c r="F2671" s="290"/>
      <c r="G2671" s="290"/>
      <c r="H2671" s="290"/>
      <c r="I2671" s="95">
        <v>2006.2059999999999</v>
      </c>
      <c r="J2671" s="235" t="str">
        <f t="shared" si="41"/>
        <v/>
      </c>
    </row>
    <row r="2672" spans="1:10" ht="15" thickBot="1" x14ac:dyDescent="0.4">
      <c r="A2672" s="96" t="s">
        <v>2043</v>
      </c>
      <c r="B2672" s="96" t="s">
        <v>1536</v>
      </c>
      <c r="C2672" s="106">
        <v>43611</v>
      </c>
      <c r="D2672" s="96" t="s">
        <v>2053</v>
      </c>
      <c r="E2672" s="96" t="s">
        <v>2185</v>
      </c>
      <c r="F2672" s="97">
        <v>66</v>
      </c>
      <c r="G2672" s="98" t="s">
        <v>2046</v>
      </c>
      <c r="H2672" s="96" t="s">
        <v>2047</v>
      </c>
      <c r="I2672" s="99">
        <v>41.712000000000003</v>
      </c>
      <c r="J2672" s="235" t="str">
        <f t="shared" si="41"/>
        <v>Short Haul</v>
      </c>
    </row>
    <row r="2673" spans="1:10" ht="15" thickBot="1" x14ac:dyDescent="0.4">
      <c r="A2673" s="96" t="s">
        <v>2043</v>
      </c>
      <c r="B2673" s="96" t="s">
        <v>1536</v>
      </c>
      <c r="C2673" s="106">
        <v>43611</v>
      </c>
      <c r="D2673" s="96" t="s">
        <v>2048</v>
      </c>
      <c r="E2673" s="96" t="s">
        <v>2053</v>
      </c>
      <c r="F2673" s="97">
        <v>527</v>
      </c>
      <c r="G2673" s="98" t="s">
        <v>2046</v>
      </c>
      <c r="H2673" s="96" t="s">
        <v>2047</v>
      </c>
      <c r="I2673" s="99">
        <v>332.43200000000002</v>
      </c>
      <c r="J2673" s="235" t="str">
        <f t="shared" si="41"/>
        <v>Medium Haul</v>
      </c>
    </row>
    <row r="2674" spans="1:10" ht="15" thickBot="1" x14ac:dyDescent="0.4">
      <c r="A2674" s="96" t="s">
        <v>2043</v>
      </c>
      <c r="B2674" s="96" t="s">
        <v>1536</v>
      </c>
      <c r="C2674" s="106">
        <v>43617</v>
      </c>
      <c r="D2674" s="96" t="s">
        <v>2053</v>
      </c>
      <c r="E2674" s="96" t="s">
        <v>2048</v>
      </c>
      <c r="F2674" s="97">
        <v>527</v>
      </c>
      <c r="G2674" s="98" t="s">
        <v>2046</v>
      </c>
      <c r="H2674" s="96" t="s">
        <v>2047</v>
      </c>
      <c r="I2674" s="99">
        <v>332.43200000000002</v>
      </c>
      <c r="J2674" s="235" t="str">
        <f t="shared" si="41"/>
        <v>Medium Haul</v>
      </c>
    </row>
    <row r="2675" spans="1:10" ht="15" thickBot="1" x14ac:dyDescent="0.4">
      <c r="A2675" s="89"/>
      <c r="B2675" s="89"/>
      <c r="C2675" s="290"/>
      <c r="D2675" s="290"/>
      <c r="E2675" s="290"/>
      <c r="F2675" s="290"/>
      <c r="G2675" s="290"/>
      <c r="H2675" s="290"/>
      <c r="I2675" s="95">
        <v>706.57600000000002</v>
      </c>
      <c r="J2675" s="235" t="str">
        <f t="shared" si="41"/>
        <v/>
      </c>
    </row>
    <row r="2676" spans="1:10" ht="15" thickBot="1" x14ac:dyDescent="0.4">
      <c r="A2676" s="96" t="s">
        <v>2043</v>
      </c>
      <c r="B2676" s="96" t="s">
        <v>1325</v>
      </c>
      <c r="C2676" s="106">
        <v>43632</v>
      </c>
      <c r="D2676" s="96" t="s">
        <v>2044</v>
      </c>
      <c r="E2676" s="96" t="s">
        <v>2045</v>
      </c>
      <c r="F2676" s="97">
        <v>280</v>
      </c>
      <c r="G2676" s="98" t="s">
        <v>2046</v>
      </c>
      <c r="H2676" s="96" t="s">
        <v>2047</v>
      </c>
      <c r="I2676" s="99">
        <v>176.328</v>
      </c>
      <c r="J2676" s="235" t="str">
        <f t="shared" si="41"/>
        <v>Short Haul</v>
      </c>
    </row>
    <row r="2677" spans="1:10" ht="15" thickBot="1" x14ac:dyDescent="0.4">
      <c r="A2677" s="96" t="s">
        <v>2043</v>
      </c>
      <c r="B2677" s="96" t="s">
        <v>1325</v>
      </c>
      <c r="C2677" s="106">
        <v>43632</v>
      </c>
      <c r="D2677" s="96" t="s">
        <v>2048</v>
      </c>
      <c r="E2677" s="96" t="s">
        <v>2044</v>
      </c>
      <c r="F2677" s="97">
        <v>153</v>
      </c>
      <c r="G2677" s="98" t="s">
        <v>2046</v>
      </c>
      <c r="H2677" s="96" t="s">
        <v>2047</v>
      </c>
      <c r="I2677" s="99">
        <v>96.063999999999993</v>
      </c>
      <c r="J2677" s="235" t="str">
        <f t="shared" si="41"/>
        <v>Short Haul</v>
      </c>
    </row>
    <row r="2678" spans="1:10" ht="15" thickBot="1" x14ac:dyDescent="0.4">
      <c r="A2678" s="96" t="s">
        <v>2043</v>
      </c>
      <c r="B2678" s="96" t="s">
        <v>1325</v>
      </c>
      <c r="C2678" s="106">
        <v>43637</v>
      </c>
      <c r="D2678" s="96" t="s">
        <v>2045</v>
      </c>
      <c r="E2678" s="96" t="s">
        <v>2044</v>
      </c>
      <c r="F2678" s="97">
        <v>280</v>
      </c>
      <c r="G2678" s="98" t="s">
        <v>2046</v>
      </c>
      <c r="H2678" s="96" t="s">
        <v>2047</v>
      </c>
      <c r="I2678" s="99">
        <v>176.328</v>
      </c>
      <c r="J2678" s="235" t="str">
        <f t="shared" si="41"/>
        <v>Short Haul</v>
      </c>
    </row>
    <row r="2679" spans="1:10" ht="15" thickBot="1" x14ac:dyDescent="0.4">
      <c r="A2679" s="96" t="s">
        <v>2043</v>
      </c>
      <c r="B2679" s="96" t="s">
        <v>1325</v>
      </c>
      <c r="C2679" s="106">
        <v>43637</v>
      </c>
      <c r="D2679" s="96" t="s">
        <v>2044</v>
      </c>
      <c r="E2679" s="96" t="s">
        <v>2048</v>
      </c>
      <c r="F2679" s="97">
        <v>153</v>
      </c>
      <c r="G2679" s="98" t="s">
        <v>2046</v>
      </c>
      <c r="H2679" s="96" t="s">
        <v>2047</v>
      </c>
      <c r="I2679" s="99">
        <v>96.063999999999993</v>
      </c>
      <c r="J2679" s="235" t="str">
        <f t="shared" si="41"/>
        <v>Short Haul</v>
      </c>
    </row>
    <row r="2680" spans="1:10" ht="15" thickBot="1" x14ac:dyDescent="0.4">
      <c r="A2680" s="89"/>
      <c r="B2680" s="89"/>
      <c r="C2680" s="290"/>
      <c r="D2680" s="290"/>
      <c r="E2680" s="290"/>
      <c r="F2680" s="290"/>
      <c r="G2680" s="290"/>
      <c r="H2680" s="290"/>
      <c r="I2680" s="95">
        <v>544.78399999999999</v>
      </c>
      <c r="J2680" s="235" t="str">
        <f t="shared" si="41"/>
        <v/>
      </c>
    </row>
    <row r="2681" spans="1:10" ht="15" thickBot="1" x14ac:dyDescent="0.4">
      <c r="A2681" s="96" t="s">
        <v>2043</v>
      </c>
      <c r="B2681" s="96" t="s">
        <v>1536</v>
      </c>
      <c r="C2681" s="106">
        <v>43561</v>
      </c>
      <c r="D2681" s="96" t="s">
        <v>2044</v>
      </c>
      <c r="E2681" s="96" t="s">
        <v>2048</v>
      </c>
      <c r="F2681" s="97">
        <v>153</v>
      </c>
      <c r="G2681" s="98" t="s">
        <v>2046</v>
      </c>
      <c r="H2681" s="96" t="s">
        <v>2047</v>
      </c>
      <c r="I2681" s="99">
        <v>96.063999999999993</v>
      </c>
      <c r="J2681" s="235" t="str">
        <f t="shared" si="41"/>
        <v>Short Haul</v>
      </c>
    </row>
    <row r="2682" spans="1:10" ht="15" thickBot="1" x14ac:dyDescent="0.4">
      <c r="A2682" s="96" t="s">
        <v>2043</v>
      </c>
      <c r="B2682" s="96" t="s">
        <v>1536</v>
      </c>
      <c r="C2682" s="106">
        <v>43589</v>
      </c>
      <c r="D2682" s="96" t="s">
        <v>2054</v>
      </c>
      <c r="E2682" s="96" t="s">
        <v>2216</v>
      </c>
      <c r="F2682" s="97">
        <v>5650</v>
      </c>
      <c r="G2682" s="98" t="s">
        <v>2056</v>
      </c>
      <c r="H2682" s="96" t="s">
        <v>2047</v>
      </c>
      <c r="I2682" s="99">
        <v>1917.6</v>
      </c>
      <c r="J2682" s="235" t="str">
        <f t="shared" si="41"/>
        <v>Long Haul</v>
      </c>
    </row>
    <row r="2683" spans="1:10" ht="15" thickBot="1" x14ac:dyDescent="0.4">
      <c r="A2683" s="96" t="s">
        <v>2043</v>
      </c>
      <c r="B2683" s="96" t="s">
        <v>1536</v>
      </c>
      <c r="C2683" s="106">
        <v>43589</v>
      </c>
      <c r="D2683" s="96" t="s">
        <v>2048</v>
      </c>
      <c r="E2683" s="96" t="s">
        <v>2057</v>
      </c>
      <c r="F2683" s="97">
        <v>133</v>
      </c>
      <c r="G2683" s="98" t="s">
        <v>2046</v>
      </c>
      <c r="H2683" s="96" t="s">
        <v>2047</v>
      </c>
      <c r="I2683" s="99">
        <v>84.055999999999997</v>
      </c>
      <c r="J2683" s="235" t="str">
        <f t="shared" si="41"/>
        <v>Short Haul</v>
      </c>
    </row>
    <row r="2684" spans="1:10" ht="15" thickBot="1" x14ac:dyDescent="0.4">
      <c r="A2684" s="96" t="s">
        <v>2043</v>
      </c>
      <c r="B2684" s="96" t="s">
        <v>1536</v>
      </c>
      <c r="C2684" s="106">
        <v>43619</v>
      </c>
      <c r="D2684" s="96" t="s">
        <v>2044</v>
      </c>
      <c r="E2684" s="96" t="s">
        <v>2195</v>
      </c>
      <c r="F2684" s="97">
        <v>554</v>
      </c>
      <c r="G2684" s="98" t="s">
        <v>2046</v>
      </c>
      <c r="H2684" s="96" t="s">
        <v>2047</v>
      </c>
      <c r="I2684" s="99">
        <v>349.49599999999998</v>
      </c>
      <c r="J2684" s="235" t="str">
        <f t="shared" si="41"/>
        <v>Medium Haul</v>
      </c>
    </row>
    <row r="2685" spans="1:10" ht="15" thickBot="1" x14ac:dyDescent="0.4">
      <c r="A2685" s="96" t="s">
        <v>2043</v>
      </c>
      <c r="B2685" s="96" t="s">
        <v>1536</v>
      </c>
      <c r="C2685" s="106">
        <v>43622</v>
      </c>
      <c r="D2685" s="96" t="s">
        <v>2195</v>
      </c>
      <c r="E2685" s="96" t="s">
        <v>2044</v>
      </c>
      <c r="F2685" s="97">
        <v>554</v>
      </c>
      <c r="G2685" s="98" t="s">
        <v>2046</v>
      </c>
      <c r="H2685" s="96" t="s">
        <v>2047</v>
      </c>
      <c r="I2685" s="99">
        <v>349.49599999999998</v>
      </c>
      <c r="J2685" s="235" t="str">
        <f t="shared" ref="J2685:J2748" si="42">IF(ISBLANK(F2685),"",IF(F2685&gt;$O$9,$N$9,IF(F2685&gt;$O$8, $N$8,$N$7)))</f>
        <v>Medium Haul</v>
      </c>
    </row>
    <row r="2686" spans="1:10" ht="15" thickBot="1" x14ac:dyDescent="0.4">
      <c r="A2686" s="96" t="s">
        <v>2043</v>
      </c>
      <c r="B2686" s="96" t="s">
        <v>1536</v>
      </c>
      <c r="C2686" s="106">
        <v>43622</v>
      </c>
      <c r="D2686" s="96" t="s">
        <v>2044</v>
      </c>
      <c r="E2686" s="96" t="s">
        <v>2048</v>
      </c>
      <c r="F2686" s="97">
        <v>153</v>
      </c>
      <c r="G2686" s="98" t="s">
        <v>2046</v>
      </c>
      <c r="H2686" s="96" t="s">
        <v>2047</v>
      </c>
      <c r="I2686" s="99">
        <v>96.063999999999993</v>
      </c>
      <c r="J2686" s="235" t="str">
        <f t="shared" si="42"/>
        <v>Short Haul</v>
      </c>
    </row>
    <row r="2687" spans="1:10" ht="15" thickBot="1" x14ac:dyDescent="0.4">
      <c r="A2687" s="96" t="s">
        <v>2043</v>
      </c>
      <c r="B2687" s="96" t="s">
        <v>1536</v>
      </c>
      <c r="C2687" s="106">
        <v>43674</v>
      </c>
      <c r="D2687" s="96" t="s">
        <v>2091</v>
      </c>
      <c r="E2687" s="96" t="s">
        <v>2248</v>
      </c>
      <c r="F2687" s="97">
        <v>369</v>
      </c>
      <c r="G2687" s="98" t="s">
        <v>2046</v>
      </c>
      <c r="H2687" s="96" t="s">
        <v>2047</v>
      </c>
      <c r="I2687" s="99">
        <v>233.208</v>
      </c>
      <c r="J2687" s="235" t="str">
        <f t="shared" si="42"/>
        <v>Medium Haul</v>
      </c>
    </row>
    <row r="2688" spans="1:10" ht="15" thickBot="1" x14ac:dyDescent="0.4">
      <c r="A2688" s="96" t="s">
        <v>2043</v>
      </c>
      <c r="B2688" s="96" t="s">
        <v>1536</v>
      </c>
      <c r="C2688" s="106">
        <v>43679</v>
      </c>
      <c r="D2688" s="96" t="s">
        <v>2053</v>
      </c>
      <c r="E2688" s="96" t="s">
        <v>2048</v>
      </c>
      <c r="F2688" s="97">
        <v>527</v>
      </c>
      <c r="G2688" s="98" t="s">
        <v>2046</v>
      </c>
      <c r="H2688" s="96" t="s">
        <v>2047</v>
      </c>
      <c r="I2688" s="99">
        <v>332.43200000000002</v>
      </c>
      <c r="J2688" s="235" t="str">
        <f t="shared" si="42"/>
        <v>Medium Haul</v>
      </c>
    </row>
    <row r="2689" spans="1:10" ht="15" thickBot="1" x14ac:dyDescent="0.4">
      <c r="A2689" s="96" t="s">
        <v>2043</v>
      </c>
      <c r="B2689" s="96" t="s">
        <v>1536</v>
      </c>
      <c r="C2689" s="106">
        <v>43679</v>
      </c>
      <c r="D2689" s="96" t="s">
        <v>2163</v>
      </c>
      <c r="E2689" s="96" t="s">
        <v>2053</v>
      </c>
      <c r="F2689" s="97">
        <v>802</v>
      </c>
      <c r="G2689" s="98" t="s">
        <v>2046</v>
      </c>
      <c r="H2689" s="96" t="s">
        <v>2047</v>
      </c>
      <c r="I2689" s="99">
        <v>309.98700000000002</v>
      </c>
      <c r="J2689" s="235" t="str">
        <f t="shared" si="42"/>
        <v>Medium Haul</v>
      </c>
    </row>
    <row r="2690" spans="1:10" ht="15" thickBot="1" x14ac:dyDescent="0.4">
      <c r="A2690" s="96" t="s">
        <v>2043</v>
      </c>
      <c r="B2690" s="96" t="s">
        <v>1536</v>
      </c>
      <c r="C2690" s="106">
        <v>43492</v>
      </c>
      <c r="D2690" s="96" t="s">
        <v>2148</v>
      </c>
      <c r="E2690" s="96" t="s">
        <v>2097</v>
      </c>
      <c r="F2690" s="97">
        <v>1116</v>
      </c>
      <c r="G2690" s="98" t="s">
        <v>2056</v>
      </c>
      <c r="H2690" s="96" t="s">
        <v>2047</v>
      </c>
      <c r="I2690" s="99">
        <v>431.11799999999999</v>
      </c>
      <c r="J2690" s="235" t="str">
        <f t="shared" si="42"/>
        <v>Medium Haul</v>
      </c>
    </row>
    <row r="2691" spans="1:10" ht="15" thickBot="1" x14ac:dyDescent="0.4">
      <c r="A2691" s="96" t="s">
        <v>2043</v>
      </c>
      <c r="B2691" s="96" t="s">
        <v>1536</v>
      </c>
      <c r="C2691" s="106">
        <v>43494</v>
      </c>
      <c r="D2691" s="96" t="s">
        <v>2097</v>
      </c>
      <c r="E2691" s="96" t="s">
        <v>2148</v>
      </c>
      <c r="F2691" s="97">
        <v>1116</v>
      </c>
      <c r="G2691" s="98" t="s">
        <v>2046</v>
      </c>
      <c r="H2691" s="96" t="s">
        <v>2047</v>
      </c>
      <c r="I2691" s="99">
        <v>431.11799999999999</v>
      </c>
      <c r="J2691" s="235" t="str">
        <f t="shared" si="42"/>
        <v>Medium Haul</v>
      </c>
    </row>
    <row r="2692" spans="1:10" ht="15" thickBot="1" x14ac:dyDescent="0.4">
      <c r="A2692" s="96" t="s">
        <v>2043</v>
      </c>
      <c r="B2692" s="96" t="s">
        <v>1536</v>
      </c>
      <c r="C2692" s="106">
        <v>43553</v>
      </c>
      <c r="D2692" s="96" t="s">
        <v>2044</v>
      </c>
      <c r="E2692" s="96" t="s">
        <v>2160</v>
      </c>
      <c r="F2692" s="97">
        <v>1016</v>
      </c>
      <c r="G2692" s="98" t="s">
        <v>2046</v>
      </c>
      <c r="H2692" s="96" t="s">
        <v>2047</v>
      </c>
      <c r="I2692" s="99">
        <v>392.41800000000001</v>
      </c>
      <c r="J2692" s="235" t="str">
        <f t="shared" si="42"/>
        <v>Medium Haul</v>
      </c>
    </row>
    <row r="2693" spans="1:10" ht="15" thickBot="1" x14ac:dyDescent="0.4">
      <c r="A2693" s="96" t="s">
        <v>2043</v>
      </c>
      <c r="B2693" s="96" t="s">
        <v>1536</v>
      </c>
      <c r="C2693" s="106">
        <v>43553</v>
      </c>
      <c r="D2693" s="96" t="s">
        <v>2048</v>
      </c>
      <c r="E2693" s="96" t="s">
        <v>2044</v>
      </c>
      <c r="F2693" s="97">
        <v>153</v>
      </c>
      <c r="G2693" s="98" t="s">
        <v>2046</v>
      </c>
      <c r="H2693" s="96" t="s">
        <v>2047</v>
      </c>
      <c r="I2693" s="99">
        <v>96.063999999999993</v>
      </c>
      <c r="J2693" s="235" t="str">
        <f t="shared" si="42"/>
        <v>Short Haul</v>
      </c>
    </row>
    <row r="2694" spans="1:10" ht="15" thickBot="1" x14ac:dyDescent="0.4">
      <c r="A2694" s="96" t="s">
        <v>2043</v>
      </c>
      <c r="B2694" s="96" t="s">
        <v>1536</v>
      </c>
      <c r="C2694" s="106">
        <v>43561</v>
      </c>
      <c r="D2694" s="96" t="s">
        <v>2160</v>
      </c>
      <c r="E2694" s="96" t="s">
        <v>2044</v>
      </c>
      <c r="F2694" s="97">
        <v>1016</v>
      </c>
      <c r="G2694" s="98" t="s">
        <v>2046</v>
      </c>
      <c r="H2694" s="96" t="s">
        <v>2047</v>
      </c>
      <c r="I2694" s="99">
        <v>392.41800000000001</v>
      </c>
      <c r="J2694" s="235" t="str">
        <f t="shared" si="42"/>
        <v>Medium Haul</v>
      </c>
    </row>
    <row r="2695" spans="1:10" ht="15" thickBot="1" x14ac:dyDescent="0.4">
      <c r="A2695" s="96" t="s">
        <v>2043</v>
      </c>
      <c r="B2695" s="96" t="s">
        <v>1536</v>
      </c>
      <c r="C2695" s="106">
        <v>43589</v>
      </c>
      <c r="D2695" s="96" t="s">
        <v>2057</v>
      </c>
      <c r="E2695" s="96" t="s">
        <v>2054</v>
      </c>
      <c r="F2695" s="97">
        <v>2416</v>
      </c>
      <c r="G2695" s="98" t="s">
        <v>2046</v>
      </c>
      <c r="H2695" s="96" t="s">
        <v>2047</v>
      </c>
      <c r="I2695" s="99">
        <v>820.08</v>
      </c>
      <c r="J2695" s="235" t="str">
        <f t="shared" si="42"/>
        <v>Long Haul</v>
      </c>
    </row>
    <row r="2696" spans="1:10" ht="15" thickBot="1" x14ac:dyDescent="0.4">
      <c r="A2696" s="96" t="s">
        <v>2043</v>
      </c>
      <c r="B2696" s="96" t="s">
        <v>1536</v>
      </c>
      <c r="C2696" s="106">
        <v>43596</v>
      </c>
      <c r="D2696" s="96" t="s">
        <v>2054</v>
      </c>
      <c r="E2696" s="96" t="s">
        <v>2057</v>
      </c>
      <c r="F2696" s="97">
        <v>2416</v>
      </c>
      <c r="G2696" s="98" t="s">
        <v>2056</v>
      </c>
      <c r="H2696" s="96" t="s">
        <v>2047</v>
      </c>
      <c r="I2696" s="99">
        <v>820.08</v>
      </c>
      <c r="J2696" s="235" t="str">
        <f t="shared" si="42"/>
        <v>Long Haul</v>
      </c>
    </row>
    <row r="2697" spans="1:10" ht="15" thickBot="1" x14ac:dyDescent="0.4">
      <c r="A2697" s="96" t="s">
        <v>2043</v>
      </c>
      <c r="B2697" s="96" t="s">
        <v>1536</v>
      </c>
      <c r="C2697" s="106">
        <v>43596</v>
      </c>
      <c r="D2697" s="96" t="s">
        <v>2216</v>
      </c>
      <c r="E2697" s="96" t="s">
        <v>2054</v>
      </c>
      <c r="F2697" s="97">
        <v>5650</v>
      </c>
      <c r="G2697" s="98" t="s">
        <v>2046</v>
      </c>
      <c r="H2697" s="96" t="s">
        <v>2047</v>
      </c>
      <c r="I2697" s="99">
        <v>1917.6</v>
      </c>
      <c r="J2697" s="235" t="str">
        <f t="shared" si="42"/>
        <v>Long Haul</v>
      </c>
    </row>
    <row r="2698" spans="1:10" ht="15" thickBot="1" x14ac:dyDescent="0.4">
      <c r="A2698" s="96" t="s">
        <v>2043</v>
      </c>
      <c r="B2698" s="96" t="s">
        <v>1536</v>
      </c>
      <c r="C2698" s="106">
        <v>43596</v>
      </c>
      <c r="D2698" s="96" t="s">
        <v>2057</v>
      </c>
      <c r="E2698" s="96" t="s">
        <v>2048</v>
      </c>
      <c r="F2698" s="97">
        <v>133</v>
      </c>
      <c r="G2698" s="98" t="s">
        <v>2046</v>
      </c>
      <c r="H2698" s="96" t="s">
        <v>2047</v>
      </c>
      <c r="I2698" s="99">
        <v>84.055999999999997</v>
      </c>
      <c r="J2698" s="235" t="str">
        <f t="shared" si="42"/>
        <v>Short Haul</v>
      </c>
    </row>
    <row r="2699" spans="1:10" ht="15" thickBot="1" x14ac:dyDescent="0.4">
      <c r="A2699" s="96" t="s">
        <v>2043</v>
      </c>
      <c r="B2699" s="96" t="s">
        <v>1536</v>
      </c>
      <c r="C2699" s="106">
        <v>43619</v>
      </c>
      <c r="D2699" s="96" t="s">
        <v>2048</v>
      </c>
      <c r="E2699" s="96" t="s">
        <v>2044</v>
      </c>
      <c r="F2699" s="97">
        <v>153</v>
      </c>
      <c r="G2699" s="98" t="s">
        <v>2046</v>
      </c>
      <c r="H2699" s="96" t="s">
        <v>2047</v>
      </c>
      <c r="I2699" s="99">
        <v>96.063999999999993</v>
      </c>
      <c r="J2699" s="235" t="str">
        <f t="shared" si="42"/>
        <v>Short Haul</v>
      </c>
    </row>
    <row r="2700" spans="1:10" ht="15" thickBot="1" x14ac:dyDescent="0.4">
      <c r="A2700" s="96" t="s">
        <v>2043</v>
      </c>
      <c r="B2700" s="96" t="s">
        <v>1536</v>
      </c>
      <c r="C2700" s="106">
        <v>43662</v>
      </c>
      <c r="D2700" s="96" t="s">
        <v>2048</v>
      </c>
      <c r="E2700" s="96" t="s">
        <v>2057</v>
      </c>
      <c r="F2700" s="97">
        <v>133</v>
      </c>
      <c r="G2700" s="98" t="s">
        <v>2046</v>
      </c>
      <c r="H2700" s="96" t="s">
        <v>2047</v>
      </c>
      <c r="I2700" s="99">
        <v>84.055999999999997</v>
      </c>
      <c r="J2700" s="235" t="str">
        <f t="shared" si="42"/>
        <v>Short Haul</v>
      </c>
    </row>
    <row r="2701" spans="1:10" ht="15" thickBot="1" x14ac:dyDescent="0.4">
      <c r="A2701" s="96" t="s">
        <v>2043</v>
      </c>
      <c r="B2701" s="96" t="s">
        <v>1536</v>
      </c>
      <c r="C2701" s="106">
        <v>43665</v>
      </c>
      <c r="D2701" s="96" t="s">
        <v>2057</v>
      </c>
      <c r="E2701" s="96" t="s">
        <v>2048</v>
      </c>
      <c r="F2701" s="97">
        <v>133</v>
      </c>
      <c r="G2701" s="98" t="s">
        <v>2046</v>
      </c>
      <c r="H2701" s="96" t="s">
        <v>2047</v>
      </c>
      <c r="I2701" s="99">
        <v>84.055999999999997</v>
      </c>
      <c r="J2701" s="235" t="str">
        <f t="shared" si="42"/>
        <v>Short Haul</v>
      </c>
    </row>
    <row r="2702" spans="1:10" ht="15" thickBot="1" x14ac:dyDescent="0.4">
      <c r="A2702" s="96" t="s">
        <v>2043</v>
      </c>
      <c r="B2702" s="96" t="s">
        <v>1536</v>
      </c>
      <c r="C2702" s="106">
        <v>43674</v>
      </c>
      <c r="D2702" s="96" t="s">
        <v>2044</v>
      </c>
      <c r="E2702" s="96" t="s">
        <v>2091</v>
      </c>
      <c r="F2702" s="97">
        <v>2073</v>
      </c>
      <c r="G2702" s="98" t="s">
        <v>2046</v>
      </c>
      <c r="H2702" s="96" t="s">
        <v>2047</v>
      </c>
      <c r="I2702" s="99">
        <v>800.70299999999997</v>
      </c>
      <c r="J2702" s="235" t="str">
        <f t="shared" si="42"/>
        <v>Medium Haul</v>
      </c>
    </row>
    <row r="2703" spans="1:10" ht="15" thickBot="1" x14ac:dyDescent="0.4">
      <c r="A2703" s="96" t="s">
        <v>2043</v>
      </c>
      <c r="B2703" s="96" t="s">
        <v>1536</v>
      </c>
      <c r="C2703" s="106">
        <v>43674</v>
      </c>
      <c r="D2703" s="96" t="s">
        <v>2048</v>
      </c>
      <c r="E2703" s="96" t="s">
        <v>2044</v>
      </c>
      <c r="F2703" s="97">
        <v>153</v>
      </c>
      <c r="G2703" s="98" t="s">
        <v>2046</v>
      </c>
      <c r="H2703" s="96" t="s">
        <v>2047</v>
      </c>
      <c r="I2703" s="99">
        <v>96.063999999999993</v>
      </c>
      <c r="J2703" s="235" t="str">
        <f t="shared" si="42"/>
        <v>Short Haul</v>
      </c>
    </row>
    <row r="2704" spans="1:10" ht="15" thickBot="1" x14ac:dyDescent="0.4">
      <c r="A2704" s="96" t="s">
        <v>2043</v>
      </c>
      <c r="B2704" s="96" t="s">
        <v>1536</v>
      </c>
      <c r="C2704" s="106">
        <v>43679</v>
      </c>
      <c r="D2704" s="96" t="s">
        <v>2248</v>
      </c>
      <c r="E2704" s="96" t="s">
        <v>2163</v>
      </c>
      <c r="F2704" s="97">
        <v>549</v>
      </c>
      <c r="G2704" s="98" t="s">
        <v>2046</v>
      </c>
      <c r="H2704" s="96" t="s">
        <v>2047</v>
      </c>
      <c r="I2704" s="99">
        <v>346.96800000000002</v>
      </c>
      <c r="J2704" s="235" t="str">
        <f t="shared" si="42"/>
        <v>Medium Haul</v>
      </c>
    </row>
    <row r="2705" spans="1:10" ht="15" thickBot="1" x14ac:dyDescent="0.4">
      <c r="A2705" s="89"/>
      <c r="B2705" s="89"/>
      <c r="C2705" s="290"/>
      <c r="D2705" s="290"/>
      <c r="E2705" s="290"/>
      <c r="F2705" s="290"/>
      <c r="G2705" s="290"/>
      <c r="H2705" s="290"/>
      <c r="I2705" s="95">
        <v>10661.266</v>
      </c>
      <c r="J2705" s="235" t="str">
        <f t="shared" si="42"/>
        <v/>
      </c>
    </row>
    <row r="2706" spans="1:10" ht="15" thickBot="1" x14ac:dyDescent="0.4">
      <c r="A2706" s="96" t="s">
        <v>2043</v>
      </c>
      <c r="B2706" s="96" t="s">
        <v>1512</v>
      </c>
      <c r="C2706" s="106">
        <v>43682</v>
      </c>
      <c r="D2706" s="96" t="s">
        <v>2053</v>
      </c>
      <c r="E2706" s="96" t="s">
        <v>2072</v>
      </c>
      <c r="F2706" s="97">
        <v>108</v>
      </c>
      <c r="G2706" s="98" t="s">
        <v>2046</v>
      </c>
      <c r="H2706" s="96" t="s">
        <v>2047</v>
      </c>
      <c r="I2706" s="99">
        <v>68.256</v>
      </c>
      <c r="J2706" s="235" t="str">
        <f t="shared" si="42"/>
        <v>Short Haul</v>
      </c>
    </row>
    <row r="2707" spans="1:10" ht="15" thickBot="1" x14ac:dyDescent="0.4">
      <c r="A2707" s="96" t="s">
        <v>2043</v>
      </c>
      <c r="B2707" s="96" t="s">
        <v>1512</v>
      </c>
      <c r="C2707" s="106">
        <v>43682</v>
      </c>
      <c r="D2707" s="96" t="s">
        <v>2048</v>
      </c>
      <c r="E2707" s="96" t="s">
        <v>2053</v>
      </c>
      <c r="F2707" s="97">
        <v>527</v>
      </c>
      <c r="G2707" s="98" t="s">
        <v>2046</v>
      </c>
      <c r="H2707" s="96" t="s">
        <v>2047</v>
      </c>
      <c r="I2707" s="99">
        <v>332.43200000000002</v>
      </c>
      <c r="J2707" s="235" t="str">
        <f t="shared" si="42"/>
        <v>Medium Haul</v>
      </c>
    </row>
    <row r="2708" spans="1:10" ht="15" thickBot="1" x14ac:dyDescent="0.4">
      <c r="A2708" s="96" t="s">
        <v>2043</v>
      </c>
      <c r="B2708" s="96" t="s">
        <v>1512</v>
      </c>
      <c r="C2708" s="106">
        <v>43687</v>
      </c>
      <c r="D2708" s="96" t="s">
        <v>2053</v>
      </c>
      <c r="E2708" s="96" t="s">
        <v>2048</v>
      </c>
      <c r="F2708" s="97">
        <v>527</v>
      </c>
      <c r="G2708" s="98" t="s">
        <v>2046</v>
      </c>
      <c r="H2708" s="96" t="s">
        <v>2047</v>
      </c>
      <c r="I2708" s="99">
        <v>332.43200000000002</v>
      </c>
      <c r="J2708" s="235" t="str">
        <f t="shared" si="42"/>
        <v>Medium Haul</v>
      </c>
    </row>
    <row r="2709" spans="1:10" ht="15" thickBot="1" x14ac:dyDescent="0.4">
      <c r="A2709" s="96" t="s">
        <v>2043</v>
      </c>
      <c r="B2709" s="96" t="s">
        <v>1512</v>
      </c>
      <c r="C2709" s="106">
        <v>43687</v>
      </c>
      <c r="D2709" s="96" t="s">
        <v>2072</v>
      </c>
      <c r="E2709" s="96" t="s">
        <v>2053</v>
      </c>
      <c r="F2709" s="97">
        <v>108</v>
      </c>
      <c r="G2709" s="98" t="s">
        <v>2046</v>
      </c>
      <c r="H2709" s="96" t="s">
        <v>2047</v>
      </c>
      <c r="I2709" s="99">
        <v>68.256</v>
      </c>
      <c r="J2709" s="235" t="str">
        <f t="shared" si="42"/>
        <v>Short Haul</v>
      </c>
    </row>
    <row r="2710" spans="1:10" ht="15" thickBot="1" x14ac:dyDescent="0.4">
      <c r="A2710" s="89"/>
      <c r="B2710" s="89"/>
      <c r="C2710" s="290"/>
      <c r="D2710" s="290"/>
      <c r="E2710" s="290"/>
      <c r="F2710" s="290"/>
      <c r="G2710" s="290"/>
      <c r="H2710" s="290"/>
      <c r="I2710" s="95">
        <v>801.37599999999998</v>
      </c>
      <c r="J2710" s="235" t="str">
        <f t="shared" si="42"/>
        <v/>
      </c>
    </row>
    <row r="2711" spans="1:10" ht="15" thickBot="1" x14ac:dyDescent="0.4">
      <c r="A2711" s="96" t="s">
        <v>2043</v>
      </c>
      <c r="B2711" s="96" t="s">
        <v>1393</v>
      </c>
      <c r="C2711" s="106">
        <v>43476</v>
      </c>
      <c r="D2711" s="96" t="s">
        <v>2114</v>
      </c>
      <c r="E2711" s="96" t="s">
        <v>2057</v>
      </c>
      <c r="F2711" s="97">
        <v>1190</v>
      </c>
      <c r="G2711" s="98" t="s">
        <v>2056</v>
      </c>
      <c r="H2711" s="96" t="s">
        <v>2047</v>
      </c>
      <c r="I2711" s="99">
        <v>459.75599999999997</v>
      </c>
      <c r="J2711" s="235" t="str">
        <f t="shared" si="42"/>
        <v>Medium Haul</v>
      </c>
    </row>
    <row r="2712" spans="1:10" ht="15" thickBot="1" x14ac:dyDescent="0.4">
      <c r="A2712" s="96" t="s">
        <v>2043</v>
      </c>
      <c r="B2712" s="96" t="s">
        <v>1393</v>
      </c>
      <c r="C2712" s="106">
        <v>43476</v>
      </c>
      <c r="D2712" s="96" t="s">
        <v>2249</v>
      </c>
      <c r="E2712" s="96" t="s">
        <v>2114</v>
      </c>
      <c r="F2712" s="97">
        <v>1558</v>
      </c>
      <c r="G2712" s="98" t="s">
        <v>2056</v>
      </c>
      <c r="H2712" s="96" t="s">
        <v>2047</v>
      </c>
      <c r="I2712" s="99">
        <v>601.78499999999997</v>
      </c>
      <c r="J2712" s="235" t="str">
        <f t="shared" si="42"/>
        <v>Medium Haul</v>
      </c>
    </row>
    <row r="2713" spans="1:10" ht="15" thickBot="1" x14ac:dyDescent="0.4">
      <c r="A2713" s="96" t="s">
        <v>2043</v>
      </c>
      <c r="B2713" s="96" t="s">
        <v>1393</v>
      </c>
      <c r="C2713" s="106">
        <v>43476</v>
      </c>
      <c r="D2713" s="96" t="s">
        <v>2057</v>
      </c>
      <c r="E2713" s="96" t="s">
        <v>2048</v>
      </c>
      <c r="F2713" s="97">
        <v>133</v>
      </c>
      <c r="G2713" s="98" t="s">
        <v>2046</v>
      </c>
      <c r="H2713" s="96" t="s">
        <v>2047</v>
      </c>
      <c r="I2713" s="99">
        <v>84.055999999999997</v>
      </c>
      <c r="J2713" s="235" t="str">
        <f t="shared" si="42"/>
        <v>Short Haul</v>
      </c>
    </row>
    <row r="2714" spans="1:10" ht="15" thickBot="1" x14ac:dyDescent="0.4">
      <c r="A2714" s="89"/>
      <c r="B2714" s="89"/>
      <c r="C2714" s="290"/>
      <c r="D2714" s="290"/>
      <c r="E2714" s="290"/>
      <c r="F2714" s="290"/>
      <c r="G2714" s="290"/>
      <c r="H2714" s="290"/>
      <c r="I2714" s="95">
        <v>1145.597</v>
      </c>
      <c r="J2714" s="235" t="str">
        <f t="shared" si="42"/>
        <v/>
      </c>
    </row>
    <row r="2715" spans="1:10" ht="15" thickBot="1" x14ac:dyDescent="0.4">
      <c r="A2715" s="96" t="s">
        <v>2043</v>
      </c>
      <c r="B2715" s="96" t="s">
        <v>1393</v>
      </c>
      <c r="C2715" s="106">
        <v>43826</v>
      </c>
      <c r="D2715" s="96" t="s">
        <v>2077</v>
      </c>
      <c r="E2715" s="96" t="s">
        <v>2249</v>
      </c>
      <c r="F2715" s="97">
        <v>1756</v>
      </c>
      <c r="G2715" s="98" t="s">
        <v>2046</v>
      </c>
      <c r="H2715" s="96" t="s">
        <v>2047</v>
      </c>
      <c r="I2715" s="99">
        <v>678.41099999999994</v>
      </c>
      <c r="J2715" s="235" t="str">
        <f t="shared" si="42"/>
        <v>Medium Haul</v>
      </c>
    </row>
    <row r="2716" spans="1:10" ht="15" thickBot="1" x14ac:dyDescent="0.4">
      <c r="A2716" s="96" t="s">
        <v>2043</v>
      </c>
      <c r="B2716" s="96" t="s">
        <v>1393</v>
      </c>
      <c r="C2716" s="106">
        <v>43825</v>
      </c>
      <c r="D2716" s="96" t="s">
        <v>2053</v>
      </c>
      <c r="E2716" s="96" t="s">
        <v>2077</v>
      </c>
      <c r="F2716" s="97">
        <v>600</v>
      </c>
      <c r="G2716" s="98" t="s">
        <v>2046</v>
      </c>
      <c r="H2716" s="96" t="s">
        <v>2047</v>
      </c>
      <c r="I2716" s="99">
        <v>377.93599999999998</v>
      </c>
      <c r="J2716" s="235" t="str">
        <f t="shared" si="42"/>
        <v>Medium Haul</v>
      </c>
    </row>
    <row r="2717" spans="1:10" ht="15" thickBot="1" x14ac:dyDescent="0.4">
      <c r="A2717" s="96" t="s">
        <v>2043</v>
      </c>
      <c r="B2717" s="96" t="s">
        <v>1393</v>
      </c>
      <c r="C2717" s="106">
        <v>43825</v>
      </c>
      <c r="D2717" s="96" t="s">
        <v>2048</v>
      </c>
      <c r="E2717" s="96" t="s">
        <v>2053</v>
      </c>
      <c r="F2717" s="97">
        <v>527</v>
      </c>
      <c r="G2717" s="98" t="s">
        <v>2046</v>
      </c>
      <c r="H2717" s="96" t="s">
        <v>2047</v>
      </c>
      <c r="I2717" s="99">
        <v>332.43200000000002</v>
      </c>
      <c r="J2717" s="235" t="str">
        <f t="shared" si="42"/>
        <v>Medium Haul</v>
      </c>
    </row>
    <row r="2718" spans="1:10" ht="15" thickBot="1" x14ac:dyDescent="0.4">
      <c r="A2718" s="89"/>
      <c r="B2718" s="89"/>
      <c r="C2718" s="290"/>
      <c r="D2718" s="290"/>
      <c r="E2718" s="290"/>
      <c r="F2718" s="290"/>
      <c r="G2718" s="290"/>
      <c r="H2718" s="290"/>
      <c r="I2718" s="95">
        <v>1388.779</v>
      </c>
      <c r="J2718" s="235" t="str">
        <f t="shared" si="42"/>
        <v/>
      </c>
    </row>
    <row r="2719" spans="1:10" ht="15" thickBot="1" x14ac:dyDescent="0.4">
      <c r="A2719" s="96" t="s">
        <v>2043</v>
      </c>
      <c r="B2719" s="96" t="s">
        <v>1393</v>
      </c>
      <c r="C2719" s="106">
        <v>43562</v>
      </c>
      <c r="D2719" s="96" t="s">
        <v>2048</v>
      </c>
      <c r="E2719" s="96" t="s">
        <v>2057</v>
      </c>
      <c r="F2719" s="97">
        <v>133</v>
      </c>
      <c r="G2719" s="98" t="s">
        <v>2046</v>
      </c>
      <c r="H2719" s="96" t="s">
        <v>2047</v>
      </c>
      <c r="I2719" s="99">
        <v>84.055999999999997</v>
      </c>
      <c r="J2719" s="235" t="str">
        <f t="shared" si="42"/>
        <v>Short Haul</v>
      </c>
    </row>
    <row r="2720" spans="1:10" ht="15" thickBot="1" x14ac:dyDescent="0.4">
      <c r="A2720" s="96" t="s">
        <v>2043</v>
      </c>
      <c r="B2720" s="96" t="s">
        <v>1393</v>
      </c>
      <c r="C2720" s="106">
        <v>43567</v>
      </c>
      <c r="D2720" s="96" t="s">
        <v>2057</v>
      </c>
      <c r="E2720" s="96" t="s">
        <v>2048</v>
      </c>
      <c r="F2720" s="97">
        <v>133</v>
      </c>
      <c r="G2720" s="98" t="s">
        <v>2046</v>
      </c>
      <c r="H2720" s="96" t="s">
        <v>2047</v>
      </c>
      <c r="I2720" s="99">
        <v>84.055999999999997</v>
      </c>
      <c r="J2720" s="235" t="str">
        <f t="shared" si="42"/>
        <v>Short Haul</v>
      </c>
    </row>
    <row r="2721" spans="1:10" ht="15" thickBot="1" x14ac:dyDescent="0.4">
      <c r="A2721" s="96" t="s">
        <v>2043</v>
      </c>
      <c r="B2721" s="96" t="s">
        <v>1393</v>
      </c>
      <c r="C2721" s="106">
        <v>43562</v>
      </c>
      <c r="D2721" s="96" t="s">
        <v>2057</v>
      </c>
      <c r="E2721" s="96" t="s">
        <v>2115</v>
      </c>
      <c r="F2721" s="97">
        <v>760</v>
      </c>
      <c r="G2721" s="98" t="s">
        <v>2046</v>
      </c>
      <c r="H2721" s="96" t="s">
        <v>2047</v>
      </c>
      <c r="I2721" s="99">
        <v>293.346</v>
      </c>
      <c r="J2721" s="235" t="str">
        <f t="shared" si="42"/>
        <v>Medium Haul</v>
      </c>
    </row>
    <row r="2722" spans="1:10" ht="15" thickBot="1" x14ac:dyDescent="0.4">
      <c r="A2722" s="96" t="s">
        <v>2043</v>
      </c>
      <c r="B2722" s="96" t="s">
        <v>1393</v>
      </c>
      <c r="C2722" s="106">
        <v>43567</v>
      </c>
      <c r="D2722" s="96" t="s">
        <v>2115</v>
      </c>
      <c r="E2722" s="96" t="s">
        <v>2057</v>
      </c>
      <c r="F2722" s="97">
        <v>760</v>
      </c>
      <c r="G2722" s="98" t="s">
        <v>2046</v>
      </c>
      <c r="H2722" s="96" t="s">
        <v>2047</v>
      </c>
      <c r="I2722" s="99">
        <v>293.346</v>
      </c>
      <c r="J2722" s="235" t="str">
        <f t="shared" si="42"/>
        <v>Medium Haul</v>
      </c>
    </row>
    <row r="2723" spans="1:10" ht="15" thickBot="1" x14ac:dyDescent="0.4">
      <c r="A2723" s="89"/>
      <c r="B2723" s="89"/>
      <c r="C2723" s="290"/>
      <c r="D2723" s="290"/>
      <c r="E2723" s="290"/>
      <c r="F2723" s="290"/>
      <c r="G2723" s="290"/>
      <c r="H2723" s="290"/>
      <c r="I2723" s="95">
        <v>754.80399999999997</v>
      </c>
      <c r="J2723" s="235" t="str">
        <f t="shared" si="42"/>
        <v/>
      </c>
    </row>
    <row r="2724" spans="1:10" ht="15" thickBot="1" x14ac:dyDescent="0.4">
      <c r="A2724" s="96" t="s">
        <v>2043</v>
      </c>
      <c r="B2724" s="96" t="s">
        <v>1185</v>
      </c>
      <c r="C2724" s="106">
        <v>43782</v>
      </c>
      <c r="D2724" s="96" t="s">
        <v>2048</v>
      </c>
      <c r="E2724" s="96" t="s">
        <v>2053</v>
      </c>
      <c r="F2724" s="97">
        <v>527</v>
      </c>
      <c r="G2724" s="98" t="s">
        <v>2046</v>
      </c>
      <c r="H2724" s="96" t="s">
        <v>2047</v>
      </c>
      <c r="I2724" s="99">
        <v>332.43200000000002</v>
      </c>
      <c r="J2724" s="235" t="str">
        <f t="shared" si="42"/>
        <v>Medium Haul</v>
      </c>
    </row>
    <row r="2725" spans="1:10" ht="15" thickBot="1" x14ac:dyDescent="0.4">
      <c r="A2725" s="96" t="s">
        <v>2043</v>
      </c>
      <c r="B2725" s="96" t="s">
        <v>1185</v>
      </c>
      <c r="C2725" s="106">
        <v>43790</v>
      </c>
      <c r="D2725" s="96" t="s">
        <v>2053</v>
      </c>
      <c r="E2725" s="96" t="s">
        <v>2048</v>
      </c>
      <c r="F2725" s="97">
        <v>527</v>
      </c>
      <c r="G2725" s="98" t="s">
        <v>2046</v>
      </c>
      <c r="H2725" s="96" t="s">
        <v>2047</v>
      </c>
      <c r="I2725" s="99">
        <v>332.43200000000002</v>
      </c>
      <c r="J2725" s="235" t="str">
        <f t="shared" si="42"/>
        <v>Medium Haul</v>
      </c>
    </row>
    <row r="2726" spans="1:10" ht="15" thickBot="1" x14ac:dyDescent="0.4">
      <c r="A2726" s="96" t="s">
        <v>2043</v>
      </c>
      <c r="B2726" s="96" t="s">
        <v>1185</v>
      </c>
      <c r="C2726" s="106">
        <v>43790</v>
      </c>
      <c r="D2726" s="96" t="s">
        <v>2066</v>
      </c>
      <c r="E2726" s="96" t="s">
        <v>2053</v>
      </c>
      <c r="F2726" s="97">
        <v>258</v>
      </c>
      <c r="G2726" s="98" t="s">
        <v>2046</v>
      </c>
      <c r="H2726" s="96" t="s">
        <v>2047</v>
      </c>
      <c r="I2726" s="99">
        <v>162.42400000000001</v>
      </c>
      <c r="J2726" s="235" t="str">
        <f t="shared" si="42"/>
        <v>Short Haul</v>
      </c>
    </row>
    <row r="2727" spans="1:10" ht="15" thickBot="1" x14ac:dyDescent="0.4">
      <c r="A2727" s="96" t="s">
        <v>2043</v>
      </c>
      <c r="B2727" s="96" t="s">
        <v>1185</v>
      </c>
      <c r="C2727" s="106">
        <v>43782</v>
      </c>
      <c r="D2727" s="96" t="s">
        <v>2053</v>
      </c>
      <c r="E2727" s="96" t="s">
        <v>2067</v>
      </c>
      <c r="F2727" s="97">
        <v>1743</v>
      </c>
      <c r="G2727" s="98" t="s">
        <v>2046</v>
      </c>
      <c r="H2727" s="96" t="s">
        <v>2047</v>
      </c>
      <c r="I2727" s="99">
        <v>672.99300000000005</v>
      </c>
      <c r="J2727" s="235" t="str">
        <f t="shared" si="42"/>
        <v>Medium Haul</v>
      </c>
    </row>
    <row r="2728" spans="1:10" ht="15" thickBot="1" x14ac:dyDescent="0.4">
      <c r="A2728" s="96" t="s">
        <v>2043</v>
      </c>
      <c r="B2728" s="96" t="s">
        <v>1185</v>
      </c>
      <c r="C2728" s="106">
        <v>43786</v>
      </c>
      <c r="D2728" s="96" t="s">
        <v>2079</v>
      </c>
      <c r="E2728" s="96" t="s">
        <v>2066</v>
      </c>
      <c r="F2728" s="97">
        <v>768</v>
      </c>
      <c r="G2728" s="98" t="s">
        <v>2046</v>
      </c>
      <c r="H2728" s="96" t="s">
        <v>2047</v>
      </c>
      <c r="I2728" s="99">
        <v>296.82900000000001</v>
      </c>
      <c r="J2728" s="235" t="str">
        <f t="shared" si="42"/>
        <v>Medium Haul</v>
      </c>
    </row>
    <row r="2729" spans="1:10" ht="15" thickBot="1" x14ac:dyDescent="0.4">
      <c r="A2729" s="96" t="s">
        <v>2043</v>
      </c>
      <c r="B2729" s="96" t="s">
        <v>1185</v>
      </c>
      <c r="C2729" s="106">
        <v>43786</v>
      </c>
      <c r="D2729" s="96" t="s">
        <v>2067</v>
      </c>
      <c r="E2729" s="96" t="s">
        <v>2079</v>
      </c>
      <c r="F2729" s="97">
        <v>861</v>
      </c>
      <c r="G2729" s="98" t="s">
        <v>2046</v>
      </c>
      <c r="H2729" s="96" t="s">
        <v>2047</v>
      </c>
      <c r="I2729" s="99">
        <v>332.82</v>
      </c>
      <c r="J2729" s="235" t="str">
        <f t="shared" si="42"/>
        <v>Medium Haul</v>
      </c>
    </row>
    <row r="2730" spans="1:10" ht="15" thickBot="1" x14ac:dyDescent="0.4">
      <c r="A2730" s="89"/>
      <c r="B2730" s="89"/>
      <c r="C2730" s="290"/>
      <c r="D2730" s="290"/>
      <c r="E2730" s="290"/>
      <c r="F2730" s="290"/>
      <c r="G2730" s="290"/>
      <c r="H2730" s="290"/>
      <c r="I2730" s="95">
        <v>2129.9299999999998</v>
      </c>
      <c r="J2730" s="235" t="str">
        <f t="shared" si="42"/>
        <v/>
      </c>
    </row>
    <row r="2731" spans="1:10" ht="15" thickBot="1" x14ac:dyDescent="0.4">
      <c r="A2731" s="96" t="s">
        <v>2043</v>
      </c>
      <c r="B2731" s="96" t="s">
        <v>1613</v>
      </c>
      <c r="C2731" s="106">
        <v>43766</v>
      </c>
      <c r="D2731" s="96" t="s">
        <v>2053</v>
      </c>
      <c r="E2731" s="96" t="s">
        <v>2072</v>
      </c>
      <c r="F2731" s="97">
        <v>108</v>
      </c>
      <c r="G2731" s="98" t="s">
        <v>2046</v>
      </c>
      <c r="H2731" s="96" t="s">
        <v>2047</v>
      </c>
      <c r="I2731" s="99">
        <v>68.256</v>
      </c>
      <c r="J2731" s="235" t="str">
        <f t="shared" si="42"/>
        <v>Short Haul</v>
      </c>
    </row>
    <row r="2732" spans="1:10" ht="15" thickBot="1" x14ac:dyDescent="0.4">
      <c r="A2732" s="96" t="s">
        <v>2043</v>
      </c>
      <c r="B2732" s="96" t="s">
        <v>1613</v>
      </c>
      <c r="C2732" s="106">
        <v>43766</v>
      </c>
      <c r="D2732" s="96" t="s">
        <v>2048</v>
      </c>
      <c r="E2732" s="96" t="s">
        <v>2053</v>
      </c>
      <c r="F2732" s="97">
        <v>527</v>
      </c>
      <c r="G2732" s="98" t="s">
        <v>2046</v>
      </c>
      <c r="H2732" s="96" t="s">
        <v>2047</v>
      </c>
      <c r="I2732" s="99">
        <v>332.43200000000002</v>
      </c>
      <c r="J2732" s="235" t="str">
        <f t="shared" si="42"/>
        <v>Medium Haul</v>
      </c>
    </row>
    <row r="2733" spans="1:10" ht="15" thickBot="1" x14ac:dyDescent="0.4">
      <c r="A2733" s="96" t="s">
        <v>2043</v>
      </c>
      <c r="B2733" s="96" t="s">
        <v>1613</v>
      </c>
      <c r="C2733" s="106">
        <v>43767</v>
      </c>
      <c r="D2733" s="96" t="s">
        <v>2072</v>
      </c>
      <c r="E2733" s="96" t="s">
        <v>2050</v>
      </c>
      <c r="F2733" s="97">
        <v>310</v>
      </c>
      <c r="G2733" s="98" t="s">
        <v>2046</v>
      </c>
      <c r="H2733" s="96" t="s">
        <v>2051</v>
      </c>
      <c r="I2733" s="99">
        <v>195.92</v>
      </c>
      <c r="J2733" s="235" t="str">
        <f t="shared" si="42"/>
        <v>Medium Haul</v>
      </c>
    </row>
    <row r="2734" spans="1:10" ht="15" thickBot="1" x14ac:dyDescent="0.4">
      <c r="A2734" s="96" t="s">
        <v>2043</v>
      </c>
      <c r="B2734" s="96" t="s">
        <v>1613</v>
      </c>
      <c r="C2734" s="106">
        <v>43758</v>
      </c>
      <c r="D2734" s="96" t="s">
        <v>2050</v>
      </c>
      <c r="E2734" s="96" t="s">
        <v>2113</v>
      </c>
      <c r="F2734" s="97">
        <v>501</v>
      </c>
      <c r="G2734" s="98" t="s">
        <v>2046</v>
      </c>
      <c r="H2734" s="96" t="s">
        <v>2051</v>
      </c>
      <c r="I2734" s="99">
        <v>316.63200000000001</v>
      </c>
      <c r="J2734" s="235" t="str">
        <f t="shared" si="42"/>
        <v>Medium Haul</v>
      </c>
    </row>
    <row r="2735" spans="1:10" ht="15" thickBot="1" x14ac:dyDescent="0.4">
      <c r="A2735" s="96" t="s">
        <v>2043</v>
      </c>
      <c r="B2735" s="96" t="s">
        <v>1613</v>
      </c>
      <c r="C2735" s="106">
        <v>43758</v>
      </c>
      <c r="D2735" s="96" t="s">
        <v>2048</v>
      </c>
      <c r="E2735" s="96" t="s">
        <v>2050</v>
      </c>
      <c r="F2735" s="97">
        <v>300</v>
      </c>
      <c r="G2735" s="98" t="s">
        <v>2046</v>
      </c>
      <c r="H2735" s="96" t="s">
        <v>2051</v>
      </c>
      <c r="I2735" s="99">
        <v>188.96799999999999</v>
      </c>
      <c r="J2735" s="235" t="str">
        <f t="shared" si="42"/>
        <v>Short Haul</v>
      </c>
    </row>
    <row r="2736" spans="1:10" ht="15" thickBot="1" x14ac:dyDescent="0.4">
      <c r="A2736" s="96" t="s">
        <v>2043</v>
      </c>
      <c r="B2736" s="96" t="s">
        <v>1613</v>
      </c>
      <c r="C2736" s="106">
        <v>43760</v>
      </c>
      <c r="D2736" s="96" t="s">
        <v>2044</v>
      </c>
      <c r="E2736" s="96" t="s">
        <v>2048</v>
      </c>
      <c r="F2736" s="97">
        <v>153</v>
      </c>
      <c r="G2736" s="98" t="s">
        <v>2046</v>
      </c>
      <c r="H2736" s="96" t="s">
        <v>2047</v>
      </c>
      <c r="I2736" s="99">
        <v>96.063999999999993</v>
      </c>
      <c r="J2736" s="235" t="str">
        <f t="shared" si="42"/>
        <v>Short Haul</v>
      </c>
    </row>
    <row r="2737" spans="1:10" ht="15" thickBot="1" x14ac:dyDescent="0.4">
      <c r="A2737" s="96" t="s">
        <v>2043</v>
      </c>
      <c r="B2737" s="96" t="s">
        <v>1613</v>
      </c>
      <c r="C2737" s="106">
        <v>43760</v>
      </c>
      <c r="D2737" s="96" t="s">
        <v>2113</v>
      </c>
      <c r="E2737" s="96" t="s">
        <v>2044</v>
      </c>
      <c r="F2737" s="97">
        <v>337</v>
      </c>
      <c r="G2737" s="98" t="s">
        <v>2046</v>
      </c>
      <c r="H2737" s="96" t="s">
        <v>2047</v>
      </c>
      <c r="I2737" s="99">
        <v>212.352</v>
      </c>
      <c r="J2737" s="235" t="str">
        <f t="shared" si="42"/>
        <v>Medium Haul</v>
      </c>
    </row>
    <row r="2738" spans="1:10" ht="15" thickBot="1" x14ac:dyDescent="0.4">
      <c r="A2738" s="96" t="s">
        <v>2043</v>
      </c>
      <c r="B2738" s="96" t="s">
        <v>1613</v>
      </c>
      <c r="C2738" s="106">
        <v>43767</v>
      </c>
      <c r="D2738" s="96" t="s">
        <v>2050</v>
      </c>
      <c r="E2738" s="96" t="s">
        <v>2048</v>
      </c>
      <c r="F2738" s="97">
        <v>300</v>
      </c>
      <c r="G2738" s="98" t="s">
        <v>2046</v>
      </c>
      <c r="H2738" s="96" t="s">
        <v>2051</v>
      </c>
      <c r="I2738" s="99">
        <v>188.96799999999999</v>
      </c>
      <c r="J2738" s="235" t="str">
        <f t="shared" si="42"/>
        <v>Short Haul</v>
      </c>
    </row>
    <row r="2739" spans="1:10" ht="15" thickBot="1" x14ac:dyDescent="0.4">
      <c r="A2739" s="89"/>
      <c r="B2739" s="89"/>
      <c r="C2739" s="290"/>
      <c r="D2739" s="290"/>
      <c r="E2739" s="290"/>
      <c r="F2739" s="290"/>
      <c r="G2739" s="290"/>
      <c r="H2739" s="290"/>
      <c r="I2739" s="95">
        <v>1599.5920000000001</v>
      </c>
      <c r="J2739" s="235" t="str">
        <f t="shared" si="42"/>
        <v/>
      </c>
    </row>
    <row r="2740" spans="1:10" ht="15" thickBot="1" x14ac:dyDescent="0.4">
      <c r="A2740" s="96" t="s">
        <v>2043</v>
      </c>
      <c r="B2740" s="96" t="s">
        <v>1325</v>
      </c>
      <c r="C2740" s="106">
        <v>43612</v>
      </c>
      <c r="D2740" s="96" t="s">
        <v>2044</v>
      </c>
      <c r="E2740" s="96" t="s">
        <v>2054</v>
      </c>
      <c r="F2740" s="97">
        <v>2518</v>
      </c>
      <c r="G2740" s="98" t="s">
        <v>2046</v>
      </c>
      <c r="H2740" s="96" t="s">
        <v>2047</v>
      </c>
      <c r="I2740" s="99">
        <v>854.76</v>
      </c>
      <c r="J2740" s="235" t="str">
        <f t="shared" si="42"/>
        <v>Long Haul</v>
      </c>
    </row>
    <row r="2741" spans="1:10" ht="15" thickBot="1" x14ac:dyDescent="0.4">
      <c r="A2741" s="96" t="s">
        <v>2043</v>
      </c>
      <c r="B2741" s="96" t="s">
        <v>1325</v>
      </c>
      <c r="C2741" s="106">
        <v>43612</v>
      </c>
      <c r="D2741" s="96" t="s">
        <v>2048</v>
      </c>
      <c r="E2741" s="96" t="s">
        <v>2044</v>
      </c>
      <c r="F2741" s="97">
        <v>153</v>
      </c>
      <c r="G2741" s="98" t="s">
        <v>2046</v>
      </c>
      <c r="H2741" s="96" t="s">
        <v>2047</v>
      </c>
      <c r="I2741" s="99">
        <v>96.063999999999993</v>
      </c>
      <c r="J2741" s="235" t="str">
        <f t="shared" si="42"/>
        <v>Short Haul</v>
      </c>
    </row>
    <row r="2742" spans="1:10" ht="15" thickBot="1" x14ac:dyDescent="0.4">
      <c r="A2742" s="96" t="s">
        <v>2043</v>
      </c>
      <c r="B2742" s="96" t="s">
        <v>1325</v>
      </c>
      <c r="C2742" s="106">
        <v>43615</v>
      </c>
      <c r="D2742" s="96" t="s">
        <v>2054</v>
      </c>
      <c r="E2742" s="96" t="s">
        <v>2067</v>
      </c>
      <c r="F2742" s="97">
        <v>338</v>
      </c>
      <c r="G2742" s="98" t="s">
        <v>2046</v>
      </c>
      <c r="H2742" s="96" t="s">
        <v>2047</v>
      </c>
      <c r="I2742" s="99">
        <v>212.98400000000001</v>
      </c>
      <c r="J2742" s="235" t="str">
        <f t="shared" si="42"/>
        <v>Medium Haul</v>
      </c>
    </row>
    <row r="2743" spans="1:10" ht="15" thickBot="1" x14ac:dyDescent="0.4">
      <c r="A2743" s="96" t="s">
        <v>2043</v>
      </c>
      <c r="B2743" s="96" t="s">
        <v>1325</v>
      </c>
      <c r="C2743" s="106">
        <v>43619</v>
      </c>
      <c r="D2743" s="96" t="s">
        <v>2067</v>
      </c>
      <c r="E2743" s="96" t="s">
        <v>2116</v>
      </c>
      <c r="F2743" s="97">
        <v>956</v>
      </c>
      <c r="G2743" s="98" t="s">
        <v>2046</v>
      </c>
      <c r="H2743" s="96" t="s">
        <v>2047</v>
      </c>
      <c r="I2743" s="99">
        <v>369.19799999999998</v>
      </c>
      <c r="J2743" s="235" t="str">
        <f t="shared" si="42"/>
        <v>Medium Haul</v>
      </c>
    </row>
    <row r="2744" spans="1:10" ht="15" thickBot="1" x14ac:dyDescent="0.4">
      <c r="A2744" s="96" t="s">
        <v>2043</v>
      </c>
      <c r="B2744" s="96" t="s">
        <v>1325</v>
      </c>
      <c r="C2744" s="106">
        <v>43622</v>
      </c>
      <c r="D2744" s="96" t="s">
        <v>2091</v>
      </c>
      <c r="E2744" s="96" t="s">
        <v>2044</v>
      </c>
      <c r="F2744" s="97">
        <v>2073</v>
      </c>
      <c r="G2744" s="98" t="s">
        <v>2056</v>
      </c>
      <c r="H2744" s="96" t="s">
        <v>2047</v>
      </c>
      <c r="I2744" s="99">
        <v>800.70299999999997</v>
      </c>
      <c r="J2744" s="235" t="str">
        <f t="shared" si="42"/>
        <v>Medium Haul</v>
      </c>
    </row>
    <row r="2745" spans="1:10" ht="15" thickBot="1" x14ac:dyDescent="0.4">
      <c r="A2745" s="96" t="s">
        <v>2043</v>
      </c>
      <c r="B2745" s="96" t="s">
        <v>1325</v>
      </c>
      <c r="C2745" s="106">
        <v>43622</v>
      </c>
      <c r="D2745" s="96" t="s">
        <v>2116</v>
      </c>
      <c r="E2745" s="96" t="s">
        <v>2091</v>
      </c>
      <c r="F2745" s="97">
        <v>1108</v>
      </c>
      <c r="G2745" s="98" t="s">
        <v>2046</v>
      </c>
      <c r="H2745" s="96" t="s">
        <v>2047</v>
      </c>
      <c r="I2745" s="99">
        <v>428.02199999999999</v>
      </c>
      <c r="J2745" s="235" t="str">
        <f t="shared" si="42"/>
        <v>Medium Haul</v>
      </c>
    </row>
    <row r="2746" spans="1:10" ht="15" thickBot="1" x14ac:dyDescent="0.4">
      <c r="A2746" s="96" t="s">
        <v>2043</v>
      </c>
      <c r="B2746" s="96" t="s">
        <v>1325</v>
      </c>
      <c r="C2746" s="106">
        <v>43623</v>
      </c>
      <c r="D2746" s="96" t="s">
        <v>2044</v>
      </c>
      <c r="E2746" s="96" t="s">
        <v>2048</v>
      </c>
      <c r="F2746" s="97">
        <v>153</v>
      </c>
      <c r="G2746" s="98" t="s">
        <v>2046</v>
      </c>
      <c r="H2746" s="96" t="s">
        <v>2047</v>
      </c>
      <c r="I2746" s="99">
        <v>96.063999999999993</v>
      </c>
      <c r="J2746" s="235" t="str">
        <f t="shared" si="42"/>
        <v>Short Haul</v>
      </c>
    </row>
    <row r="2747" spans="1:10" ht="15" thickBot="1" x14ac:dyDescent="0.4">
      <c r="A2747" s="89"/>
      <c r="B2747" s="89"/>
      <c r="C2747" s="290"/>
      <c r="D2747" s="290"/>
      <c r="E2747" s="290"/>
      <c r="F2747" s="290"/>
      <c r="G2747" s="290"/>
      <c r="H2747" s="290"/>
      <c r="I2747" s="95">
        <v>2857.7950000000001</v>
      </c>
      <c r="J2747" s="235" t="str">
        <f t="shared" si="42"/>
        <v/>
      </c>
    </row>
    <row r="2748" spans="1:10" ht="15" thickBot="1" x14ac:dyDescent="0.4">
      <c r="A2748" s="96" t="s">
        <v>2043</v>
      </c>
      <c r="B2748" s="96" t="s">
        <v>1393</v>
      </c>
      <c r="C2748" s="106">
        <v>43541</v>
      </c>
      <c r="D2748" s="96" t="s">
        <v>2250</v>
      </c>
      <c r="E2748" s="96" t="s">
        <v>2044</v>
      </c>
      <c r="F2748" s="97">
        <v>289</v>
      </c>
      <c r="G2748" s="98" t="s">
        <v>2046</v>
      </c>
      <c r="H2748" s="96" t="s">
        <v>2047</v>
      </c>
      <c r="I2748" s="99">
        <v>182.01599999999999</v>
      </c>
      <c r="J2748" s="235" t="str">
        <f t="shared" si="42"/>
        <v>Short Haul</v>
      </c>
    </row>
    <row r="2749" spans="1:10" ht="15" thickBot="1" x14ac:dyDescent="0.4">
      <c r="A2749" s="96" t="s">
        <v>2043</v>
      </c>
      <c r="B2749" s="96" t="s">
        <v>1393</v>
      </c>
      <c r="C2749" s="106">
        <v>43541</v>
      </c>
      <c r="D2749" s="96" t="s">
        <v>2044</v>
      </c>
      <c r="E2749" s="96" t="s">
        <v>2048</v>
      </c>
      <c r="F2749" s="97">
        <v>153</v>
      </c>
      <c r="G2749" s="98" t="s">
        <v>2046</v>
      </c>
      <c r="H2749" s="96" t="s">
        <v>2047</v>
      </c>
      <c r="I2749" s="99">
        <v>96.063999999999993</v>
      </c>
      <c r="J2749" s="235" t="str">
        <f t="shared" ref="J2749:J2812" si="43">IF(ISBLANK(F2749),"",IF(F2749&gt;$O$9,$N$9,IF(F2749&gt;$O$8, $N$8,$N$7)))</f>
        <v>Short Haul</v>
      </c>
    </row>
    <row r="2750" spans="1:10" ht="15" thickBot="1" x14ac:dyDescent="0.4">
      <c r="A2750" s="96" t="s">
        <v>2043</v>
      </c>
      <c r="B2750" s="96" t="s">
        <v>1393</v>
      </c>
      <c r="C2750" s="106">
        <v>43542</v>
      </c>
      <c r="D2750" s="96" t="s">
        <v>2044</v>
      </c>
      <c r="E2750" s="96" t="s">
        <v>2250</v>
      </c>
      <c r="F2750" s="97">
        <v>289</v>
      </c>
      <c r="G2750" s="98" t="s">
        <v>2046</v>
      </c>
      <c r="H2750" s="96" t="s">
        <v>2047</v>
      </c>
      <c r="I2750" s="99">
        <v>182.01599999999999</v>
      </c>
      <c r="J2750" s="235" t="str">
        <f t="shared" si="43"/>
        <v>Short Haul</v>
      </c>
    </row>
    <row r="2751" spans="1:10" ht="15" thickBot="1" x14ac:dyDescent="0.4">
      <c r="A2751" s="96" t="s">
        <v>2043</v>
      </c>
      <c r="B2751" s="96" t="s">
        <v>1393</v>
      </c>
      <c r="C2751" s="106">
        <v>43542</v>
      </c>
      <c r="D2751" s="96" t="s">
        <v>2048</v>
      </c>
      <c r="E2751" s="96" t="s">
        <v>2044</v>
      </c>
      <c r="F2751" s="97">
        <v>153</v>
      </c>
      <c r="G2751" s="98" t="s">
        <v>2046</v>
      </c>
      <c r="H2751" s="96" t="s">
        <v>2047</v>
      </c>
      <c r="I2751" s="99">
        <v>96.063999999999993</v>
      </c>
      <c r="J2751" s="235" t="str">
        <f t="shared" si="43"/>
        <v>Short Haul</v>
      </c>
    </row>
    <row r="2752" spans="1:10" ht="15" thickBot="1" x14ac:dyDescent="0.4">
      <c r="A2752" s="89"/>
      <c r="B2752" s="89"/>
      <c r="C2752" s="290"/>
      <c r="D2752" s="290"/>
      <c r="E2752" s="290"/>
      <c r="F2752" s="290"/>
      <c r="G2752" s="290"/>
      <c r="H2752" s="290"/>
      <c r="I2752" s="95">
        <v>556.16</v>
      </c>
      <c r="J2752" s="235" t="str">
        <f t="shared" si="43"/>
        <v/>
      </c>
    </row>
    <row r="2753" spans="1:10" ht="15" thickBot="1" x14ac:dyDescent="0.4">
      <c r="A2753" s="96" t="s">
        <v>2043</v>
      </c>
      <c r="B2753" s="96" t="s">
        <v>1393</v>
      </c>
      <c r="C2753" s="106">
        <v>43466</v>
      </c>
      <c r="D2753" s="96" t="s">
        <v>2053</v>
      </c>
      <c r="E2753" s="96" t="s">
        <v>2067</v>
      </c>
      <c r="F2753" s="97">
        <v>1743</v>
      </c>
      <c r="G2753" s="98" t="s">
        <v>2046</v>
      </c>
      <c r="H2753" s="96" t="s">
        <v>2047</v>
      </c>
      <c r="I2753" s="99">
        <v>672.99300000000005</v>
      </c>
      <c r="J2753" s="235" t="str">
        <f t="shared" si="43"/>
        <v>Medium Haul</v>
      </c>
    </row>
    <row r="2754" spans="1:10" ht="15" thickBot="1" x14ac:dyDescent="0.4">
      <c r="A2754" s="96" t="s">
        <v>2043</v>
      </c>
      <c r="B2754" s="96" t="s">
        <v>1393</v>
      </c>
      <c r="C2754" s="106">
        <v>43689</v>
      </c>
      <c r="D2754" s="96" t="s">
        <v>2067</v>
      </c>
      <c r="E2754" s="96" t="s">
        <v>2079</v>
      </c>
      <c r="F2754" s="97">
        <v>861</v>
      </c>
      <c r="G2754" s="98" t="s">
        <v>2046</v>
      </c>
      <c r="H2754" s="96" t="s">
        <v>2047</v>
      </c>
      <c r="I2754" s="99">
        <v>332.82</v>
      </c>
      <c r="J2754" s="235" t="str">
        <f t="shared" si="43"/>
        <v>Medium Haul</v>
      </c>
    </row>
    <row r="2755" spans="1:10" ht="15" thickBot="1" x14ac:dyDescent="0.4">
      <c r="A2755" s="96" t="s">
        <v>2043</v>
      </c>
      <c r="B2755" s="96" t="s">
        <v>1393</v>
      </c>
      <c r="C2755" s="106">
        <v>43695</v>
      </c>
      <c r="D2755" s="96" t="s">
        <v>2079</v>
      </c>
      <c r="E2755" s="96" t="s">
        <v>2067</v>
      </c>
      <c r="F2755" s="97">
        <v>861</v>
      </c>
      <c r="G2755" s="98" t="s">
        <v>2046</v>
      </c>
      <c r="H2755" s="96" t="s">
        <v>2047</v>
      </c>
      <c r="I2755" s="99">
        <v>332.82</v>
      </c>
      <c r="J2755" s="235" t="str">
        <f t="shared" si="43"/>
        <v>Medium Haul</v>
      </c>
    </row>
    <row r="2756" spans="1:10" ht="15" thickBot="1" x14ac:dyDescent="0.4">
      <c r="A2756" s="96" t="s">
        <v>2043</v>
      </c>
      <c r="B2756" s="96" t="s">
        <v>1393</v>
      </c>
      <c r="C2756" s="106">
        <v>43466</v>
      </c>
      <c r="D2756" s="96" t="s">
        <v>2048</v>
      </c>
      <c r="E2756" s="96" t="s">
        <v>2053</v>
      </c>
      <c r="F2756" s="97">
        <v>527</v>
      </c>
      <c r="G2756" s="98" t="s">
        <v>2046</v>
      </c>
      <c r="H2756" s="96" t="s">
        <v>2047</v>
      </c>
      <c r="I2756" s="99">
        <v>332.43200000000002</v>
      </c>
      <c r="J2756" s="235" t="str">
        <f t="shared" si="43"/>
        <v>Medium Haul</v>
      </c>
    </row>
    <row r="2757" spans="1:10" ht="15" thickBot="1" x14ac:dyDescent="0.4">
      <c r="A2757" s="96" t="s">
        <v>2043</v>
      </c>
      <c r="B2757" s="96" t="s">
        <v>1393</v>
      </c>
      <c r="C2757" s="106">
        <v>43820</v>
      </c>
      <c r="D2757" s="96" t="s">
        <v>2053</v>
      </c>
      <c r="E2757" s="96" t="s">
        <v>2048</v>
      </c>
      <c r="F2757" s="97">
        <v>527</v>
      </c>
      <c r="G2757" s="98" t="s">
        <v>2046</v>
      </c>
      <c r="H2757" s="96" t="s">
        <v>2047</v>
      </c>
      <c r="I2757" s="99">
        <v>332.43200000000002</v>
      </c>
      <c r="J2757" s="235" t="str">
        <f t="shared" si="43"/>
        <v>Medium Haul</v>
      </c>
    </row>
    <row r="2758" spans="1:10" ht="15" thickBot="1" x14ac:dyDescent="0.4">
      <c r="A2758" s="96" t="s">
        <v>2043</v>
      </c>
      <c r="B2758" s="96" t="s">
        <v>1393</v>
      </c>
      <c r="C2758" s="106">
        <v>43820</v>
      </c>
      <c r="D2758" s="96" t="s">
        <v>2067</v>
      </c>
      <c r="E2758" s="96" t="s">
        <v>2053</v>
      </c>
      <c r="F2758" s="97">
        <v>1743</v>
      </c>
      <c r="G2758" s="98" t="s">
        <v>2056</v>
      </c>
      <c r="H2758" s="96" t="s">
        <v>2047</v>
      </c>
      <c r="I2758" s="99">
        <v>672.99300000000005</v>
      </c>
      <c r="J2758" s="235" t="str">
        <f t="shared" si="43"/>
        <v>Medium Haul</v>
      </c>
    </row>
    <row r="2759" spans="1:10" ht="15" thickBot="1" x14ac:dyDescent="0.4">
      <c r="A2759" s="89"/>
      <c r="B2759" s="89"/>
      <c r="C2759" s="290"/>
      <c r="D2759" s="290"/>
      <c r="E2759" s="290"/>
      <c r="F2759" s="290"/>
      <c r="G2759" s="290"/>
      <c r="H2759" s="290"/>
      <c r="I2759" s="95">
        <v>2676.49</v>
      </c>
      <c r="J2759" s="235" t="str">
        <f t="shared" si="43"/>
        <v/>
      </c>
    </row>
    <row r="2760" spans="1:10" ht="15" thickBot="1" x14ac:dyDescent="0.4">
      <c r="A2760" s="96" t="s">
        <v>2043</v>
      </c>
      <c r="B2760" s="96" t="s">
        <v>1104</v>
      </c>
      <c r="C2760" s="106">
        <v>43544</v>
      </c>
      <c r="D2760" s="96" t="s">
        <v>2048</v>
      </c>
      <c r="E2760" s="96" t="s">
        <v>2050</v>
      </c>
      <c r="F2760" s="97">
        <v>300</v>
      </c>
      <c r="G2760" s="98" t="s">
        <v>2046</v>
      </c>
      <c r="H2760" s="96" t="s">
        <v>2051</v>
      </c>
      <c r="I2760" s="99">
        <v>188.96799999999999</v>
      </c>
      <c r="J2760" s="235" t="str">
        <f t="shared" si="43"/>
        <v>Short Haul</v>
      </c>
    </row>
    <row r="2761" spans="1:10" ht="15" thickBot="1" x14ac:dyDescent="0.4">
      <c r="A2761" s="96" t="s">
        <v>2043</v>
      </c>
      <c r="B2761" s="96" t="s">
        <v>1104</v>
      </c>
      <c r="C2761" s="106">
        <v>43549</v>
      </c>
      <c r="D2761" s="96" t="s">
        <v>2050</v>
      </c>
      <c r="E2761" s="96" t="s">
        <v>2048</v>
      </c>
      <c r="F2761" s="97">
        <v>300</v>
      </c>
      <c r="G2761" s="98" t="s">
        <v>2046</v>
      </c>
      <c r="H2761" s="96" t="s">
        <v>2051</v>
      </c>
      <c r="I2761" s="99">
        <v>188.96799999999999</v>
      </c>
      <c r="J2761" s="235" t="str">
        <f t="shared" si="43"/>
        <v>Short Haul</v>
      </c>
    </row>
    <row r="2762" spans="1:10" ht="15" thickBot="1" x14ac:dyDescent="0.4">
      <c r="A2762" s="96" t="s">
        <v>2043</v>
      </c>
      <c r="B2762" s="96" t="s">
        <v>1104</v>
      </c>
      <c r="C2762" s="106">
        <v>43549</v>
      </c>
      <c r="D2762" s="96" t="s">
        <v>2068</v>
      </c>
      <c r="E2762" s="96" t="s">
        <v>2050</v>
      </c>
      <c r="F2762" s="97">
        <v>1479</v>
      </c>
      <c r="G2762" s="98" t="s">
        <v>2056</v>
      </c>
      <c r="H2762" s="96" t="s">
        <v>2051</v>
      </c>
      <c r="I2762" s="99">
        <v>571.21199999999999</v>
      </c>
      <c r="J2762" s="235" t="str">
        <f t="shared" si="43"/>
        <v>Medium Haul</v>
      </c>
    </row>
    <row r="2763" spans="1:10" ht="15" thickBot="1" x14ac:dyDescent="0.4">
      <c r="A2763" s="96" t="s">
        <v>2043</v>
      </c>
      <c r="B2763" s="96" t="s">
        <v>1104</v>
      </c>
      <c r="C2763" s="106">
        <v>43611</v>
      </c>
      <c r="D2763" s="96" t="s">
        <v>2144</v>
      </c>
      <c r="E2763" s="96" t="s">
        <v>2139</v>
      </c>
      <c r="F2763" s="97">
        <v>371</v>
      </c>
      <c r="G2763" s="98" t="s">
        <v>2046</v>
      </c>
      <c r="H2763" s="96" t="s">
        <v>2051</v>
      </c>
      <c r="I2763" s="99">
        <v>234.47200000000001</v>
      </c>
      <c r="J2763" s="235" t="str">
        <f t="shared" si="43"/>
        <v>Medium Haul</v>
      </c>
    </row>
    <row r="2764" spans="1:10" ht="15" thickBot="1" x14ac:dyDescent="0.4">
      <c r="A2764" s="96" t="s">
        <v>2043</v>
      </c>
      <c r="B2764" s="96" t="s">
        <v>1104</v>
      </c>
      <c r="C2764" s="106">
        <v>43611</v>
      </c>
      <c r="D2764" s="96" t="s">
        <v>2139</v>
      </c>
      <c r="E2764" s="96" t="s">
        <v>2050</v>
      </c>
      <c r="F2764" s="97">
        <v>3955</v>
      </c>
      <c r="G2764" s="98" t="s">
        <v>2046</v>
      </c>
      <c r="H2764" s="96" t="s">
        <v>2051</v>
      </c>
      <c r="I2764" s="99">
        <v>1342.32</v>
      </c>
      <c r="J2764" s="235" t="str">
        <f t="shared" si="43"/>
        <v>Long Haul</v>
      </c>
    </row>
    <row r="2765" spans="1:10" ht="15" thickBot="1" x14ac:dyDescent="0.4">
      <c r="A2765" s="96" t="s">
        <v>2043</v>
      </c>
      <c r="B2765" s="96" t="s">
        <v>1104</v>
      </c>
      <c r="C2765" s="106">
        <v>43639</v>
      </c>
      <c r="D2765" s="96" t="s">
        <v>2060</v>
      </c>
      <c r="E2765" s="96" t="s">
        <v>2240</v>
      </c>
      <c r="F2765" s="97">
        <v>1050</v>
      </c>
      <c r="G2765" s="98" t="s">
        <v>2046</v>
      </c>
      <c r="H2765" s="96" t="s">
        <v>2051</v>
      </c>
      <c r="I2765" s="99">
        <v>405.57600000000002</v>
      </c>
      <c r="J2765" s="235" t="str">
        <f t="shared" si="43"/>
        <v>Medium Haul</v>
      </c>
    </row>
    <row r="2766" spans="1:10" ht="15" thickBot="1" x14ac:dyDescent="0.4">
      <c r="A2766" s="96" t="s">
        <v>2043</v>
      </c>
      <c r="B2766" s="96" t="s">
        <v>1104</v>
      </c>
      <c r="C2766" s="106">
        <v>43639</v>
      </c>
      <c r="D2766" s="96" t="s">
        <v>2048</v>
      </c>
      <c r="E2766" s="96" t="s">
        <v>2050</v>
      </c>
      <c r="F2766" s="97">
        <v>300</v>
      </c>
      <c r="G2766" s="98" t="s">
        <v>2046</v>
      </c>
      <c r="H2766" s="96" t="s">
        <v>2051</v>
      </c>
      <c r="I2766" s="99">
        <v>188.96799999999999</v>
      </c>
      <c r="J2766" s="235" t="str">
        <f t="shared" si="43"/>
        <v>Short Haul</v>
      </c>
    </row>
    <row r="2767" spans="1:10" ht="15" thickBot="1" x14ac:dyDescent="0.4">
      <c r="A2767" s="96" t="s">
        <v>2043</v>
      </c>
      <c r="B2767" s="96" t="s">
        <v>1104</v>
      </c>
      <c r="C2767" s="106">
        <v>43643</v>
      </c>
      <c r="D2767" s="96" t="s">
        <v>2240</v>
      </c>
      <c r="E2767" s="96" t="s">
        <v>2074</v>
      </c>
      <c r="F2767" s="97">
        <v>4458</v>
      </c>
      <c r="G2767" s="98" t="s">
        <v>2056</v>
      </c>
      <c r="H2767" s="96" t="s">
        <v>2051</v>
      </c>
      <c r="I2767" s="99">
        <v>1513</v>
      </c>
      <c r="J2767" s="235" t="str">
        <f t="shared" si="43"/>
        <v>Long Haul</v>
      </c>
    </row>
    <row r="2768" spans="1:10" ht="15" thickBot="1" x14ac:dyDescent="0.4">
      <c r="A2768" s="96" t="s">
        <v>2043</v>
      </c>
      <c r="B2768" s="96" t="s">
        <v>1104</v>
      </c>
      <c r="C2768" s="106">
        <v>43658</v>
      </c>
      <c r="D2768" s="96" t="s">
        <v>2050</v>
      </c>
      <c r="E2768" s="96" t="s">
        <v>2048</v>
      </c>
      <c r="F2768" s="97">
        <v>300</v>
      </c>
      <c r="G2768" s="98" t="s">
        <v>2046</v>
      </c>
      <c r="H2768" s="96" t="s">
        <v>2051</v>
      </c>
      <c r="I2768" s="99">
        <v>188.96799999999999</v>
      </c>
      <c r="J2768" s="235" t="str">
        <f t="shared" si="43"/>
        <v>Short Haul</v>
      </c>
    </row>
    <row r="2769" spans="1:10" ht="15" thickBot="1" x14ac:dyDescent="0.4">
      <c r="A2769" s="96" t="s">
        <v>2043</v>
      </c>
      <c r="B2769" s="96" t="s">
        <v>1104</v>
      </c>
      <c r="C2769" s="106">
        <v>43676</v>
      </c>
      <c r="D2769" s="96" t="s">
        <v>2050</v>
      </c>
      <c r="E2769" s="96" t="s">
        <v>2074</v>
      </c>
      <c r="F2769" s="97">
        <v>3933</v>
      </c>
      <c r="G2769" s="98" t="s">
        <v>2056</v>
      </c>
      <c r="H2769" s="96" t="s">
        <v>2051</v>
      </c>
      <c r="I2769" s="99">
        <v>1334.84</v>
      </c>
      <c r="J2769" s="235" t="str">
        <f t="shared" si="43"/>
        <v>Long Haul</v>
      </c>
    </row>
    <row r="2770" spans="1:10" ht="15" thickBot="1" x14ac:dyDescent="0.4">
      <c r="A2770" s="96" t="s">
        <v>2043</v>
      </c>
      <c r="B2770" s="96" t="s">
        <v>1104</v>
      </c>
      <c r="C2770" s="106">
        <v>43676</v>
      </c>
      <c r="D2770" s="96" t="s">
        <v>2048</v>
      </c>
      <c r="E2770" s="96" t="s">
        <v>2050</v>
      </c>
      <c r="F2770" s="97">
        <v>300</v>
      </c>
      <c r="G2770" s="98" t="s">
        <v>2046</v>
      </c>
      <c r="H2770" s="96" t="s">
        <v>2051</v>
      </c>
      <c r="I2770" s="99">
        <v>188.96799999999999</v>
      </c>
      <c r="J2770" s="235" t="str">
        <f t="shared" si="43"/>
        <v>Short Haul</v>
      </c>
    </row>
    <row r="2771" spans="1:10" ht="15" thickBot="1" x14ac:dyDescent="0.4">
      <c r="A2771" s="96" t="s">
        <v>2043</v>
      </c>
      <c r="B2771" s="96" t="s">
        <v>1104</v>
      </c>
      <c r="C2771" s="106">
        <v>43677</v>
      </c>
      <c r="D2771" s="96" t="s">
        <v>2074</v>
      </c>
      <c r="E2771" s="96" t="s">
        <v>2144</v>
      </c>
      <c r="F2771" s="97">
        <v>495</v>
      </c>
      <c r="G2771" s="98" t="s">
        <v>2046</v>
      </c>
      <c r="H2771" s="96" t="s">
        <v>2051</v>
      </c>
      <c r="I2771" s="99">
        <v>312.20800000000003</v>
      </c>
      <c r="J2771" s="235" t="str">
        <f t="shared" si="43"/>
        <v>Medium Haul</v>
      </c>
    </row>
    <row r="2772" spans="1:10" ht="15" thickBot="1" x14ac:dyDescent="0.4">
      <c r="A2772" s="96" t="s">
        <v>2043</v>
      </c>
      <c r="B2772" s="96" t="s">
        <v>1104</v>
      </c>
      <c r="C2772" s="106">
        <v>43700</v>
      </c>
      <c r="D2772" s="96" t="s">
        <v>2050</v>
      </c>
      <c r="E2772" s="96" t="s">
        <v>2048</v>
      </c>
      <c r="F2772" s="97">
        <v>300</v>
      </c>
      <c r="G2772" s="98" t="s">
        <v>2046</v>
      </c>
      <c r="H2772" s="96" t="s">
        <v>2051</v>
      </c>
      <c r="I2772" s="99">
        <v>188.96799999999999</v>
      </c>
      <c r="J2772" s="235" t="str">
        <f t="shared" si="43"/>
        <v>Short Haul</v>
      </c>
    </row>
    <row r="2773" spans="1:10" ht="15" thickBot="1" x14ac:dyDescent="0.4">
      <c r="A2773" s="96" t="s">
        <v>2043</v>
      </c>
      <c r="B2773" s="96" t="s">
        <v>1104</v>
      </c>
      <c r="C2773" s="106">
        <v>43700</v>
      </c>
      <c r="D2773" s="96" t="s">
        <v>2080</v>
      </c>
      <c r="E2773" s="96" t="s">
        <v>2050</v>
      </c>
      <c r="F2773" s="97">
        <v>4154</v>
      </c>
      <c r="G2773" s="98" t="s">
        <v>2056</v>
      </c>
      <c r="H2773" s="96" t="s">
        <v>2051</v>
      </c>
      <c r="I2773" s="99">
        <v>1409.98</v>
      </c>
      <c r="J2773" s="235" t="str">
        <f t="shared" si="43"/>
        <v>Long Haul</v>
      </c>
    </row>
    <row r="2774" spans="1:10" ht="15" thickBot="1" x14ac:dyDescent="0.4">
      <c r="A2774" s="96" t="s">
        <v>2043</v>
      </c>
      <c r="B2774" s="96" t="s">
        <v>1104</v>
      </c>
      <c r="C2774" s="106">
        <v>43705</v>
      </c>
      <c r="D2774" s="96" t="s">
        <v>2050</v>
      </c>
      <c r="E2774" s="96" t="s">
        <v>2054</v>
      </c>
      <c r="F2774" s="97">
        <v>2076</v>
      </c>
      <c r="G2774" s="98" t="s">
        <v>2046</v>
      </c>
      <c r="H2774" s="96" t="s">
        <v>2191</v>
      </c>
      <c r="I2774" s="99">
        <v>802.25099999999998</v>
      </c>
      <c r="J2774" s="235" t="str">
        <f t="shared" si="43"/>
        <v>Medium Haul</v>
      </c>
    </row>
    <row r="2775" spans="1:10" ht="15" thickBot="1" x14ac:dyDescent="0.4">
      <c r="A2775" s="96" t="s">
        <v>2043</v>
      </c>
      <c r="B2775" s="96" t="s">
        <v>1104</v>
      </c>
      <c r="C2775" s="106">
        <v>43705</v>
      </c>
      <c r="D2775" s="96" t="s">
        <v>2048</v>
      </c>
      <c r="E2775" s="96" t="s">
        <v>2050</v>
      </c>
      <c r="F2775" s="97">
        <v>300</v>
      </c>
      <c r="G2775" s="98" t="s">
        <v>2046</v>
      </c>
      <c r="H2775" s="96" t="s">
        <v>2051</v>
      </c>
      <c r="I2775" s="99">
        <v>188.96799999999999</v>
      </c>
      <c r="J2775" s="235" t="str">
        <f t="shared" si="43"/>
        <v>Short Haul</v>
      </c>
    </row>
    <row r="2776" spans="1:10" ht="15" thickBot="1" x14ac:dyDescent="0.4">
      <c r="A2776" s="96" t="s">
        <v>2043</v>
      </c>
      <c r="B2776" s="96" t="s">
        <v>1104</v>
      </c>
      <c r="C2776" s="106">
        <v>43707</v>
      </c>
      <c r="D2776" s="96" t="s">
        <v>2054</v>
      </c>
      <c r="E2776" s="96" t="s">
        <v>2050</v>
      </c>
      <c r="F2776" s="97">
        <v>2076</v>
      </c>
      <c r="G2776" s="98" t="s">
        <v>2056</v>
      </c>
      <c r="H2776" s="96" t="s">
        <v>2051</v>
      </c>
      <c r="I2776" s="99">
        <v>802.25099999999998</v>
      </c>
      <c r="J2776" s="235" t="str">
        <f t="shared" si="43"/>
        <v>Medium Haul</v>
      </c>
    </row>
    <row r="2777" spans="1:10" ht="15" thickBot="1" x14ac:dyDescent="0.4">
      <c r="A2777" s="96" t="s">
        <v>2043</v>
      </c>
      <c r="B2777" s="96" t="s">
        <v>1104</v>
      </c>
      <c r="C2777" s="106">
        <v>43544</v>
      </c>
      <c r="D2777" s="96" t="s">
        <v>2050</v>
      </c>
      <c r="E2777" s="96" t="s">
        <v>2060</v>
      </c>
      <c r="F2777" s="97">
        <v>527</v>
      </c>
      <c r="G2777" s="98" t="s">
        <v>2046</v>
      </c>
      <c r="H2777" s="96" t="s">
        <v>2191</v>
      </c>
      <c r="I2777" s="99">
        <v>332.43200000000002</v>
      </c>
      <c r="J2777" s="235" t="str">
        <f t="shared" si="43"/>
        <v>Medium Haul</v>
      </c>
    </row>
    <row r="2778" spans="1:10" ht="15" thickBot="1" x14ac:dyDescent="0.4">
      <c r="A2778" s="96" t="s">
        <v>2043</v>
      </c>
      <c r="B2778" s="96" t="s">
        <v>1104</v>
      </c>
      <c r="C2778" s="106">
        <v>43544</v>
      </c>
      <c r="D2778" s="96" t="s">
        <v>2060</v>
      </c>
      <c r="E2778" s="96" t="s">
        <v>2069</v>
      </c>
      <c r="F2778" s="97">
        <v>3970</v>
      </c>
      <c r="G2778" s="98" t="s">
        <v>2056</v>
      </c>
      <c r="H2778" s="96" t="s">
        <v>2051</v>
      </c>
      <c r="I2778" s="99">
        <v>1347.42</v>
      </c>
      <c r="J2778" s="235" t="str">
        <f t="shared" si="43"/>
        <v>Long Haul</v>
      </c>
    </row>
    <row r="2779" spans="1:10" ht="15" thickBot="1" x14ac:dyDescent="0.4">
      <c r="A2779" s="96" t="s">
        <v>2043</v>
      </c>
      <c r="B2779" s="96" t="s">
        <v>1104</v>
      </c>
      <c r="C2779" s="106">
        <v>43548</v>
      </c>
      <c r="D2779" s="96" t="s">
        <v>2069</v>
      </c>
      <c r="E2779" s="96" t="s">
        <v>2068</v>
      </c>
      <c r="F2779" s="97">
        <v>2993</v>
      </c>
      <c r="G2779" s="98" t="s">
        <v>2056</v>
      </c>
      <c r="H2779" s="96" t="s">
        <v>2051</v>
      </c>
      <c r="I2779" s="99">
        <v>1015.92</v>
      </c>
      <c r="J2779" s="235" t="str">
        <f t="shared" si="43"/>
        <v>Long Haul</v>
      </c>
    </row>
    <row r="2780" spans="1:10" ht="15" thickBot="1" x14ac:dyDescent="0.4">
      <c r="A2780" s="96" t="s">
        <v>2043</v>
      </c>
      <c r="B2780" s="96" t="s">
        <v>1104</v>
      </c>
      <c r="C2780" s="106">
        <v>43593</v>
      </c>
      <c r="D2780" s="96" t="s">
        <v>2050</v>
      </c>
      <c r="E2780" s="96" t="s">
        <v>2142</v>
      </c>
      <c r="F2780" s="97">
        <v>4620</v>
      </c>
      <c r="G2780" s="98" t="s">
        <v>2056</v>
      </c>
      <c r="H2780" s="96" t="s">
        <v>2051</v>
      </c>
      <c r="I2780" s="99">
        <v>1567.74</v>
      </c>
      <c r="J2780" s="235" t="str">
        <f t="shared" si="43"/>
        <v>Long Haul</v>
      </c>
    </row>
    <row r="2781" spans="1:10" ht="15" thickBot="1" x14ac:dyDescent="0.4">
      <c r="A2781" s="96" t="s">
        <v>2043</v>
      </c>
      <c r="B2781" s="96" t="s">
        <v>1104</v>
      </c>
      <c r="C2781" s="106">
        <v>43593</v>
      </c>
      <c r="D2781" s="96" t="s">
        <v>2048</v>
      </c>
      <c r="E2781" s="96" t="s">
        <v>2050</v>
      </c>
      <c r="F2781" s="97">
        <v>300</v>
      </c>
      <c r="G2781" s="98" t="s">
        <v>2046</v>
      </c>
      <c r="H2781" s="96" t="s">
        <v>2051</v>
      </c>
      <c r="I2781" s="99">
        <v>188.96799999999999</v>
      </c>
      <c r="J2781" s="235" t="str">
        <f t="shared" si="43"/>
        <v>Short Haul</v>
      </c>
    </row>
    <row r="2782" spans="1:10" ht="15" thickBot="1" x14ac:dyDescent="0.4">
      <c r="A2782" s="96" t="s">
        <v>2043</v>
      </c>
      <c r="B2782" s="96" t="s">
        <v>1104</v>
      </c>
      <c r="C2782" s="106">
        <v>43594</v>
      </c>
      <c r="D2782" s="96" t="s">
        <v>2142</v>
      </c>
      <c r="E2782" s="96" t="s">
        <v>2144</v>
      </c>
      <c r="F2782" s="97">
        <v>292</v>
      </c>
      <c r="G2782" s="98" t="s">
        <v>2046</v>
      </c>
      <c r="H2782" s="96" t="s">
        <v>2051</v>
      </c>
      <c r="I2782" s="99">
        <v>184.54400000000001</v>
      </c>
      <c r="J2782" s="235" t="str">
        <f t="shared" si="43"/>
        <v>Short Haul</v>
      </c>
    </row>
    <row r="2783" spans="1:10" ht="15" thickBot="1" x14ac:dyDescent="0.4">
      <c r="A2783" s="96" t="s">
        <v>2043</v>
      </c>
      <c r="B2783" s="96" t="s">
        <v>1104</v>
      </c>
      <c r="C2783" s="106">
        <v>43611</v>
      </c>
      <c r="D2783" s="96" t="s">
        <v>2050</v>
      </c>
      <c r="E2783" s="96" t="s">
        <v>2048</v>
      </c>
      <c r="F2783" s="97">
        <v>300</v>
      </c>
      <c r="G2783" s="98" t="s">
        <v>2046</v>
      </c>
      <c r="H2783" s="96" t="s">
        <v>2051</v>
      </c>
      <c r="I2783" s="99">
        <v>188.96799999999999</v>
      </c>
      <c r="J2783" s="235" t="str">
        <f t="shared" si="43"/>
        <v>Short Haul</v>
      </c>
    </row>
    <row r="2784" spans="1:10" ht="15" thickBot="1" x14ac:dyDescent="0.4">
      <c r="A2784" s="96" t="s">
        <v>2043</v>
      </c>
      <c r="B2784" s="96" t="s">
        <v>1104</v>
      </c>
      <c r="C2784" s="106">
        <v>43630</v>
      </c>
      <c r="D2784" s="96" t="s">
        <v>2240</v>
      </c>
      <c r="E2784" s="96" t="s">
        <v>2085</v>
      </c>
      <c r="F2784" s="97">
        <v>1672</v>
      </c>
      <c r="G2784" s="98" t="s">
        <v>2056</v>
      </c>
      <c r="H2784" s="96" t="s">
        <v>2051</v>
      </c>
      <c r="I2784" s="99">
        <v>645.90300000000002</v>
      </c>
      <c r="J2784" s="235" t="str">
        <f t="shared" si="43"/>
        <v>Medium Haul</v>
      </c>
    </row>
    <row r="2785" spans="1:10" ht="15" thickBot="1" x14ac:dyDescent="0.4">
      <c r="A2785" s="96" t="s">
        <v>2043</v>
      </c>
      <c r="B2785" s="96" t="s">
        <v>1104</v>
      </c>
      <c r="C2785" s="106">
        <v>43630</v>
      </c>
      <c r="D2785" s="96" t="s">
        <v>2050</v>
      </c>
      <c r="E2785" s="96" t="s">
        <v>2048</v>
      </c>
      <c r="F2785" s="97">
        <v>300</v>
      </c>
      <c r="G2785" s="98" t="s">
        <v>2046</v>
      </c>
      <c r="H2785" s="96" t="s">
        <v>2051</v>
      </c>
      <c r="I2785" s="99">
        <v>188.96799999999999</v>
      </c>
      <c r="J2785" s="235" t="str">
        <f t="shared" si="43"/>
        <v>Short Haul</v>
      </c>
    </row>
    <row r="2786" spans="1:10" ht="15" thickBot="1" x14ac:dyDescent="0.4">
      <c r="A2786" s="96" t="s">
        <v>2043</v>
      </c>
      <c r="B2786" s="96" t="s">
        <v>1104</v>
      </c>
      <c r="C2786" s="106">
        <v>43630</v>
      </c>
      <c r="D2786" s="96" t="s">
        <v>2085</v>
      </c>
      <c r="E2786" s="96" t="s">
        <v>2050</v>
      </c>
      <c r="F2786" s="97">
        <v>213</v>
      </c>
      <c r="G2786" s="98" t="s">
        <v>2046</v>
      </c>
      <c r="H2786" s="96" t="s">
        <v>2191</v>
      </c>
      <c r="I2786" s="99">
        <v>134.61600000000001</v>
      </c>
      <c r="J2786" s="235" t="str">
        <f t="shared" si="43"/>
        <v>Short Haul</v>
      </c>
    </row>
    <row r="2787" spans="1:10" ht="15" thickBot="1" x14ac:dyDescent="0.4">
      <c r="A2787" s="96" t="s">
        <v>2043</v>
      </c>
      <c r="B2787" s="96" t="s">
        <v>1104</v>
      </c>
      <c r="C2787" s="106">
        <v>43639</v>
      </c>
      <c r="D2787" s="96" t="s">
        <v>2050</v>
      </c>
      <c r="E2787" s="96" t="s">
        <v>2060</v>
      </c>
      <c r="F2787" s="97">
        <v>527</v>
      </c>
      <c r="G2787" s="98" t="s">
        <v>2046</v>
      </c>
      <c r="H2787" s="96" t="s">
        <v>2191</v>
      </c>
      <c r="I2787" s="99">
        <v>332.43200000000002</v>
      </c>
      <c r="J2787" s="235" t="str">
        <f t="shared" si="43"/>
        <v>Medium Haul</v>
      </c>
    </row>
    <row r="2788" spans="1:10" ht="15" thickBot="1" x14ac:dyDescent="0.4">
      <c r="A2788" s="96" t="s">
        <v>2043</v>
      </c>
      <c r="B2788" s="96" t="s">
        <v>1104</v>
      </c>
      <c r="C2788" s="106">
        <v>43644</v>
      </c>
      <c r="D2788" s="96" t="s">
        <v>2074</v>
      </c>
      <c r="E2788" s="96" t="s">
        <v>2144</v>
      </c>
      <c r="F2788" s="97">
        <v>516</v>
      </c>
      <c r="G2788" s="98" t="s">
        <v>2046</v>
      </c>
      <c r="H2788" s="96" t="s">
        <v>2051</v>
      </c>
      <c r="I2788" s="99">
        <v>325.48</v>
      </c>
      <c r="J2788" s="235" t="str">
        <f t="shared" si="43"/>
        <v>Medium Haul</v>
      </c>
    </row>
    <row r="2789" spans="1:10" ht="15" thickBot="1" x14ac:dyDescent="0.4">
      <c r="A2789" s="96" t="s">
        <v>2043</v>
      </c>
      <c r="B2789" s="96" t="s">
        <v>1104</v>
      </c>
      <c r="C2789" s="106">
        <v>43658</v>
      </c>
      <c r="D2789" s="96" t="s">
        <v>2074</v>
      </c>
      <c r="E2789" s="96" t="s">
        <v>2050</v>
      </c>
      <c r="F2789" s="97">
        <v>3933</v>
      </c>
      <c r="G2789" s="98" t="s">
        <v>2046</v>
      </c>
      <c r="H2789" s="96" t="s">
        <v>2051</v>
      </c>
      <c r="I2789" s="99">
        <v>1334.84</v>
      </c>
      <c r="J2789" s="235" t="str">
        <f t="shared" si="43"/>
        <v>Long Haul</v>
      </c>
    </row>
    <row r="2790" spans="1:10" ht="15" thickBot="1" x14ac:dyDescent="0.4">
      <c r="A2790" s="96" t="s">
        <v>2043</v>
      </c>
      <c r="B2790" s="96" t="s">
        <v>1104</v>
      </c>
      <c r="C2790" s="106">
        <v>43658</v>
      </c>
      <c r="D2790" s="96" t="s">
        <v>2144</v>
      </c>
      <c r="E2790" s="96" t="s">
        <v>2074</v>
      </c>
      <c r="F2790" s="97">
        <v>495</v>
      </c>
      <c r="G2790" s="98" t="s">
        <v>2046</v>
      </c>
      <c r="H2790" s="96" t="s">
        <v>2051</v>
      </c>
      <c r="I2790" s="99">
        <v>312.20800000000003</v>
      </c>
      <c r="J2790" s="235" t="str">
        <f t="shared" si="43"/>
        <v>Medium Haul</v>
      </c>
    </row>
    <row r="2791" spans="1:10" ht="15" thickBot="1" x14ac:dyDescent="0.4">
      <c r="A2791" s="96" t="s">
        <v>2043</v>
      </c>
      <c r="B2791" s="96" t="s">
        <v>1104</v>
      </c>
      <c r="C2791" s="106">
        <v>43707</v>
      </c>
      <c r="D2791" s="96" t="s">
        <v>2050</v>
      </c>
      <c r="E2791" s="96" t="s">
        <v>2048</v>
      </c>
      <c r="F2791" s="97">
        <v>300</v>
      </c>
      <c r="G2791" s="98" t="s">
        <v>2046</v>
      </c>
      <c r="H2791" s="96" t="s">
        <v>2051</v>
      </c>
      <c r="I2791" s="99">
        <v>188.96799999999999</v>
      </c>
      <c r="J2791" s="235" t="str">
        <f t="shared" si="43"/>
        <v>Short Haul</v>
      </c>
    </row>
    <row r="2792" spans="1:10" ht="15" thickBot="1" x14ac:dyDescent="0.4">
      <c r="A2792" s="89"/>
      <c r="B2792" s="89"/>
      <c r="C2792" s="290"/>
      <c r="D2792" s="290"/>
      <c r="E2792" s="290"/>
      <c r="F2792" s="290"/>
      <c r="G2792" s="290"/>
      <c r="H2792" s="290"/>
      <c r="I2792" s="95">
        <v>18340.293000000001</v>
      </c>
      <c r="J2792" s="235" t="str">
        <f t="shared" si="43"/>
        <v/>
      </c>
    </row>
    <row r="2793" spans="1:10" ht="15" thickBot="1" x14ac:dyDescent="0.4">
      <c r="A2793" s="96" t="s">
        <v>2043</v>
      </c>
      <c r="B2793" s="96" t="s">
        <v>1104</v>
      </c>
      <c r="C2793" s="106">
        <v>43765</v>
      </c>
      <c r="D2793" s="96" t="s">
        <v>2053</v>
      </c>
      <c r="E2793" s="96" t="s">
        <v>2048</v>
      </c>
      <c r="F2793" s="97">
        <v>527</v>
      </c>
      <c r="G2793" s="98" t="s">
        <v>2046</v>
      </c>
      <c r="H2793" s="96" t="s">
        <v>2047</v>
      </c>
      <c r="I2793" s="99">
        <v>332.43200000000002</v>
      </c>
      <c r="J2793" s="235" t="str">
        <f t="shared" si="43"/>
        <v>Medium Haul</v>
      </c>
    </row>
    <row r="2794" spans="1:10" ht="15" thickBot="1" x14ac:dyDescent="0.4">
      <c r="A2794" s="96" t="s">
        <v>2043</v>
      </c>
      <c r="B2794" s="96" t="s">
        <v>1104</v>
      </c>
      <c r="C2794" s="106">
        <v>43779</v>
      </c>
      <c r="D2794" s="96" t="s">
        <v>2052</v>
      </c>
      <c r="E2794" s="96" t="s">
        <v>2251</v>
      </c>
      <c r="F2794" s="97">
        <v>4753</v>
      </c>
      <c r="G2794" s="98" t="s">
        <v>2056</v>
      </c>
      <c r="H2794" s="96" t="s">
        <v>2129</v>
      </c>
      <c r="I2794" s="99">
        <v>1613.3</v>
      </c>
      <c r="J2794" s="235" t="str">
        <f t="shared" si="43"/>
        <v>Long Haul</v>
      </c>
    </row>
    <row r="2795" spans="1:10" ht="15" thickBot="1" x14ac:dyDescent="0.4">
      <c r="A2795" s="96" t="s">
        <v>2043</v>
      </c>
      <c r="B2795" s="96" t="s">
        <v>1104</v>
      </c>
      <c r="C2795" s="106">
        <v>43779</v>
      </c>
      <c r="D2795" s="96" t="s">
        <v>2067</v>
      </c>
      <c r="E2795" s="96" t="s">
        <v>2052</v>
      </c>
      <c r="F2795" s="97">
        <v>1897</v>
      </c>
      <c r="G2795" s="98" t="s">
        <v>2056</v>
      </c>
      <c r="H2795" s="96" t="s">
        <v>2051</v>
      </c>
      <c r="I2795" s="99">
        <v>732.97799999999995</v>
      </c>
      <c r="J2795" s="235" t="str">
        <f t="shared" si="43"/>
        <v>Medium Haul</v>
      </c>
    </row>
    <row r="2796" spans="1:10" ht="15" thickBot="1" x14ac:dyDescent="0.4">
      <c r="A2796" s="96" t="s">
        <v>2043</v>
      </c>
      <c r="B2796" s="96" t="s">
        <v>1104</v>
      </c>
      <c r="C2796" s="106">
        <v>43810</v>
      </c>
      <c r="D2796" s="96" t="s">
        <v>2050</v>
      </c>
      <c r="E2796" s="96" t="s">
        <v>2067</v>
      </c>
      <c r="F2796" s="97">
        <v>1976</v>
      </c>
      <c r="G2796" s="98" t="s">
        <v>2046</v>
      </c>
      <c r="H2796" s="96" t="s">
        <v>2051</v>
      </c>
      <c r="I2796" s="99">
        <v>763.55100000000004</v>
      </c>
      <c r="J2796" s="235" t="str">
        <f t="shared" si="43"/>
        <v>Medium Haul</v>
      </c>
    </row>
    <row r="2797" spans="1:10" ht="15" thickBot="1" x14ac:dyDescent="0.4">
      <c r="A2797" s="96" t="s">
        <v>2043</v>
      </c>
      <c r="B2797" s="96" t="s">
        <v>1104</v>
      </c>
      <c r="C2797" s="106">
        <v>43763</v>
      </c>
      <c r="D2797" s="96" t="s">
        <v>2057</v>
      </c>
      <c r="E2797" s="96" t="s">
        <v>2053</v>
      </c>
      <c r="F2797" s="97">
        <v>611</v>
      </c>
      <c r="G2797" s="98" t="s">
        <v>2046</v>
      </c>
      <c r="H2797" s="96" t="s">
        <v>2047</v>
      </c>
      <c r="I2797" s="99">
        <v>385.52</v>
      </c>
      <c r="J2797" s="235" t="str">
        <f t="shared" si="43"/>
        <v>Medium Haul</v>
      </c>
    </row>
    <row r="2798" spans="1:10" ht="15" thickBot="1" x14ac:dyDescent="0.4">
      <c r="A2798" s="96" t="s">
        <v>2043</v>
      </c>
      <c r="B2798" s="96" t="s">
        <v>1104</v>
      </c>
      <c r="C2798" s="106">
        <v>43776</v>
      </c>
      <c r="D2798" s="96" t="s">
        <v>2050</v>
      </c>
      <c r="E2798" s="96" t="s">
        <v>2067</v>
      </c>
      <c r="F2798" s="97">
        <v>1976</v>
      </c>
      <c r="G2798" s="98" t="s">
        <v>2046</v>
      </c>
      <c r="H2798" s="96" t="s">
        <v>2051</v>
      </c>
      <c r="I2798" s="99">
        <v>763.55100000000004</v>
      </c>
      <c r="J2798" s="235" t="str">
        <f t="shared" si="43"/>
        <v>Medium Haul</v>
      </c>
    </row>
    <row r="2799" spans="1:10" ht="15" thickBot="1" x14ac:dyDescent="0.4">
      <c r="A2799" s="96" t="s">
        <v>2043</v>
      </c>
      <c r="B2799" s="96" t="s">
        <v>1104</v>
      </c>
      <c r="C2799" s="106">
        <v>43776</v>
      </c>
      <c r="D2799" s="96" t="s">
        <v>2048</v>
      </c>
      <c r="E2799" s="96" t="s">
        <v>2050</v>
      </c>
      <c r="F2799" s="97">
        <v>300</v>
      </c>
      <c r="G2799" s="98" t="s">
        <v>2046</v>
      </c>
      <c r="H2799" s="96" t="s">
        <v>2051</v>
      </c>
      <c r="I2799" s="99">
        <v>188.96799999999999</v>
      </c>
      <c r="J2799" s="235" t="str">
        <f t="shared" si="43"/>
        <v>Short Haul</v>
      </c>
    </row>
    <row r="2800" spans="1:10" ht="15" thickBot="1" x14ac:dyDescent="0.4">
      <c r="A2800" s="96" t="s">
        <v>2043</v>
      </c>
      <c r="B2800" s="96" t="s">
        <v>1104</v>
      </c>
      <c r="C2800" s="106">
        <v>43785</v>
      </c>
      <c r="D2800" s="96" t="s">
        <v>2251</v>
      </c>
      <c r="E2800" s="96" t="s">
        <v>2052</v>
      </c>
      <c r="F2800" s="97">
        <v>4753</v>
      </c>
      <c r="G2800" s="98" t="s">
        <v>2056</v>
      </c>
      <c r="H2800" s="96" t="s">
        <v>2051</v>
      </c>
      <c r="I2800" s="99">
        <v>1613.3</v>
      </c>
      <c r="J2800" s="235" t="str">
        <f t="shared" si="43"/>
        <v>Long Haul</v>
      </c>
    </row>
    <row r="2801" spans="1:10" ht="15" thickBot="1" x14ac:dyDescent="0.4">
      <c r="A2801" s="96" t="s">
        <v>2043</v>
      </c>
      <c r="B2801" s="96" t="s">
        <v>1104</v>
      </c>
      <c r="C2801" s="106">
        <v>43786</v>
      </c>
      <c r="D2801" s="96" t="s">
        <v>2052</v>
      </c>
      <c r="E2801" s="96" t="s">
        <v>2050</v>
      </c>
      <c r="F2801" s="97">
        <v>596</v>
      </c>
      <c r="G2801" s="98" t="s">
        <v>2046</v>
      </c>
      <c r="H2801" s="96" t="s">
        <v>2051</v>
      </c>
      <c r="I2801" s="99">
        <v>375.40800000000002</v>
      </c>
      <c r="J2801" s="235" t="str">
        <f t="shared" si="43"/>
        <v>Medium Haul</v>
      </c>
    </row>
    <row r="2802" spans="1:10" ht="15" thickBot="1" x14ac:dyDescent="0.4">
      <c r="A2802" s="96" t="s">
        <v>2043</v>
      </c>
      <c r="B2802" s="96" t="s">
        <v>1104</v>
      </c>
      <c r="C2802" s="106">
        <v>43786</v>
      </c>
      <c r="D2802" s="96" t="s">
        <v>2050</v>
      </c>
      <c r="E2802" s="96" t="s">
        <v>2048</v>
      </c>
      <c r="F2802" s="97">
        <v>300</v>
      </c>
      <c r="G2802" s="98" t="s">
        <v>2046</v>
      </c>
      <c r="H2802" s="96" t="s">
        <v>2051</v>
      </c>
      <c r="I2802" s="99">
        <v>188.96799999999999</v>
      </c>
      <c r="J2802" s="235" t="str">
        <f t="shared" si="43"/>
        <v>Short Haul</v>
      </c>
    </row>
    <row r="2803" spans="1:10" ht="15" thickBot="1" x14ac:dyDescent="0.4">
      <c r="A2803" s="96" t="s">
        <v>2043</v>
      </c>
      <c r="B2803" s="96" t="s">
        <v>1104</v>
      </c>
      <c r="C2803" s="106">
        <v>43810</v>
      </c>
      <c r="D2803" s="96" t="s">
        <v>2048</v>
      </c>
      <c r="E2803" s="96" t="s">
        <v>2050</v>
      </c>
      <c r="F2803" s="97">
        <v>300</v>
      </c>
      <c r="G2803" s="98" t="s">
        <v>2046</v>
      </c>
      <c r="H2803" s="96" t="s">
        <v>2051</v>
      </c>
      <c r="I2803" s="99">
        <v>188.96799999999999</v>
      </c>
      <c r="J2803" s="235" t="str">
        <f t="shared" si="43"/>
        <v>Short Haul</v>
      </c>
    </row>
    <row r="2804" spans="1:10" ht="15" thickBot="1" x14ac:dyDescent="0.4">
      <c r="A2804" s="96" t="s">
        <v>2043</v>
      </c>
      <c r="B2804" s="96" t="s">
        <v>1104</v>
      </c>
      <c r="C2804" s="106">
        <v>43812</v>
      </c>
      <c r="D2804" s="96" t="s">
        <v>2067</v>
      </c>
      <c r="E2804" s="96" t="s">
        <v>2050</v>
      </c>
      <c r="F2804" s="97">
        <v>1976</v>
      </c>
      <c r="G2804" s="98" t="s">
        <v>2056</v>
      </c>
      <c r="H2804" s="96" t="s">
        <v>2129</v>
      </c>
      <c r="I2804" s="99">
        <v>763.55100000000004</v>
      </c>
      <c r="J2804" s="235" t="str">
        <f t="shared" si="43"/>
        <v>Medium Haul</v>
      </c>
    </row>
    <row r="2805" spans="1:10" ht="15" thickBot="1" x14ac:dyDescent="0.4">
      <c r="A2805" s="96" t="s">
        <v>2043</v>
      </c>
      <c r="B2805" s="96" t="s">
        <v>1104</v>
      </c>
      <c r="C2805" s="106">
        <v>43813</v>
      </c>
      <c r="D2805" s="96" t="s">
        <v>2050</v>
      </c>
      <c r="E2805" s="96" t="s">
        <v>2048</v>
      </c>
      <c r="F2805" s="97">
        <v>300</v>
      </c>
      <c r="G2805" s="98" t="s">
        <v>2046</v>
      </c>
      <c r="H2805" s="96" t="s">
        <v>2051</v>
      </c>
      <c r="I2805" s="99">
        <v>188.96799999999999</v>
      </c>
      <c r="J2805" s="235" t="str">
        <f t="shared" si="43"/>
        <v>Short Haul</v>
      </c>
    </row>
    <row r="2806" spans="1:10" ht="15" thickBot="1" x14ac:dyDescent="0.4">
      <c r="A2806" s="89"/>
      <c r="B2806" s="89"/>
      <c r="C2806" s="290"/>
      <c r="D2806" s="290"/>
      <c r="E2806" s="290"/>
      <c r="F2806" s="290"/>
      <c r="G2806" s="290"/>
      <c r="H2806" s="290"/>
      <c r="I2806" s="95">
        <v>8099.4629999999997</v>
      </c>
      <c r="J2806" s="235" t="str">
        <f t="shared" si="43"/>
        <v/>
      </c>
    </row>
    <row r="2807" spans="1:10" ht="15" thickBot="1" x14ac:dyDescent="0.4">
      <c r="A2807" s="96" t="s">
        <v>2043</v>
      </c>
      <c r="B2807" s="96" t="s">
        <v>1138</v>
      </c>
      <c r="C2807" s="106">
        <v>43731</v>
      </c>
      <c r="D2807" s="96" t="s">
        <v>2044</v>
      </c>
      <c r="E2807" s="96" t="s">
        <v>2091</v>
      </c>
      <c r="F2807" s="97">
        <v>2073</v>
      </c>
      <c r="G2807" s="98" t="s">
        <v>2046</v>
      </c>
      <c r="H2807" s="96" t="s">
        <v>2047</v>
      </c>
      <c r="I2807" s="99">
        <v>800.70299999999997</v>
      </c>
      <c r="J2807" s="235" t="str">
        <f t="shared" si="43"/>
        <v>Medium Haul</v>
      </c>
    </row>
    <row r="2808" spans="1:10" ht="15" thickBot="1" x14ac:dyDescent="0.4">
      <c r="A2808" s="96" t="s">
        <v>2043</v>
      </c>
      <c r="B2808" s="96" t="s">
        <v>1138</v>
      </c>
      <c r="C2808" s="106">
        <v>43734</v>
      </c>
      <c r="D2808" s="96" t="s">
        <v>2244</v>
      </c>
      <c r="E2808" s="96" t="s">
        <v>2163</v>
      </c>
      <c r="F2808" s="97">
        <v>1124</v>
      </c>
      <c r="G2808" s="98" t="s">
        <v>2056</v>
      </c>
      <c r="H2808" s="96" t="s">
        <v>2047</v>
      </c>
      <c r="I2808" s="99">
        <v>434.214</v>
      </c>
      <c r="J2808" s="235" t="str">
        <f t="shared" si="43"/>
        <v>Medium Haul</v>
      </c>
    </row>
    <row r="2809" spans="1:10" ht="15" thickBot="1" x14ac:dyDescent="0.4">
      <c r="A2809" s="96" t="s">
        <v>2043</v>
      </c>
      <c r="B2809" s="96" t="s">
        <v>1138</v>
      </c>
      <c r="C2809" s="106">
        <v>43734</v>
      </c>
      <c r="D2809" s="96" t="s">
        <v>2044</v>
      </c>
      <c r="E2809" s="96" t="s">
        <v>2048</v>
      </c>
      <c r="F2809" s="97">
        <v>153</v>
      </c>
      <c r="G2809" s="98" t="s">
        <v>2046</v>
      </c>
      <c r="H2809" s="96" t="s">
        <v>2047</v>
      </c>
      <c r="I2809" s="99">
        <v>96.063999999999993</v>
      </c>
      <c r="J2809" s="235" t="str">
        <f t="shared" si="43"/>
        <v>Short Haul</v>
      </c>
    </row>
    <row r="2810" spans="1:10" ht="15" thickBot="1" x14ac:dyDescent="0.4">
      <c r="A2810" s="96" t="s">
        <v>2043</v>
      </c>
      <c r="B2810" s="96" t="s">
        <v>1138</v>
      </c>
      <c r="C2810" s="106">
        <v>43731</v>
      </c>
      <c r="D2810" s="96" t="s">
        <v>2091</v>
      </c>
      <c r="E2810" s="96" t="s">
        <v>2244</v>
      </c>
      <c r="F2810" s="97">
        <v>260</v>
      </c>
      <c r="G2810" s="98" t="s">
        <v>2046</v>
      </c>
      <c r="H2810" s="96" t="s">
        <v>2047</v>
      </c>
      <c r="I2810" s="99">
        <v>163.68799999999999</v>
      </c>
      <c r="J2810" s="235" t="str">
        <f t="shared" si="43"/>
        <v>Short Haul</v>
      </c>
    </row>
    <row r="2811" spans="1:10" ht="15" thickBot="1" x14ac:dyDescent="0.4">
      <c r="A2811" s="96" t="s">
        <v>2043</v>
      </c>
      <c r="B2811" s="96" t="s">
        <v>1138</v>
      </c>
      <c r="C2811" s="106">
        <v>43731</v>
      </c>
      <c r="D2811" s="96" t="s">
        <v>2048</v>
      </c>
      <c r="E2811" s="96" t="s">
        <v>2044</v>
      </c>
      <c r="F2811" s="97">
        <v>153</v>
      </c>
      <c r="G2811" s="98" t="s">
        <v>2046</v>
      </c>
      <c r="H2811" s="96" t="s">
        <v>2047</v>
      </c>
      <c r="I2811" s="99">
        <v>96.063999999999993</v>
      </c>
      <c r="J2811" s="235" t="str">
        <f t="shared" si="43"/>
        <v>Short Haul</v>
      </c>
    </row>
    <row r="2812" spans="1:10" ht="15" thickBot="1" x14ac:dyDescent="0.4">
      <c r="A2812" s="96" t="s">
        <v>2043</v>
      </c>
      <c r="B2812" s="96" t="s">
        <v>1138</v>
      </c>
      <c r="C2812" s="106">
        <v>43734</v>
      </c>
      <c r="D2812" s="96" t="s">
        <v>2163</v>
      </c>
      <c r="E2812" s="96" t="s">
        <v>2044</v>
      </c>
      <c r="F2812" s="97">
        <v>1301</v>
      </c>
      <c r="G2812" s="98" t="s">
        <v>2056</v>
      </c>
      <c r="H2812" s="96" t="s">
        <v>2047</v>
      </c>
      <c r="I2812" s="99">
        <v>502.71300000000002</v>
      </c>
      <c r="J2812" s="235" t="str">
        <f t="shared" si="43"/>
        <v>Medium Haul</v>
      </c>
    </row>
    <row r="2813" spans="1:10" ht="15" thickBot="1" x14ac:dyDescent="0.4">
      <c r="A2813" s="89"/>
      <c r="B2813" s="89"/>
      <c r="C2813" s="290"/>
      <c r="D2813" s="290"/>
      <c r="E2813" s="290"/>
      <c r="F2813" s="290"/>
      <c r="G2813" s="290"/>
      <c r="H2813" s="290"/>
      <c r="I2813" s="95">
        <v>2093.4459999999999</v>
      </c>
      <c r="J2813" s="235" t="str">
        <f t="shared" ref="J2813:J2876" si="44">IF(ISBLANK(F2813),"",IF(F2813&gt;$O$9,$N$9,IF(F2813&gt;$O$8, $N$8,$N$7)))</f>
        <v/>
      </c>
    </row>
    <row r="2814" spans="1:10" ht="15" thickBot="1" x14ac:dyDescent="0.4">
      <c r="A2814" s="96" t="s">
        <v>2043</v>
      </c>
      <c r="B2814" s="96" t="s">
        <v>1393</v>
      </c>
      <c r="C2814" s="106">
        <v>43545</v>
      </c>
      <c r="D2814" s="96" t="s">
        <v>2077</v>
      </c>
      <c r="E2814" s="96" t="s">
        <v>2252</v>
      </c>
      <c r="F2814" s="97">
        <v>202</v>
      </c>
      <c r="G2814" s="98" t="s">
        <v>2046</v>
      </c>
      <c r="H2814" s="96" t="s">
        <v>2047</v>
      </c>
      <c r="I2814" s="99">
        <v>127.664</v>
      </c>
      <c r="J2814" s="235" t="str">
        <f t="shared" si="44"/>
        <v>Short Haul</v>
      </c>
    </row>
    <row r="2815" spans="1:10" ht="15" thickBot="1" x14ac:dyDescent="0.4">
      <c r="A2815" s="96" t="s">
        <v>2043</v>
      </c>
      <c r="B2815" s="96" t="s">
        <v>1393</v>
      </c>
      <c r="C2815" s="106">
        <v>43545</v>
      </c>
      <c r="D2815" s="96" t="s">
        <v>2044</v>
      </c>
      <c r="E2815" s="96" t="s">
        <v>2077</v>
      </c>
      <c r="F2815" s="97">
        <v>448</v>
      </c>
      <c r="G2815" s="98" t="s">
        <v>2046</v>
      </c>
      <c r="H2815" s="96" t="s">
        <v>2047</v>
      </c>
      <c r="I2815" s="99">
        <v>282.50400000000002</v>
      </c>
      <c r="J2815" s="235" t="str">
        <f t="shared" si="44"/>
        <v>Medium Haul</v>
      </c>
    </row>
    <row r="2816" spans="1:10" ht="15" thickBot="1" x14ac:dyDescent="0.4">
      <c r="A2816" s="96" t="s">
        <v>2043</v>
      </c>
      <c r="B2816" s="96" t="s">
        <v>1393</v>
      </c>
      <c r="C2816" s="106">
        <v>43545</v>
      </c>
      <c r="D2816" s="96" t="s">
        <v>2048</v>
      </c>
      <c r="E2816" s="96" t="s">
        <v>2044</v>
      </c>
      <c r="F2816" s="97">
        <v>153</v>
      </c>
      <c r="G2816" s="98" t="s">
        <v>2046</v>
      </c>
      <c r="H2816" s="96" t="s">
        <v>2047</v>
      </c>
      <c r="I2816" s="99">
        <v>96.063999999999993</v>
      </c>
      <c r="J2816" s="235" t="str">
        <f t="shared" si="44"/>
        <v>Short Haul</v>
      </c>
    </row>
    <row r="2817" spans="1:10" ht="15" thickBot="1" x14ac:dyDescent="0.4">
      <c r="A2817" s="96" t="s">
        <v>2043</v>
      </c>
      <c r="B2817" s="96" t="s">
        <v>1393</v>
      </c>
      <c r="C2817" s="106">
        <v>43544</v>
      </c>
      <c r="D2817" s="96" t="s">
        <v>2077</v>
      </c>
      <c r="E2817" s="96" t="s">
        <v>2044</v>
      </c>
      <c r="F2817" s="97">
        <v>448</v>
      </c>
      <c r="G2817" s="98" t="s">
        <v>2046</v>
      </c>
      <c r="H2817" s="96" t="s">
        <v>2047</v>
      </c>
      <c r="I2817" s="99">
        <v>282.50400000000002</v>
      </c>
      <c r="J2817" s="235" t="str">
        <f t="shared" si="44"/>
        <v>Medium Haul</v>
      </c>
    </row>
    <row r="2818" spans="1:10" ht="15" thickBot="1" x14ac:dyDescent="0.4">
      <c r="A2818" s="96" t="s">
        <v>2043</v>
      </c>
      <c r="B2818" s="96" t="s">
        <v>1393</v>
      </c>
      <c r="C2818" s="106">
        <v>43544</v>
      </c>
      <c r="D2818" s="96" t="s">
        <v>2252</v>
      </c>
      <c r="E2818" s="96" t="s">
        <v>2077</v>
      </c>
      <c r="F2818" s="97">
        <v>202</v>
      </c>
      <c r="G2818" s="98" t="s">
        <v>2046</v>
      </c>
      <c r="H2818" s="96" t="s">
        <v>2047</v>
      </c>
      <c r="I2818" s="99">
        <v>127.664</v>
      </c>
      <c r="J2818" s="235" t="str">
        <f t="shared" si="44"/>
        <v>Short Haul</v>
      </c>
    </row>
    <row r="2819" spans="1:10" ht="15" thickBot="1" x14ac:dyDescent="0.4">
      <c r="A2819" s="96" t="s">
        <v>2043</v>
      </c>
      <c r="B2819" s="96" t="s">
        <v>1393</v>
      </c>
      <c r="C2819" s="106">
        <v>43544</v>
      </c>
      <c r="D2819" s="96" t="s">
        <v>2044</v>
      </c>
      <c r="E2819" s="96" t="s">
        <v>2048</v>
      </c>
      <c r="F2819" s="97">
        <v>153</v>
      </c>
      <c r="G2819" s="98" t="s">
        <v>2046</v>
      </c>
      <c r="H2819" s="96" t="s">
        <v>2047</v>
      </c>
      <c r="I2819" s="99">
        <v>96.063999999999993</v>
      </c>
      <c r="J2819" s="235" t="str">
        <f t="shared" si="44"/>
        <v>Short Haul</v>
      </c>
    </row>
    <row r="2820" spans="1:10" ht="15" thickBot="1" x14ac:dyDescent="0.4">
      <c r="A2820" s="89"/>
      <c r="B2820" s="89"/>
      <c r="C2820" s="290"/>
      <c r="D2820" s="290"/>
      <c r="E2820" s="290"/>
      <c r="F2820" s="290"/>
      <c r="G2820" s="290"/>
      <c r="H2820" s="290"/>
      <c r="I2820" s="95">
        <v>1012.4640000000001</v>
      </c>
      <c r="J2820" s="235" t="str">
        <f t="shared" si="44"/>
        <v/>
      </c>
    </row>
    <row r="2821" spans="1:10" ht="15" thickBot="1" x14ac:dyDescent="0.4">
      <c r="A2821" s="96" t="s">
        <v>2043</v>
      </c>
      <c r="B2821" s="96" t="s">
        <v>1185</v>
      </c>
      <c r="C2821" s="106">
        <v>43772</v>
      </c>
      <c r="D2821" s="96" t="s">
        <v>2048</v>
      </c>
      <c r="E2821" s="96" t="s">
        <v>2057</v>
      </c>
      <c r="F2821" s="97">
        <v>133</v>
      </c>
      <c r="G2821" s="98" t="s">
        <v>2046</v>
      </c>
      <c r="H2821" s="96" t="s">
        <v>2047</v>
      </c>
      <c r="I2821" s="99">
        <v>84.055999999999997</v>
      </c>
      <c r="J2821" s="235" t="str">
        <f t="shared" si="44"/>
        <v>Short Haul</v>
      </c>
    </row>
    <row r="2822" spans="1:10" ht="15" thickBot="1" x14ac:dyDescent="0.4">
      <c r="A2822" s="96" t="s">
        <v>2043</v>
      </c>
      <c r="B2822" s="96" t="s">
        <v>1185</v>
      </c>
      <c r="C2822" s="106">
        <v>43777</v>
      </c>
      <c r="D2822" s="96" t="s">
        <v>2115</v>
      </c>
      <c r="E2822" s="96" t="s">
        <v>2044</v>
      </c>
      <c r="F2822" s="97">
        <v>863</v>
      </c>
      <c r="G2822" s="98" t="s">
        <v>2046</v>
      </c>
      <c r="H2822" s="96" t="s">
        <v>2047</v>
      </c>
      <c r="I2822" s="99">
        <v>333.59399999999999</v>
      </c>
      <c r="J2822" s="235" t="str">
        <f t="shared" si="44"/>
        <v>Medium Haul</v>
      </c>
    </row>
    <row r="2823" spans="1:10" ht="15" thickBot="1" x14ac:dyDescent="0.4">
      <c r="A2823" s="96" t="s">
        <v>2043</v>
      </c>
      <c r="B2823" s="96" t="s">
        <v>1185</v>
      </c>
      <c r="C2823" s="106">
        <v>43772</v>
      </c>
      <c r="D2823" s="96" t="s">
        <v>2057</v>
      </c>
      <c r="E2823" s="96" t="s">
        <v>2115</v>
      </c>
      <c r="F2823" s="97">
        <v>760</v>
      </c>
      <c r="G2823" s="98" t="s">
        <v>2046</v>
      </c>
      <c r="H2823" s="96" t="s">
        <v>2047</v>
      </c>
      <c r="I2823" s="99">
        <v>293.346</v>
      </c>
      <c r="J2823" s="235" t="str">
        <f t="shared" si="44"/>
        <v>Medium Haul</v>
      </c>
    </row>
    <row r="2824" spans="1:10" ht="15" thickBot="1" x14ac:dyDescent="0.4">
      <c r="A2824" s="96" t="s">
        <v>2043</v>
      </c>
      <c r="B2824" s="96" t="s">
        <v>1185</v>
      </c>
      <c r="C2824" s="106">
        <v>43777</v>
      </c>
      <c r="D2824" s="96" t="s">
        <v>2044</v>
      </c>
      <c r="E2824" s="96" t="s">
        <v>2048</v>
      </c>
      <c r="F2824" s="97">
        <v>153</v>
      </c>
      <c r="G2824" s="98" t="s">
        <v>2046</v>
      </c>
      <c r="H2824" s="96" t="s">
        <v>2047</v>
      </c>
      <c r="I2824" s="99">
        <v>96.063999999999993</v>
      </c>
      <c r="J2824" s="235" t="str">
        <f t="shared" si="44"/>
        <v>Short Haul</v>
      </c>
    </row>
    <row r="2825" spans="1:10" ht="15" thickBot="1" x14ac:dyDescent="0.4">
      <c r="A2825" s="89"/>
      <c r="B2825" s="89"/>
      <c r="C2825" s="290"/>
      <c r="D2825" s="290"/>
      <c r="E2825" s="290"/>
      <c r="F2825" s="290"/>
      <c r="G2825" s="290"/>
      <c r="H2825" s="290"/>
      <c r="I2825" s="95">
        <v>807.06</v>
      </c>
      <c r="J2825" s="235" t="str">
        <f t="shared" si="44"/>
        <v/>
      </c>
    </row>
    <row r="2826" spans="1:10" ht="15" thickBot="1" x14ac:dyDescent="0.4">
      <c r="A2826" s="96" t="s">
        <v>2043</v>
      </c>
      <c r="B2826" s="96" t="s">
        <v>1185</v>
      </c>
      <c r="C2826" s="106">
        <v>43668</v>
      </c>
      <c r="D2826" s="96" t="s">
        <v>2048</v>
      </c>
      <c r="E2826" s="96" t="s">
        <v>2053</v>
      </c>
      <c r="F2826" s="97">
        <v>527</v>
      </c>
      <c r="G2826" s="98" t="s">
        <v>2046</v>
      </c>
      <c r="H2826" s="96" t="s">
        <v>2047</v>
      </c>
      <c r="I2826" s="99">
        <v>332.43200000000002</v>
      </c>
      <c r="J2826" s="235" t="str">
        <f t="shared" si="44"/>
        <v>Medium Haul</v>
      </c>
    </row>
    <row r="2827" spans="1:10" ht="15" thickBot="1" x14ac:dyDescent="0.4">
      <c r="A2827" s="96" t="s">
        <v>2043</v>
      </c>
      <c r="B2827" s="96" t="s">
        <v>1185</v>
      </c>
      <c r="C2827" s="106">
        <v>43672</v>
      </c>
      <c r="D2827" s="96" t="s">
        <v>2114</v>
      </c>
      <c r="E2827" s="96" t="s">
        <v>2053</v>
      </c>
      <c r="F2827" s="97">
        <v>927</v>
      </c>
      <c r="G2827" s="98" t="s">
        <v>2046</v>
      </c>
      <c r="H2827" s="96" t="s">
        <v>2047</v>
      </c>
      <c r="I2827" s="99">
        <v>357.97500000000002</v>
      </c>
      <c r="J2827" s="235" t="str">
        <f t="shared" si="44"/>
        <v>Medium Haul</v>
      </c>
    </row>
    <row r="2828" spans="1:10" ht="15" thickBot="1" x14ac:dyDescent="0.4">
      <c r="A2828" s="96" t="s">
        <v>2043</v>
      </c>
      <c r="B2828" s="96" t="s">
        <v>1185</v>
      </c>
      <c r="C2828" s="106">
        <v>43668</v>
      </c>
      <c r="D2828" s="96" t="s">
        <v>2053</v>
      </c>
      <c r="E2828" s="96" t="s">
        <v>2114</v>
      </c>
      <c r="F2828" s="97">
        <v>927</v>
      </c>
      <c r="G2828" s="98" t="s">
        <v>2046</v>
      </c>
      <c r="H2828" s="96" t="s">
        <v>2047</v>
      </c>
      <c r="I2828" s="99">
        <v>357.97500000000002</v>
      </c>
      <c r="J2828" s="235" t="str">
        <f t="shared" si="44"/>
        <v>Medium Haul</v>
      </c>
    </row>
    <row r="2829" spans="1:10" ht="15" thickBot="1" x14ac:dyDescent="0.4">
      <c r="A2829" s="96" t="s">
        <v>2043</v>
      </c>
      <c r="B2829" s="96" t="s">
        <v>1185</v>
      </c>
      <c r="C2829" s="106">
        <v>43672</v>
      </c>
      <c r="D2829" s="96" t="s">
        <v>2053</v>
      </c>
      <c r="E2829" s="96" t="s">
        <v>2048</v>
      </c>
      <c r="F2829" s="97">
        <v>527</v>
      </c>
      <c r="G2829" s="98" t="s">
        <v>2046</v>
      </c>
      <c r="H2829" s="96" t="s">
        <v>2047</v>
      </c>
      <c r="I2829" s="99">
        <v>332.43200000000002</v>
      </c>
      <c r="J2829" s="235" t="str">
        <f t="shared" si="44"/>
        <v>Medium Haul</v>
      </c>
    </row>
    <row r="2830" spans="1:10" ht="15" thickBot="1" x14ac:dyDescent="0.4">
      <c r="A2830" s="89"/>
      <c r="B2830" s="89"/>
      <c r="C2830" s="290"/>
      <c r="D2830" s="290"/>
      <c r="E2830" s="290"/>
      <c r="F2830" s="290"/>
      <c r="G2830" s="290"/>
      <c r="H2830" s="290"/>
      <c r="I2830" s="95">
        <v>1380.8140000000001</v>
      </c>
      <c r="J2830" s="235" t="str">
        <f t="shared" si="44"/>
        <v/>
      </c>
    </row>
    <row r="2831" spans="1:10" ht="15" thickBot="1" x14ac:dyDescent="0.4">
      <c r="A2831" s="96" t="s">
        <v>2043</v>
      </c>
      <c r="B2831" s="96" t="s">
        <v>1527</v>
      </c>
      <c r="C2831" s="106">
        <v>43520</v>
      </c>
      <c r="D2831" s="96" t="s">
        <v>2053</v>
      </c>
      <c r="E2831" s="96" t="s">
        <v>2167</v>
      </c>
      <c r="F2831" s="97">
        <v>1826</v>
      </c>
      <c r="G2831" s="98" t="s">
        <v>2046</v>
      </c>
      <c r="H2831" s="96" t="s">
        <v>2047</v>
      </c>
      <c r="I2831" s="99">
        <v>705.50099999999998</v>
      </c>
      <c r="J2831" s="235" t="str">
        <f t="shared" si="44"/>
        <v>Medium Haul</v>
      </c>
    </row>
    <row r="2832" spans="1:10" ht="15" thickBot="1" x14ac:dyDescent="0.4">
      <c r="A2832" s="96" t="s">
        <v>2043</v>
      </c>
      <c r="B2832" s="96" t="s">
        <v>1527</v>
      </c>
      <c r="C2832" s="106">
        <v>43520</v>
      </c>
      <c r="D2832" s="96" t="s">
        <v>2048</v>
      </c>
      <c r="E2832" s="96" t="s">
        <v>2053</v>
      </c>
      <c r="F2832" s="97">
        <v>527</v>
      </c>
      <c r="G2832" s="98" t="s">
        <v>2046</v>
      </c>
      <c r="H2832" s="96" t="s">
        <v>2047</v>
      </c>
      <c r="I2832" s="99">
        <v>332.43200000000002</v>
      </c>
      <c r="J2832" s="235" t="str">
        <f t="shared" si="44"/>
        <v>Medium Haul</v>
      </c>
    </row>
    <row r="2833" spans="1:10" ht="15" thickBot="1" x14ac:dyDescent="0.4">
      <c r="A2833" s="96" t="s">
        <v>2043</v>
      </c>
      <c r="B2833" s="96" t="s">
        <v>1527</v>
      </c>
      <c r="C2833" s="106">
        <v>43525</v>
      </c>
      <c r="D2833" s="96" t="s">
        <v>2053</v>
      </c>
      <c r="E2833" s="96" t="s">
        <v>2048</v>
      </c>
      <c r="F2833" s="97">
        <v>527</v>
      </c>
      <c r="G2833" s="98" t="s">
        <v>2046</v>
      </c>
      <c r="H2833" s="96" t="s">
        <v>2047</v>
      </c>
      <c r="I2833" s="99">
        <v>332.43200000000002</v>
      </c>
      <c r="J2833" s="235" t="str">
        <f t="shared" si="44"/>
        <v>Medium Haul</v>
      </c>
    </row>
    <row r="2834" spans="1:10" ht="15" thickBot="1" x14ac:dyDescent="0.4">
      <c r="A2834" s="96" t="s">
        <v>2043</v>
      </c>
      <c r="B2834" s="96" t="s">
        <v>1527</v>
      </c>
      <c r="C2834" s="106">
        <v>43613</v>
      </c>
      <c r="D2834" s="96" t="s">
        <v>2048</v>
      </c>
      <c r="E2834" s="96" t="s">
        <v>2057</v>
      </c>
      <c r="F2834" s="97">
        <v>133</v>
      </c>
      <c r="G2834" s="98" t="s">
        <v>2046</v>
      </c>
      <c r="H2834" s="96" t="s">
        <v>2047</v>
      </c>
      <c r="I2834" s="99">
        <v>84.055999999999997</v>
      </c>
      <c r="J2834" s="235" t="str">
        <f t="shared" si="44"/>
        <v>Short Haul</v>
      </c>
    </row>
    <row r="2835" spans="1:10" ht="15" thickBot="1" x14ac:dyDescent="0.4">
      <c r="A2835" s="96" t="s">
        <v>2043</v>
      </c>
      <c r="B2835" s="96" t="s">
        <v>1527</v>
      </c>
      <c r="C2835" s="106">
        <v>43613</v>
      </c>
      <c r="D2835" s="96" t="s">
        <v>2057</v>
      </c>
      <c r="E2835" s="96" t="s">
        <v>2060</v>
      </c>
      <c r="F2835" s="97">
        <v>907</v>
      </c>
      <c r="G2835" s="98" t="s">
        <v>2046</v>
      </c>
      <c r="H2835" s="96" t="s">
        <v>2047</v>
      </c>
      <c r="I2835" s="99">
        <v>350.23500000000001</v>
      </c>
      <c r="J2835" s="235" t="str">
        <f t="shared" si="44"/>
        <v>Medium Haul</v>
      </c>
    </row>
    <row r="2836" spans="1:10" ht="15" thickBot="1" x14ac:dyDescent="0.4">
      <c r="A2836" s="96" t="s">
        <v>2043</v>
      </c>
      <c r="B2836" s="96" t="s">
        <v>1527</v>
      </c>
      <c r="C2836" s="106">
        <v>43617</v>
      </c>
      <c r="D2836" s="96" t="s">
        <v>2060</v>
      </c>
      <c r="E2836" s="96" t="s">
        <v>2053</v>
      </c>
      <c r="F2836" s="97">
        <v>334</v>
      </c>
      <c r="G2836" s="98" t="s">
        <v>2046</v>
      </c>
      <c r="H2836" s="96" t="s">
        <v>2047</v>
      </c>
      <c r="I2836" s="99">
        <v>210.45599999999999</v>
      </c>
      <c r="J2836" s="235" t="str">
        <f t="shared" si="44"/>
        <v>Medium Haul</v>
      </c>
    </row>
    <row r="2837" spans="1:10" ht="15" thickBot="1" x14ac:dyDescent="0.4">
      <c r="A2837" s="96" t="s">
        <v>2043</v>
      </c>
      <c r="B2837" s="96" t="s">
        <v>1527</v>
      </c>
      <c r="C2837" s="106">
        <v>43525</v>
      </c>
      <c r="D2837" s="96" t="s">
        <v>2167</v>
      </c>
      <c r="E2837" s="96" t="s">
        <v>2053</v>
      </c>
      <c r="F2837" s="97">
        <v>1826</v>
      </c>
      <c r="G2837" s="98" t="s">
        <v>2056</v>
      </c>
      <c r="H2837" s="96" t="s">
        <v>2047</v>
      </c>
      <c r="I2837" s="99">
        <v>705.50099999999998</v>
      </c>
      <c r="J2837" s="235" t="str">
        <f t="shared" si="44"/>
        <v>Medium Haul</v>
      </c>
    </row>
    <row r="2838" spans="1:10" ht="15" thickBot="1" x14ac:dyDescent="0.4">
      <c r="A2838" s="96" t="s">
        <v>2043</v>
      </c>
      <c r="B2838" s="96" t="s">
        <v>1527</v>
      </c>
      <c r="C2838" s="106">
        <v>43617</v>
      </c>
      <c r="D2838" s="96" t="s">
        <v>2053</v>
      </c>
      <c r="E2838" s="96" t="s">
        <v>2048</v>
      </c>
      <c r="F2838" s="97">
        <v>527</v>
      </c>
      <c r="G2838" s="98" t="s">
        <v>2046</v>
      </c>
      <c r="H2838" s="96" t="s">
        <v>2047</v>
      </c>
      <c r="I2838" s="99">
        <v>332.43200000000002</v>
      </c>
      <c r="J2838" s="235" t="str">
        <f t="shared" si="44"/>
        <v>Medium Haul</v>
      </c>
    </row>
    <row r="2839" spans="1:10" ht="15" thickBot="1" x14ac:dyDescent="0.4">
      <c r="A2839" s="89"/>
      <c r="B2839" s="89"/>
      <c r="C2839" s="290"/>
      <c r="D2839" s="290"/>
      <c r="E2839" s="290"/>
      <c r="F2839" s="290"/>
      <c r="G2839" s="290"/>
      <c r="H2839" s="290"/>
      <c r="I2839" s="95">
        <v>3053.0450000000001</v>
      </c>
      <c r="J2839" s="235" t="str">
        <f t="shared" si="44"/>
        <v/>
      </c>
    </row>
    <row r="2840" spans="1:10" ht="15" thickBot="1" x14ac:dyDescent="0.4">
      <c r="A2840" s="96" t="s">
        <v>2043</v>
      </c>
      <c r="B2840" s="96" t="s">
        <v>1527</v>
      </c>
      <c r="C2840" s="106">
        <v>43520</v>
      </c>
      <c r="D2840" s="96" t="s">
        <v>2053</v>
      </c>
      <c r="E2840" s="96" t="s">
        <v>2167</v>
      </c>
      <c r="F2840" s="97">
        <v>1826</v>
      </c>
      <c r="G2840" s="98" t="s">
        <v>2046</v>
      </c>
      <c r="H2840" s="96" t="s">
        <v>2047</v>
      </c>
      <c r="I2840" s="99">
        <v>705.50099999999998</v>
      </c>
      <c r="J2840" s="235" t="str">
        <f t="shared" si="44"/>
        <v>Medium Haul</v>
      </c>
    </row>
    <row r="2841" spans="1:10" ht="15" thickBot="1" x14ac:dyDescent="0.4">
      <c r="A2841" s="96" t="s">
        <v>2043</v>
      </c>
      <c r="B2841" s="96" t="s">
        <v>1527</v>
      </c>
      <c r="C2841" s="106">
        <v>43525</v>
      </c>
      <c r="D2841" s="96" t="s">
        <v>2167</v>
      </c>
      <c r="E2841" s="96" t="s">
        <v>2053</v>
      </c>
      <c r="F2841" s="97">
        <v>1826</v>
      </c>
      <c r="G2841" s="98" t="s">
        <v>2056</v>
      </c>
      <c r="H2841" s="96" t="s">
        <v>2047</v>
      </c>
      <c r="I2841" s="99">
        <v>705.50099999999998</v>
      </c>
      <c r="J2841" s="235" t="str">
        <f t="shared" si="44"/>
        <v>Medium Haul</v>
      </c>
    </row>
    <row r="2842" spans="1:10" ht="15" thickBot="1" x14ac:dyDescent="0.4">
      <c r="A2842" s="96" t="s">
        <v>2043</v>
      </c>
      <c r="B2842" s="96" t="s">
        <v>1527</v>
      </c>
      <c r="C2842" s="106">
        <v>43545</v>
      </c>
      <c r="D2842" s="96" t="s">
        <v>2192</v>
      </c>
      <c r="E2842" s="96" t="s">
        <v>2067</v>
      </c>
      <c r="F2842" s="97">
        <v>266</v>
      </c>
      <c r="G2842" s="98" t="s">
        <v>2046</v>
      </c>
      <c r="H2842" s="96" t="s">
        <v>2047</v>
      </c>
      <c r="I2842" s="99">
        <v>168.11199999999999</v>
      </c>
      <c r="J2842" s="235" t="str">
        <f t="shared" si="44"/>
        <v>Short Haul</v>
      </c>
    </row>
    <row r="2843" spans="1:10" ht="15" thickBot="1" x14ac:dyDescent="0.4">
      <c r="A2843" s="96" t="s">
        <v>2043</v>
      </c>
      <c r="B2843" s="96" t="s">
        <v>1527</v>
      </c>
      <c r="C2843" s="106">
        <v>43545</v>
      </c>
      <c r="D2843" s="96" t="s">
        <v>2057</v>
      </c>
      <c r="E2843" s="96" t="s">
        <v>2048</v>
      </c>
      <c r="F2843" s="97">
        <v>133</v>
      </c>
      <c r="G2843" s="98" t="s">
        <v>2046</v>
      </c>
      <c r="H2843" s="96" t="s">
        <v>2047</v>
      </c>
      <c r="I2843" s="99">
        <v>84.055999999999997</v>
      </c>
      <c r="J2843" s="235" t="str">
        <f t="shared" si="44"/>
        <v>Short Haul</v>
      </c>
    </row>
    <row r="2844" spans="1:10" ht="15" thickBot="1" x14ac:dyDescent="0.4">
      <c r="A2844" s="96" t="s">
        <v>2043</v>
      </c>
      <c r="B2844" s="96" t="s">
        <v>1527</v>
      </c>
      <c r="C2844" s="106">
        <v>43641</v>
      </c>
      <c r="D2844" s="96" t="s">
        <v>2048</v>
      </c>
      <c r="E2844" s="96" t="s">
        <v>2053</v>
      </c>
      <c r="F2844" s="97">
        <v>527</v>
      </c>
      <c r="G2844" s="98" t="s">
        <v>2046</v>
      </c>
      <c r="H2844" s="96" t="s">
        <v>2047</v>
      </c>
      <c r="I2844" s="99">
        <v>332.43200000000002</v>
      </c>
      <c r="J2844" s="235" t="str">
        <f t="shared" si="44"/>
        <v>Medium Haul</v>
      </c>
    </row>
    <row r="2845" spans="1:10" ht="15" thickBot="1" x14ac:dyDescent="0.4">
      <c r="A2845" s="96" t="s">
        <v>2043</v>
      </c>
      <c r="B2845" s="96" t="s">
        <v>1527</v>
      </c>
      <c r="C2845" s="106">
        <v>43646</v>
      </c>
      <c r="D2845" s="96" t="s">
        <v>2054</v>
      </c>
      <c r="E2845" s="96" t="s">
        <v>2053</v>
      </c>
      <c r="F2845" s="97">
        <v>1844</v>
      </c>
      <c r="G2845" s="98" t="s">
        <v>2056</v>
      </c>
      <c r="H2845" s="96" t="s">
        <v>2047</v>
      </c>
      <c r="I2845" s="99">
        <v>712.46699999999998</v>
      </c>
      <c r="J2845" s="235" t="str">
        <f t="shared" si="44"/>
        <v>Medium Haul</v>
      </c>
    </row>
    <row r="2846" spans="1:10" ht="15" thickBot="1" x14ac:dyDescent="0.4">
      <c r="A2846" s="96" t="s">
        <v>2043</v>
      </c>
      <c r="B2846" s="96" t="s">
        <v>1527</v>
      </c>
      <c r="C2846" s="106">
        <v>43687</v>
      </c>
      <c r="D2846" s="96" t="s">
        <v>2048</v>
      </c>
      <c r="E2846" s="96" t="s">
        <v>2044</v>
      </c>
      <c r="F2846" s="97">
        <v>153</v>
      </c>
      <c r="G2846" s="98" t="s">
        <v>2046</v>
      </c>
      <c r="H2846" s="96" t="s">
        <v>2047</v>
      </c>
      <c r="I2846" s="99">
        <v>96.063999999999993</v>
      </c>
      <c r="J2846" s="235" t="str">
        <f t="shared" si="44"/>
        <v>Short Haul</v>
      </c>
    </row>
    <row r="2847" spans="1:10" ht="15" thickBot="1" x14ac:dyDescent="0.4">
      <c r="A2847" s="96" t="s">
        <v>2043</v>
      </c>
      <c r="B2847" s="96" t="s">
        <v>1527</v>
      </c>
      <c r="C2847" s="106">
        <v>43693</v>
      </c>
      <c r="D2847" s="96" t="s">
        <v>2053</v>
      </c>
      <c r="E2847" s="96" t="s">
        <v>2048</v>
      </c>
      <c r="F2847" s="97">
        <v>527</v>
      </c>
      <c r="G2847" s="98" t="s">
        <v>2046</v>
      </c>
      <c r="H2847" s="96" t="s">
        <v>2047</v>
      </c>
      <c r="I2847" s="99">
        <v>332.43200000000002</v>
      </c>
      <c r="J2847" s="235" t="str">
        <f t="shared" si="44"/>
        <v>Medium Haul</v>
      </c>
    </row>
    <row r="2848" spans="1:10" ht="15" thickBot="1" x14ac:dyDescent="0.4">
      <c r="A2848" s="96" t="s">
        <v>2043</v>
      </c>
      <c r="B2848" s="96" t="s">
        <v>1527</v>
      </c>
      <c r="C2848" s="106">
        <v>43520</v>
      </c>
      <c r="D2848" s="96" t="s">
        <v>2048</v>
      </c>
      <c r="E2848" s="96" t="s">
        <v>2053</v>
      </c>
      <c r="F2848" s="97">
        <v>527</v>
      </c>
      <c r="G2848" s="98" t="s">
        <v>2046</v>
      </c>
      <c r="H2848" s="96" t="s">
        <v>2047</v>
      </c>
      <c r="I2848" s="99">
        <v>332.43200000000002</v>
      </c>
      <c r="J2848" s="235" t="str">
        <f t="shared" si="44"/>
        <v>Medium Haul</v>
      </c>
    </row>
    <row r="2849" spans="1:10" ht="15" thickBot="1" x14ac:dyDescent="0.4">
      <c r="A2849" s="96" t="s">
        <v>2043</v>
      </c>
      <c r="B2849" s="96" t="s">
        <v>1527</v>
      </c>
      <c r="C2849" s="106">
        <v>43525</v>
      </c>
      <c r="D2849" s="96" t="s">
        <v>2053</v>
      </c>
      <c r="E2849" s="96" t="s">
        <v>2048</v>
      </c>
      <c r="F2849" s="97">
        <v>527</v>
      </c>
      <c r="G2849" s="98" t="s">
        <v>2046</v>
      </c>
      <c r="H2849" s="96" t="s">
        <v>2047</v>
      </c>
      <c r="I2849" s="99">
        <v>332.43200000000002</v>
      </c>
      <c r="J2849" s="235" t="str">
        <f t="shared" si="44"/>
        <v>Medium Haul</v>
      </c>
    </row>
    <row r="2850" spans="1:10" ht="15" thickBot="1" x14ac:dyDescent="0.4">
      <c r="A2850" s="96" t="s">
        <v>2043</v>
      </c>
      <c r="B2850" s="96" t="s">
        <v>1527</v>
      </c>
      <c r="C2850" s="106">
        <v>43541</v>
      </c>
      <c r="D2850" s="96" t="s">
        <v>2053</v>
      </c>
      <c r="E2850" s="96" t="s">
        <v>2067</v>
      </c>
      <c r="F2850" s="97">
        <v>1743</v>
      </c>
      <c r="G2850" s="98" t="s">
        <v>2046</v>
      </c>
      <c r="H2850" s="96" t="s">
        <v>2047</v>
      </c>
      <c r="I2850" s="99">
        <v>672.99300000000005</v>
      </c>
      <c r="J2850" s="235" t="str">
        <f t="shared" si="44"/>
        <v>Medium Haul</v>
      </c>
    </row>
    <row r="2851" spans="1:10" ht="15" thickBot="1" x14ac:dyDescent="0.4">
      <c r="A2851" s="96" t="s">
        <v>2043</v>
      </c>
      <c r="B2851" s="96" t="s">
        <v>1527</v>
      </c>
      <c r="C2851" s="106">
        <v>43541</v>
      </c>
      <c r="D2851" s="96" t="s">
        <v>2067</v>
      </c>
      <c r="E2851" s="96" t="s">
        <v>2192</v>
      </c>
      <c r="F2851" s="97">
        <v>266</v>
      </c>
      <c r="G2851" s="98" t="s">
        <v>2046</v>
      </c>
      <c r="H2851" s="96" t="s">
        <v>2047</v>
      </c>
      <c r="I2851" s="99">
        <v>168.11199999999999</v>
      </c>
      <c r="J2851" s="235" t="str">
        <f t="shared" si="44"/>
        <v>Short Haul</v>
      </c>
    </row>
    <row r="2852" spans="1:10" ht="15" thickBot="1" x14ac:dyDescent="0.4">
      <c r="A2852" s="96" t="s">
        <v>2043</v>
      </c>
      <c r="B2852" s="96" t="s">
        <v>1527</v>
      </c>
      <c r="C2852" s="106">
        <v>43541</v>
      </c>
      <c r="D2852" s="96" t="s">
        <v>2048</v>
      </c>
      <c r="E2852" s="96" t="s">
        <v>2053</v>
      </c>
      <c r="F2852" s="97">
        <v>527</v>
      </c>
      <c r="G2852" s="98" t="s">
        <v>2046</v>
      </c>
      <c r="H2852" s="96" t="s">
        <v>2047</v>
      </c>
      <c r="I2852" s="99">
        <v>332.43200000000002</v>
      </c>
      <c r="J2852" s="235" t="str">
        <f t="shared" si="44"/>
        <v>Medium Haul</v>
      </c>
    </row>
    <row r="2853" spans="1:10" ht="15" thickBot="1" x14ac:dyDescent="0.4">
      <c r="A2853" s="96" t="s">
        <v>2043</v>
      </c>
      <c r="B2853" s="96" t="s">
        <v>1527</v>
      </c>
      <c r="C2853" s="106">
        <v>43545</v>
      </c>
      <c r="D2853" s="96" t="s">
        <v>2067</v>
      </c>
      <c r="E2853" s="96" t="s">
        <v>2057</v>
      </c>
      <c r="F2853" s="97">
        <v>2285</v>
      </c>
      <c r="G2853" s="98" t="s">
        <v>2056</v>
      </c>
      <c r="H2853" s="96" t="s">
        <v>2047</v>
      </c>
      <c r="I2853" s="99">
        <v>882.74699999999996</v>
      </c>
      <c r="J2853" s="235" t="str">
        <f t="shared" si="44"/>
        <v>Medium Haul</v>
      </c>
    </row>
    <row r="2854" spans="1:10" ht="15" thickBot="1" x14ac:dyDescent="0.4">
      <c r="A2854" s="96" t="s">
        <v>2043</v>
      </c>
      <c r="B2854" s="96" t="s">
        <v>1527</v>
      </c>
      <c r="C2854" s="106">
        <v>43641</v>
      </c>
      <c r="D2854" s="96" t="s">
        <v>2053</v>
      </c>
      <c r="E2854" s="96" t="s">
        <v>2054</v>
      </c>
      <c r="F2854" s="97">
        <v>1844</v>
      </c>
      <c r="G2854" s="98" t="s">
        <v>2046</v>
      </c>
      <c r="H2854" s="96" t="s">
        <v>2047</v>
      </c>
      <c r="I2854" s="99">
        <v>712.46699999999998</v>
      </c>
      <c r="J2854" s="235" t="str">
        <f t="shared" si="44"/>
        <v>Medium Haul</v>
      </c>
    </row>
    <row r="2855" spans="1:10" ht="15" thickBot="1" x14ac:dyDescent="0.4">
      <c r="A2855" s="96" t="s">
        <v>2043</v>
      </c>
      <c r="B2855" s="96" t="s">
        <v>1527</v>
      </c>
      <c r="C2855" s="106">
        <v>43647</v>
      </c>
      <c r="D2855" s="96" t="s">
        <v>2053</v>
      </c>
      <c r="E2855" s="96" t="s">
        <v>2048</v>
      </c>
      <c r="F2855" s="97">
        <v>527</v>
      </c>
      <c r="G2855" s="98" t="s">
        <v>2046</v>
      </c>
      <c r="H2855" s="96" t="s">
        <v>2047</v>
      </c>
      <c r="I2855" s="99">
        <v>332.43200000000002</v>
      </c>
      <c r="J2855" s="235" t="str">
        <f t="shared" si="44"/>
        <v>Medium Haul</v>
      </c>
    </row>
    <row r="2856" spans="1:10" ht="15" thickBot="1" x14ac:dyDescent="0.4">
      <c r="A2856" s="96" t="s">
        <v>2043</v>
      </c>
      <c r="B2856" s="96" t="s">
        <v>1527</v>
      </c>
      <c r="C2856" s="106">
        <v>43687</v>
      </c>
      <c r="D2856" s="96" t="s">
        <v>2044</v>
      </c>
      <c r="E2856" s="96" t="s">
        <v>2058</v>
      </c>
      <c r="F2856" s="97">
        <v>2367</v>
      </c>
      <c r="G2856" s="98" t="s">
        <v>2046</v>
      </c>
      <c r="H2856" s="96" t="s">
        <v>2047</v>
      </c>
      <c r="I2856" s="99">
        <v>803.42</v>
      </c>
      <c r="J2856" s="235" t="str">
        <f t="shared" si="44"/>
        <v>Long Haul</v>
      </c>
    </row>
    <row r="2857" spans="1:10" ht="15" thickBot="1" x14ac:dyDescent="0.4">
      <c r="A2857" s="96" t="s">
        <v>2043</v>
      </c>
      <c r="B2857" s="96" t="s">
        <v>1527</v>
      </c>
      <c r="C2857" s="106">
        <v>43693</v>
      </c>
      <c r="D2857" s="96" t="s">
        <v>2058</v>
      </c>
      <c r="E2857" s="96" t="s">
        <v>2053</v>
      </c>
      <c r="F2857" s="97">
        <v>1721</v>
      </c>
      <c r="G2857" s="98" t="s">
        <v>2056</v>
      </c>
      <c r="H2857" s="96" t="s">
        <v>2047</v>
      </c>
      <c r="I2857" s="99">
        <v>664.86599999999999</v>
      </c>
      <c r="J2857" s="235" t="str">
        <f t="shared" si="44"/>
        <v>Medium Haul</v>
      </c>
    </row>
    <row r="2858" spans="1:10" ht="15" thickBot="1" x14ac:dyDescent="0.4">
      <c r="A2858" s="89"/>
      <c r="B2858" s="89"/>
      <c r="C2858" s="290"/>
      <c r="D2858" s="290"/>
      <c r="E2858" s="290"/>
      <c r="F2858" s="290"/>
      <c r="G2858" s="290"/>
      <c r="H2858" s="290"/>
      <c r="I2858" s="95">
        <v>8370.8979999999992</v>
      </c>
      <c r="J2858" s="235" t="str">
        <f t="shared" si="44"/>
        <v/>
      </c>
    </row>
    <row r="2859" spans="1:10" ht="15" thickBot="1" x14ac:dyDescent="0.4">
      <c r="A2859" s="96" t="s">
        <v>2043</v>
      </c>
      <c r="B2859" s="96" t="s">
        <v>1138</v>
      </c>
      <c r="C2859" s="106">
        <v>43627</v>
      </c>
      <c r="D2859" s="96" t="s">
        <v>2044</v>
      </c>
      <c r="E2859" s="96" t="s">
        <v>2253</v>
      </c>
      <c r="F2859" s="97">
        <v>4598</v>
      </c>
      <c r="G2859" s="98" t="s">
        <v>2056</v>
      </c>
      <c r="H2859" s="96" t="s">
        <v>2047</v>
      </c>
      <c r="I2859" s="99">
        <v>1560.6</v>
      </c>
      <c r="J2859" s="235" t="str">
        <f t="shared" si="44"/>
        <v>Long Haul</v>
      </c>
    </row>
    <row r="2860" spans="1:10" ht="15" thickBot="1" x14ac:dyDescent="0.4">
      <c r="A2860" s="96" t="s">
        <v>2043</v>
      </c>
      <c r="B2860" s="96" t="s">
        <v>1138</v>
      </c>
      <c r="C2860" s="106">
        <v>43638</v>
      </c>
      <c r="D2860" s="96" t="s">
        <v>2253</v>
      </c>
      <c r="E2860" s="96" t="s">
        <v>2044</v>
      </c>
      <c r="F2860" s="97">
        <v>4598</v>
      </c>
      <c r="G2860" s="98" t="s">
        <v>2056</v>
      </c>
      <c r="H2860" s="96" t="s">
        <v>2047</v>
      </c>
      <c r="I2860" s="99">
        <v>1560.6</v>
      </c>
      <c r="J2860" s="235" t="str">
        <f t="shared" si="44"/>
        <v>Long Haul</v>
      </c>
    </row>
    <row r="2861" spans="1:10" ht="15" thickBot="1" x14ac:dyDescent="0.4">
      <c r="A2861" s="89"/>
      <c r="B2861" s="89"/>
      <c r="C2861" s="290"/>
      <c r="D2861" s="290"/>
      <c r="E2861" s="290"/>
      <c r="F2861" s="290"/>
      <c r="G2861" s="290"/>
      <c r="H2861" s="290"/>
      <c r="I2861" s="95">
        <v>3121.2</v>
      </c>
      <c r="J2861" s="235" t="str">
        <f t="shared" si="44"/>
        <v/>
      </c>
    </row>
    <row r="2862" spans="1:10" ht="15" thickBot="1" x14ac:dyDescent="0.4">
      <c r="A2862" s="96" t="s">
        <v>2043</v>
      </c>
      <c r="B2862" s="96" t="s">
        <v>1527</v>
      </c>
      <c r="C2862" s="106">
        <v>43466</v>
      </c>
      <c r="D2862" s="96" t="s">
        <v>2053</v>
      </c>
      <c r="E2862" s="96" t="s">
        <v>2193</v>
      </c>
      <c r="F2862" s="97">
        <v>195</v>
      </c>
      <c r="G2862" s="98" t="s">
        <v>2046</v>
      </c>
      <c r="H2862" s="96" t="s">
        <v>2047</v>
      </c>
      <c r="I2862" s="99">
        <v>123.24</v>
      </c>
      <c r="J2862" s="235" t="str">
        <f t="shared" si="44"/>
        <v>Short Haul</v>
      </c>
    </row>
    <row r="2863" spans="1:10" ht="15" thickBot="1" x14ac:dyDescent="0.4">
      <c r="A2863" s="96" t="s">
        <v>2043</v>
      </c>
      <c r="B2863" s="96" t="s">
        <v>1527</v>
      </c>
      <c r="C2863" s="106">
        <v>43466</v>
      </c>
      <c r="D2863" s="96" t="s">
        <v>2048</v>
      </c>
      <c r="E2863" s="96" t="s">
        <v>2053</v>
      </c>
      <c r="F2863" s="97">
        <v>527</v>
      </c>
      <c r="G2863" s="98" t="s">
        <v>2046</v>
      </c>
      <c r="H2863" s="96" t="s">
        <v>2047</v>
      </c>
      <c r="I2863" s="99">
        <v>332.43200000000002</v>
      </c>
      <c r="J2863" s="235" t="str">
        <f t="shared" si="44"/>
        <v>Medium Haul</v>
      </c>
    </row>
    <row r="2864" spans="1:10" ht="15" thickBot="1" x14ac:dyDescent="0.4">
      <c r="A2864" s="96" t="s">
        <v>2043</v>
      </c>
      <c r="B2864" s="96" t="s">
        <v>1527</v>
      </c>
      <c r="C2864" s="106">
        <v>43469</v>
      </c>
      <c r="D2864" s="96" t="s">
        <v>2053</v>
      </c>
      <c r="E2864" s="96" t="s">
        <v>2048</v>
      </c>
      <c r="F2864" s="97">
        <v>527</v>
      </c>
      <c r="G2864" s="98" t="s">
        <v>2046</v>
      </c>
      <c r="H2864" s="96" t="s">
        <v>2047</v>
      </c>
      <c r="I2864" s="99">
        <v>332.43200000000002</v>
      </c>
      <c r="J2864" s="235" t="str">
        <f t="shared" si="44"/>
        <v>Medium Haul</v>
      </c>
    </row>
    <row r="2865" spans="1:10" ht="15" thickBot="1" x14ac:dyDescent="0.4">
      <c r="A2865" s="96" t="s">
        <v>2043</v>
      </c>
      <c r="B2865" s="96" t="s">
        <v>1527</v>
      </c>
      <c r="C2865" s="106">
        <v>43522</v>
      </c>
      <c r="D2865" s="96" t="s">
        <v>2053</v>
      </c>
      <c r="E2865" s="96" t="s">
        <v>2167</v>
      </c>
      <c r="F2865" s="97">
        <v>1826</v>
      </c>
      <c r="G2865" s="98" t="s">
        <v>2046</v>
      </c>
      <c r="H2865" s="96" t="s">
        <v>2047</v>
      </c>
      <c r="I2865" s="99">
        <v>705.50099999999998</v>
      </c>
      <c r="J2865" s="235" t="str">
        <f t="shared" si="44"/>
        <v>Medium Haul</v>
      </c>
    </row>
    <row r="2866" spans="1:10" ht="15" thickBot="1" x14ac:dyDescent="0.4">
      <c r="A2866" s="96" t="s">
        <v>2043</v>
      </c>
      <c r="B2866" s="96" t="s">
        <v>1527</v>
      </c>
      <c r="C2866" s="106">
        <v>43522</v>
      </c>
      <c r="D2866" s="96" t="s">
        <v>2048</v>
      </c>
      <c r="E2866" s="96" t="s">
        <v>2053</v>
      </c>
      <c r="F2866" s="97">
        <v>527</v>
      </c>
      <c r="G2866" s="98" t="s">
        <v>2046</v>
      </c>
      <c r="H2866" s="96" t="s">
        <v>2047</v>
      </c>
      <c r="I2866" s="99">
        <v>332.43200000000002</v>
      </c>
      <c r="J2866" s="235" t="str">
        <f t="shared" si="44"/>
        <v>Medium Haul</v>
      </c>
    </row>
    <row r="2867" spans="1:10" ht="15" thickBot="1" x14ac:dyDescent="0.4">
      <c r="A2867" s="96" t="s">
        <v>2043</v>
      </c>
      <c r="B2867" s="96" t="s">
        <v>1527</v>
      </c>
      <c r="C2867" s="106">
        <v>43525</v>
      </c>
      <c r="D2867" s="96" t="s">
        <v>2167</v>
      </c>
      <c r="E2867" s="96" t="s">
        <v>2053</v>
      </c>
      <c r="F2867" s="97">
        <v>1826</v>
      </c>
      <c r="G2867" s="98" t="s">
        <v>2056</v>
      </c>
      <c r="H2867" s="96" t="s">
        <v>2047</v>
      </c>
      <c r="I2867" s="99">
        <v>705.50099999999998</v>
      </c>
      <c r="J2867" s="235" t="str">
        <f t="shared" si="44"/>
        <v>Medium Haul</v>
      </c>
    </row>
    <row r="2868" spans="1:10" ht="15" thickBot="1" x14ac:dyDescent="0.4">
      <c r="A2868" s="96" t="s">
        <v>2043</v>
      </c>
      <c r="B2868" s="96" t="s">
        <v>1527</v>
      </c>
      <c r="C2868" s="106">
        <v>43541</v>
      </c>
      <c r="D2868" s="96" t="s">
        <v>2057</v>
      </c>
      <c r="E2868" s="96" t="s">
        <v>2067</v>
      </c>
      <c r="F2868" s="97">
        <v>2285</v>
      </c>
      <c r="G2868" s="98" t="s">
        <v>2046</v>
      </c>
      <c r="H2868" s="96" t="s">
        <v>2047</v>
      </c>
      <c r="I2868" s="99">
        <v>882.74699999999996</v>
      </c>
      <c r="J2868" s="235" t="str">
        <f t="shared" si="44"/>
        <v>Medium Haul</v>
      </c>
    </row>
    <row r="2869" spans="1:10" ht="15" thickBot="1" x14ac:dyDescent="0.4">
      <c r="A2869" s="96" t="s">
        <v>2043</v>
      </c>
      <c r="B2869" s="96" t="s">
        <v>1527</v>
      </c>
      <c r="C2869" s="106">
        <v>43545</v>
      </c>
      <c r="D2869" s="96" t="s">
        <v>2053</v>
      </c>
      <c r="E2869" s="96" t="s">
        <v>2048</v>
      </c>
      <c r="F2869" s="97">
        <v>527</v>
      </c>
      <c r="G2869" s="98" t="s">
        <v>2046</v>
      </c>
      <c r="H2869" s="96" t="s">
        <v>2047</v>
      </c>
      <c r="I2869" s="99">
        <v>332.43200000000002</v>
      </c>
      <c r="J2869" s="235" t="str">
        <f t="shared" si="44"/>
        <v>Medium Haul</v>
      </c>
    </row>
    <row r="2870" spans="1:10" ht="15" thickBot="1" x14ac:dyDescent="0.4">
      <c r="A2870" s="96" t="s">
        <v>2043</v>
      </c>
      <c r="B2870" s="96" t="s">
        <v>1527</v>
      </c>
      <c r="C2870" s="106">
        <v>43545</v>
      </c>
      <c r="D2870" s="96" t="s">
        <v>2054</v>
      </c>
      <c r="E2870" s="96" t="s">
        <v>2053</v>
      </c>
      <c r="F2870" s="97">
        <v>1844</v>
      </c>
      <c r="G2870" s="98" t="s">
        <v>2056</v>
      </c>
      <c r="H2870" s="96" t="s">
        <v>2047</v>
      </c>
      <c r="I2870" s="99">
        <v>712.46699999999998</v>
      </c>
      <c r="J2870" s="235" t="str">
        <f t="shared" si="44"/>
        <v>Medium Haul</v>
      </c>
    </row>
    <row r="2871" spans="1:10" ht="15" thickBot="1" x14ac:dyDescent="0.4">
      <c r="A2871" s="96" t="s">
        <v>2043</v>
      </c>
      <c r="B2871" s="96" t="s">
        <v>1527</v>
      </c>
      <c r="C2871" s="106">
        <v>43687</v>
      </c>
      <c r="D2871" s="96" t="s">
        <v>2057</v>
      </c>
      <c r="E2871" s="96" t="s">
        <v>2058</v>
      </c>
      <c r="F2871" s="97">
        <v>2250</v>
      </c>
      <c r="G2871" s="98" t="s">
        <v>2046</v>
      </c>
      <c r="H2871" s="96" t="s">
        <v>2047</v>
      </c>
      <c r="I2871" s="99">
        <v>869.202</v>
      </c>
      <c r="J2871" s="235" t="str">
        <f t="shared" si="44"/>
        <v>Medium Haul</v>
      </c>
    </row>
    <row r="2872" spans="1:10" ht="15" thickBot="1" x14ac:dyDescent="0.4">
      <c r="A2872" s="96" t="s">
        <v>2043</v>
      </c>
      <c r="B2872" s="96" t="s">
        <v>1527</v>
      </c>
      <c r="C2872" s="106">
        <v>43692</v>
      </c>
      <c r="D2872" s="96" t="s">
        <v>2058</v>
      </c>
      <c r="E2872" s="96" t="s">
        <v>2057</v>
      </c>
      <c r="F2872" s="97">
        <v>2250</v>
      </c>
      <c r="G2872" s="98" t="s">
        <v>2056</v>
      </c>
      <c r="H2872" s="96" t="s">
        <v>2047</v>
      </c>
      <c r="I2872" s="99">
        <v>869.202</v>
      </c>
      <c r="J2872" s="235" t="str">
        <f t="shared" si="44"/>
        <v>Medium Haul</v>
      </c>
    </row>
    <row r="2873" spans="1:10" ht="15" thickBot="1" x14ac:dyDescent="0.4">
      <c r="A2873" s="96" t="s">
        <v>2043</v>
      </c>
      <c r="B2873" s="96" t="s">
        <v>1527</v>
      </c>
      <c r="C2873" s="106">
        <v>43469</v>
      </c>
      <c r="D2873" s="96" t="s">
        <v>2193</v>
      </c>
      <c r="E2873" s="96" t="s">
        <v>2053</v>
      </c>
      <c r="F2873" s="97">
        <v>195</v>
      </c>
      <c r="G2873" s="98" t="s">
        <v>2046</v>
      </c>
      <c r="H2873" s="96" t="s">
        <v>2047</v>
      </c>
      <c r="I2873" s="99">
        <v>123.24</v>
      </c>
      <c r="J2873" s="235" t="str">
        <f t="shared" si="44"/>
        <v>Short Haul</v>
      </c>
    </row>
    <row r="2874" spans="1:10" ht="15" thickBot="1" x14ac:dyDescent="0.4">
      <c r="A2874" s="96" t="s">
        <v>2043</v>
      </c>
      <c r="B2874" s="96" t="s">
        <v>1527</v>
      </c>
      <c r="C2874" s="106">
        <v>43525</v>
      </c>
      <c r="D2874" s="96" t="s">
        <v>2053</v>
      </c>
      <c r="E2874" s="96" t="s">
        <v>2048</v>
      </c>
      <c r="F2874" s="97">
        <v>527</v>
      </c>
      <c r="G2874" s="98" t="s">
        <v>2046</v>
      </c>
      <c r="H2874" s="96" t="s">
        <v>2047</v>
      </c>
      <c r="I2874" s="99">
        <v>332.43200000000002</v>
      </c>
      <c r="J2874" s="235" t="str">
        <f t="shared" si="44"/>
        <v>Medium Haul</v>
      </c>
    </row>
    <row r="2875" spans="1:10" ht="15" thickBot="1" x14ac:dyDescent="0.4">
      <c r="A2875" s="96" t="s">
        <v>2043</v>
      </c>
      <c r="B2875" s="96" t="s">
        <v>1527</v>
      </c>
      <c r="C2875" s="106">
        <v>43541</v>
      </c>
      <c r="D2875" s="96" t="s">
        <v>2067</v>
      </c>
      <c r="E2875" s="96" t="s">
        <v>2192</v>
      </c>
      <c r="F2875" s="97">
        <v>266</v>
      </c>
      <c r="G2875" s="98" t="s">
        <v>2046</v>
      </c>
      <c r="H2875" s="96" t="s">
        <v>2047</v>
      </c>
      <c r="I2875" s="99">
        <v>168.11199999999999</v>
      </c>
      <c r="J2875" s="235" t="str">
        <f t="shared" si="44"/>
        <v>Short Haul</v>
      </c>
    </row>
    <row r="2876" spans="1:10" ht="15" thickBot="1" x14ac:dyDescent="0.4">
      <c r="A2876" s="96" t="s">
        <v>2043</v>
      </c>
      <c r="B2876" s="96" t="s">
        <v>1527</v>
      </c>
      <c r="C2876" s="106">
        <v>43541</v>
      </c>
      <c r="D2876" s="96" t="s">
        <v>2048</v>
      </c>
      <c r="E2876" s="96" t="s">
        <v>2057</v>
      </c>
      <c r="F2876" s="97">
        <v>133</v>
      </c>
      <c r="G2876" s="98" t="s">
        <v>2046</v>
      </c>
      <c r="H2876" s="96" t="s">
        <v>2047</v>
      </c>
      <c r="I2876" s="99">
        <v>84.055999999999997</v>
      </c>
      <c r="J2876" s="235" t="str">
        <f t="shared" si="44"/>
        <v>Short Haul</v>
      </c>
    </row>
    <row r="2877" spans="1:10" ht="15" thickBot="1" x14ac:dyDescent="0.4">
      <c r="A2877" s="96" t="s">
        <v>2043</v>
      </c>
      <c r="B2877" s="96" t="s">
        <v>1527</v>
      </c>
      <c r="C2877" s="106">
        <v>43545</v>
      </c>
      <c r="D2877" s="96" t="s">
        <v>2192</v>
      </c>
      <c r="E2877" s="96" t="s">
        <v>2054</v>
      </c>
      <c r="F2877" s="97">
        <v>77</v>
      </c>
      <c r="G2877" s="98" t="s">
        <v>2046</v>
      </c>
      <c r="H2877" s="96" t="s">
        <v>2047</v>
      </c>
      <c r="I2877" s="99">
        <v>48.664000000000001</v>
      </c>
      <c r="J2877" s="235" t="str">
        <f t="shared" ref="J2877:J2940" si="45">IF(ISBLANK(F2877),"",IF(F2877&gt;$O$9,$N$9,IF(F2877&gt;$O$8, $N$8,$N$7)))</f>
        <v>Short Haul</v>
      </c>
    </row>
    <row r="2878" spans="1:10" ht="15" thickBot="1" x14ac:dyDescent="0.4">
      <c r="A2878" s="96" t="s">
        <v>2043</v>
      </c>
      <c r="B2878" s="96" t="s">
        <v>1527</v>
      </c>
      <c r="C2878" s="106">
        <v>43644</v>
      </c>
      <c r="D2878" s="96" t="s">
        <v>2053</v>
      </c>
      <c r="E2878" s="96" t="s">
        <v>2054</v>
      </c>
      <c r="F2878" s="97">
        <v>1844</v>
      </c>
      <c r="G2878" s="98" t="s">
        <v>2046</v>
      </c>
      <c r="H2878" s="96" t="s">
        <v>2047</v>
      </c>
      <c r="I2878" s="99">
        <v>712.46699999999998</v>
      </c>
      <c r="J2878" s="235" t="str">
        <f t="shared" si="45"/>
        <v>Medium Haul</v>
      </c>
    </row>
    <row r="2879" spans="1:10" ht="15" thickBot="1" x14ac:dyDescent="0.4">
      <c r="A2879" s="96" t="s">
        <v>2043</v>
      </c>
      <c r="B2879" s="96" t="s">
        <v>1527</v>
      </c>
      <c r="C2879" s="106">
        <v>43644</v>
      </c>
      <c r="D2879" s="96" t="s">
        <v>2048</v>
      </c>
      <c r="E2879" s="96" t="s">
        <v>2053</v>
      </c>
      <c r="F2879" s="97">
        <v>527</v>
      </c>
      <c r="G2879" s="98" t="s">
        <v>2046</v>
      </c>
      <c r="H2879" s="96" t="s">
        <v>2047</v>
      </c>
      <c r="I2879" s="99">
        <v>332.43200000000002</v>
      </c>
      <c r="J2879" s="235" t="str">
        <f t="shared" si="45"/>
        <v>Medium Haul</v>
      </c>
    </row>
    <row r="2880" spans="1:10" ht="15" thickBot="1" x14ac:dyDescent="0.4">
      <c r="A2880" s="96" t="s">
        <v>2043</v>
      </c>
      <c r="B2880" s="96" t="s">
        <v>1527</v>
      </c>
      <c r="C2880" s="106">
        <v>43646</v>
      </c>
      <c r="D2880" s="96" t="s">
        <v>2053</v>
      </c>
      <c r="E2880" s="96" t="s">
        <v>2155</v>
      </c>
      <c r="F2880" s="97">
        <v>620</v>
      </c>
      <c r="G2880" s="98" t="s">
        <v>2046</v>
      </c>
      <c r="H2880" s="96" t="s">
        <v>2051</v>
      </c>
      <c r="I2880" s="99">
        <v>391.20800000000003</v>
      </c>
      <c r="J2880" s="235" t="str">
        <f t="shared" si="45"/>
        <v>Medium Haul</v>
      </c>
    </row>
    <row r="2881" spans="1:10" ht="15" thickBot="1" x14ac:dyDescent="0.4">
      <c r="A2881" s="96" t="s">
        <v>2043</v>
      </c>
      <c r="B2881" s="96" t="s">
        <v>1527</v>
      </c>
      <c r="C2881" s="106">
        <v>43646</v>
      </c>
      <c r="D2881" s="96" t="s">
        <v>2054</v>
      </c>
      <c r="E2881" s="96" t="s">
        <v>2053</v>
      </c>
      <c r="F2881" s="97">
        <v>1844</v>
      </c>
      <c r="G2881" s="98" t="s">
        <v>2056</v>
      </c>
      <c r="H2881" s="96" t="s">
        <v>2051</v>
      </c>
      <c r="I2881" s="99">
        <v>712.46699999999998</v>
      </c>
      <c r="J2881" s="235" t="str">
        <f t="shared" si="45"/>
        <v>Medium Haul</v>
      </c>
    </row>
    <row r="2882" spans="1:10" ht="15" thickBot="1" x14ac:dyDescent="0.4">
      <c r="A2882" s="96" t="s">
        <v>2043</v>
      </c>
      <c r="B2882" s="96" t="s">
        <v>1527</v>
      </c>
      <c r="C2882" s="106">
        <v>43687</v>
      </c>
      <c r="D2882" s="96" t="s">
        <v>2048</v>
      </c>
      <c r="E2882" s="96" t="s">
        <v>2057</v>
      </c>
      <c r="F2882" s="97">
        <v>133</v>
      </c>
      <c r="G2882" s="98" t="s">
        <v>2046</v>
      </c>
      <c r="H2882" s="96" t="s">
        <v>2047</v>
      </c>
      <c r="I2882" s="99">
        <v>84.055999999999997</v>
      </c>
      <c r="J2882" s="235" t="str">
        <f t="shared" si="45"/>
        <v>Short Haul</v>
      </c>
    </row>
    <row r="2883" spans="1:10" ht="15" thickBot="1" x14ac:dyDescent="0.4">
      <c r="A2883" s="96" t="s">
        <v>2043</v>
      </c>
      <c r="B2883" s="96" t="s">
        <v>1527</v>
      </c>
      <c r="C2883" s="106">
        <v>43692</v>
      </c>
      <c r="D2883" s="96" t="s">
        <v>2057</v>
      </c>
      <c r="E2883" s="96" t="s">
        <v>2048</v>
      </c>
      <c r="F2883" s="97">
        <v>133</v>
      </c>
      <c r="G2883" s="98" t="s">
        <v>2046</v>
      </c>
      <c r="H2883" s="96" t="s">
        <v>2047</v>
      </c>
      <c r="I2883" s="99">
        <v>84.055999999999997</v>
      </c>
      <c r="J2883" s="235" t="str">
        <f t="shared" si="45"/>
        <v>Short Haul</v>
      </c>
    </row>
    <row r="2884" spans="1:10" ht="15" thickBot="1" x14ac:dyDescent="0.4">
      <c r="A2884" s="89"/>
      <c r="B2884" s="89"/>
      <c r="C2884" s="290"/>
      <c r="D2884" s="290"/>
      <c r="E2884" s="290"/>
      <c r="F2884" s="290"/>
      <c r="G2884" s="290"/>
      <c r="H2884" s="290"/>
      <c r="I2884" s="95">
        <v>9270.7780000000002</v>
      </c>
      <c r="J2884" s="235" t="str">
        <f t="shared" si="45"/>
        <v/>
      </c>
    </row>
    <row r="2885" spans="1:10" ht="15" thickBot="1" x14ac:dyDescent="0.4">
      <c r="A2885" s="96" t="s">
        <v>2043</v>
      </c>
      <c r="B2885" s="96" t="s">
        <v>1527</v>
      </c>
      <c r="C2885" s="106">
        <v>43763</v>
      </c>
      <c r="D2885" s="96" t="s">
        <v>2048</v>
      </c>
      <c r="E2885" s="96" t="s">
        <v>2057</v>
      </c>
      <c r="F2885" s="97">
        <v>133</v>
      </c>
      <c r="G2885" s="98" t="s">
        <v>2046</v>
      </c>
      <c r="H2885" s="96" t="s">
        <v>2047</v>
      </c>
      <c r="I2885" s="99">
        <v>84.055999999999997</v>
      </c>
      <c r="J2885" s="235" t="str">
        <f t="shared" si="45"/>
        <v>Short Haul</v>
      </c>
    </row>
    <row r="2886" spans="1:10" ht="15" thickBot="1" x14ac:dyDescent="0.4">
      <c r="A2886" s="96" t="s">
        <v>2043</v>
      </c>
      <c r="B2886" s="96" t="s">
        <v>1527</v>
      </c>
      <c r="C2886" s="106">
        <v>43763</v>
      </c>
      <c r="D2886" s="96" t="s">
        <v>2057</v>
      </c>
      <c r="E2886" s="96" t="s">
        <v>2115</v>
      </c>
      <c r="F2886" s="97">
        <v>760</v>
      </c>
      <c r="G2886" s="98" t="s">
        <v>2046</v>
      </c>
      <c r="H2886" s="96" t="s">
        <v>2047</v>
      </c>
      <c r="I2886" s="99">
        <v>293.346</v>
      </c>
      <c r="J2886" s="235" t="str">
        <f t="shared" si="45"/>
        <v>Medium Haul</v>
      </c>
    </row>
    <row r="2887" spans="1:10" ht="15" thickBot="1" x14ac:dyDescent="0.4">
      <c r="A2887" s="96" t="s">
        <v>2043</v>
      </c>
      <c r="B2887" s="96" t="s">
        <v>1527</v>
      </c>
      <c r="C2887" s="106">
        <v>43779</v>
      </c>
      <c r="D2887" s="96" t="s">
        <v>2193</v>
      </c>
      <c r="E2887" s="96" t="s">
        <v>2053</v>
      </c>
      <c r="F2887" s="97">
        <v>195</v>
      </c>
      <c r="G2887" s="98" t="s">
        <v>2046</v>
      </c>
      <c r="H2887" s="96" t="s">
        <v>2055</v>
      </c>
      <c r="I2887" s="99">
        <v>123.24</v>
      </c>
      <c r="J2887" s="235" t="str">
        <f t="shared" si="45"/>
        <v>Short Haul</v>
      </c>
    </row>
    <row r="2888" spans="1:10" ht="15" thickBot="1" x14ac:dyDescent="0.4">
      <c r="A2888" s="96" t="s">
        <v>2043</v>
      </c>
      <c r="B2888" s="96" t="s">
        <v>1527</v>
      </c>
      <c r="C2888" s="106">
        <v>43765</v>
      </c>
      <c r="D2888" s="96" t="s">
        <v>2053</v>
      </c>
      <c r="E2888" s="96" t="s">
        <v>2048</v>
      </c>
      <c r="F2888" s="97">
        <v>527</v>
      </c>
      <c r="G2888" s="98" t="s">
        <v>2046</v>
      </c>
      <c r="H2888" s="96" t="s">
        <v>2047</v>
      </c>
      <c r="I2888" s="99">
        <v>332.43200000000002</v>
      </c>
      <c r="J2888" s="235" t="str">
        <f t="shared" si="45"/>
        <v>Medium Haul</v>
      </c>
    </row>
    <row r="2889" spans="1:10" ht="15" thickBot="1" x14ac:dyDescent="0.4">
      <c r="A2889" s="96" t="s">
        <v>2043</v>
      </c>
      <c r="B2889" s="96" t="s">
        <v>1527</v>
      </c>
      <c r="C2889" s="106">
        <v>43765</v>
      </c>
      <c r="D2889" s="96" t="s">
        <v>2115</v>
      </c>
      <c r="E2889" s="96" t="s">
        <v>2053</v>
      </c>
      <c r="F2889" s="97">
        <v>1007</v>
      </c>
      <c r="G2889" s="98" t="s">
        <v>2046</v>
      </c>
      <c r="H2889" s="96" t="s">
        <v>2055</v>
      </c>
      <c r="I2889" s="99">
        <v>388.935</v>
      </c>
      <c r="J2889" s="235" t="str">
        <f t="shared" si="45"/>
        <v>Medium Haul</v>
      </c>
    </row>
    <row r="2890" spans="1:10" ht="15" thickBot="1" x14ac:dyDescent="0.4">
      <c r="A2890" s="96" t="s">
        <v>2043</v>
      </c>
      <c r="B2890" s="96" t="s">
        <v>1527</v>
      </c>
      <c r="C2890" s="106">
        <v>43776</v>
      </c>
      <c r="D2890" s="96" t="s">
        <v>2053</v>
      </c>
      <c r="E2890" s="96" t="s">
        <v>2193</v>
      </c>
      <c r="F2890" s="97">
        <v>195</v>
      </c>
      <c r="G2890" s="98" t="s">
        <v>2046</v>
      </c>
      <c r="H2890" s="96" t="s">
        <v>2047</v>
      </c>
      <c r="I2890" s="99">
        <v>123.24</v>
      </c>
      <c r="J2890" s="235" t="str">
        <f t="shared" si="45"/>
        <v>Short Haul</v>
      </c>
    </row>
    <row r="2891" spans="1:10" ht="15" thickBot="1" x14ac:dyDescent="0.4">
      <c r="A2891" s="96" t="s">
        <v>2043</v>
      </c>
      <c r="B2891" s="96" t="s">
        <v>1527</v>
      </c>
      <c r="C2891" s="106">
        <v>43776</v>
      </c>
      <c r="D2891" s="96" t="s">
        <v>2048</v>
      </c>
      <c r="E2891" s="96" t="s">
        <v>2053</v>
      </c>
      <c r="F2891" s="97">
        <v>527</v>
      </c>
      <c r="G2891" s="98" t="s">
        <v>2046</v>
      </c>
      <c r="H2891" s="96" t="s">
        <v>2047</v>
      </c>
      <c r="I2891" s="99">
        <v>332.43200000000002</v>
      </c>
      <c r="J2891" s="235" t="str">
        <f t="shared" si="45"/>
        <v>Medium Haul</v>
      </c>
    </row>
    <row r="2892" spans="1:10" ht="15" thickBot="1" x14ac:dyDescent="0.4">
      <c r="A2892" s="96" t="s">
        <v>2043</v>
      </c>
      <c r="B2892" s="96" t="s">
        <v>1527</v>
      </c>
      <c r="C2892" s="106">
        <v>43779</v>
      </c>
      <c r="D2892" s="96" t="s">
        <v>2053</v>
      </c>
      <c r="E2892" s="96" t="s">
        <v>2048</v>
      </c>
      <c r="F2892" s="97">
        <v>527</v>
      </c>
      <c r="G2892" s="98" t="s">
        <v>2046</v>
      </c>
      <c r="H2892" s="96" t="s">
        <v>2047</v>
      </c>
      <c r="I2892" s="99">
        <v>332.43200000000002</v>
      </c>
      <c r="J2892" s="235" t="str">
        <f t="shared" si="45"/>
        <v>Medium Haul</v>
      </c>
    </row>
    <row r="2893" spans="1:10" ht="15" thickBot="1" x14ac:dyDescent="0.4">
      <c r="A2893" s="89"/>
      <c r="B2893" s="89"/>
      <c r="C2893" s="290"/>
      <c r="D2893" s="290"/>
      <c r="E2893" s="290"/>
      <c r="F2893" s="290"/>
      <c r="G2893" s="290"/>
      <c r="H2893" s="290"/>
      <c r="I2893" s="95">
        <v>2010.1130000000001</v>
      </c>
      <c r="J2893" s="235" t="str">
        <f t="shared" si="45"/>
        <v/>
      </c>
    </row>
    <row r="2894" spans="1:10" ht="15" thickBot="1" x14ac:dyDescent="0.4">
      <c r="A2894" s="96" t="s">
        <v>2043</v>
      </c>
      <c r="B2894" s="96" t="s">
        <v>1527</v>
      </c>
      <c r="C2894" s="106">
        <v>43621</v>
      </c>
      <c r="D2894" s="96" t="s">
        <v>2053</v>
      </c>
      <c r="E2894" s="96" t="s">
        <v>2079</v>
      </c>
      <c r="F2894" s="97">
        <v>887</v>
      </c>
      <c r="G2894" s="98" t="s">
        <v>2046</v>
      </c>
      <c r="H2894" s="96" t="s">
        <v>2047</v>
      </c>
      <c r="I2894" s="99">
        <v>342.495</v>
      </c>
      <c r="J2894" s="235" t="str">
        <f t="shared" si="45"/>
        <v>Medium Haul</v>
      </c>
    </row>
    <row r="2895" spans="1:10" ht="15" thickBot="1" x14ac:dyDescent="0.4">
      <c r="A2895" s="96" t="s">
        <v>2043</v>
      </c>
      <c r="B2895" s="96" t="s">
        <v>1527</v>
      </c>
      <c r="C2895" s="106">
        <v>43625</v>
      </c>
      <c r="D2895" s="96" t="s">
        <v>2053</v>
      </c>
      <c r="E2895" s="96" t="s">
        <v>2048</v>
      </c>
      <c r="F2895" s="97">
        <v>527</v>
      </c>
      <c r="G2895" s="98" t="s">
        <v>2046</v>
      </c>
      <c r="H2895" s="96" t="s">
        <v>2047</v>
      </c>
      <c r="I2895" s="99">
        <v>332.43200000000002</v>
      </c>
      <c r="J2895" s="235" t="str">
        <f t="shared" si="45"/>
        <v>Medium Haul</v>
      </c>
    </row>
    <row r="2896" spans="1:10" ht="15" thickBot="1" x14ac:dyDescent="0.4">
      <c r="A2896" s="96" t="s">
        <v>2043</v>
      </c>
      <c r="B2896" s="96" t="s">
        <v>1527</v>
      </c>
      <c r="C2896" s="106">
        <v>43621</v>
      </c>
      <c r="D2896" s="96" t="s">
        <v>2048</v>
      </c>
      <c r="E2896" s="96" t="s">
        <v>2053</v>
      </c>
      <c r="F2896" s="97">
        <v>527</v>
      </c>
      <c r="G2896" s="98" t="s">
        <v>2046</v>
      </c>
      <c r="H2896" s="96" t="s">
        <v>2047</v>
      </c>
      <c r="I2896" s="99">
        <v>332.43200000000002</v>
      </c>
      <c r="J2896" s="235" t="str">
        <f t="shared" si="45"/>
        <v>Medium Haul</v>
      </c>
    </row>
    <row r="2897" spans="1:10" ht="15" thickBot="1" x14ac:dyDescent="0.4">
      <c r="A2897" s="96" t="s">
        <v>2043</v>
      </c>
      <c r="B2897" s="96" t="s">
        <v>1527</v>
      </c>
      <c r="C2897" s="106">
        <v>43625</v>
      </c>
      <c r="D2897" s="96" t="s">
        <v>2079</v>
      </c>
      <c r="E2897" s="96" t="s">
        <v>2053</v>
      </c>
      <c r="F2897" s="97">
        <v>887</v>
      </c>
      <c r="G2897" s="98" t="s">
        <v>2046</v>
      </c>
      <c r="H2897" s="96" t="s">
        <v>2047</v>
      </c>
      <c r="I2897" s="99">
        <v>342.495</v>
      </c>
      <c r="J2897" s="235" t="str">
        <f t="shared" si="45"/>
        <v>Medium Haul</v>
      </c>
    </row>
    <row r="2898" spans="1:10" ht="15" thickBot="1" x14ac:dyDescent="0.4">
      <c r="A2898" s="89"/>
      <c r="B2898" s="89"/>
      <c r="C2898" s="290"/>
      <c r="D2898" s="290"/>
      <c r="E2898" s="290"/>
      <c r="F2898" s="290"/>
      <c r="G2898" s="290"/>
      <c r="H2898" s="290"/>
      <c r="I2898" s="95">
        <v>1349.854</v>
      </c>
      <c r="J2898" s="235" t="str">
        <f t="shared" si="45"/>
        <v/>
      </c>
    </row>
    <row r="2899" spans="1:10" ht="15" thickBot="1" x14ac:dyDescent="0.4">
      <c r="A2899" s="96" t="s">
        <v>2043</v>
      </c>
      <c r="B2899" s="96" t="s">
        <v>1393</v>
      </c>
      <c r="C2899" s="106">
        <v>43675</v>
      </c>
      <c r="D2899" s="96" t="s">
        <v>2048</v>
      </c>
      <c r="E2899" s="96" t="s">
        <v>2044</v>
      </c>
      <c r="F2899" s="97">
        <v>153</v>
      </c>
      <c r="G2899" s="98" t="s">
        <v>2046</v>
      </c>
      <c r="H2899" s="96" t="s">
        <v>2047</v>
      </c>
      <c r="I2899" s="99">
        <v>96.063999999999993</v>
      </c>
      <c r="J2899" s="235" t="str">
        <f t="shared" si="45"/>
        <v>Short Haul</v>
      </c>
    </row>
    <row r="2900" spans="1:10" ht="15" thickBot="1" x14ac:dyDescent="0.4">
      <c r="A2900" s="96" t="s">
        <v>2043</v>
      </c>
      <c r="B2900" s="96" t="s">
        <v>1393</v>
      </c>
      <c r="C2900" s="106">
        <v>43679</v>
      </c>
      <c r="D2900" s="96" t="s">
        <v>2151</v>
      </c>
      <c r="E2900" s="96" t="s">
        <v>2044</v>
      </c>
      <c r="F2900" s="97">
        <v>1581</v>
      </c>
      <c r="G2900" s="98" t="s">
        <v>2056</v>
      </c>
      <c r="H2900" s="96" t="s">
        <v>2047</v>
      </c>
      <c r="I2900" s="99">
        <v>610.68600000000004</v>
      </c>
      <c r="J2900" s="235" t="str">
        <f t="shared" si="45"/>
        <v>Medium Haul</v>
      </c>
    </row>
    <row r="2901" spans="1:10" ht="15" thickBot="1" x14ac:dyDescent="0.4">
      <c r="A2901" s="96" t="s">
        <v>2043</v>
      </c>
      <c r="B2901" s="96" t="s">
        <v>1393</v>
      </c>
      <c r="C2901" s="106">
        <v>43675</v>
      </c>
      <c r="D2901" s="96" t="s">
        <v>2044</v>
      </c>
      <c r="E2901" s="96" t="s">
        <v>2151</v>
      </c>
      <c r="F2901" s="97">
        <v>1581</v>
      </c>
      <c r="G2901" s="98" t="s">
        <v>2056</v>
      </c>
      <c r="H2901" s="96" t="s">
        <v>2047</v>
      </c>
      <c r="I2901" s="99">
        <v>610.68600000000004</v>
      </c>
      <c r="J2901" s="235" t="str">
        <f t="shared" si="45"/>
        <v>Medium Haul</v>
      </c>
    </row>
    <row r="2902" spans="1:10" ht="15" thickBot="1" x14ac:dyDescent="0.4">
      <c r="A2902" s="96" t="s">
        <v>2043</v>
      </c>
      <c r="B2902" s="96" t="s">
        <v>1393</v>
      </c>
      <c r="C2902" s="106">
        <v>43679</v>
      </c>
      <c r="D2902" s="96" t="s">
        <v>2044</v>
      </c>
      <c r="E2902" s="96" t="s">
        <v>2048</v>
      </c>
      <c r="F2902" s="97">
        <v>153</v>
      </c>
      <c r="G2902" s="98" t="s">
        <v>2046</v>
      </c>
      <c r="H2902" s="96" t="s">
        <v>2047</v>
      </c>
      <c r="I2902" s="99">
        <v>96.063999999999993</v>
      </c>
      <c r="J2902" s="235" t="str">
        <f t="shared" si="45"/>
        <v>Short Haul</v>
      </c>
    </row>
    <row r="2903" spans="1:10" ht="15" thickBot="1" x14ac:dyDescent="0.4">
      <c r="A2903" s="89"/>
      <c r="B2903" s="89"/>
      <c r="C2903" s="290"/>
      <c r="D2903" s="290"/>
      <c r="E2903" s="290"/>
      <c r="F2903" s="290"/>
      <c r="G2903" s="290"/>
      <c r="H2903" s="290"/>
      <c r="I2903" s="95">
        <v>1413.5</v>
      </c>
      <c r="J2903" s="235" t="str">
        <f t="shared" si="45"/>
        <v/>
      </c>
    </row>
    <row r="2904" spans="1:10" ht="15" thickBot="1" x14ac:dyDescent="0.4">
      <c r="A2904" s="96" t="s">
        <v>2043</v>
      </c>
      <c r="B2904" s="96" t="s">
        <v>1393</v>
      </c>
      <c r="C2904" s="106">
        <v>43675</v>
      </c>
      <c r="D2904" s="96" t="s">
        <v>2048</v>
      </c>
      <c r="E2904" s="96" t="s">
        <v>2044</v>
      </c>
      <c r="F2904" s="97">
        <v>153</v>
      </c>
      <c r="G2904" s="98" t="s">
        <v>2046</v>
      </c>
      <c r="H2904" s="96" t="s">
        <v>2047</v>
      </c>
      <c r="I2904" s="99">
        <v>96.063999999999993</v>
      </c>
      <c r="J2904" s="235" t="str">
        <f t="shared" si="45"/>
        <v>Short Haul</v>
      </c>
    </row>
    <row r="2905" spans="1:10" ht="15" thickBot="1" x14ac:dyDescent="0.4">
      <c r="A2905" s="96" t="s">
        <v>2043</v>
      </c>
      <c r="B2905" s="96" t="s">
        <v>1393</v>
      </c>
      <c r="C2905" s="106">
        <v>43679</v>
      </c>
      <c r="D2905" s="96" t="s">
        <v>2151</v>
      </c>
      <c r="E2905" s="96" t="s">
        <v>2044</v>
      </c>
      <c r="F2905" s="97">
        <v>1581</v>
      </c>
      <c r="G2905" s="98" t="s">
        <v>2056</v>
      </c>
      <c r="H2905" s="96" t="s">
        <v>2047</v>
      </c>
      <c r="I2905" s="99">
        <v>610.68600000000004</v>
      </c>
      <c r="J2905" s="235" t="str">
        <f t="shared" si="45"/>
        <v>Medium Haul</v>
      </c>
    </row>
    <row r="2906" spans="1:10" ht="15" thickBot="1" x14ac:dyDescent="0.4">
      <c r="A2906" s="96" t="s">
        <v>2043</v>
      </c>
      <c r="B2906" s="96" t="s">
        <v>1393</v>
      </c>
      <c r="C2906" s="106">
        <v>43675</v>
      </c>
      <c r="D2906" s="96" t="s">
        <v>2044</v>
      </c>
      <c r="E2906" s="96" t="s">
        <v>2151</v>
      </c>
      <c r="F2906" s="97">
        <v>1581</v>
      </c>
      <c r="G2906" s="98" t="s">
        <v>2056</v>
      </c>
      <c r="H2906" s="96" t="s">
        <v>2047</v>
      </c>
      <c r="I2906" s="99">
        <v>610.68600000000004</v>
      </c>
      <c r="J2906" s="235" t="str">
        <f t="shared" si="45"/>
        <v>Medium Haul</v>
      </c>
    </row>
    <row r="2907" spans="1:10" ht="15" thickBot="1" x14ac:dyDescent="0.4">
      <c r="A2907" s="96" t="s">
        <v>2043</v>
      </c>
      <c r="B2907" s="96" t="s">
        <v>1393</v>
      </c>
      <c r="C2907" s="106">
        <v>43679</v>
      </c>
      <c r="D2907" s="96" t="s">
        <v>2044</v>
      </c>
      <c r="E2907" s="96" t="s">
        <v>2048</v>
      </c>
      <c r="F2907" s="97">
        <v>153</v>
      </c>
      <c r="G2907" s="98" t="s">
        <v>2046</v>
      </c>
      <c r="H2907" s="96" t="s">
        <v>2047</v>
      </c>
      <c r="I2907" s="99">
        <v>96.063999999999993</v>
      </c>
      <c r="J2907" s="235" t="str">
        <f t="shared" si="45"/>
        <v>Short Haul</v>
      </c>
    </row>
    <row r="2908" spans="1:10" ht="15" thickBot="1" x14ac:dyDescent="0.4">
      <c r="A2908" s="89"/>
      <c r="B2908" s="89"/>
      <c r="C2908" s="290"/>
      <c r="D2908" s="290"/>
      <c r="E2908" s="290"/>
      <c r="F2908" s="290"/>
      <c r="G2908" s="290"/>
      <c r="H2908" s="290"/>
      <c r="I2908" s="95">
        <v>1413.5</v>
      </c>
      <c r="J2908" s="235" t="str">
        <f t="shared" si="45"/>
        <v/>
      </c>
    </row>
    <row r="2909" spans="1:10" ht="15" thickBot="1" x14ac:dyDescent="0.4">
      <c r="A2909" s="96" t="s">
        <v>2043</v>
      </c>
      <c r="B2909" s="96" t="s">
        <v>1512</v>
      </c>
      <c r="C2909" s="106">
        <v>43801</v>
      </c>
      <c r="D2909" s="96" t="s">
        <v>2049</v>
      </c>
      <c r="E2909" s="96" t="s">
        <v>2113</v>
      </c>
      <c r="F2909" s="97">
        <v>416</v>
      </c>
      <c r="G2909" s="98" t="s">
        <v>2046</v>
      </c>
      <c r="H2909" s="96" t="s">
        <v>2051</v>
      </c>
      <c r="I2909" s="99">
        <v>262.91199999999998</v>
      </c>
      <c r="J2909" s="235" t="str">
        <f t="shared" si="45"/>
        <v>Medium Haul</v>
      </c>
    </row>
    <row r="2910" spans="1:10" ht="15" thickBot="1" x14ac:dyDescent="0.4">
      <c r="A2910" s="96" t="s">
        <v>2043</v>
      </c>
      <c r="B2910" s="96" t="s">
        <v>1512</v>
      </c>
      <c r="C2910" s="106">
        <v>43800</v>
      </c>
      <c r="D2910" s="96" t="s">
        <v>2049</v>
      </c>
      <c r="E2910" s="96" t="s">
        <v>2057</v>
      </c>
      <c r="F2910" s="97">
        <v>212</v>
      </c>
      <c r="G2910" s="98" t="s">
        <v>2046</v>
      </c>
      <c r="H2910" s="96" t="s">
        <v>2051</v>
      </c>
      <c r="I2910" s="99">
        <v>133.98400000000001</v>
      </c>
      <c r="J2910" s="235" t="str">
        <f t="shared" si="45"/>
        <v>Short Haul</v>
      </c>
    </row>
    <row r="2911" spans="1:10" ht="15" thickBot="1" x14ac:dyDescent="0.4">
      <c r="A2911" s="89"/>
      <c r="B2911" s="89"/>
      <c r="C2911" s="290"/>
      <c r="D2911" s="290"/>
      <c r="E2911" s="290"/>
      <c r="F2911" s="290"/>
      <c r="G2911" s="290"/>
      <c r="H2911" s="290"/>
      <c r="I2911" s="95">
        <v>396.89600000000002</v>
      </c>
      <c r="J2911" s="235" t="str">
        <f t="shared" si="45"/>
        <v/>
      </c>
    </row>
    <row r="2912" spans="1:10" ht="15" thickBot="1" x14ac:dyDescent="0.4">
      <c r="A2912" s="96" t="s">
        <v>2043</v>
      </c>
      <c r="B2912" s="96" t="s">
        <v>1393</v>
      </c>
      <c r="C2912" s="106">
        <v>43467</v>
      </c>
      <c r="D2912" s="96" t="s">
        <v>2048</v>
      </c>
      <c r="E2912" s="96" t="s">
        <v>2050</v>
      </c>
      <c r="F2912" s="97">
        <v>300</v>
      </c>
      <c r="G2912" s="98" t="s">
        <v>2046</v>
      </c>
      <c r="H2912" s="96" t="s">
        <v>2051</v>
      </c>
      <c r="I2912" s="99">
        <v>188.96799999999999</v>
      </c>
      <c r="J2912" s="235" t="str">
        <f t="shared" si="45"/>
        <v>Short Haul</v>
      </c>
    </row>
    <row r="2913" spans="1:10" ht="15" thickBot="1" x14ac:dyDescent="0.4">
      <c r="A2913" s="96" t="s">
        <v>2043</v>
      </c>
      <c r="B2913" s="96" t="s">
        <v>1393</v>
      </c>
      <c r="C2913" s="106">
        <v>43471</v>
      </c>
      <c r="D2913" s="96" t="s">
        <v>2148</v>
      </c>
      <c r="E2913" s="96" t="s">
        <v>2254</v>
      </c>
      <c r="F2913" s="97">
        <v>508</v>
      </c>
      <c r="G2913" s="98" t="s">
        <v>2046</v>
      </c>
      <c r="H2913" s="96" t="s">
        <v>2051</v>
      </c>
      <c r="I2913" s="99">
        <v>320.42399999999998</v>
      </c>
      <c r="J2913" s="235" t="str">
        <f t="shared" si="45"/>
        <v>Medium Haul</v>
      </c>
    </row>
    <row r="2914" spans="1:10" ht="15" thickBot="1" x14ac:dyDescent="0.4">
      <c r="A2914" s="96" t="s">
        <v>2043</v>
      </c>
      <c r="B2914" s="96" t="s">
        <v>1393</v>
      </c>
      <c r="C2914" s="106">
        <v>43475</v>
      </c>
      <c r="D2914" s="96" t="s">
        <v>2254</v>
      </c>
      <c r="E2914" s="96" t="s">
        <v>2104</v>
      </c>
      <c r="F2914" s="97">
        <v>1078</v>
      </c>
      <c r="G2914" s="98" t="s">
        <v>2046</v>
      </c>
      <c r="H2914" s="96" t="s">
        <v>2047</v>
      </c>
      <c r="I2914" s="99">
        <v>416.41199999999998</v>
      </c>
      <c r="J2914" s="235" t="str">
        <f t="shared" si="45"/>
        <v>Medium Haul</v>
      </c>
    </row>
    <row r="2915" spans="1:10" ht="15" thickBot="1" x14ac:dyDescent="0.4">
      <c r="A2915" s="96" t="s">
        <v>2043</v>
      </c>
      <c r="B2915" s="96" t="s">
        <v>1393</v>
      </c>
      <c r="C2915" s="106">
        <v>43479</v>
      </c>
      <c r="D2915" s="96" t="s">
        <v>2053</v>
      </c>
      <c r="E2915" s="96" t="s">
        <v>2048</v>
      </c>
      <c r="F2915" s="97">
        <v>527</v>
      </c>
      <c r="G2915" s="98" t="s">
        <v>2046</v>
      </c>
      <c r="H2915" s="96" t="s">
        <v>2047</v>
      </c>
      <c r="I2915" s="99">
        <v>332.43200000000002</v>
      </c>
      <c r="J2915" s="235" t="str">
        <f t="shared" si="45"/>
        <v>Medium Haul</v>
      </c>
    </row>
    <row r="2916" spans="1:10" ht="15" thickBot="1" x14ac:dyDescent="0.4">
      <c r="A2916" s="96" t="s">
        <v>2043</v>
      </c>
      <c r="B2916" s="96" t="s">
        <v>1393</v>
      </c>
      <c r="C2916" s="106">
        <v>43527</v>
      </c>
      <c r="D2916" s="96" t="s">
        <v>2044</v>
      </c>
      <c r="E2916" s="96" t="s">
        <v>2048</v>
      </c>
      <c r="F2916" s="97">
        <v>153</v>
      </c>
      <c r="G2916" s="98" t="s">
        <v>2046</v>
      </c>
      <c r="H2916" s="96" t="s">
        <v>2047</v>
      </c>
      <c r="I2916" s="99">
        <v>96.063999999999993</v>
      </c>
      <c r="J2916" s="235" t="str">
        <f t="shared" si="45"/>
        <v>Short Haul</v>
      </c>
    </row>
    <row r="2917" spans="1:10" ht="15" thickBot="1" x14ac:dyDescent="0.4">
      <c r="A2917" s="96" t="s">
        <v>2043</v>
      </c>
      <c r="B2917" s="96" t="s">
        <v>1393</v>
      </c>
      <c r="C2917" s="106">
        <v>43622</v>
      </c>
      <c r="D2917" s="96" t="s">
        <v>2044</v>
      </c>
      <c r="E2917" s="96" t="s">
        <v>2048</v>
      </c>
      <c r="F2917" s="97">
        <v>153</v>
      </c>
      <c r="G2917" s="98" t="s">
        <v>2046</v>
      </c>
      <c r="H2917" s="96" t="s">
        <v>2047</v>
      </c>
      <c r="I2917" s="99">
        <v>96.063999999999993</v>
      </c>
      <c r="J2917" s="235" t="str">
        <f t="shared" si="45"/>
        <v>Short Haul</v>
      </c>
    </row>
    <row r="2918" spans="1:10" ht="15" thickBot="1" x14ac:dyDescent="0.4">
      <c r="A2918" s="96" t="s">
        <v>2043</v>
      </c>
      <c r="B2918" s="96" t="s">
        <v>1393</v>
      </c>
      <c r="C2918" s="106">
        <v>43821</v>
      </c>
      <c r="D2918" s="96" t="s">
        <v>2048</v>
      </c>
      <c r="E2918" s="96" t="s">
        <v>2044</v>
      </c>
      <c r="F2918" s="97">
        <v>153</v>
      </c>
      <c r="G2918" s="98" t="s">
        <v>2046</v>
      </c>
      <c r="H2918" s="96" t="s">
        <v>2047</v>
      </c>
      <c r="I2918" s="99">
        <v>96.063999999999993</v>
      </c>
      <c r="J2918" s="235" t="str">
        <f t="shared" si="45"/>
        <v>Short Haul</v>
      </c>
    </row>
    <row r="2919" spans="1:10" ht="15" thickBot="1" x14ac:dyDescent="0.4">
      <c r="A2919" s="96" t="s">
        <v>2043</v>
      </c>
      <c r="B2919" s="96" t="s">
        <v>1393</v>
      </c>
      <c r="C2919" s="106">
        <v>43467</v>
      </c>
      <c r="D2919" s="96" t="s">
        <v>2050</v>
      </c>
      <c r="E2919" s="96" t="s">
        <v>2067</v>
      </c>
      <c r="F2919" s="97">
        <v>1976</v>
      </c>
      <c r="G2919" s="98" t="s">
        <v>2046</v>
      </c>
      <c r="H2919" s="96" t="s">
        <v>2051</v>
      </c>
      <c r="I2919" s="99">
        <v>763.55100000000004</v>
      </c>
      <c r="J2919" s="235" t="str">
        <f t="shared" si="45"/>
        <v>Medium Haul</v>
      </c>
    </row>
    <row r="2920" spans="1:10" ht="15" thickBot="1" x14ac:dyDescent="0.4">
      <c r="A2920" s="96" t="s">
        <v>2043</v>
      </c>
      <c r="B2920" s="96" t="s">
        <v>1393</v>
      </c>
      <c r="C2920" s="106">
        <v>43479</v>
      </c>
      <c r="D2920" s="96" t="s">
        <v>2104</v>
      </c>
      <c r="E2920" s="96" t="s">
        <v>2053</v>
      </c>
      <c r="F2920" s="97">
        <v>6570</v>
      </c>
      <c r="G2920" s="98" t="s">
        <v>2046</v>
      </c>
      <c r="H2920" s="96" t="s">
        <v>2047</v>
      </c>
      <c r="I2920" s="99">
        <v>2229.7199999999998</v>
      </c>
      <c r="J2920" s="235" t="str">
        <f t="shared" si="45"/>
        <v>Long Haul</v>
      </c>
    </row>
    <row r="2921" spans="1:10" ht="15" thickBot="1" x14ac:dyDescent="0.4">
      <c r="A2921" s="96" t="s">
        <v>2043</v>
      </c>
      <c r="B2921" s="96" t="s">
        <v>1393</v>
      </c>
      <c r="C2921" s="106">
        <v>43521</v>
      </c>
      <c r="D2921" s="96" t="s">
        <v>2044</v>
      </c>
      <c r="E2921" s="96" t="s">
        <v>2105</v>
      </c>
      <c r="F2921" s="97">
        <v>4018</v>
      </c>
      <c r="G2921" s="98" t="s">
        <v>2056</v>
      </c>
      <c r="H2921" s="96" t="s">
        <v>2047</v>
      </c>
      <c r="I2921" s="99">
        <v>1363.74</v>
      </c>
      <c r="J2921" s="235" t="str">
        <f t="shared" si="45"/>
        <v>Long Haul</v>
      </c>
    </row>
    <row r="2922" spans="1:10" ht="15" thickBot="1" x14ac:dyDescent="0.4">
      <c r="A2922" s="96" t="s">
        <v>2043</v>
      </c>
      <c r="B2922" s="96" t="s">
        <v>1393</v>
      </c>
      <c r="C2922" s="106">
        <v>43521</v>
      </c>
      <c r="D2922" s="96" t="s">
        <v>2048</v>
      </c>
      <c r="E2922" s="96" t="s">
        <v>2044</v>
      </c>
      <c r="F2922" s="97">
        <v>153</v>
      </c>
      <c r="G2922" s="98" t="s">
        <v>2046</v>
      </c>
      <c r="H2922" s="96" t="s">
        <v>2047</v>
      </c>
      <c r="I2922" s="99">
        <v>96.063999999999993</v>
      </c>
      <c r="J2922" s="235" t="str">
        <f t="shared" si="45"/>
        <v>Short Haul</v>
      </c>
    </row>
    <row r="2923" spans="1:10" ht="15" thickBot="1" x14ac:dyDescent="0.4">
      <c r="A2923" s="96" t="s">
        <v>2043</v>
      </c>
      <c r="B2923" s="96" t="s">
        <v>1393</v>
      </c>
      <c r="C2923" s="106">
        <v>43527</v>
      </c>
      <c r="D2923" s="96" t="s">
        <v>2105</v>
      </c>
      <c r="E2923" s="96" t="s">
        <v>2044</v>
      </c>
      <c r="F2923" s="97">
        <v>4018</v>
      </c>
      <c r="G2923" s="98" t="s">
        <v>2056</v>
      </c>
      <c r="H2923" s="96" t="s">
        <v>2047</v>
      </c>
      <c r="I2923" s="99">
        <v>1363.74</v>
      </c>
      <c r="J2923" s="235" t="str">
        <f t="shared" si="45"/>
        <v>Long Haul</v>
      </c>
    </row>
    <row r="2924" spans="1:10" ht="15" thickBot="1" x14ac:dyDescent="0.4">
      <c r="A2924" s="96" t="s">
        <v>2043</v>
      </c>
      <c r="B2924" s="96" t="s">
        <v>1393</v>
      </c>
      <c r="C2924" s="106">
        <v>43528</v>
      </c>
      <c r="D2924" s="96" t="s">
        <v>2044</v>
      </c>
      <c r="E2924" s="96" t="s">
        <v>2048</v>
      </c>
      <c r="F2924" s="97">
        <v>153</v>
      </c>
      <c r="G2924" s="98" t="s">
        <v>2046</v>
      </c>
      <c r="H2924" s="96" t="s">
        <v>2047</v>
      </c>
      <c r="I2924" s="99">
        <v>96.063999999999993</v>
      </c>
      <c r="J2924" s="235" t="str">
        <f t="shared" si="45"/>
        <v>Short Haul</v>
      </c>
    </row>
    <row r="2925" spans="1:10" ht="15" thickBot="1" x14ac:dyDescent="0.4">
      <c r="A2925" s="96" t="s">
        <v>2043</v>
      </c>
      <c r="B2925" s="96" t="s">
        <v>1393</v>
      </c>
      <c r="C2925" s="106">
        <v>43619</v>
      </c>
      <c r="D2925" s="96" t="s">
        <v>2044</v>
      </c>
      <c r="E2925" s="96" t="s">
        <v>2052</v>
      </c>
      <c r="F2925" s="97">
        <v>666</v>
      </c>
      <c r="G2925" s="98" t="s">
        <v>2046</v>
      </c>
      <c r="H2925" s="96" t="s">
        <v>2047</v>
      </c>
      <c r="I2925" s="99">
        <v>257.35500000000002</v>
      </c>
      <c r="J2925" s="235" t="str">
        <f t="shared" si="45"/>
        <v>Medium Haul</v>
      </c>
    </row>
    <row r="2926" spans="1:10" ht="15" thickBot="1" x14ac:dyDescent="0.4">
      <c r="A2926" s="96" t="s">
        <v>2043</v>
      </c>
      <c r="B2926" s="96" t="s">
        <v>1393</v>
      </c>
      <c r="C2926" s="106">
        <v>43619</v>
      </c>
      <c r="D2926" s="96" t="s">
        <v>2048</v>
      </c>
      <c r="E2926" s="96" t="s">
        <v>2044</v>
      </c>
      <c r="F2926" s="97">
        <v>153</v>
      </c>
      <c r="G2926" s="98" t="s">
        <v>2046</v>
      </c>
      <c r="H2926" s="96" t="s">
        <v>2047</v>
      </c>
      <c r="I2926" s="99">
        <v>96.063999999999993</v>
      </c>
      <c r="J2926" s="235" t="str">
        <f t="shared" si="45"/>
        <v>Short Haul</v>
      </c>
    </row>
    <row r="2927" spans="1:10" ht="15" thickBot="1" x14ac:dyDescent="0.4">
      <c r="A2927" s="96" t="s">
        <v>2043</v>
      </c>
      <c r="B2927" s="96" t="s">
        <v>1393</v>
      </c>
      <c r="C2927" s="106">
        <v>43622</v>
      </c>
      <c r="D2927" s="96" t="s">
        <v>2052</v>
      </c>
      <c r="E2927" s="96" t="s">
        <v>2044</v>
      </c>
      <c r="F2927" s="97">
        <v>666</v>
      </c>
      <c r="G2927" s="98" t="s">
        <v>2046</v>
      </c>
      <c r="H2927" s="96" t="s">
        <v>2047</v>
      </c>
      <c r="I2927" s="99">
        <v>257.35500000000002</v>
      </c>
      <c r="J2927" s="235" t="str">
        <f t="shared" si="45"/>
        <v>Medium Haul</v>
      </c>
    </row>
    <row r="2928" spans="1:10" ht="15" thickBot="1" x14ac:dyDescent="0.4">
      <c r="A2928" s="96" t="s">
        <v>2043</v>
      </c>
      <c r="B2928" s="96" t="s">
        <v>1393</v>
      </c>
      <c r="C2928" s="106">
        <v>43821</v>
      </c>
      <c r="D2928" s="96" t="s">
        <v>2044</v>
      </c>
      <c r="E2928" s="96" t="s">
        <v>2151</v>
      </c>
      <c r="F2928" s="97">
        <v>1581</v>
      </c>
      <c r="G2928" s="98" t="s">
        <v>2056</v>
      </c>
      <c r="H2928" s="96" t="s">
        <v>2047</v>
      </c>
      <c r="I2928" s="99">
        <v>610.68600000000004</v>
      </c>
      <c r="J2928" s="235" t="str">
        <f t="shared" si="45"/>
        <v>Medium Haul</v>
      </c>
    </row>
    <row r="2929" spans="1:10" ht="15" thickBot="1" x14ac:dyDescent="0.4">
      <c r="A2929" s="89"/>
      <c r="B2929" s="89"/>
      <c r="C2929" s="290"/>
      <c r="D2929" s="290"/>
      <c r="E2929" s="290"/>
      <c r="F2929" s="290"/>
      <c r="G2929" s="290"/>
      <c r="H2929" s="290"/>
      <c r="I2929" s="95">
        <v>8680.7669999999998</v>
      </c>
      <c r="J2929" s="235" t="str">
        <f t="shared" si="45"/>
        <v/>
      </c>
    </row>
    <row r="2930" spans="1:10" ht="15" thickBot="1" x14ac:dyDescent="0.4">
      <c r="A2930" s="96" t="s">
        <v>2043</v>
      </c>
      <c r="B2930" s="96" t="s">
        <v>1393</v>
      </c>
      <c r="C2930" s="106">
        <v>43760</v>
      </c>
      <c r="D2930" s="96" t="s">
        <v>2053</v>
      </c>
      <c r="E2930" s="96" t="s">
        <v>2048</v>
      </c>
      <c r="F2930" s="97">
        <v>527</v>
      </c>
      <c r="G2930" s="98" t="s">
        <v>2046</v>
      </c>
      <c r="H2930" s="96" t="s">
        <v>2047</v>
      </c>
      <c r="I2930" s="99">
        <v>332.43200000000002</v>
      </c>
      <c r="J2930" s="235" t="str">
        <f t="shared" si="45"/>
        <v>Medium Haul</v>
      </c>
    </row>
    <row r="2931" spans="1:10" ht="15" thickBot="1" x14ac:dyDescent="0.4">
      <c r="A2931" s="96" t="s">
        <v>2043</v>
      </c>
      <c r="B2931" s="96" t="s">
        <v>1393</v>
      </c>
      <c r="C2931" s="106">
        <v>43760</v>
      </c>
      <c r="D2931" s="96" t="s">
        <v>2079</v>
      </c>
      <c r="E2931" s="96" t="s">
        <v>2053</v>
      </c>
      <c r="F2931" s="97">
        <v>887</v>
      </c>
      <c r="G2931" s="98" t="s">
        <v>2056</v>
      </c>
      <c r="H2931" s="96" t="s">
        <v>2047</v>
      </c>
      <c r="I2931" s="99">
        <v>342.495</v>
      </c>
      <c r="J2931" s="235" t="str">
        <f t="shared" si="45"/>
        <v>Medium Haul</v>
      </c>
    </row>
    <row r="2932" spans="1:10" ht="15" thickBot="1" x14ac:dyDescent="0.4">
      <c r="A2932" s="96" t="s">
        <v>2043</v>
      </c>
      <c r="B2932" s="96" t="s">
        <v>1393</v>
      </c>
      <c r="C2932" s="106">
        <v>43764</v>
      </c>
      <c r="D2932" s="96" t="s">
        <v>2053</v>
      </c>
      <c r="E2932" s="96" t="s">
        <v>2079</v>
      </c>
      <c r="F2932" s="97">
        <v>887</v>
      </c>
      <c r="G2932" s="98" t="s">
        <v>2046</v>
      </c>
      <c r="H2932" s="96" t="s">
        <v>2047</v>
      </c>
      <c r="I2932" s="99">
        <v>342.495</v>
      </c>
      <c r="J2932" s="235" t="str">
        <f t="shared" si="45"/>
        <v>Medium Haul</v>
      </c>
    </row>
    <row r="2933" spans="1:10" ht="15" thickBot="1" x14ac:dyDescent="0.4">
      <c r="A2933" s="96" t="s">
        <v>2043</v>
      </c>
      <c r="B2933" s="96" t="s">
        <v>1393</v>
      </c>
      <c r="C2933" s="106">
        <v>43764</v>
      </c>
      <c r="D2933" s="96" t="s">
        <v>2048</v>
      </c>
      <c r="E2933" s="96" t="s">
        <v>2053</v>
      </c>
      <c r="F2933" s="97">
        <v>527</v>
      </c>
      <c r="G2933" s="98" t="s">
        <v>2046</v>
      </c>
      <c r="H2933" s="96" t="s">
        <v>2047</v>
      </c>
      <c r="I2933" s="99">
        <v>332.43200000000002</v>
      </c>
      <c r="J2933" s="235" t="str">
        <f t="shared" si="45"/>
        <v>Medium Haul</v>
      </c>
    </row>
    <row r="2934" spans="1:10" ht="15" thickBot="1" x14ac:dyDescent="0.4">
      <c r="A2934" s="89"/>
      <c r="B2934" s="89"/>
      <c r="C2934" s="290"/>
      <c r="D2934" s="290"/>
      <c r="E2934" s="290"/>
      <c r="F2934" s="290"/>
      <c r="G2934" s="290"/>
      <c r="H2934" s="290"/>
      <c r="I2934" s="95">
        <v>1349.854</v>
      </c>
      <c r="J2934" s="235" t="str">
        <f t="shared" si="45"/>
        <v/>
      </c>
    </row>
    <row r="2935" spans="1:10" ht="15" thickBot="1" x14ac:dyDescent="0.4">
      <c r="A2935" s="96" t="s">
        <v>2043</v>
      </c>
      <c r="B2935" s="96" t="s">
        <v>1512</v>
      </c>
      <c r="C2935" s="106">
        <v>43593</v>
      </c>
      <c r="D2935" s="96" t="s">
        <v>2048</v>
      </c>
      <c r="E2935" s="96" t="s">
        <v>2050</v>
      </c>
      <c r="F2935" s="97">
        <v>300</v>
      </c>
      <c r="G2935" s="98" t="s">
        <v>2046</v>
      </c>
      <c r="H2935" s="96" t="s">
        <v>2051</v>
      </c>
      <c r="I2935" s="99">
        <v>188.96799999999999</v>
      </c>
      <c r="J2935" s="235" t="str">
        <f t="shared" si="45"/>
        <v>Short Haul</v>
      </c>
    </row>
    <row r="2936" spans="1:10" ht="15" thickBot="1" x14ac:dyDescent="0.4">
      <c r="A2936" s="96" t="s">
        <v>2043</v>
      </c>
      <c r="B2936" s="96" t="s">
        <v>1512</v>
      </c>
      <c r="C2936" s="106">
        <v>43595</v>
      </c>
      <c r="D2936" s="96" t="s">
        <v>2050</v>
      </c>
      <c r="E2936" s="96" t="s">
        <v>2048</v>
      </c>
      <c r="F2936" s="97">
        <v>300</v>
      </c>
      <c r="G2936" s="98" t="s">
        <v>2046</v>
      </c>
      <c r="H2936" s="96" t="s">
        <v>2051</v>
      </c>
      <c r="I2936" s="99">
        <v>188.96799999999999</v>
      </c>
      <c r="J2936" s="235" t="str">
        <f t="shared" si="45"/>
        <v>Short Haul</v>
      </c>
    </row>
    <row r="2937" spans="1:10" ht="15" thickBot="1" x14ac:dyDescent="0.4">
      <c r="A2937" s="89"/>
      <c r="B2937" s="89"/>
      <c r="C2937" s="290"/>
      <c r="D2937" s="290"/>
      <c r="E2937" s="290"/>
      <c r="F2937" s="290"/>
      <c r="G2937" s="290"/>
      <c r="H2937" s="290"/>
      <c r="I2937" s="95">
        <v>377.93599999999998</v>
      </c>
      <c r="J2937" s="235" t="str">
        <f t="shared" si="45"/>
        <v/>
      </c>
    </row>
    <row r="2938" spans="1:10" ht="15" thickBot="1" x14ac:dyDescent="0.4">
      <c r="A2938" s="96" t="s">
        <v>2043</v>
      </c>
      <c r="B2938" s="96" t="s">
        <v>1512</v>
      </c>
      <c r="C2938" s="106">
        <v>43632</v>
      </c>
      <c r="D2938" s="96" t="s">
        <v>2117</v>
      </c>
      <c r="E2938" s="96" t="s">
        <v>2086</v>
      </c>
      <c r="F2938" s="97">
        <v>153</v>
      </c>
      <c r="G2938" s="98" t="s">
        <v>2046</v>
      </c>
      <c r="H2938" s="96" t="s">
        <v>2047</v>
      </c>
      <c r="I2938" s="99">
        <v>96.695999999999998</v>
      </c>
      <c r="J2938" s="235" t="str">
        <f t="shared" si="45"/>
        <v>Short Haul</v>
      </c>
    </row>
    <row r="2939" spans="1:10" ht="15" thickBot="1" x14ac:dyDescent="0.4">
      <c r="A2939" s="96" t="s">
        <v>2043</v>
      </c>
      <c r="B2939" s="96" t="s">
        <v>1512</v>
      </c>
      <c r="C2939" s="106">
        <v>43632</v>
      </c>
      <c r="D2939" s="96" t="s">
        <v>2086</v>
      </c>
      <c r="E2939" s="96" t="s">
        <v>2049</v>
      </c>
      <c r="F2939" s="97">
        <v>4271</v>
      </c>
      <c r="G2939" s="98" t="s">
        <v>2046</v>
      </c>
      <c r="H2939" s="96" t="s">
        <v>2047</v>
      </c>
      <c r="I2939" s="99">
        <v>1449.42</v>
      </c>
      <c r="J2939" s="235" t="str">
        <f t="shared" si="45"/>
        <v>Long Haul</v>
      </c>
    </row>
    <row r="2940" spans="1:10" ht="15" thickBot="1" x14ac:dyDescent="0.4">
      <c r="A2940" s="96" t="s">
        <v>2043</v>
      </c>
      <c r="B2940" s="96" t="s">
        <v>1512</v>
      </c>
      <c r="C2940" s="106">
        <v>43626</v>
      </c>
      <c r="D2940" s="96" t="s">
        <v>2049</v>
      </c>
      <c r="E2940" s="96" t="s">
        <v>2086</v>
      </c>
      <c r="F2940" s="97">
        <v>4271</v>
      </c>
      <c r="G2940" s="98" t="s">
        <v>2056</v>
      </c>
      <c r="H2940" s="96" t="s">
        <v>2047</v>
      </c>
      <c r="I2940" s="99">
        <v>1449.42</v>
      </c>
      <c r="J2940" s="235" t="str">
        <f t="shared" si="45"/>
        <v>Long Haul</v>
      </c>
    </row>
    <row r="2941" spans="1:10" ht="15" thickBot="1" x14ac:dyDescent="0.4">
      <c r="A2941" s="96" t="s">
        <v>2043</v>
      </c>
      <c r="B2941" s="96" t="s">
        <v>1512</v>
      </c>
      <c r="C2941" s="106">
        <v>43627</v>
      </c>
      <c r="D2941" s="96" t="s">
        <v>2086</v>
      </c>
      <c r="E2941" s="96" t="s">
        <v>2117</v>
      </c>
      <c r="F2941" s="97">
        <v>153</v>
      </c>
      <c r="G2941" s="98" t="s">
        <v>2046</v>
      </c>
      <c r="H2941" s="96" t="s">
        <v>2047</v>
      </c>
      <c r="I2941" s="99">
        <v>96.695999999999998</v>
      </c>
      <c r="J2941" s="235" t="str">
        <f t="shared" ref="J2941:J3004" si="46">IF(ISBLANK(F2941),"",IF(F2941&gt;$O$9,$N$9,IF(F2941&gt;$O$8, $N$8,$N$7)))</f>
        <v>Short Haul</v>
      </c>
    </row>
    <row r="2942" spans="1:10" ht="15" thickBot="1" x14ac:dyDescent="0.4">
      <c r="A2942" s="89"/>
      <c r="B2942" s="89"/>
      <c r="C2942" s="290"/>
      <c r="D2942" s="290"/>
      <c r="E2942" s="290"/>
      <c r="F2942" s="290"/>
      <c r="G2942" s="290"/>
      <c r="H2942" s="290"/>
      <c r="I2942" s="95">
        <v>3092.232</v>
      </c>
      <c r="J2942" s="235" t="str">
        <f t="shared" si="46"/>
        <v/>
      </c>
    </row>
    <row r="2943" spans="1:10" ht="15" thickBot="1" x14ac:dyDescent="0.4">
      <c r="A2943" s="96" t="s">
        <v>2043</v>
      </c>
      <c r="B2943" s="96" t="s">
        <v>1512</v>
      </c>
      <c r="C2943" s="106">
        <v>43626</v>
      </c>
      <c r="D2943" s="96" t="s">
        <v>2049</v>
      </c>
      <c r="E2943" s="96" t="s">
        <v>2086</v>
      </c>
      <c r="F2943" s="97">
        <v>4271</v>
      </c>
      <c r="G2943" s="98" t="s">
        <v>2056</v>
      </c>
      <c r="H2943" s="96" t="s">
        <v>2047</v>
      </c>
      <c r="I2943" s="99">
        <v>1449.42</v>
      </c>
      <c r="J2943" s="235" t="str">
        <f t="shared" si="46"/>
        <v>Long Haul</v>
      </c>
    </row>
    <row r="2944" spans="1:10" ht="15" thickBot="1" x14ac:dyDescent="0.4">
      <c r="A2944" s="96" t="s">
        <v>2043</v>
      </c>
      <c r="B2944" s="96" t="s">
        <v>1512</v>
      </c>
      <c r="C2944" s="106">
        <v>43627</v>
      </c>
      <c r="D2944" s="96" t="s">
        <v>2086</v>
      </c>
      <c r="E2944" s="96" t="s">
        <v>2117</v>
      </c>
      <c r="F2944" s="97">
        <v>153</v>
      </c>
      <c r="G2944" s="98" t="s">
        <v>2046</v>
      </c>
      <c r="H2944" s="96" t="s">
        <v>2047</v>
      </c>
      <c r="I2944" s="99">
        <v>96.695999999999998</v>
      </c>
      <c r="J2944" s="235" t="str">
        <f t="shared" si="46"/>
        <v>Short Haul</v>
      </c>
    </row>
    <row r="2945" spans="1:10" ht="15" thickBot="1" x14ac:dyDescent="0.4">
      <c r="A2945" s="96" t="s">
        <v>2043</v>
      </c>
      <c r="B2945" s="96" t="s">
        <v>1512</v>
      </c>
      <c r="C2945" s="106">
        <v>43632</v>
      </c>
      <c r="D2945" s="96" t="s">
        <v>2086</v>
      </c>
      <c r="E2945" s="96" t="s">
        <v>2049</v>
      </c>
      <c r="F2945" s="97">
        <v>4271</v>
      </c>
      <c r="G2945" s="98" t="s">
        <v>2046</v>
      </c>
      <c r="H2945" s="96" t="s">
        <v>2047</v>
      </c>
      <c r="I2945" s="99">
        <v>1449.42</v>
      </c>
      <c r="J2945" s="235" t="str">
        <f t="shared" si="46"/>
        <v>Long Haul</v>
      </c>
    </row>
    <row r="2946" spans="1:10" ht="15" thickBot="1" x14ac:dyDescent="0.4">
      <c r="A2946" s="96" t="s">
        <v>2043</v>
      </c>
      <c r="B2946" s="96" t="s">
        <v>1512</v>
      </c>
      <c r="C2946" s="106">
        <v>43632</v>
      </c>
      <c r="D2946" s="96" t="s">
        <v>2117</v>
      </c>
      <c r="E2946" s="96" t="s">
        <v>2086</v>
      </c>
      <c r="F2946" s="97">
        <v>153</v>
      </c>
      <c r="G2946" s="98" t="s">
        <v>2046</v>
      </c>
      <c r="H2946" s="96" t="s">
        <v>2047</v>
      </c>
      <c r="I2946" s="99">
        <v>96.695999999999998</v>
      </c>
      <c r="J2946" s="235" t="str">
        <f t="shared" si="46"/>
        <v>Short Haul</v>
      </c>
    </row>
    <row r="2947" spans="1:10" ht="15" thickBot="1" x14ac:dyDescent="0.4">
      <c r="A2947" s="89"/>
      <c r="B2947" s="89"/>
      <c r="C2947" s="290"/>
      <c r="D2947" s="290"/>
      <c r="E2947" s="290"/>
      <c r="F2947" s="290"/>
      <c r="G2947" s="290"/>
      <c r="H2947" s="290"/>
      <c r="I2947" s="95">
        <v>3092.232</v>
      </c>
      <c r="J2947" s="235" t="str">
        <f t="shared" si="46"/>
        <v/>
      </c>
    </row>
    <row r="2948" spans="1:10" ht="15" thickBot="1" x14ac:dyDescent="0.4">
      <c r="A2948" s="96" t="s">
        <v>2043</v>
      </c>
      <c r="B2948" s="96" t="s">
        <v>1527</v>
      </c>
      <c r="C2948" s="106">
        <v>43470</v>
      </c>
      <c r="D2948" s="96" t="s">
        <v>2057</v>
      </c>
      <c r="E2948" s="96" t="s">
        <v>2116</v>
      </c>
      <c r="F2948" s="97">
        <v>2302</v>
      </c>
      <c r="G2948" s="98" t="s">
        <v>2046</v>
      </c>
      <c r="H2948" s="96" t="s">
        <v>2047</v>
      </c>
      <c r="I2948" s="99">
        <v>889.32600000000002</v>
      </c>
      <c r="J2948" s="235" t="str">
        <f t="shared" si="46"/>
        <v>Long Haul</v>
      </c>
    </row>
    <row r="2949" spans="1:10" ht="15" thickBot="1" x14ac:dyDescent="0.4">
      <c r="A2949" s="96" t="s">
        <v>2043</v>
      </c>
      <c r="B2949" s="96" t="s">
        <v>1527</v>
      </c>
      <c r="C2949" s="106">
        <v>43476</v>
      </c>
      <c r="D2949" s="96" t="s">
        <v>2057</v>
      </c>
      <c r="E2949" s="96" t="s">
        <v>2048</v>
      </c>
      <c r="F2949" s="97">
        <v>133</v>
      </c>
      <c r="G2949" s="98" t="s">
        <v>2046</v>
      </c>
      <c r="H2949" s="96" t="s">
        <v>2047</v>
      </c>
      <c r="I2949" s="99">
        <v>84.055999999999997</v>
      </c>
      <c r="J2949" s="235" t="str">
        <f t="shared" si="46"/>
        <v>Short Haul</v>
      </c>
    </row>
    <row r="2950" spans="1:10" ht="15" thickBot="1" x14ac:dyDescent="0.4">
      <c r="A2950" s="96" t="s">
        <v>2043</v>
      </c>
      <c r="B2950" s="96" t="s">
        <v>1527</v>
      </c>
      <c r="C2950" s="106">
        <v>43641</v>
      </c>
      <c r="D2950" s="96" t="s">
        <v>2053</v>
      </c>
      <c r="E2950" s="96" t="s">
        <v>2054</v>
      </c>
      <c r="F2950" s="97">
        <v>1844</v>
      </c>
      <c r="G2950" s="98" t="s">
        <v>2046</v>
      </c>
      <c r="H2950" s="96" t="s">
        <v>2047</v>
      </c>
      <c r="I2950" s="99">
        <v>712.46699999999998</v>
      </c>
      <c r="J2950" s="235" t="str">
        <f t="shared" si="46"/>
        <v>Medium Haul</v>
      </c>
    </row>
    <row r="2951" spans="1:10" ht="15" thickBot="1" x14ac:dyDescent="0.4">
      <c r="A2951" s="96" t="s">
        <v>2043</v>
      </c>
      <c r="B2951" s="96" t="s">
        <v>1527</v>
      </c>
      <c r="C2951" s="106">
        <v>43641</v>
      </c>
      <c r="D2951" s="96" t="s">
        <v>2048</v>
      </c>
      <c r="E2951" s="96" t="s">
        <v>2053</v>
      </c>
      <c r="F2951" s="97">
        <v>527</v>
      </c>
      <c r="G2951" s="98" t="s">
        <v>2046</v>
      </c>
      <c r="H2951" s="96" t="s">
        <v>2047</v>
      </c>
      <c r="I2951" s="99">
        <v>332.43200000000002</v>
      </c>
      <c r="J2951" s="235" t="str">
        <f t="shared" si="46"/>
        <v>Medium Haul</v>
      </c>
    </row>
    <row r="2952" spans="1:10" ht="15" thickBot="1" x14ac:dyDescent="0.4">
      <c r="A2952" s="96" t="s">
        <v>2043</v>
      </c>
      <c r="B2952" s="96" t="s">
        <v>1527</v>
      </c>
      <c r="C2952" s="106">
        <v>43646</v>
      </c>
      <c r="D2952" s="96" t="s">
        <v>2054</v>
      </c>
      <c r="E2952" s="96" t="s">
        <v>2053</v>
      </c>
      <c r="F2952" s="97">
        <v>1844</v>
      </c>
      <c r="G2952" s="98" t="s">
        <v>2056</v>
      </c>
      <c r="H2952" s="96" t="s">
        <v>2055</v>
      </c>
      <c r="I2952" s="99">
        <v>712.46699999999998</v>
      </c>
      <c r="J2952" s="235" t="str">
        <f t="shared" si="46"/>
        <v>Medium Haul</v>
      </c>
    </row>
    <row r="2953" spans="1:10" ht="15" thickBot="1" x14ac:dyDescent="0.4">
      <c r="A2953" s="96" t="s">
        <v>2043</v>
      </c>
      <c r="B2953" s="96" t="s">
        <v>1527</v>
      </c>
      <c r="C2953" s="106">
        <v>43693</v>
      </c>
      <c r="D2953" s="96" t="s">
        <v>2058</v>
      </c>
      <c r="E2953" s="96" t="s">
        <v>2053</v>
      </c>
      <c r="F2953" s="97">
        <v>1721</v>
      </c>
      <c r="G2953" s="98" t="s">
        <v>2056</v>
      </c>
      <c r="H2953" s="96" t="s">
        <v>2047</v>
      </c>
      <c r="I2953" s="99">
        <v>664.86599999999999</v>
      </c>
      <c r="J2953" s="235" t="str">
        <f t="shared" si="46"/>
        <v>Medium Haul</v>
      </c>
    </row>
    <row r="2954" spans="1:10" ht="15" thickBot="1" x14ac:dyDescent="0.4">
      <c r="A2954" s="96" t="s">
        <v>2043</v>
      </c>
      <c r="B2954" s="96" t="s">
        <v>1527</v>
      </c>
      <c r="C2954" s="106">
        <v>43470</v>
      </c>
      <c r="D2954" s="96" t="s">
        <v>2048</v>
      </c>
      <c r="E2954" s="96" t="s">
        <v>2057</v>
      </c>
      <c r="F2954" s="97">
        <v>133</v>
      </c>
      <c r="G2954" s="98" t="s">
        <v>2046</v>
      </c>
      <c r="H2954" s="96" t="s">
        <v>2047</v>
      </c>
      <c r="I2954" s="99">
        <v>84.055999999999997</v>
      </c>
      <c r="J2954" s="235" t="str">
        <f t="shared" si="46"/>
        <v>Short Haul</v>
      </c>
    </row>
    <row r="2955" spans="1:10" ht="15" thickBot="1" x14ac:dyDescent="0.4">
      <c r="A2955" s="96" t="s">
        <v>2043</v>
      </c>
      <c r="B2955" s="96" t="s">
        <v>1527</v>
      </c>
      <c r="C2955" s="106">
        <v>43475</v>
      </c>
      <c r="D2955" s="96" t="s">
        <v>2116</v>
      </c>
      <c r="E2955" s="96" t="s">
        <v>2057</v>
      </c>
      <c r="F2955" s="97">
        <v>2302</v>
      </c>
      <c r="G2955" s="98" t="s">
        <v>2056</v>
      </c>
      <c r="H2955" s="96" t="s">
        <v>2047</v>
      </c>
      <c r="I2955" s="99">
        <v>889.32600000000002</v>
      </c>
      <c r="J2955" s="235" t="str">
        <f t="shared" si="46"/>
        <v>Long Haul</v>
      </c>
    </row>
    <row r="2956" spans="1:10" ht="15" thickBot="1" x14ac:dyDescent="0.4">
      <c r="A2956" s="96" t="s">
        <v>2043</v>
      </c>
      <c r="B2956" s="96" t="s">
        <v>1527</v>
      </c>
      <c r="C2956" s="106">
        <v>43647</v>
      </c>
      <c r="D2956" s="96" t="s">
        <v>2053</v>
      </c>
      <c r="E2956" s="96" t="s">
        <v>2048</v>
      </c>
      <c r="F2956" s="97">
        <v>527</v>
      </c>
      <c r="G2956" s="98" t="s">
        <v>2046</v>
      </c>
      <c r="H2956" s="96" t="s">
        <v>2047</v>
      </c>
      <c r="I2956" s="99">
        <v>332.43200000000002</v>
      </c>
      <c r="J2956" s="235" t="str">
        <f t="shared" si="46"/>
        <v>Medium Haul</v>
      </c>
    </row>
    <row r="2957" spans="1:10" ht="15" thickBot="1" x14ac:dyDescent="0.4">
      <c r="A2957" s="96" t="s">
        <v>2043</v>
      </c>
      <c r="B2957" s="96" t="s">
        <v>1527</v>
      </c>
      <c r="C2957" s="106">
        <v>43679</v>
      </c>
      <c r="D2957" s="96" t="s">
        <v>2044</v>
      </c>
      <c r="E2957" s="96" t="s">
        <v>2255</v>
      </c>
      <c r="F2957" s="97">
        <v>2173</v>
      </c>
      <c r="G2957" s="98" t="s">
        <v>2046</v>
      </c>
      <c r="H2957" s="96" t="s">
        <v>2047</v>
      </c>
      <c r="I2957" s="99">
        <v>839.40300000000002</v>
      </c>
      <c r="J2957" s="235" t="str">
        <f t="shared" si="46"/>
        <v>Medium Haul</v>
      </c>
    </row>
    <row r="2958" spans="1:10" ht="15" thickBot="1" x14ac:dyDescent="0.4">
      <c r="A2958" s="96" t="s">
        <v>2043</v>
      </c>
      <c r="B2958" s="96" t="s">
        <v>1527</v>
      </c>
      <c r="C2958" s="106">
        <v>43679</v>
      </c>
      <c r="D2958" s="96" t="s">
        <v>2048</v>
      </c>
      <c r="E2958" s="96" t="s">
        <v>2044</v>
      </c>
      <c r="F2958" s="97">
        <v>153</v>
      </c>
      <c r="G2958" s="98" t="s">
        <v>2046</v>
      </c>
      <c r="H2958" s="96" t="s">
        <v>2047</v>
      </c>
      <c r="I2958" s="99">
        <v>96.063999999999993</v>
      </c>
      <c r="J2958" s="235" t="str">
        <f t="shared" si="46"/>
        <v>Short Haul</v>
      </c>
    </row>
    <row r="2959" spans="1:10" ht="15" thickBot="1" x14ac:dyDescent="0.4">
      <c r="A2959" s="96" t="s">
        <v>2043</v>
      </c>
      <c r="B2959" s="96" t="s">
        <v>1527</v>
      </c>
      <c r="C2959" s="106">
        <v>43693</v>
      </c>
      <c r="D2959" s="96" t="s">
        <v>2053</v>
      </c>
      <c r="E2959" s="96" t="s">
        <v>2048</v>
      </c>
      <c r="F2959" s="97">
        <v>527</v>
      </c>
      <c r="G2959" s="98" t="s">
        <v>2046</v>
      </c>
      <c r="H2959" s="96" t="s">
        <v>2047</v>
      </c>
      <c r="I2959" s="99">
        <v>332.43200000000002</v>
      </c>
      <c r="J2959" s="235" t="str">
        <f t="shared" si="46"/>
        <v>Medium Haul</v>
      </c>
    </row>
    <row r="2960" spans="1:10" ht="15" thickBot="1" x14ac:dyDescent="0.4">
      <c r="A2960" s="96" t="s">
        <v>2043</v>
      </c>
      <c r="B2960" s="96" t="s">
        <v>1527</v>
      </c>
      <c r="C2960" s="106">
        <v>43735</v>
      </c>
      <c r="D2960" s="96" t="s">
        <v>2053</v>
      </c>
      <c r="E2960" s="96" t="s">
        <v>2054</v>
      </c>
      <c r="F2960" s="97">
        <v>1844</v>
      </c>
      <c r="G2960" s="98" t="s">
        <v>2046</v>
      </c>
      <c r="H2960" s="96" t="s">
        <v>2047</v>
      </c>
      <c r="I2960" s="99">
        <v>712.46699999999998</v>
      </c>
      <c r="J2960" s="235" t="str">
        <f t="shared" si="46"/>
        <v>Medium Haul</v>
      </c>
    </row>
    <row r="2961" spans="1:10" ht="15" thickBot="1" x14ac:dyDescent="0.4">
      <c r="A2961" s="96" t="s">
        <v>2043</v>
      </c>
      <c r="B2961" s="96" t="s">
        <v>1527</v>
      </c>
      <c r="C2961" s="106">
        <v>43735</v>
      </c>
      <c r="D2961" s="96" t="s">
        <v>2048</v>
      </c>
      <c r="E2961" s="96" t="s">
        <v>2053</v>
      </c>
      <c r="F2961" s="97">
        <v>527</v>
      </c>
      <c r="G2961" s="98" t="s">
        <v>2046</v>
      </c>
      <c r="H2961" s="96" t="s">
        <v>2047</v>
      </c>
      <c r="I2961" s="99">
        <v>332.43200000000002</v>
      </c>
      <c r="J2961" s="235" t="str">
        <f t="shared" si="46"/>
        <v>Medium Haul</v>
      </c>
    </row>
    <row r="2962" spans="1:10" ht="15" thickBot="1" x14ac:dyDescent="0.4">
      <c r="A2962" s="96" t="s">
        <v>2043</v>
      </c>
      <c r="B2962" s="96" t="s">
        <v>1527</v>
      </c>
      <c r="C2962" s="106">
        <v>43737</v>
      </c>
      <c r="D2962" s="96" t="s">
        <v>2053</v>
      </c>
      <c r="E2962" s="96" t="s">
        <v>2048</v>
      </c>
      <c r="F2962" s="97">
        <v>527</v>
      </c>
      <c r="G2962" s="98" t="s">
        <v>2046</v>
      </c>
      <c r="H2962" s="96" t="s">
        <v>2047</v>
      </c>
      <c r="I2962" s="99">
        <v>332.43200000000002</v>
      </c>
      <c r="J2962" s="235" t="str">
        <f t="shared" si="46"/>
        <v>Medium Haul</v>
      </c>
    </row>
    <row r="2963" spans="1:10" ht="15" thickBot="1" x14ac:dyDescent="0.4">
      <c r="A2963" s="96" t="s">
        <v>2043</v>
      </c>
      <c r="B2963" s="96" t="s">
        <v>1527</v>
      </c>
      <c r="C2963" s="106">
        <v>43737</v>
      </c>
      <c r="D2963" s="96" t="s">
        <v>2054</v>
      </c>
      <c r="E2963" s="96" t="s">
        <v>2053</v>
      </c>
      <c r="F2963" s="97">
        <v>1844</v>
      </c>
      <c r="G2963" s="98" t="s">
        <v>2056</v>
      </c>
      <c r="H2963" s="96" t="s">
        <v>2047</v>
      </c>
      <c r="I2963" s="99">
        <v>712.46699999999998</v>
      </c>
      <c r="J2963" s="235" t="str">
        <f t="shared" si="46"/>
        <v>Medium Haul</v>
      </c>
    </row>
    <row r="2964" spans="1:10" ht="15" thickBot="1" x14ac:dyDescent="0.4">
      <c r="A2964" s="89"/>
      <c r="B2964" s="89"/>
      <c r="C2964" s="290"/>
      <c r="D2964" s="290"/>
      <c r="E2964" s="290"/>
      <c r="F2964" s="290"/>
      <c r="G2964" s="290"/>
      <c r="H2964" s="290"/>
      <c r="I2964" s="95">
        <v>8059.125</v>
      </c>
      <c r="J2964" s="235" t="str">
        <f t="shared" si="46"/>
        <v/>
      </c>
    </row>
    <row r="2965" spans="1:10" ht="15" thickBot="1" x14ac:dyDescent="0.4">
      <c r="A2965" s="96" t="s">
        <v>2043</v>
      </c>
      <c r="B2965" s="96" t="s">
        <v>1325</v>
      </c>
      <c r="C2965" s="106">
        <v>43586</v>
      </c>
      <c r="D2965" s="96" t="s">
        <v>2044</v>
      </c>
      <c r="E2965" s="96" t="s">
        <v>2045</v>
      </c>
      <c r="F2965" s="97">
        <v>280</v>
      </c>
      <c r="G2965" s="98" t="s">
        <v>2046</v>
      </c>
      <c r="H2965" s="96" t="s">
        <v>2047</v>
      </c>
      <c r="I2965" s="99">
        <v>176.328</v>
      </c>
      <c r="J2965" s="235" t="str">
        <f t="shared" si="46"/>
        <v>Short Haul</v>
      </c>
    </row>
    <row r="2966" spans="1:10" ht="15" thickBot="1" x14ac:dyDescent="0.4">
      <c r="A2966" s="96" t="s">
        <v>2043</v>
      </c>
      <c r="B2966" s="96" t="s">
        <v>1325</v>
      </c>
      <c r="C2966" s="106">
        <v>43586</v>
      </c>
      <c r="D2966" s="96" t="s">
        <v>2048</v>
      </c>
      <c r="E2966" s="96" t="s">
        <v>2044</v>
      </c>
      <c r="F2966" s="97">
        <v>153</v>
      </c>
      <c r="G2966" s="98" t="s">
        <v>2046</v>
      </c>
      <c r="H2966" s="96" t="s">
        <v>2047</v>
      </c>
      <c r="I2966" s="99">
        <v>96.063999999999993</v>
      </c>
      <c r="J2966" s="235" t="str">
        <f t="shared" si="46"/>
        <v>Short Haul</v>
      </c>
    </row>
    <row r="2967" spans="1:10" ht="15" thickBot="1" x14ac:dyDescent="0.4">
      <c r="A2967" s="96" t="s">
        <v>2043</v>
      </c>
      <c r="B2967" s="96" t="s">
        <v>1325</v>
      </c>
      <c r="C2967" s="106">
        <v>43701</v>
      </c>
      <c r="D2967" s="96" t="s">
        <v>2053</v>
      </c>
      <c r="E2967" s="96" t="s">
        <v>2058</v>
      </c>
      <c r="F2967" s="97">
        <v>1721</v>
      </c>
      <c r="G2967" s="98" t="s">
        <v>2046</v>
      </c>
      <c r="H2967" s="96" t="s">
        <v>2047</v>
      </c>
      <c r="I2967" s="99">
        <v>664.86599999999999</v>
      </c>
      <c r="J2967" s="235" t="str">
        <f t="shared" si="46"/>
        <v>Medium Haul</v>
      </c>
    </row>
    <row r="2968" spans="1:10" ht="15" thickBot="1" x14ac:dyDescent="0.4">
      <c r="A2968" s="96" t="s">
        <v>2043</v>
      </c>
      <c r="B2968" s="96" t="s">
        <v>1325</v>
      </c>
      <c r="C2968" s="106">
        <v>43708</v>
      </c>
      <c r="D2968" s="96" t="s">
        <v>2044</v>
      </c>
      <c r="E2968" s="96" t="s">
        <v>2048</v>
      </c>
      <c r="F2968" s="97">
        <v>153</v>
      </c>
      <c r="G2968" s="98" t="s">
        <v>2046</v>
      </c>
      <c r="H2968" s="96" t="s">
        <v>2047</v>
      </c>
      <c r="I2968" s="99">
        <v>96.063999999999993</v>
      </c>
      <c r="J2968" s="235" t="str">
        <f t="shared" si="46"/>
        <v>Short Haul</v>
      </c>
    </row>
    <row r="2969" spans="1:10" ht="15" thickBot="1" x14ac:dyDescent="0.4">
      <c r="A2969" s="96" t="s">
        <v>2043</v>
      </c>
      <c r="B2969" s="96" t="s">
        <v>1325</v>
      </c>
      <c r="C2969" s="106">
        <v>43595</v>
      </c>
      <c r="D2969" s="96" t="s">
        <v>2045</v>
      </c>
      <c r="E2969" s="96" t="s">
        <v>2044</v>
      </c>
      <c r="F2969" s="97">
        <v>280</v>
      </c>
      <c r="G2969" s="98" t="s">
        <v>2046</v>
      </c>
      <c r="H2969" s="96" t="s">
        <v>2047</v>
      </c>
      <c r="I2969" s="99">
        <v>176.328</v>
      </c>
      <c r="J2969" s="235" t="str">
        <f t="shared" si="46"/>
        <v>Short Haul</v>
      </c>
    </row>
    <row r="2970" spans="1:10" ht="15" thickBot="1" x14ac:dyDescent="0.4">
      <c r="A2970" s="96" t="s">
        <v>2043</v>
      </c>
      <c r="B2970" s="96" t="s">
        <v>1325</v>
      </c>
      <c r="C2970" s="106">
        <v>43595</v>
      </c>
      <c r="D2970" s="96" t="s">
        <v>2044</v>
      </c>
      <c r="E2970" s="96" t="s">
        <v>2048</v>
      </c>
      <c r="F2970" s="97">
        <v>153</v>
      </c>
      <c r="G2970" s="98" t="s">
        <v>2046</v>
      </c>
      <c r="H2970" s="96" t="s">
        <v>2047</v>
      </c>
      <c r="I2970" s="99">
        <v>96.063999999999993</v>
      </c>
      <c r="J2970" s="235" t="str">
        <f t="shared" si="46"/>
        <v>Short Haul</v>
      </c>
    </row>
    <row r="2971" spans="1:10" ht="15" thickBot="1" x14ac:dyDescent="0.4">
      <c r="A2971" s="96" t="s">
        <v>2043</v>
      </c>
      <c r="B2971" s="96" t="s">
        <v>1325</v>
      </c>
      <c r="C2971" s="106">
        <v>43701</v>
      </c>
      <c r="D2971" s="96" t="s">
        <v>2048</v>
      </c>
      <c r="E2971" s="96" t="s">
        <v>2053</v>
      </c>
      <c r="F2971" s="97">
        <v>527</v>
      </c>
      <c r="G2971" s="98" t="s">
        <v>2046</v>
      </c>
      <c r="H2971" s="96" t="s">
        <v>2047</v>
      </c>
      <c r="I2971" s="99">
        <v>332.43200000000002</v>
      </c>
      <c r="J2971" s="235" t="str">
        <f t="shared" si="46"/>
        <v>Medium Haul</v>
      </c>
    </row>
    <row r="2972" spans="1:10" ht="15" thickBot="1" x14ac:dyDescent="0.4">
      <c r="A2972" s="96" t="s">
        <v>2043</v>
      </c>
      <c r="B2972" s="96" t="s">
        <v>1325</v>
      </c>
      <c r="C2972" s="106">
        <v>43707</v>
      </c>
      <c r="D2972" s="96" t="s">
        <v>2058</v>
      </c>
      <c r="E2972" s="96" t="s">
        <v>2044</v>
      </c>
      <c r="F2972" s="97">
        <v>2367</v>
      </c>
      <c r="G2972" s="98" t="s">
        <v>2056</v>
      </c>
      <c r="H2972" s="96" t="s">
        <v>2047</v>
      </c>
      <c r="I2972" s="99">
        <v>803.42</v>
      </c>
      <c r="J2972" s="235" t="str">
        <f t="shared" si="46"/>
        <v>Long Haul</v>
      </c>
    </row>
    <row r="2973" spans="1:10" ht="15" thickBot="1" x14ac:dyDescent="0.4">
      <c r="A2973" s="89"/>
      <c r="B2973" s="89"/>
      <c r="C2973" s="290"/>
      <c r="D2973" s="290"/>
      <c r="E2973" s="290"/>
      <c r="F2973" s="290"/>
      <c r="G2973" s="290"/>
      <c r="H2973" s="290"/>
      <c r="I2973" s="95">
        <v>2441.5659999999998</v>
      </c>
      <c r="J2973" s="235" t="str">
        <f t="shared" si="46"/>
        <v/>
      </c>
    </row>
    <row r="2974" spans="1:10" ht="15" thickBot="1" x14ac:dyDescent="0.4">
      <c r="A2974" s="96" t="s">
        <v>2043</v>
      </c>
      <c r="B2974" s="96" t="s">
        <v>1527</v>
      </c>
      <c r="C2974" s="106">
        <v>43586</v>
      </c>
      <c r="D2974" s="96" t="s">
        <v>2057</v>
      </c>
      <c r="E2974" s="96" t="s">
        <v>2256</v>
      </c>
      <c r="F2974" s="97">
        <v>1361</v>
      </c>
      <c r="G2974" s="98" t="s">
        <v>2046</v>
      </c>
      <c r="H2974" s="96" t="s">
        <v>2047</v>
      </c>
      <c r="I2974" s="99">
        <v>525.93299999999999</v>
      </c>
      <c r="J2974" s="235" t="str">
        <f t="shared" si="46"/>
        <v>Medium Haul</v>
      </c>
    </row>
    <row r="2975" spans="1:10" ht="15" thickBot="1" x14ac:dyDescent="0.4">
      <c r="A2975" s="96" t="s">
        <v>2043</v>
      </c>
      <c r="B2975" s="96" t="s">
        <v>1527</v>
      </c>
      <c r="C2975" s="106">
        <v>43582</v>
      </c>
      <c r="D2975" s="96" t="s">
        <v>2053</v>
      </c>
      <c r="E2975" s="96" t="s">
        <v>2048</v>
      </c>
      <c r="F2975" s="97">
        <v>527</v>
      </c>
      <c r="G2975" s="98" t="s">
        <v>2046</v>
      </c>
      <c r="H2975" s="96" t="s">
        <v>2047</v>
      </c>
      <c r="I2975" s="99">
        <v>332.43200000000002</v>
      </c>
      <c r="J2975" s="235" t="str">
        <f t="shared" si="46"/>
        <v>Medium Haul</v>
      </c>
    </row>
    <row r="2976" spans="1:10" ht="15" thickBot="1" x14ac:dyDescent="0.4">
      <c r="A2976" s="96" t="s">
        <v>2043</v>
      </c>
      <c r="B2976" s="96" t="s">
        <v>1527</v>
      </c>
      <c r="C2976" s="106">
        <v>43582</v>
      </c>
      <c r="D2976" s="96" t="s">
        <v>2256</v>
      </c>
      <c r="E2976" s="96" t="s">
        <v>2057</v>
      </c>
      <c r="F2976" s="97">
        <v>1361</v>
      </c>
      <c r="G2976" s="98" t="s">
        <v>2056</v>
      </c>
      <c r="H2976" s="96" t="s">
        <v>2047</v>
      </c>
      <c r="I2976" s="99">
        <v>525.93299999999999</v>
      </c>
      <c r="J2976" s="235" t="str">
        <f t="shared" si="46"/>
        <v>Medium Haul</v>
      </c>
    </row>
    <row r="2977" spans="1:10" ht="15" thickBot="1" x14ac:dyDescent="0.4">
      <c r="A2977" s="96" t="s">
        <v>2043</v>
      </c>
      <c r="B2977" s="96" t="s">
        <v>1527</v>
      </c>
      <c r="C2977" s="106">
        <v>43586</v>
      </c>
      <c r="D2977" s="96" t="s">
        <v>2048</v>
      </c>
      <c r="E2977" s="96" t="s">
        <v>2057</v>
      </c>
      <c r="F2977" s="97">
        <v>133</v>
      </c>
      <c r="G2977" s="98" t="s">
        <v>2046</v>
      </c>
      <c r="H2977" s="96" t="s">
        <v>2047</v>
      </c>
      <c r="I2977" s="99">
        <v>84.055999999999997</v>
      </c>
      <c r="J2977" s="235" t="str">
        <f t="shared" si="46"/>
        <v>Short Haul</v>
      </c>
    </row>
    <row r="2978" spans="1:10" ht="15" thickBot="1" x14ac:dyDescent="0.4">
      <c r="A2978" s="89"/>
      <c r="B2978" s="89"/>
      <c r="C2978" s="290"/>
      <c r="D2978" s="290"/>
      <c r="E2978" s="290"/>
      <c r="F2978" s="290"/>
      <c r="G2978" s="290"/>
      <c r="H2978" s="290"/>
      <c r="I2978" s="95">
        <v>1468.354</v>
      </c>
      <c r="J2978" s="235" t="str">
        <f t="shared" si="46"/>
        <v/>
      </c>
    </row>
    <row r="2979" spans="1:10" ht="15" thickBot="1" x14ac:dyDescent="0.4">
      <c r="A2979" s="96" t="s">
        <v>2043</v>
      </c>
      <c r="B2979" s="96" t="s">
        <v>1393</v>
      </c>
      <c r="C2979" s="106">
        <v>43504</v>
      </c>
      <c r="D2979" s="96" t="s">
        <v>2044</v>
      </c>
      <c r="E2979" s="96" t="s">
        <v>2048</v>
      </c>
      <c r="F2979" s="97">
        <v>153</v>
      </c>
      <c r="G2979" s="98" t="s">
        <v>2046</v>
      </c>
      <c r="H2979" s="96" t="s">
        <v>2047</v>
      </c>
      <c r="I2979" s="99">
        <v>96.063999999999993</v>
      </c>
      <c r="J2979" s="235" t="str">
        <f t="shared" si="46"/>
        <v>Short Haul</v>
      </c>
    </row>
    <row r="2980" spans="1:10" ht="15" thickBot="1" x14ac:dyDescent="0.4">
      <c r="A2980" s="96" t="s">
        <v>2043</v>
      </c>
      <c r="B2980" s="96" t="s">
        <v>1393</v>
      </c>
      <c r="C2980" s="106">
        <v>43506</v>
      </c>
      <c r="D2980" s="96" t="s">
        <v>2044</v>
      </c>
      <c r="E2980" s="96" t="s">
        <v>2060</v>
      </c>
      <c r="F2980" s="97">
        <v>979</v>
      </c>
      <c r="G2980" s="98" t="s">
        <v>2046</v>
      </c>
      <c r="H2980" s="96" t="s">
        <v>2047</v>
      </c>
      <c r="I2980" s="99">
        <v>378.09899999999999</v>
      </c>
      <c r="J2980" s="235" t="str">
        <f t="shared" si="46"/>
        <v>Medium Haul</v>
      </c>
    </row>
    <row r="2981" spans="1:10" ht="15" thickBot="1" x14ac:dyDescent="0.4">
      <c r="A2981" s="96" t="s">
        <v>2043</v>
      </c>
      <c r="B2981" s="96" t="s">
        <v>1393</v>
      </c>
      <c r="C2981" s="106">
        <v>43504</v>
      </c>
      <c r="D2981" s="96" t="s">
        <v>2060</v>
      </c>
      <c r="E2981" s="96" t="s">
        <v>2044</v>
      </c>
      <c r="F2981" s="97">
        <v>979</v>
      </c>
      <c r="G2981" s="98" t="s">
        <v>2046</v>
      </c>
      <c r="H2981" s="96" t="s">
        <v>2047</v>
      </c>
      <c r="I2981" s="99">
        <v>378.09899999999999</v>
      </c>
      <c r="J2981" s="235" t="str">
        <f t="shared" si="46"/>
        <v>Medium Haul</v>
      </c>
    </row>
    <row r="2982" spans="1:10" ht="15" thickBot="1" x14ac:dyDescent="0.4">
      <c r="A2982" s="96" t="s">
        <v>2043</v>
      </c>
      <c r="B2982" s="96" t="s">
        <v>1393</v>
      </c>
      <c r="C2982" s="106">
        <v>43506</v>
      </c>
      <c r="D2982" s="96" t="s">
        <v>2048</v>
      </c>
      <c r="E2982" s="96" t="s">
        <v>2044</v>
      </c>
      <c r="F2982" s="97">
        <v>153</v>
      </c>
      <c r="G2982" s="98" t="s">
        <v>2046</v>
      </c>
      <c r="H2982" s="96" t="s">
        <v>2047</v>
      </c>
      <c r="I2982" s="99">
        <v>96.063999999999993</v>
      </c>
      <c r="J2982" s="235" t="str">
        <f t="shared" si="46"/>
        <v>Short Haul</v>
      </c>
    </row>
    <row r="2983" spans="1:10" ht="15" thickBot="1" x14ac:dyDescent="0.4">
      <c r="A2983" s="89"/>
      <c r="B2983" s="89"/>
      <c r="C2983" s="290"/>
      <c r="D2983" s="290"/>
      <c r="E2983" s="290"/>
      <c r="F2983" s="290"/>
      <c r="G2983" s="290"/>
      <c r="H2983" s="290"/>
      <c r="I2983" s="95">
        <v>948.32600000000002</v>
      </c>
      <c r="J2983" s="235" t="str">
        <f t="shared" si="46"/>
        <v/>
      </c>
    </row>
    <row r="2984" spans="1:10" ht="15" thickBot="1" x14ac:dyDescent="0.4">
      <c r="A2984" s="96" t="s">
        <v>2043</v>
      </c>
      <c r="B2984" s="96" t="s">
        <v>1512</v>
      </c>
      <c r="C2984" s="106">
        <v>43581</v>
      </c>
      <c r="D2984" s="96" t="s">
        <v>2050</v>
      </c>
      <c r="E2984" s="96" t="s">
        <v>2257</v>
      </c>
      <c r="F2984" s="97">
        <v>815</v>
      </c>
      <c r="G2984" s="98" t="s">
        <v>2046</v>
      </c>
      <c r="H2984" s="96" t="s">
        <v>2051</v>
      </c>
      <c r="I2984" s="99">
        <v>315.01799999999997</v>
      </c>
      <c r="J2984" s="235" t="str">
        <f t="shared" si="46"/>
        <v>Medium Haul</v>
      </c>
    </row>
    <row r="2985" spans="1:10" ht="15" thickBot="1" x14ac:dyDescent="0.4">
      <c r="A2985" s="96" t="s">
        <v>2043</v>
      </c>
      <c r="B2985" s="96" t="s">
        <v>1512</v>
      </c>
      <c r="C2985" s="106">
        <v>43581</v>
      </c>
      <c r="D2985" s="96" t="s">
        <v>2048</v>
      </c>
      <c r="E2985" s="96" t="s">
        <v>2050</v>
      </c>
      <c r="F2985" s="97">
        <v>300</v>
      </c>
      <c r="G2985" s="98" t="s">
        <v>2046</v>
      </c>
      <c r="H2985" s="96" t="s">
        <v>2051</v>
      </c>
      <c r="I2985" s="99">
        <v>188.96799999999999</v>
      </c>
      <c r="J2985" s="235" t="str">
        <f t="shared" si="46"/>
        <v>Short Haul</v>
      </c>
    </row>
    <row r="2986" spans="1:10" ht="15" thickBot="1" x14ac:dyDescent="0.4">
      <c r="A2986" s="96" t="s">
        <v>2043</v>
      </c>
      <c r="B2986" s="96" t="s">
        <v>1512</v>
      </c>
      <c r="C2986" s="106">
        <v>43620</v>
      </c>
      <c r="D2986" s="96" t="s">
        <v>2050</v>
      </c>
      <c r="E2986" s="96" t="s">
        <v>2052</v>
      </c>
      <c r="F2986" s="97">
        <v>596</v>
      </c>
      <c r="G2986" s="98" t="s">
        <v>2046</v>
      </c>
      <c r="H2986" s="96" t="s">
        <v>2051</v>
      </c>
      <c r="I2986" s="99">
        <v>375.40800000000002</v>
      </c>
      <c r="J2986" s="235" t="str">
        <f t="shared" si="46"/>
        <v>Medium Haul</v>
      </c>
    </row>
    <row r="2987" spans="1:10" ht="15" thickBot="1" x14ac:dyDescent="0.4">
      <c r="A2987" s="96" t="s">
        <v>2043</v>
      </c>
      <c r="B2987" s="96" t="s">
        <v>1512</v>
      </c>
      <c r="C2987" s="106">
        <v>43621</v>
      </c>
      <c r="D2987" s="96" t="s">
        <v>2052</v>
      </c>
      <c r="E2987" s="96" t="s">
        <v>2050</v>
      </c>
      <c r="F2987" s="97">
        <v>596</v>
      </c>
      <c r="G2987" s="98" t="s">
        <v>2046</v>
      </c>
      <c r="H2987" s="96" t="s">
        <v>2047</v>
      </c>
      <c r="I2987" s="99">
        <v>375.40800000000002</v>
      </c>
      <c r="J2987" s="235" t="str">
        <f t="shared" si="46"/>
        <v>Medium Haul</v>
      </c>
    </row>
    <row r="2988" spans="1:10" ht="15" thickBot="1" x14ac:dyDescent="0.4">
      <c r="A2988" s="96" t="s">
        <v>2043</v>
      </c>
      <c r="B2988" s="96" t="s">
        <v>1512</v>
      </c>
      <c r="C2988" s="106">
        <v>43770</v>
      </c>
      <c r="D2988" s="96" t="s">
        <v>2069</v>
      </c>
      <c r="E2988" s="96" t="s">
        <v>2067</v>
      </c>
      <c r="F2988" s="97">
        <v>2555</v>
      </c>
      <c r="G2988" s="98" t="s">
        <v>2056</v>
      </c>
      <c r="H2988" s="96" t="s">
        <v>2191</v>
      </c>
      <c r="I2988" s="99">
        <v>867</v>
      </c>
      <c r="J2988" s="235" t="str">
        <f t="shared" si="46"/>
        <v>Long Haul</v>
      </c>
    </row>
    <row r="2989" spans="1:10" ht="15" thickBot="1" x14ac:dyDescent="0.4">
      <c r="A2989" s="96" t="s">
        <v>2043</v>
      </c>
      <c r="B2989" s="96" t="s">
        <v>1512</v>
      </c>
      <c r="C2989" s="106">
        <v>43770</v>
      </c>
      <c r="D2989" s="96" t="s">
        <v>2067</v>
      </c>
      <c r="E2989" s="96" t="s">
        <v>2050</v>
      </c>
      <c r="F2989" s="97">
        <v>1976</v>
      </c>
      <c r="G2989" s="98" t="s">
        <v>2056</v>
      </c>
      <c r="H2989" s="96" t="s">
        <v>2051</v>
      </c>
      <c r="I2989" s="99">
        <v>763.55100000000004</v>
      </c>
      <c r="J2989" s="235" t="str">
        <f t="shared" si="46"/>
        <v>Medium Haul</v>
      </c>
    </row>
    <row r="2990" spans="1:10" ht="15" thickBot="1" x14ac:dyDescent="0.4">
      <c r="A2990" s="96" t="s">
        <v>2043</v>
      </c>
      <c r="B2990" s="96" t="s">
        <v>1512</v>
      </c>
      <c r="C2990" s="106">
        <v>43782</v>
      </c>
      <c r="D2990" s="96" t="s">
        <v>2050</v>
      </c>
      <c r="E2990" s="96" t="s">
        <v>2094</v>
      </c>
      <c r="F2990" s="97">
        <v>1957</v>
      </c>
      <c r="G2990" s="98" t="s">
        <v>2046</v>
      </c>
      <c r="H2990" s="96" t="s">
        <v>2051</v>
      </c>
      <c r="I2990" s="99">
        <v>756.19799999999998</v>
      </c>
      <c r="J2990" s="235" t="str">
        <f t="shared" si="46"/>
        <v>Medium Haul</v>
      </c>
    </row>
    <row r="2991" spans="1:10" ht="15" thickBot="1" x14ac:dyDescent="0.4">
      <c r="A2991" s="96" t="s">
        <v>2043</v>
      </c>
      <c r="B2991" s="96" t="s">
        <v>1512</v>
      </c>
      <c r="C2991" s="106">
        <v>43782</v>
      </c>
      <c r="D2991" s="96" t="s">
        <v>2048</v>
      </c>
      <c r="E2991" s="96" t="s">
        <v>2050</v>
      </c>
      <c r="F2991" s="97">
        <v>300</v>
      </c>
      <c r="G2991" s="98" t="s">
        <v>2046</v>
      </c>
      <c r="H2991" s="96" t="s">
        <v>2051</v>
      </c>
      <c r="I2991" s="99">
        <v>188.96799999999999</v>
      </c>
      <c r="J2991" s="235" t="str">
        <f t="shared" si="46"/>
        <v>Short Haul</v>
      </c>
    </row>
    <row r="2992" spans="1:10" ht="15" thickBot="1" x14ac:dyDescent="0.4">
      <c r="A2992" s="96" t="s">
        <v>2043</v>
      </c>
      <c r="B2992" s="96" t="s">
        <v>1512</v>
      </c>
      <c r="C2992" s="106">
        <v>43783</v>
      </c>
      <c r="D2992" s="96" t="s">
        <v>2067</v>
      </c>
      <c r="E2992" s="96" t="s">
        <v>2052</v>
      </c>
      <c r="F2992" s="97">
        <v>1944</v>
      </c>
      <c r="G2992" s="98" t="s">
        <v>2056</v>
      </c>
      <c r="H2992" s="96" t="s">
        <v>2051</v>
      </c>
      <c r="I2992" s="99">
        <v>750.78</v>
      </c>
      <c r="J2992" s="235" t="str">
        <f t="shared" si="46"/>
        <v>Medium Haul</v>
      </c>
    </row>
    <row r="2993" spans="1:10" ht="15" thickBot="1" x14ac:dyDescent="0.4">
      <c r="A2993" s="96" t="s">
        <v>2043</v>
      </c>
      <c r="B2993" s="96" t="s">
        <v>1512</v>
      </c>
      <c r="C2993" s="106">
        <v>43784</v>
      </c>
      <c r="D2993" s="96" t="s">
        <v>2052</v>
      </c>
      <c r="E2993" s="96" t="s">
        <v>2050</v>
      </c>
      <c r="F2993" s="97">
        <v>596</v>
      </c>
      <c r="G2993" s="98" t="s">
        <v>2046</v>
      </c>
      <c r="H2993" s="96" t="s">
        <v>2051</v>
      </c>
      <c r="I2993" s="99">
        <v>375.40800000000002</v>
      </c>
      <c r="J2993" s="235" t="str">
        <f t="shared" si="46"/>
        <v>Medium Haul</v>
      </c>
    </row>
    <row r="2994" spans="1:10" ht="15" thickBot="1" x14ac:dyDescent="0.4">
      <c r="A2994" s="96" t="s">
        <v>2043</v>
      </c>
      <c r="B2994" s="96" t="s">
        <v>1512</v>
      </c>
      <c r="C2994" s="106">
        <v>43784</v>
      </c>
      <c r="D2994" s="96" t="s">
        <v>2050</v>
      </c>
      <c r="E2994" s="96" t="s">
        <v>2048</v>
      </c>
      <c r="F2994" s="97">
        <v>300</v>
      </c>
      <c r="G2994" s="98" t="s">
        <v>2046</v>
      </c>
      <c r="H2994" s="96" t="s">
        <v>2051</v>
      </c>
      <c r="I2994" s="99">
        <v>188.96799999999999</v>
      </c>
      <c r="J2994" s="235" t="str">
        <f t="shared" si="46"/>
        <v>Short Haul</v>
      </c>
    </row>
    <row r="2995" spans="1:10" ht="15" thickBot="1" x14ac:dyDescent="0.4">
      <c r="A2995" s="96" t="s">
        <v>2043</v>
      </c>
      <c r="B2995" s="96" t="s">
        <v>1512</v>
      </c>
      <c r="C2995" s="106">
        <v>43584</v>
      </c>
      <c r="D2995" s="96" t="s">
        <v>2050</v>
      </c>
      <c r="E2995" s="96" t="s">
        <v>2048</v>
      </c>
      <c r="F2995" s="97">
        <v>300</v>
      </c>
      <c r="G2995" s="98" t="s">
        <v>2046</v>
      </c>
      <c r="H2995" s="96" t="s">
        <v>2047</v>
      </c>
      <c r="I2995" s="99">
        <v>188.96799999999999</v>
      </c>
      <c r="J2995" s="235" t="str">
        <f t="shared" si="46"/>
        <v>Short Haul</v>
      </c>
    </row>
    <row r="2996" spans="1:10" ht="15" thickBot="1" x14ac:dyDescent="0.4">
      <c r="A2996" s="96" t="s">
        <v>2043</v>
      </c>
      <c r="B2996" s="96" t="s">
        <v>1512</v>
      </c>
      <c r="C2996" s="106">
        <v>43584</v>
      </c>
      <c r="D2996" s="96" t="s">
        <v>2257</v>
      </c>
      <c r="E2996" s="96" t="s">
        <v>2050</v>
      </c>
      <c r="F2996" s="97">
        <v>815</v>
      </c>
      <c r="G2996" s="98" t="s">
        <v>2046</v>
      </c>
      <c r="H2996" s="96" t="s">
        <v>2047</v>
      </c>
      <c r="I2996" s="99">
        <v>315.01799999999997</v>
      </c>
      <c r="J2996" s="235" t="str">
        <f t="shared" si="46"/>
        <v>Medium Haul</v>
      </c>
    </row>
    <row r="2997" spans="1:10" ht="15" thickBot="1" x14ac:dyDescent="0.4">
      <c r="A2997" s="96" t="s">
        <v>2043</v>
      </c>
      <c r="B2997" s="96" t="s">
        <v>1512</v>
      </c>
      <c r="C2997" s="106">
        <v>43620</v>
      </c>
      <c r="D2997" s="96" t="s">
        <v>2048</v>
      </c>
      <c r="E2997" s="96" t="s">
        <v>2050</v>
      </c>
      <c r="F2997" s="97">
        <v>300</v>
      </c>
      <c r="G2997" s="98" t="s">
        <v>2046</v>
      </c>
      <c r="H2997" s="96" t="s">
        <v>2047</v>
      </c>
      <c r="I2997" s="99">
        <v>188.96799999999999</v>
      </c>
      <c r="J2997" s="235" t="str">
        <f t="shared" si="46"/>
        <v>Short Haul</v>
      </c>
    </row>
    <row r="2998" spans="1:10" ht="15" thickBot="1" x14ac:dyDescent="0.4">
      <c r="A2998" s="96" t="s">
        <v>2043</v>
      </c>
      <c r="B2998" s="96" t="s">
        <v>1512</v>
      </c>
      <c r="C2998" s="106">
        <v>43621</v>
      </c>
      <c r="D2998" s="96" t="s">
        <v>2050</v>
      </c>
      <c r="E2998" s="96" t="s">
        <v>2048</v>
      </c>
      <c r="F2998" s="97">
        <v>300</v>
      </c>
      <c r="G2998" s="98" t="s">
        <v>2046</v>
      </c>
      <c r="H2998" s="96" t="s">
        <v>2047</v>
      </c>
      <c r="I2998" s="99">
        <v>188.96799999999999</v>
      </c>
      <c r="J2998" s="235" t="str">
        <f t="shared" si="46"/>
        <v>Short Haul</v>
      </c>
    </row>
    <row r="2999" spans="1:10" ht="15" thickBot="1" x14ac:dyDescent="0.4">
      <c r="A2999" s="96" t="s">
        <v>2043</v>
      </c>
      <c r="B2999" s="96" t="s">
        <v>1512</v>
      </c>
      <c r="C2999" s="106">
        <v>43636</v>
      </c>
      <c r="D2999" s="96" t="s">
        <v>2048</v>
      </c>
      <c r="E2999" s="96" t="s">
        <v>2050</v>
      </c>
      <c r="F2999" s="97">
        <v>300</v>
      </c>
      <c r="G2999" s="98" t="s">
        <v>2046</v>
      </c>
      <c r="H2999" s="96" t="s">
        <v>2047</v>
      </c>
      <c r="I2999" s="99">
        <v>188.96799999999999</v>
      </c>
      <c r="J2999" s="235" t="str">
        <f t="shared" si="46"/>
        <v>Short Haul</v>
      </c>
    </row>
    <row r="3000" spans="1:10" ht="15" thickBot="1" x14ac:dyDescent="0.4">
      <c r="A3000" s="96" t="s">
        <v>2043</v>
      </c>
      <c r="B3000" s="96" t="s">
        <v>1512</v>
      </c>
      <c r="C3000" s="106">
        <v>43639</v>
      </c>
      <c r="D3000" s="96" t="s">
        <v>2054</v>
      </c>
      <c r="E3000" s="96" t="s">
        <v>2050</v>
      </c>
      <c r="F3000" s="97">
        <v>2076</v>
      </c>
      <c r="G3000" s="98" t="s">
        <v>2056</v>
      </c>
      <c r="H3000" s="96" t="s">
        <v>2129</v>
      </c>
      <c r="I3000" s="99">
        <v>802.25099999999998</v>
      </c>
      <c r="J3000" s="235" t="str">
        <f t="shared" si="46"/>
        <v>Medium Haul</v>
      </c>
    </row>
    <row r="3001" spans="1:10" ht="15" thickBot="1" x14ac:dyDescent="0.4">
      <c r="A3001" s="96" t="s">
        <v>2043</v>
      </c>
      <c r="B3001" s="96" t="s">
        <v>1512</v>
      </c>
      <c r="C3001" s="106">
        <v>43640</v>
      </c>
      <c r="D3001" s="96" t="s">
        <v>2050</v>
      </c>
      <c r="E3001" s="96" t="s">
        <v>2048</v>
      </c>
      <c r="F3001" s="97">
        <v>300</v>
      </c>
      <c r="G3001" s="98" t="s">
        <v>2046</v>
      </c>
      <c r="H3001" s="96" t="s">
        <v>2051</v>
      </c>
      <c r="I3001" s="99">
        <v>188.96799999999999</v>
      </c>
      <c r="J3001" s="235" t="str">
        <f t="shared" si="46"/>
        <v>Short Haul</v>
      </c>
    </row>
    <row r="3002" spans="1:10" ht="15" thickBot="1" x14ac:dyDescent="0.4">
      <c r="A3002" s="96" t="s">
        <v>2043</v>
      </c>
      <c r="B3002" s="96" t="s">
        <v>1512</v>
      </c>
      <c r="C3002" s="106">
        <v>43767</v>
      </c>
      <c r="D3002" s="96" t="s">
        <v>2050</v>
      </c>
      <c r="E3002" s="96" t="s">
        <v>2116</v>
      </c>
      <c r="F3002" s="97">
        <v>1923</v>
      </c>
      <c r="G3002" s="98" t="s">
        <v>2046</v>
      </c>
      <c r="H3002" s="96" t="s">
        <v>2051</v>
      </c>
      <c r="I3002" s="99">
        <v>743.04</v>
      </c>
      <c r="J3002" s="235" t="str">
        <f t="shared" si="46"/>
        <v>Medium Haul</v>
      </c>
    </row>
    <row r="3003" spans="1:10" ht="15" thickBot="1" x14ac:dyDescent="0.4">
      <c r="A3003" s="96" t="s">
        <v>2043</v>
      </c>
      <c r="B3003" s="96" t="s">
        <v>1512</v>
      </c>
      <c r="C3003" s="106">
        <v>43767</v>
      </c>
      <c r="D3003" s="96" t="s">
        <v>2116</v>
      </c>
      <c r="E3003" s="96" t="s">
        <v>2069</v>
      </c>
      <c r="F3003" s="97">
        <v>2679</v>
      </c>
      <c r="G3003" s="98" t="s">
        <v>2056</v>
      </c>
      <c r="H3003" s="96" t="s">
        <v>2051</v>
      </c>
      <c r="I3003" s="99">
        <v>909.16</v>
      </c>
      <c r="J3003" s="235" t="str">
        <f t="shared" si="46"/>
        <v>Long Haul</v>
      </c>
    </row>
    <row r="3004" spans="1:10" ht="15" thickBot="1" x14ac:dyDescent="0.4">
      <c r="A3004" s="96" t="s">
        <v>2043</v>
      </c>
      <c r="B3004" s="96" t="s">
        <v>1512</v>
      </c>
      <c r="C3004" s="106">
        <v>43767</v>
      </c>
      <c r="D3004" s="96" t="s">
        <v>2048</v>
      </c>
      <c r="E3004" s="96" t="s">
        <v>2050</v>
      </c>
      <c r="F3004" s="97">
        <v>300</v>
      </c>
      <c r="G3004" s="98" t="s">
        <v>2046</v>
      </c>
      <c r="H3004" s="96" t="s">
        <v>2051</v>
      </c>
      <c r="I3004" s="99">
        <v>188.96799999999999</v>
      </c>
      <c r="J3004" s="235" t="str">
        <f t="shared" si="46"/>
        <v>Short Haul</v>
      </c>
    </row>
    <row r="3005" spans="1:10" ht="15" thickBot="1" x14ac:dyDescent="0.4">
      <c r="A3005" s="96" t="s">
        <v>2043</v>
      </c>
      <c r="B3005" s="96" t="s">
        <v>1512</v>
      </c>
      <c r="C3005" s="106">
        <v>43771</v>
      </c>
      <c r="D3005" s="96" t="s">
        <v>2050</v>
      </c>
      <c r="E3005" s="96" t="s">
        <v>2048</v>
      </c>
      <c r="F3005" s="97">
        <v>300</v>
      </c>
      <c r="G3005" s="98" t="s">
        <v>2046</v>
      </c>
      <c r="H3005" s="96" t="s">
        <v>2047</v>
      </c>
      <c r="I3005" s="99">
        <v>188.96799999999999</v>
      </c>
      <c r="J3005" s="235" t="str">
        <f t="shared" ref="J3005:J3068" si="47">IF(ISBLANK(F3005),"",IF(F3005&gt;$O$9,$N$9,IF(F3005&gt;$O$8, $N$8,$N$7)))</f>
        <v>Short Haul</v>
      </c>
    </row>
    <row r="3006" spans="1:10" ht="15" thickBot="1" x14ac:dyDescent="0.4">
      <c r="A3006" s="89"/>
      <c r="B3006" s="89"/>
      <c r="C3006" s="290"/>
      <c r="D3006" s="290"/>
      <c r="E3006" s="290"/>
      <c r="F3006" s="290"/>
      <c r="G3006" s="290"/>
      <c r="H3006" s="290"/>
      <c r="I3006" s="95">
        <v>9237.92</v>
      </c>
      <c r="J3006" s="235" t="str">
        <f t="shared" si="47"/>
        <v/>
      </c>
    </row>
    <row r="3007" spans="1:10" ht="15" thickBot="1" x14ac:dyDescent="0.4">
      <c r="A3007" s="96" t="s">
        <v>2043</v>
      </c>
      <c r="B3007" s="96" t="s">
        <v>1536</v>
      </c>
      <c r="C3007" s="106">
        <v>43676</v>
      </c>
      <c r="D3007" s="96" t="s">
        <v>2044</v>
      </c>
      <c r="E3007" s="96" t="s">
        <v>2045</v>
      </c>
      <c r="F3007" s="97">
        <v>280</v>
      </c>
      <c r="G3007" s="98" t="s">
        <v>2046</v>
      </c>
      <c r="H3007" s="96" t="s">
        <v>2047</v>
      </c>
      <c r="I3007" s="99">
        <v>176.328</v>
      </c>
      <c r="J3007" s="235" t="str">
        <f t="shared" si="47"/>
        <v>Short Haul</v>
      </c>
    </row>
    <row r="3008" spans="1:10" ht="15" thickBot="1" x14ac:dyDescent="0.4">
      <c r="A3008" s="96" t="s">
        <v>2043</v>
      </c>
      <c r="B3008" s="96" t="s">
        <v>1536</v>
      </c>
      <c r="C3008" s="106">
        <v>43676</v>
      </c>
      <c r="D3008" s="96" t="s">
        <v>2048</v>
      </c>
      <c r="E3008" s="96" t="s">
        <v>2044</v>
      </c>
      <c r="F3008" s="97">
        <v>153</v>
      </c>
      <c r="G3008" s="98" t="s">
        <v>2046</v>
      </c>
      <c r="H3008" s="96" t="s">
        <v>2047</v>
      </c>
      <c r="I3008" s="99">
        <v>96.063999999999993</v>
      </c>
      <c r="J3008" s="235" t="str">
        <f t="shared" si="47"/>
        <v>Short Haul</v>
      </c>
    </row>
    <row r="3009" spans="1:10" ht="15" thickBot="1" x14ac:dyDescent="0.4">
      <c r="A3009" s="89"/>
      <c r="B3009" s="89"/>
      <c r="C3009" s="290"/>
      <c r="D3009" s="290"/>
      <c r="E3009" s="290"/>
      <c r="F3009" s="290"/>
      <c r="G3009" s="290"/>
      <c r="H3009" s="290"/>
      <c r="I3009" s="95">
        <v>272.392</v>
      </c>
      <c r="J3009" s="235" t="str">
        <f t="shared" si="47"/>
        <v/>
      </c>
    </row>
    <row r="3010" spans="1:10" ht="15" thickBot="1" x14ac:dyDescent="0.4">
      <c r="A3010" s="96" t="s">
        <v>2043</v>
      </c>
      <c r="B3010" s="96" t="s">
        <v>1536</v>
      </c>
      <c r="C3010" s="106">
        <v>43670</v>
      </c>
      <c r="D3010" s="96" t="s">
        <v>2050</v>
      </c>
      <c r="E3010" s="96" t="s">
        <v>2072</v>
      </c>
      <c r="F3010" s="97">
        <v>310</v>
      </c>
      <c r="G3010" s="98" t="s">
        <v>2046</v>
      </c>
      <c r="H3010" s="96" t="s">
        <v>2129</v>
      </c>
      <c r="I3010" s="99">
        <v>195.92</v>
      </c>
      <c r="J3010" s="235" t="str">
        <f t="shared" si="47"/>
        <v>Medium Haul</v>
      </c>
    </row>
    <row r="3011" spans="1:10" ht="15" thickBot="1" x14ac:dyDescent="0.4">
      <c r="A3011" s="96" t="s">
        <v>2043</v>
      </c>
      <c r="B3011" s="96" t="s">
        <v>1536</v>
      </c>
      <c r="C3011" s="106">
        <v>43670</v>
      </c>
      <c r="D3011" s="96" t="s">
        <v>2050</v>
      </c>
      <c r="E3011" s="96" t="s">
        <v>2072</v>
      </c>
      <c r="F3011" s="97">
        <v>310</v>
      </c>
      <c r="G3011" s="98" t="s">
        <v>2046</v>
      </c>
      <c r="H3011" s="96" t="s">
        <v>2051</v>
      </c>
      <c r="I3011" s="99">
        <v>195.92</v>
      </c>
      <c r="J3011" s="235" t="str">
        <f t="shared" si="47"/>
        <v>Medium Haul</v>
      </c>
    </row>
    <row r="3012" spans="1:10" ht="15" thickBot="1" x14ac:dyDescent="0.4">
      <c r="A3012" s="96" t="s">
        <v>2043</v>
      </c>
      <c r="B3012" s="96" t="s">
        <v>1536</v>
      </c>
      <c r="C3012" s="106">
        <v>43670</v>
      </c>
      <c r="D3012" s="96" t="s">
        <v>2048</v>
      </c>
      <c r="E3012" s="96" t="s">
        <v>2050</v>
      </c>
      <c r="F3012" s="97">
        <v>300</v>
      </c>
      <c r="G3012" s="98" t="s">
        <v>2046</v>
      </c>
      <c r="H3012" s="96" t="s">
        <v>2051</v>
      </c>
      <c r="I3012" s="99">
        <v>188.96799999999999</v>
      </c>
      <c r="J3012" s="235" t="str">
        <f t="shared" si="47"/>
        <v>Short Haul</v>
      </c>
    </row>
    <row r="3013" spans="1:10" ht="15" thickBot="1" x14ac:dyDescent="0.4">
      <c r="A3013" s="96" t="s">
        <v>2043</v>
      </c>
      <c r="B3013" s="96" t="s">
        <v>1536</v>
      </c>
      <c r="C3013" s="106">
        <v>43679</v>
      </c>
      <c r="D3013" s="96" t="s">
        <v>2050</v>
      </c>
      <c r="E3013" s="96" t="s">
        <v>2048</v>
      </c>
      <c r="F3013" s="97">
        <v>300</v>
      </c>
      <c r="G3013" s="98" t="s">
        <v>2046</v>
      </c>
      <c r="H3013" s="96" t="s">
        <v>2047</v>
      </c>
      <c r="I3013" s="99">
        <v>188.96799999999999</v>
      </c>
      <c r="J3013" s="235" t="str">
        <f t="shared" si="47"/>
        <v>Short Haul</v>
      </c>
    </row>
    <row r="3014" spans="1:10" ht="15" thickBot="1" x14ac:dyDescent="0.4">
      <c r="A3014" s="96" t="s">
        <v>2043</v>
      </c>
      <c r="B3014" s="96" t="s">
        <v>1536</v>
      </c>
      <c r="C3014" s="106">
        <v>43679</v>
      </c>
      <c r="D3014" s="96" t="s">
        <v>2072</v>
      </c>
      <c r="E3014" s="96" t="s">
        <v>2050</v>
      </c>
      <c r="F3014" s="97">
        <v>310</v>
      </c>
      <c r="G3014" s="98" t="s">
        <v>2046</v>
      </c>
      <c r="H3014" s="96" t="s">
        <v>2047</v>
      </c>
      <c r="I3014" s="99">
        <v>195.92</v>
      </c>
      <c r="J3014" s="235" t="str">
        <f t="shared" si="47"/>
        <v>Medium Haul</v>
      </c>
    </row>
    <row r="3015" spans="1:10" ht="15" thickBot="1" x14ac:dyDescent="0.4">
      <c r="A3015" s="89"/>
      <c r="B3015" s="89"/>
      <c r="C3015" s="290"/>
      <c r="D3015" s="290"/>
      <c r="E3015" s="290"/>
      <c r="F3015" s="290"/>
      <c r="G3015" s="290"/>
      <c r="H3015" s="290"/>
      <c r="I3015" s="95">
        <v>965.69600000000003</v>
      </c>
      <c r="J3015" s="235" t="str">
        <f t="shared" si="47"/>
        <v/>
      </c>
    </row>
    <row r="3016" spans="1:10" ht="15" thickBot="1" x14ac:dyDescent="0.4">
      <c r="A3016" s="96" t="s">
        <v>2043</v>
      </c>
      <c r="B3016" s="96" t="s">
        <v>1527</v>
      </c>
      <c r="C3016" s="106">
        <v>43764</v>
      </c>
      <c r="D3016" s="96" t="s">
        <v>2048</v>
      </c>
      <c r="E3016" s="96" t="s">
        <v>2044</v>
      </c>
      <c r="F3016" s="97">
        <v>153</v>
      </c>
      <c r="G3016" s="98" t="s">
        <v>2046</v>
      </c>
      <c r="H3016" s="96" t="s">
        <v>2047</v>
      </c>
      <c r="I3016" s="99">
        <v>96.063999999999993</v>
      </c>
      <c r="J3016" s="235" t="str">
        <f t="shared" si="47"/>
        <v>Short Haul</v>
      </c>
    </row>
    <row r="3017" spans="1:10" ht="15" thickBot="1" x14ac:dyDescent="0.4">
      <c r="A3017" s="96" t="s">
        <v>2043</v>
      </c>
      <c r="B3017" s="96" t="s">
        <v>1527</v>
      </c>
      <c r="C3017" s="106">
        <v>43791</v>
      </c>
      <c r="D3017" s="96" t="s">
        <v>2165</v>
      </c>
      <c r="E3017" s="96" t="s">
        <v>2091</v>
      </c>
      <c r="F3017" s="97">
        <v>110</v>
      </c>
      <c r="G3017" s="98" t="s">
        <v>2046</v>
      </c>
      <c r="H3017" s="96" t="s">
        <v>2047</v>
      </c>
      <c r="I3017" s="99">
        <v>69.52</v>
      </c>
      <c r="J3017" s="235" t="str">
        <f t="shared" si="47"/>
        <v>Short Haul</v>
      </c>
    </row>
    <row r="3018" spans="1:10" ht="15" thickBot="1" x14ac:dyDescent="0.4">
      <c r="A3018" s="96" t="s">
        <v>2043</v>
      </c>
      <c r="B3018" s="96" t="s">
        <v>1527</v>
      </c>
      <c r="C3018" s="106">
        <v>43792</v>
      </c>
      <c r="D3018" s="96" t="s">
        <v>2053</v>
      </c>
      <c r="E3018" s="96" t="s">
        <v>2048</v>
      </c>
      <c r="F3018" s="97">
        <v>527</v>
      </c>
      <c r="G3018" s="98" t="s">
        <v>2046</v>
      </c>
      <c r="H3018" s="96" t="s">
        <v>2047</v>
      </c>
      <c r="I3018" s="99">
        <v>332.43200000000002</v>
      </c>
      <c r="J3018" s="235" t="str">
        <f t="shared" si="47"/>
        <v>Medium Haul</v>
      </c>
    </row>
    <row r="3019" spans="1:10" ht="15" thickBot="1" x14ac:dyDescent="0.4">
      <c r="A3019" s="96" t="s">
        <v>2043</v>
      </c>
      <c r="B3019" s="96" t="s">
        <v>1527</v>
      </c>
      <c r="C3019" s="106">
        <v>43798</v>
      </c>
      <c r="D3019" s="96" t="s">
        <v>2048</v>
      </c>
      <c r="E3019" s="96" t="s">
        <v>2053</v>
      </c>
      <c r="F3019" s="97">
        <v>527</v>
      </c>
      <c r="G3019" s="98" t="s">
        <v>2046</v>
      </c>
      <c r="H3019" s="96" t="s">
        <v>2047</v>
      </c>
      <c r="I3019" s="99">
        <v>332.43200000000002</v>
      </c>
      <c r="J3019" s="235" t="str">
        <f t="shared" si="47"/>
        <v>Medium Haul</v>
      </c>
    </row>
    <row r="3020" spans="1:10" ht="15" thickBot="1" x14ac:dyDescent="0.4">
      <c r="A3020" s="96" t="s">
        <v>2043</v>
      </c>
      <c r="B3020" s="96" t="s">
        <v>1527</v>
      </c>
      <c r="C3020" s="106">
        <v>43809</v>
      </c>
      <c r="D3020" s="96" t="s">
        <v>2165</v>
      </c>
      <c r="E3020" s="96" t="s">
        <v>2053</v>
      </c>
      <c r="F3020" s="97">
        <v>1436</v>
      </c>
      <c r="G3020" s="98" t="s">
        <v>2056</v>
      </c>
      <c r="H3020" s="96" t="s">
        <v>2047</v>
      </c>
      <c r="I3020" s="99">
        <v>554.95799999999997</v>
      </c>
      <c r="J3020" s="235" t="str">
        <f t="shared" si="47"/>
        <v>Medium Haul</v>
      </c>
    </row>
    <row r="3021" spans="1:10" ht="15" thickBot="1" x14ac:dyDescent="0.4">
      <c r="A3021" s="96" t="s">
        <v>2043</v>
      </c>
      <c r="B3021" s="96" t="s">
        <v>1527</v>
      </c>
      <c r="C3021" s="106">
        <v>43764</v>
      </c>
      <c r="D3021" s="96" t="s">
        <v>2044</v>
      </c>
      <c r="E3021" s="96" t="s">
        <v>2091</v>
      </c>
      <c r="F3021" s="97">
        <v>2073</v>
      </c>
      <c r="G3021" s="98" t="s">
        <v>2046</v>
      </c>
      <c r="H3021" s="96" t="s">
        <v>2047</v>
      </c>
      <c r="I3021" s="99">
        <v>800.70299999999997</v>
      </c>
      <c r="J3021" s="235" t="str">
        <f t="shared" si="47"/>
        <v>Medium Haul</v>
      </c>
    </row>
    <row r="3022" spans="1:10" ht="15" thickBot="1" x14ac:dyDescent="0.4">
      <c r="A3022" s="96" t="s">
        <v>2043</v>
      </c>
      <c r="B3022" s="96" t="s">
        <v>1527</v>
      </c>
      <c r="C3022" s="106">
        <v>43764</v>
      </c>
      <c r="D3022" s="96" t="s">
        <v>2091</v>
      </c>
      <c r="E3022" s="96" t="s">
        <v>2165</v>
      </c>
      <c r="F3022" s="97">
        <v>110</v>
      </c>
      <c r="G3022" s="98" t="s">
        <v>2046</v>
      </c>
      <c r="H3022" s="96" t="s">
        <v>2047</v>
      </c>
      <c r="I3022" s="99">
        <v>69.52</v>
      </c>
      <c r="J3022" s="235" t="str">
        <f t="shared" si="47"/>
        <v>Short Haul</v>
      </c>
    </row>
    <row r="3023" spans="1:10" ht="15" thickBot="1" x14ac:dyDescent="0.4">
      <c r="A3023" s="96" t="s">
        <v>2043</v>
      </c>
      <c r="B3023" s="96" t="s">
        <v>1527</v>
      </c>
      <c r="C3023" s="106">
        <v>43792</v>
      </c>
      <c r="D3023" s="96" t="s">
        <v>2091</v>
      </c>
      <c r="E3023" s="96" t="s">
        <v>2053</v>
      </c>
      <c r="F3023" s="97">
        <v>1439</v>
      </c>
      <c r="G3023" s="98" t="s">
        <v>2056</v>
      </c>
      <c r="H3023" s="96" t="s">
        <v>2047</v>
      </c>
      <c r="I3023" s="99">
        <v>555.73199999999997</v>
      </c>
      <c r="J3023" s="235" t="str">
        <f t="shared" si="47"/>
        <v>Medium Haul</v>
      </c>
    </row>
    <row r="3024" spans="1:10" ht="15" thickBot="1" x14ac:dyDescent="0.4">
      <c r="A3024" s="96" t="s">
        <v>2043</v>
      </c>
      <c r="B3024" s="96" t="s">
        <v>1527</v>
      </c>
      <c r="C3024" s="106">
        <v>43798</v>
      </c>
      <c r="D3024" s="96" t="s">
        <v>2053</v>
      </c>
      <c r="E3024" s="96" t="s">
        <v>2165</v>
      </c>
      <c r="F3024" s="97">
        <v>1436</v>
      </c>
      <c r="G3024" s="98" t="s">
        <v>2046</v>
      </c>
      <c r="H3024" s="96" t="s">
        <v>2047</v>
      </c>
      <c r="I3024" s="99">
        <v>554.95799999999997</v>
      </c>
      <c r="J3024" s="235" t="str">
        <f t="shared" si="47"/>
        <v>Medium Haul</v>
      </c>
    </row>
    <row r="3025" spans="1:10" ht="15" thickBot="1" x14ac:dyDescent="0.4">
      <c r="A3025" s="96" t="s">
        <v>2043</v>
      </c>
      <c r="B3025" s="96" t="s">
        <v>1527</v>
      </c>
      <c r="C3025" s="106">
        <v>43809</v>
      </c>
      <c r="D3025" s="96" t="s">
        <v>2053</v>
      </c>
      <c r="E3025" s="96" t="s">
        <v>2048</v>
      </c>
      <c r="F3025" s="97">
        <v>527</v>
      </c>
      <c r="G3025" s="98" t="s">
        <v>2046</v>
      </c>
      <c r="H3025" s="96" t="s">
        <v>2047</v>
      </c>
      <c r="I3025" s="99">
        <v>332.43200000000002</v>
      </c>
      <c r="J3025" s="235" t="str">
        <f t="shared" si="47"/>
        <v>Medium Haul</v>
      </c>
    </row>
    <row r="3026" spans="1:10" ht="15" thickBot="1" x14ac:dyDescent="0.4">
      <c r="A3026" s="89"/>
      <c r="B3026" s="89"/>
      <c r="C3026" s="290"/>
      <c r="D3026" s="290"/>
      <c r="E3026" s="290"/>
      <c r="F3026" s="290"/>
      <c r="G3026" s="290"/>
      <c r="H3026" s="290"/>
      <c r="I3026" s="95">
        <v>3698.7510000000002</v>
      </c>
      <c r="J3026" s="235" t="str">
        <f t="shared" si="47"/>
        <v/>
      </c>
    </row>
    <row r="3027" spans="1:10" ht="15" thickBot="1" x14ac:dyDescent="0.4">
      <c r="A3027" s="96" t="s">
        <v>2043</v>
      </c>
      <c r="B3027" s="96" t="s">
        <v>1393</v>
      </c>
      <c r="C3027" s="106">
        <v>43782</v>
      </c>
      <c r="D3027" s="96" t="s">
        <v>2052</v>
      </c>
      <c r="E3027" s="96" t="s">
        <v>2050</v>
      </c>
      <c r="F3027" s="97">
        <v>596</v>
      </c>
      <c r="G3027" s="98" t="s">
        <v>2046</v>
      </c>
      <c r="H3027" s="96" t="s">
        <v>2051</v>
      </c>
      <c r="I3027" s="99">
        <v>375.40800000000002</v>
      </c>
      <c r="J3027" s="235" t="str">
        <f t="shared" si="47"/>
        <v>Medium Haul</v>
      </c>
    </row>
    <row r="3028" spans="1:10" ht="15" thickBot="1" x14ac:dyDescent="0.4">
      <c r="A3028" s="96" t="s">
        <v>2043</v>
      </c>
      <c r="B3028" s="96" t="s">
        <v>1393</v>
      </c>
      <c r="C3028" s="106">
        <v>43782</v>
      </c>
      <c r="D3028" s="96" t="s">
        <v>2050</v>
      </c>
      <c r="E3028" s="96" t="s">
        <v>2048</v>
      </c>
      <c r="F3028" s="97">
        <v>300</v>
      </c>
      <c r="G3028" s="98" t="s">
        <v>2046</v>
      </c>
      <c r="H3028" s="96" t="s">
        <v>2051</v>
      </c>
      <c r="I3028" s="99">
        <v>188.96799999999999</v>
      </c>
      <c r="J3028" s="235" t="str">
        <f t="shared" si="47"/>
        <v>Short Haul</v>
      </c>
    </row>
    <row r="3029" spans="1:10" ht="15" thickBot="1" x14ac:dyDescent="0.4">
      <c r="A3029" s="96" t="s">
        <v>2043</v>
      </c>
      <c r="B3029" s="96" t="s">
        <v>1393</v>
      </c>
      <c r="C3029" s="106">
        <v>43784</v>
      </c>
      <c r="D3029" s="96" t="s">
        <v>2050</v>
      </c>
      <c r="E3029" s="96" t="s">
        <v>2052</v>
      </c>
      <c r="F3029" s="97">
        <v>596</v>
      </c>
      <c r="G3029" s="98" t="s">
        <v>2046</v>
      </c>
      <c r="H3029" s="96" t="s">
        <v>2047</v>
      </c>
      <c r="I3029" s="99">
        <v>375.40800000000002</v>
      </c>
      <c r="J3029" s="235" t="str">
        <f t="shared" si="47"/>
        <v>Medium Haul</v>
      </c>
    </row>
    <row r="3030" spans="1:10" ht="15" thickBot="1" x14ac:dyDescent="0.4">
      <c r="A3030" s="96" t="s">
        <v>2043</v>
      </c>
      <c r="B3030" s="96" t="s">
        <v>1393</v>
      </c>
      <c r="C3030" s="106">
        <v>43784</v>
      </c>
      <c r="D3030" s="96" t="s">
        <v>2048</v>
      </c>
      <c r="E3030" s="96" t="s">
        <v>2050</v>
      </c>
      <c r="F3030" s="97">
        <v>300</v>
      </c>
      <c r="G3030" s="98" t="s">
        <v>2046</v>
      </c>
      <c r="H3030" s="96" t="s">
        <v>2047</v>
      </c>
      <c r="I3030" s="99">
        <v>188.96799999999999</v>
      </c>
      <c r="J3030" s="235" t="str">
        <f t="shared" si="47"/>
        <v>Short Haul</v>
      </c>
    </row>
    <row r="3031" spans="1:10" ht="15" thickBot="1" x14ac:dyDescent="0.4">
      <c r="A3031" s="89"/>
      <c r="B3031" s="89"/>
      <c r="C3031" s="290"/>
      <c r="D3031" s="290"/>
      <c r="E3031" s="290"/>
      <c r="F3031" s="290"/>
      <c r="G3031" s="290"/>
      <c r="H3031" s="290"/>
      <c r="I3031" s="95">
        <v>1128.752</v>
      </c>
      <c r="J3031" s="235" t="str">
        <f t="shared" si="47"/>
        <v/>
      </c>
    </row>
    <row r="3032" spans="1:10" ht="15" thickBot="1" x14ac:dyDescent="0.4">
      <c r="A3032" s="96" t="s">
        <v>2043</v>
      </c>
      <c r="B3032" s="96" t="s">
        <v>1536</v>
      </c>
      <c r="C3032" s="106">
        <v>43522</v>
      </c>
      <c r="D3032" s="96" t="s">
        <v>2049</v>
      </c>
      <c r="E3032" s="96" t="s">
        <v>2258</v>
      </c>
      <c r="F3032" s="97">
        <v>5317</v>
      </c>
      <c r="G3032" s="98" t="s">
        <v>2056</v>
      </c>
      <c r="H3032" s="96" t="s">
        <v>2047</v>
      </c>
      <c r="I3032" s="99">
        <v>1804.38</v>
      </c>
      <c r="J3032" s="235" t="str">
        <f t="shared" si="47"/>
        <v>Long Haul</v>
      </c>
    </row>
    <row r="3033" spans="1:10" ht="15" thickBot="1" x14ac:dyDescent="0.4">
      <c r="A3033" s="96" t="s">
        <v>2043</v>
      </c>
      <c r="B3033" s="96" t="s">
        <v>1536</v>
      </c>
      <c r="C3033" s="106">
        <v>43540</v>
      </c>
      <c r="D3033" s="96" t="s">
        <v>2258</v>
      </c>
      <c r="E3033" s="96" t="s">
        <v>2049</v>
      </c>
      <c r="F3033" s="97">
        <v>5317</v>
      </c>
      <c r="G3033" s="98" t="s">
        <v>2056</v>
      </c>
      <c r="H3033" s="96" t="s">
        <v>2047</v>
      </c>
      <c r="I3033" s="99">
        <v>1804.38</v>
      </c>
      <c r="J3033" s="235" t="str">
        <f t="shared" si="47"/>
        <v>Long Haul</v>
      </c>
    </row>
    <row r="3034" spans="1:10" ht="15" thickBot="1" x14ac:dyDescent="0.4">
      <c r="A3034" s="96" t="s">
        <v>2043</v>
      </c>
      <c r="B3034" s="96" t="s">
        <v>1536</v>
      </c>
      <c r="C3034" s="106">
        <v>43540</v>
      </c>
      <c r="D3034" s="96" t="s">
        <v>2259</v>
      </c>
      <c r="E3034" s="96" t="s">
        <v>2258</v>
      </c>
      <c r="F3034" s="97">
        <v>604</v>
      </c>
      <c r="G3034" s="98" t="s">
        <v>2046</v>
      </c>
      <c r="H3034" s="96" t="s">
        <v>2047</v>
      </c>
      <c r="I3034" s="99">
        <v>381.096</v>
      </c>
      <c r="J3034" s="235" t="str">
        <f t="shared" si="47"/>
        <v>Medium Haul</v>
      </c>
    </row>
    <row r="3035" spans="1:10" ht="15" thickBot="1" x14ac:dyDescent="0.4">
      <c r="A3035" s="96" t="s">
        <v>2043</v>
      </c>
      <c r="B3035" s="96" t="s">
        <v>1536</v>
      </c>
      <c r="C3035" s="106">
        <v>43559</v>
      </c>
      <c r="D3035" s="96" t="s">
        <v>2049</v>
      </c>
      <c r="E3035" s="96" t="s">
        <v>2258</v>
      </c>
      <c r="F3035" s="97">
        <v>5317</v>
      </c>
      <c r="G3035" s="98" t="s">
        <v>2056</v>
      </c>
      <c r="H3035" s="96" t="s">
        <v>2047</v>
      </c>
      <c r="I3035" s="99">
        <v>1804.38</v>
      </c>
      <c r="J3035" s="235" t="str">
        <f t="shared" si="47"/>
        <v>Long Haul</v>
      </c>
    </row>
    <row r="3036" spans="1:10" ht="15" thickBot="1" x14ac:dyDescent="0.4">
      <c r="A3036" s="96" t="s">
        <v>2043</v>
      </c>
      <c r="B3036" s="96" t="s">
        <v>1536</v>
      </c>
      <c r="C3036" s="106">
        <v>43567</v>
      </c>
      <c r="D3036" s="96" t="s">
        <v>2053</v>
      </c>
      <c r="E3036" s="96" t="s">
        <v>2079</v>
      </c>
      <c r="F3036" s="97">
        <v>887</v>
      </c>
      <c r="G3036" s="98" t="s">
        <v>2046</v>
      </c>
      <c r="H3036" s="96" t="s">
        <v>2047</v>
      </c>
      <c r="I3036" s="99">
        <v>342.495</v>
      </c>
      <c r="J3036" s="235" t="str">
        <f t="shared" si="47"/>
        <v>Medium Haul</v>
      </c>
    </row>
    <row r="3037" spans="1:10" ht="15" thickBot="1" x14ac:dyDescent="0.4">
      <c r="A3037" s="96" t="s">
        <v>2043</v>
      </c>
      <c r="B3037" s="96" t="s">
        <v>1536</v>
      </c>
      <c r="C3037" s="106">
        <v>43567</v>
      </c>
      <c r="D3037" s="96" t="s">
        <v>2048</v>
      </c>
      <c r="E3037" s="96" t="s">
        <v>2053</v>
      </c>
      <c r="F3037" s="97">
        <v>527</v>
      </c>
      <c r="G3037" s="98" t="s">
        <v>2046</v>
      </c>
      <c r="H3037" s="96" t="s">
        <v>2047</v>
      </c>
      <c r="I3037" s="99">
        <v>332.43200000000002</v>
      </c>
      <c r="J3037" s="235" t="str">
        <f t="shared" si="47"/>
        <v>Medium Haul</v>
      </c>
    </row>
    <row r="3038" spans="1:10" ht="15" thickBot="1" x14ac:dyDescent="0.4">
      <c r="A3038" s="96" t="s">
        <v>2043</v>
      </c>
      <c r="B3038" s="96" t="s">
        <v>1536</v>
      </c>
      <c r="C3038" s="106">
        <v>43572</v>
      </c>
      <c r="D3038" s="96" t="s">
        <v>2057</v>
      </c>
      <c r="E3038" s="96" t="s">
        <v>2048</v>
      </c>
      <c r="F3038" s="97">
        <v>133</v>
      </c>
      <c r="G3038" s="98" t="s">
        <v>2046</v>
      </c>
      <c r="H3038" s="96" t="s">
        <v>2047</v>
      </c>
      <c r="I3038" s="99">
        <v>84.055999999999997</v>
      </c>
      <c r="J3038" s="235" t="str">
        <f t="shared" si="47"/>
        <v>Short Haul</v>
      </c>
    </row>
    <row r="3039" spans="1:10" ht="15" thickBot="1" x14ac:dyDescent="0.4">
      <c r="A3039" s="96" t="s">
        <v>2043</v>
      </c>
      <c r="B3039" s="96" t="s">
        <v>1536</v>
      </c>
      <c r="C3039" s="106">
        <v>43583</v>
      </c>
      <c r="D3039" s="96" t="s">
        <v>2260</v>
      </c>
      <c r="E3039" s="96" t="s">
        <v>2104</v>
      </c>
      <c r="F3039" s="97">
        <v>1156</v>
      </c>
      <c r="G3039" s="98" t="s">
        <v>2046</v>
      </c>
      <c r="H3039" s="96" t="s">
        <v>2047</v>
      </c>
      <c r="I3039" s="99">
        <v>446.59800000000001</v>
      </c>
      <c r="J3039" s="235" t="str">
        <f t="shared" si="47"/>
        <v>Medium Haul</v>
      </c>
    </row>
    <row r="3040" spans="1:10" ht="15" thickBot="1" x14ac:dyDescent="0.4">
      <c r="A3040" s="96" t="s">
        <v>2043</v>
      </c>
      <c r="B3040" s="96" t="s">
        <v>1536</v>
      </c>
      <c r="C3040" s="106">
        <v>43600</v>
      </c>
      <c r="D3040" s="96" t="s">
        <v>2053</v>
      </c>
      <c r="E3040" s="96" t="s">
        <v>2261</v>
      </c>
      <c r="F3040" s="97">
        <v>360</v>
      </c>
      <c r="G3040" s="98" t="s">
        <v>2046</v>
      </c>
      <c r="H3040" s="96" t="s">
        <v>2047</v>
      </c>
      <c r="I3040" s="99">
        <v>226.88800000000001</v>
      </c>
      <c r="J3040" s="235" t="str">
        <f t="shared" si="47"/>
        <v>Medium Haul</v>
      </c>
    </row>
    <row r="3041" spans="1:10" ht="15" thickBot="1" x14ac:dyDescent="0.4">
      <c r="A3041" s="96" t="s">
        <v>2043</v>
      </c>
      <c r="B3041" s="96" t="s">
        <v>1536</v>
      </c>
      <c r="C3041" s="106">
        <v>43604</v>
      </c>
      <c r="D3041" s="96" t="s">
        <v>2048</v>
      </c>
      <c r="E3041" s="96" t="s">
        <v>2053</v>
      </c>
      <c r="F3041" s="97">
        <v>527</v>
      </c>
      <c r="G3041" s="98" t="s">
        <v>2046</v>
      </c>
      <c r="H3041" s="96" t="s">
        <v>2047</v>
      </c>
      <c r="I3041" s="99">
        <v>332.43200000000002</v>
      </c>
      <c r="J3041" s="235" t="str">
        <f t="shared" si="47"/>
        <v>Medium Haul</v>
      </c>
    </row>
    <row r="3042" spans="1:10" ht="15" thickBot="1" x14ac:dyDescent="0.4">
      <c r="A3042" s="96" t="s">
        <v>2043</v>
      </c>
      <c r="B3042" s="96" t="s">
        <v>1536</v>
      </c>
      <c r="C3042" s="106">
        <v>43608</v>
      </c>
      <c r="D3042" s="96" t="s">
        <v>2097</v>
      </c>
      <c r="E3042" s="96" t="s">
        <v>2053</v>
      </c>
      <c r="F3042" s="97">
        <v>6266</v>
      </c>
      <c r="G3042" s="98" t="s">
        <v>2046</v>
      </c>
      <c r="H3042" s="96" t="s">
        <v>2047</v>
      </c>
      <c r="I3042" s="99">
        <v>2126.6999999999998</v>
      </c>
      <c r="J3042" s="235" t="str">
        <f t="shared" si="47"/>
        <v>Long Haul</v>
      </c>
    </row>
    <row r="3043" spans="1:10" ht="15" thickBot="1" x14ac:dyDescent="0.4">
      <c r="A3043" s="96" t="s">
        <v>2043</v>
      </c>
      <c r="B3043" s="96" t="s">
        <v>1536</v>
      </c>
      <c r="C3043" s="106">
        <v>43626</v>
      </c>
      <c r="D3043" s="96" t="s">
        <v>2048</v>
      </c>
      <c r="E3043" s="96" t="s">
        <v>2057</v>
      </c>
      <c r="F3043" s="97">
        <v>133</v>
      </c>
      <c r="G3043" s="98" t="s">
        <v>2046</v>
      </c>
      <c r="H3043" s="96" t="s">
        <v>2047</v>
      </c>
      <c r="I3043" s="99">
        <v>84.055999999999997</v>
      </c>
      <c r="J3043" s="235" t="str">
        <f t="shared" si="47"/>
        <v>Short Haul</v>
      </c>
    </row>
    <row r="3044" spans="1:10" ht="15" thickBot="1" x14ac:dyDescent="0.4">
      <c r="A3044" s="96" t="s">
        <v>2043</v>
      </c>
      <c r="B3044" s="96" t="s">
        <v>1536</v>
      </c>
      <c r="C3044" s="106">
        <v>43631</v>
      </c>
      <c r="D3044" s="96" t="s">
        <v>2053</v>
      </c>
      <c r="E3044" s="96" t="s">
        <v>2048</v>
      </c>
      <c r="F3044" s="97">
        <v>527</v>
      </c>
      <c r="G3044" s="98" t="s">
        <v>2046</v>
      </c>
      <c r="H3044" s="96" t="s">
        <v>2047</v>
      </c>
      <c r="I3044" s="99">
        <v>332.43200000000002</v>
      </c>
      <c r="J3044" s="235" t="str">
        <f t="shared" si="47"/>
        <v>Medium Haul</v>
      </c>
    </row>
    <row r="3045" spans="1:10" ht="15" thickBot="1" x14ac:dyDescent="0.4">
      <c r="A3045" s="96" t="s">
        <v>2043</v>
      </c>
      <c r="B3045" s="96" t="s">
        <v>1536</v>
      </c>
      <c r="C3045" s="106">
        <v>43633</v>
      </c>
      <c r="D3045" s="96" t="s">
        <v>2048</v>
      </c>
      <c r="E3045" s="96" t="s">
        <v>2057</v>
      </c>
      <c r="F3045" s="97">
        <v>133</v>
      </c>
      <c r="G3045" s="98" t="s">
        <v>2046</v>
      </c>
      <c r="H3045" s="96" t="s">
        <v>2047</v>
      </c>
      <c r="I3045" s="99">
        <v>84.055999999999997</v>
      </c>
      <c r="J3045" s="235" t="str">
        <f t="shared" si="47"/>
        <v>Short Haul</v>
      </c>
    </row>
    <row r="3046" spans="1:10" ht="15" thickBot="1" x14ac:dyDescent="0.4">
      <c r="A3046" s="96" t="s">
        <v>2043</v>
      </c>
      <c r="B3046" s="96" t="s">
        <v>1536</v>
      </c>
      <c r="C3046" s="106">
        <v>43633</v>
      </c>
      <c r="D3046" s="96" t="s">
        <v>2085</v>
      </c>
      <c r="E3046" s="96" t="s">
        <v>2186</v>
      </c>
      <c r="F3046" s="97">
        <v>4030</v>
      </c>
      <c r="G3046" s="98" t="s">
        <v>2056</v>
      </c>
      <c r="H3046" s="96" t="s">
        <v>2047</v>
      </c>
      <c r="I3046" s="99">
        <v>1367.82</v>
      </c>
      <c r="J3046" s="235" t="str">
        <f t="shared" si="47"/>
        <v>Long Haul</v>
      </c>
    </row>
    <row r="3047" spans="1:10" ht="15" thickBot="1" x14ac:dyDescent="0.4">
      <c r="A3047" s="96" t="s">
        <v>2043</v>
      </c>
      <c r="B3047" s="96" t="s">
        <v>1536</v>
      </c>
      <c r="C3047" s="106">
        <v>43633</v>
      </c>
      <c r="D3047" s="96" t="s">
        <v>2057</v>
      </c>
      <c r="E3047" s="96" t="s">
        <v>2085</v>
      </c>
      <c r="F3047" s="97">
        <v>346</v>
      </c>
      <c r="G3047" s="98" t="s">
        <v>2046</v>
      </c>
      <c r="H3047" s="96" t="s">
        <v>2047</v>
      </c>
      <c r="I3047" s="99">
        <v>218.04</v>
      </c>
      <c r="J3047" s="235" t="str">
        <f t="shared" si="47"/>
        <v>Medium Haul</v>
      </c>
    </row>
    <row r="3048" spans="1:10" ht="15" thickBot="1" x14ac:dyDescent="0.4">
      <c r="A3048" s="96" t="s">
        <v>2043</v>
      </c>
      <c r="B3048" s="96" t="s">
        <v>1536</v>
      </c>
      <c r="C3048" s="106">
        <v>43637</v>
      </c>
      <c r="D3048" s="96" t="s">
        <v>2085</v>
      </c>
      <c r="E3048" s="96" t="s">
        <v>2057</v>
      </c>
      <c r="F3048" s="97">
        <v>346</v>
      </c>
      <c r="G3048" s="98" t="s">
        <v>2046</v>
      </c>
      <c r="H3048" s="96" t="s">
        <v>2055</v>
      </c>
      <c r="I3048" s="99">
        <v>218.04</v>
      </c>
      <c r="J3048" s="235" t="str">
        <f t="shared" si="47"/>
        <v>Medium Haul</v>
      </c>
    </row>
    <row r="3049" spans="1:10" ht="15" thickBot="1" x14ac:dyDescent="0.4">
      <c r="A3049" s="96" t="s">
        <v>2043</v>
      </c>
      <c r="B3049" s="96" t="s">
        <v>1536</v>
      </c>
      <c r="C3049" s="106">
        <v>43728</v>
      </c>
      <c r="D3049" s="96" t="s">
        <v>2053</v>
      </c>
      <c r="E3049" s="96" t="s">
        <v>2139</v>
      </c>
      <c r="F3049" s="97">
        <v>4145</v>
      </c>
      <c r="G3049" s="98" t="s">
        <v>2056</v>
      </c>
      <c r="H3049" s="96" t="s">
        <v>2047</v>
      </c>
      <c r="I3049" s="99">
        <v>1406.92</v>
      </c>
      <c r="J3049" s="235" t="str">
        <f t="shared" si="47"/>
        <v>Long Haul</v>
      </c>
    </row>
    <row r="3050" spans="1:10" ht="15" thickBot="1" x14ac:dyDescent="0.4">
      <c r="A3050" s="96" t="s">
        <v>2043</v>
      </c>
      <c r="B3050" s="96" t="s">
        <v>1536</v>
      </c>
      <c r="C3050" s="106">
        <v>43768</v>
      </c>
      <c r="D3050" s="96" t="s">
        <v>2053</v>
      </c>
      <c r="E3050" s="96" t="s">
        <v>2069</v>
      </c>
      <c r="F3050" s="97">
        <v>4241</v>
      </c>
      <c r="G3050" s="98" t="s">
        <v>2056</v>
      </c>
      <c r="H3050" s="96" t="s">
        <v>2047</v>
      </c>
      <c r="I3050" s="99">
        <v>1439.22</v>
      </c>
      <c r="J3050" s="235" t="str">
        <f t="shared" si="47"/>
        <v>Long Haul</v>
      </c>
    </row>
    <row r="3051" spans="1:10" ht="15" thickBot="1" x14ac:dyDescent="0.4">
      <c r="A3051" s="96" t="s">
        <v>2043</v>
      </c>
      <c r="B3051" s="96" t="s">
        <v>1536</v>
      </c>
      <c r="C3051" s="106">
        <v>43781</v>
      </c>
      <c r="D3051" s="96" t="s">
        <v>2114</v>
      </c>
      <c r="E3051" s="96" t="s">
        <v>2258</v>
      </c>
      <c r="F3051" s="97">
        <v>5084</v>
      </c>
      <c r="G3051" s="98" t="s">
        <v>2056</v>
      </c>
      <c r="H3051" s="96" t="s">
        <v>2055</v>
      </c>
      <c r="I3051" s="99">
        <v>1725.5</v>
      </c>
      <c r="J3051" s="235" t="str">
        <f t="shared" si="47"/>
        <v>Long Haul</v>
      </c>
    </row>
    <row r="3052" spans="1:10" ht="15" thickBot="1" x14ac:dyDescent="0.4">
      <c r="A3052" s="96" t="s">
        <v>2043</v>
      </c>
      <c r="B3052" s="96" t="s">
        <v>1536</v>
      </c>
      <c r="C3052" s="106">
        <v>43781</v>
      </c>
      <c r="D3052" s="96" t="s">
        <v>2048</v>
      </c>
      <c r="E3052" s="96" t="s">
        <v>2057</v>
      </c>
      <c r="F3052" s="97">
        <v>133</v>
      </c>
      <c r="G3052" s="98" t="s">
        <v>2046</v>
      </c>
      <c r="H3052" s="96" t="s">
        <v>2082</v>
      </c>
      <c r="I3052" s="99">
        <v>84.055999999999997</v>
      </c>
      <c r="J3052" s="235" t="str">
        <f t="shared" si="47"/>
        <v>Short Haul</v>
      </c>
    </row>
    <row r="3053" spans="1:10" ht="15" thickBot="1" x14ac:dyDescent="0.4">
      <c r="A3053" s="96" t="s">
        <v>2043</v>
      </c>
      <c r="B3053" s="96" t="s">
        <v>1536</v>
      </c>
      <c r="C3053" s="106">
        <v>43782</v>
      </c>
      <c r="D3053" s="96" t="s">
        <v>2258</v>
      </c>
      <c r="E3053" s="96" t="s">
        <v>2259</v>
      </c>
      <c r="F3053" s="97">
        <v>608</v>
      </c>
      <c r="G3053" s="98" t="s">
        <v>2046</v>
      </c>
      <c r="H3053" s="96" t="s">
        <v>2047</v>
      </c>
      <c r="I3053" s="99">
        <v>383.62400000000002</v>
      </c>
      <c r="J3053" s="235" t="str">
        <f t="shared" si="47"/>
        <v>Medium Haul</v>
      </c>
    </row>
    <row r="3054" spans="1:10" ht="15" thickBot="1" x14ac:dyDescent="0.4">
      <c r="A3054" s="96" t="s">
        <v>2043</v>
      </c>
      <c r="B3054" s="96" t="s">
        <v>1536</v>
      </c>
      <c r="C3054" s="106">
        <v>43524</v>
      </c>
      <c r="D3054" s="96" t="s">
        <v>2258</v>
      </c>
      <c r="E3054" s="96" t="s">
        <v>2259</v>
      </c>
      <c r="F3054" s="97">
        <v>604</v>
      </c>
      <c r="G3054" s="98" t="s">
        <v>2046</v>
      </c>
      <c r="H3054" s="96" t="s">
        <v>2051</v>
      </c>
      <c r="I3054" s="99">
        <v>381.096</v>
      </c>
      <c r="J3054" s="235" t="str">
        <f t="shared" si="47"/>
        <v>Medium Haul</v>
      </c>
    </row>
    <row r="3055" spans="1:10" ht="15" thickBot="1" x14ac:dyDescent="0.4">
      <c r="A3055" s="96" t="s">
        <v>2043</v>
      </c>
      <c r="B3055" s="96" t="s">
        <v>1536</v>
      </c>
      <c r="C3055" s="106">
        <v>43565</v>
      </c>
      <c r="D3055" s="96" t="s">
        <v>2258</v>
      </c>
      <c r="E3055" s="96" t="s">
        <v>2049</v>
      </c>
      <c r="F3055" s="97">
        <v>5317</v>
      </c>
      <c r="G3055" s="98" t="s">
        <v>2056</v>
      </c>
      <c r="H3055" s="96" t="s">
        <v>2047</v>
      </c>
      <c r="I3055" s="99">
        <v>1804.38</v>
      </c>
      <c r="J3055" s="235" t="str">
        <f t="shared" si="47"/>
        <v>Long Haul</v>
      </c>
    </row>
    <row r="3056" spans="1:10" ht="15" thickBot="1" x14ac:dyDescent="0.4">
      <c r="A3056" s="96" t="s">
        <v>2043</v>
      </c>
      <c r="B3056" s="96" t="s">
        <v>1536</v>
      </c>
      <c r="C3056" s="106">
        <v>43572</v>
      </c>
      <c r="D3056" s="96" t="s">
        <v>2079</v>
      </c>
      <c r="E3056" s="96" t="s">
        <v>2057</v>
      </c>
      <c r="F3056" s="97">
        <v>1450</v>
      </c>
      <c r="G3056" s="98" t="s">
        <v>2056</v>
      </c>
      <c r="H3056" s="96" t="s">
        <v>2047</v>
      </c>
      <c r="I3056" s="99">
        <v>559.98900000000003</v>
      </c>
      <c r="J3056" s="235" t="str">
        <f t="shared" si="47"/>
        <v>Medium Haul</v>
      </c>
    </row>
    <row r="3057" spans="1:10" ht="15" thickBot="1" x14ac:dyDescent="0.4">
      <c r="A3057" s="96" t="s">
        <v>2043</v>
      </c>
      <c r="B3057" s="96" t="s">
        <v>1536</v>
      </c>
      <c r="C3057" s="106">
        <v>43576</v>
      </c>
      <c r="D3057" s="96" t="s">
        <v>2048</v>
      </c>
      <c r="E3057" s="96" t="s">
        <v>2057</v>
      </c>
      <c r="F3057" s="97">
        <v>133</v>
      </c>
      <c r="G3057" s="98" t="s">
        <v>2046</v>
      </c>
      <c r="H3057" s="96" t="s">
        <v>2047</v>
      </c>
      <c r="I3057" s="99">
        <v>84.055999999999997</v>
      </c>
      <c r="J3057" s="235" t="str">
        <f t="shared" si="47"/>
        <v>Short Haul</v>
      </c>
    </row>
    <row r="3058" spans="1:10" ht="15" thickBot="1" x14ac:dyDescent="0.4">
      <c r="A3058" s="96" t="s">
        <v>2043</v>
      </c>
      <c r="B3058" s="96" t="s">
        <v>1536</v>
      </c>
      <c r="C3058" s="106">
        <v>43576</v>
      </c>
      <c r="D3058" s="96" t="s">
        <v>2057</v>
      </c>
      <c r="E3058" s="96" t="s">
        <v>2104</v>
      </c>
      <c r="F3058" s="97">
        <v>6912</v>
      </c>
      <c r="G3058" s="98" t="s">
        <v>2056</v>
      </c>
      <c r="H3058" s="96" t="s">
        <v>2047</v>
      </c>
      <c r="I3058" s="99">
        <v>2346</v>
      </c>
      <c r="J3058" s="235" t="str">
        <f t="shared" si="47"/>
        <v>Long Haul</v>
      </c>
    </row>
    <row r="3059" spans="1:10" ht="15" thickBot="1" x14ac:dyDescent="0.4">
      <c r="A3059" s="96" t="s">
        <v>2043</v>
      </c>
      <c r="B3059" s="96" t="s">
        <v>1536</v>
      </c>
      <c r="C3059" s="106">
        <v>43578</v>
      </c>
      <c r="D3059" s="96" t="s">
        <v>2104</v>
      </c>
      <c r="E3059" s="96" t="s">
        <v>2260</v>
      </c>
      <c r="F3059" s="97">
        <v>1156</v>
      </c>
      <c r="G3059" s="98" t="s">
        <v>2056</v>
      </c>
      <c r="H3059" s="96" t="s">
        <v>2047</v>
      </c>
      <c r="I3059" s="99">
        <v>446.59800000000001</v>
      </c>
      <c r="J3059" s="235" t="str">
        <f t="shared" si="47"/>
        <v>Medium Haul</v>
      </c>
    </row>
    <row r="3060" spans="1:10" ht="15" thickBot="1" x14ac:dyDescent="0.4">
      <c r="A3060" s="96" t="s">
        <v>2043</v>
      </c>
      <c r="B3060" s="96" t="s">
        <v>1536</v>
      </c>
      <c r="C3060" s="106">
        <v>43578</v>
      </c>
      <c r="D3060" s="96" t="s">
        <v>2104</v>
      </c>
      <c r="E3060" s="96" t="s">
        <v>2260</v>
      </c>
      <c r="F3060" s="97">
        <v>1156</v>
      </c>
      <c r="G3060" s="98" t="s">
        <v>2046</v>
      </c>
      <c r="H3060" s="96" t="s">
        <v>2047</v>
      </c>
      <c r="I3060" s="99">
        <v>446.59800000000001</v>
      </c>
      <c r="J3060" s="235" t="str">
        <f t="shared" si="47"/>
        <v>Medium Haul</v>
      </c>
    </row>
    <row r="3061" spans="1:10" ht="15" thickBot="1" x14ac:dyDescent="0.4">
      <c r="A3061" s="96" t="s">
        <v>2043</v>
      </c>
      <c r="B3061" s="96" t="s">
        <v>1536</v>
      </c>
      <c r="C3061" s="106">
        <v>43583</v>
      </c>
      <c r="D3061" s="96" t="s">
        <v>2104</v>
      </c>
      <c r="E3061" s="96" t="s">
        <v>2057</v>
      </c>
      <c r="F3061" s="97">
        <v>6912</v>
      </c>
      <c r="G3061" s="98" t="s">
        <v>2046</v>
      </c>
      <c r="H3061" s="96" t="s">
        <v>2047</v>
      </c>
      <c r="I3061" s="99">
        <v>2346</v>
      </c>
      <c r="J3061" s="235" t="str">
        <f t="shared" si="47"/>
        <v>Long Haul</v>
      </c>
    </row>
    <row r="3062" spans="1:10" ht="15" thickBot="1" x14ac:dyDescent="0.4">
      <c r="A3062" s="96" t="s">
        <v>2043</v>
      </c>
      <c r="B3062" s="96" t="s">
        <v>1536</v>
      </c>
      <c r="C3062" s="106">
        <v>43584</v>
      </c>
      <c r="D3062" s="96" t="s">
        <v>2057</v>
      </c>
      <c r="E3062" s="96" t="s">
        <v>2048</v>
      </c>
      <c r="F3062" s="97">
        <v>133</v>
      </c>
      <c r="G3062" s="98" t="s">
        <v>2046</v>
      </c>
      <c r="H3062" s="96" t="s">
        <v>2047</v>
      </c>
      <c r="I3062" s="99">
        <v>84.055999999999997</v>
      </c>
      <c r="J3062" s="235" t="str">
        <f t="shared" si="47"/>
        <v>Short Haul</v>
      </c>
    </row>
    <row r="3063" spans="1:10" ht="15" thickBot="1" x14ac:dyDescent="0.4">
      <c r="A3063" s="96" t="s">
        <v>2043</v>
      </c>
      <c r="B3063" s="96" t="s">
        <v>1536</v>
      </c>
      <c r="C3063" s="106">
        <v>43600</v>
      </c>
      <c r="D3063" s="96" t="s">
        <v>2048</v>
      </c>
      <c r="E3063" s="96" t="s">
        <v>2053</v>
      </c>
      <c r="F3063" s="97">
        <v>527</v>
      </c>
      <c r="G3063" s="98" t="s">
        <v>2046</v>
      </c>
      <c r="H3063" s="96" t="s">
        <v>2047</v>
      </c>
      <c r="I3063" s="99">
        <v>332.43200000000002</v>
      </c>
      <c r="J3063" s="235" t="str">
        <f t="shared" si="47"/>
        <v>Medium Haul</v>
      </c>
    </row>
    <row r="3064" spans="1:10" ht="15" thickBot="1" x14ac:dyDescent="0.4">
      <c r="A3064" s="96" t="s">
        <v>2043</v>
      </c>
      <c r="B3064" s="96" t="s">
        <v>1536</v>
      </c>
      <c r="C3064" s="106">
        <v>43603</v>
      </c>
      <c r="D3064" s="96" t="s">
        <v>2261</v>
      </c>
      <c r="E3064" s="96" t="s">
        <v>2053</v>
      </c>
      <c r="F3064" s="97">
        <v>360</v>
      </c>
      <c r="G3064" s="98" t="s">
        <v>2046</v>
      </c>
      <c r="H3064" s="96" t="s">
        <v>2047</v>
      </c>
      <c r="I3064" s="99">
        <v>226.88800000000001</v>
      </c>
      <c r="J3064" s="235" t="str">
        <f t="shared" si="47"/>
        <v>Medium Haul</v>
      </c>
    </row>
    <row r="3065" spans="1:10" ht="15" thickBot="1" x14ac:dyDescent="0.4">
      <c r="A3065" s="96" t="s">
        <v>2043</v>
      </c>
      <c r="B3065" s="96" t="s">
        <v>1536</v>
      </c>
      <c r="C3065" s="106">
        <v>43604</v>
      </c>
      <c r="D3065" s="96" t="s">
        <v>2053</v>
      </c>
      <c r="E3065" s="96" t="s">
        <v>2097</v>
      </c>
      <c r="F3065" s="97">
        <v>6266</v>
      </c>
      <c r="G3065" s="98" t="s">
        <v>2056</v>
      </c>
      <c r="H3065" s="96" t="s">
        <v>2047</v>
      </c>
      <c r="I3065" s="99">
        <v>2126.6999999999998</v>
      </c>
      <c r="J3065" s="235" t="str">
        <f t="shared" si="47"/>
        <v>Long Haul</v>
      </c>
    </row>
    <row r="3066" spans="1:10" ht="15" thickBot="1" x14ac:dyDescent="0.4">
      <c r="A3066" s="96" t="s">
        <v>2043</v>
      </c>
      <c r="B3066" s="96" t="s">
        <v>1536</v>
      </c>
      <c r="C3066" s="106">
        <v>43608</v>
      </c>
      <c r="D3066" s="96" t="s">
        <v>2053</v>
      </c>
      <c r="E3066" s="96" t="s">
        <v>2048</v>
      </c>
      <c r="F3066" s="97">
        <v>527</v>
      </c>
      <c r="G3066" s="98" t="s">
        <v>2046</v>
      </c>
      <c r="H3066" s="96" t="s">
        <v>2047</v>
      </c>
      <c r="I3066" s="99">
        <v>332.43200000000002</v>
      </c>
      <c r="J3066" s="235" t="str">
        <f t="shared" si="47"/>
        <v>Medium Haul</v>
      </c>
    </row>
    <row r="3067" spans="1:10" ht="15" thickBot="1" x14ac:dyDescent="0.4">
      <c r="A3067" s="96" t="s">
        <v>2043</v>
      </c>
      <c r="B3067" s="96" t="s">
        <v>1536</v>
      </c>
      <c r="C3067" s="106">
        <v>43626</v>
      </c>
      <c r="D3067" s="96" t="s">
        <v>2057</v>
      </c>
      <c r="E3067" s="96" t="s">
        <v>2096</v>
      </c>
      <c r="F3067" s="97">
        <v>1867</v>
      </c>
      <c r="G3067" s="98" t="s">
        <v>2056</v>
      </c>
      <c r="H3067" s="96" t="s">
        <v>2047</v>
      </c>
      <c r="I3067" s="99">
        <v>721.36800000000005</v>
      </c>
      <c r="J3067" s="235" t="str">
        <f t="shared" si="47"/>
        <v>Medium Haul</v>
      </c>
    </row>
    <row r="3068" spans="1:10" ht="15" thickBot="1" x14ac:dyDescent="0.4">
      <c r="A3068" s="96" t="s">
        <v>2043</v>
      </c>
      <c r="B3068" s="96" t="s">
        <v>1536</v>
      </c>
      <c r="C3068" s="106">
        <v>43631</v>
      </c>
      <c r="D3068" s="96" t="s">
        <v>2096</v>
      </c>
      <c r="E3068" s="96" t="s">
        <v>2053</v>
      </c>
      <c r="F3068" s="97">
        <v>1691</v>
      </c>
      <c r="G3068" s="98" t="s">
        <v>2056</v>
      </c>
      <c r="H3068" s="96" t="s">
        <v>2047</v>
      </c>
      <c r="I3068" s="99">
        <v>653.25599999999997</v>
      </c>
      <c r="J3068" s="235" t="str">
        <f t="shared" si="47"/>
        <v>Medium Haul</v>
      </c>
    </row>
    <row r="3069" spans="1:10" ht="15" thickBot="1" x14ac:dyDescent="0.4">
      <c r="A3069" s="96" t="s">
        <v>2043</v>
      </c>
      <c r="B3069" s="96" t="s">
        <v>1536</v>
      </c>
      <c r="C3069" s="106">
        <v>43637</v>
      </c>
      <c r="D3069" s="96" t="s">
        <v>2186</v>
      </c>
      <c r="E3069" s="96" t="s">
        <v>2085</v>
      </c>
      <c r="F3069" s="97">
        <v>4030</v>
      </c>
      <c r="G3069" s="98" t="s">
        <v>2046</v>
      </c>
      <c r="H3069" s="96" t="s">
        <v>2047</v>
      </c>
      <c r="I3069" s="99">
        <v>1367.82</v>
      </c>
      <c r="J3069" s="235" t="str">
        <f t="shared" ref="J3069:J3132" si="48">IF(ISBLANK(F3069),"",IF(F3069&gt;$O$9,$N$9,IF(F3069&gt;$O$8, $N$8,$N$7)))</f>
        <v>Long Haul</v>
      </c>
    </row>
    <row r="3070" spans="1:10" ht="15" thickBot="1" x14ac:dyDescent="0.4">
      <c r="A3070" s="96" t="s">
        <v>2043</v>
      </c>
      <c r="B3070" s="96" t="s">
        <v>1536</v>
      </c>
      <c r="C3070" s="106">
        <v>43637</v>
      </c>
      <c r="D3070" s="96" t="s">
        <v>2057</v>
      </c>
      <c r="E3070" s="96" t="s">
        <v>2048</v>
      </c>
      <c r="F3070" s="97">
        <v>133</v>
      </c>
      <c r="G3070" s="98" t="s">
        <v>2046</v>
      </c>
      <c r="H3070" s="96" t="s">
        <v>2047</v>
      </c>
      <c r="I3070" s="99">
        <v>84.055999999999997</v>
      </c>
      <c r="J3070" s="235" t="str">
        <f t="shared" si="48"/>
        <v>Short Haul</v>
      </c>
    </row>
    <row r="3071" spans="1:10" ht="15" thickBot="1" x14ac:dyDescent="0.4">
      <c r="A3071" s="96" t="s">
        <v>2043</v>
      </c>
      <c r="B3071" s="96" t="s">
        <v>1536</v>
      </c>
      <c r="C3071" s="106">
        <v>43728</v>
      </c>
      <c r="D3071" s="96" t="s">
        <v>2048</v>
      </c>
      <c r="E3071" s="96" t="s">
        <v>2053</v>
      </c>
      <c r="F3071" s="97">
        <v>527</v>
      </c>
      <c r="G3071" s="98" t="s">
        <v>2046</v>
      </c>
      <c r="H3071" s="96" t="s">
        <v>2047</v>
      </c>
      <c r="I3071" s="99">
        <v>332.43200000000002</v>
      </c>
      <c r="J3071" s="235" t="str">
        <f t="shared" si="48"/>
        <v>Medium Haul</v>
      </c>
    </row>
    <row r="3072" spans="1:10" ht="15" thickBot="1" x14ac:dyDescent="0.4">
      <c r="A3072" s="96" t="s">
        <v>2043</v>
      </c>
      <c r="B3072" s="96" t="s">
        <v>1536</v>
      </c>
      <c r="C3072" s="106">
        <v>43732</v>
      </c>
      <c r="D3072" s="96" t="s">
        <v>2139</v>
      </c>
      <c r="E3072" s="96" t="s">
        <v>2057</v>
      </c>
      <c r="F3072" s="97">
        <v>3855</v>
      </c>
      <c r="G3072" s="98" t="s">
        <v>2046</v>
      </c>
      <c r="H3072" s="96" t="s">
        <v>2047</v>
      </c>
      <c r="I3072" s="99">
        <v>1308.32</v>
      </c>
      <c r="J3072" s="235" t="str">
        <f t="shared" si="48"/>
        <v>Long Haul</v>
      </c>
    </row>
    <row r="3073" spans="1:10" ht="15" thickBot="1" x14ac:dyDescent="0.4">
      <c r="A3073" s="96" t="s">
        <v>2043</v>
      </c>
      <c r="B3073" s="96" t="s">
        <v>1536</v>
      </c>
      <c r="C3073" s="106">
        <v>43732</v>
      </c>
      <c r="D3073" s="96" t="s">
        <v>2057</v>
      </c>
      <c r="E3073" s="96" t="s">
        <v>2048</v>
      </c>
      <c r="F3073" s="97">
        <v>133</v>
      </c>
      <c r="G3073" s="98" t="s">
        <v>2046</v>
      </c>
      <c r="H3073" s="96" t="s">
        <v>2047</v>
      </c>
      <c r="I3073" s="99">
        <v>84.055999999999997</v>
      </c>
      <c r="J3073" s="235" t="str">
        <f t="shared" si="48"/>
        <v>Short Haul</v>
      </c>
    </row>
    <row r="3074" spans="1:10" ht="15" thickBot="1" x14ac:dyDescent="0.4">
      <c r="A3074" s="96" t="s">
        <v>2043</v>
      </c>
      <c r="B3074" s="96" t="s">
        <v>1536</v>
      </c>
      <c r="C3074" s="106">
        <v>43768</v>
      </c>
      <c r="D3074" s="96" t="s">
        <v>2048</v>
      </c>
      <c r="E3074" s="96" t="s">
        <v>2053</v>
      </c>
      <c r="F3074" s="97">
        <v>527</v>
      </c>
      <c r="G3074" s="98" t="s">
        <v>2046</v>
      </c>
      <c r="H3074" s="96" t="s">
        <v>2047</v>
      </c>
      <c r="I3074" s="99">
        <v>332.43200000000002</v>
      </c>
      <c r="J3074" s="235" t="str">
        <f t="shared" si="48"/>
        <v>Medium Haul</v>
      </c>
    </row>
    <row r="3075" spans="1:10" ht="15" thickBot="1" x14ac:dyDescent="0.4">
      <c r="A3075" s="96" t="s">
        <v>2043</v>
      </c>
      <c r="B3075" s="96" t="s">
        <v>1536</v>
      </c>
      <c r="C3075" s="106">
        <v>43772</v>
      </c>
      <c r="D3075" s="96" t="s">
        <v>2069</v>
      </c>
      <c r="E3075" s="96" t="s">
        <v>2053</v>
      </c>
      <c r="F3075" s="97">
        <v>4241</v>
      </c>
      <c r="G3075" s="98" t="s">
        <v>2056</v>
      </c>
      <c r="H3075" s="96" t="s">
        <v>2047</v>
      </c>
      <c r="I3075" s="99">
        <v>1439.22</v>
      </c>
      <c r="J3075" s="235" t="str">
        <f t="shared" si="48"/>
        <v>Long Haul</v>
      </c>
    </row>
    <row r="3076" spans="1:10" ht="15" thickBot="1" x14ac:dyDescent="0.4">
      <c r="A3076" s="96" t="s">
        <v>2043</v>
      </c>
      <c r="B3076" s="96" t="s">
        <v>1536</v>
      </c>
      <c r="C3076" s="106">
        <v>43773</v>
      </c>
      <c r="D3076" s="96" t="s">
        <v>2053</v>
      </c>
      <c r="E3076" s="96" t="s">
        <v>2048</v>
      </c>
      <c r="F3076" s="97">
        <v>527</v>
      </c>
      <c r="G3076" s="98" t="s">
        <v>2046</v>
      </c>
      <c r="H3076" s="96" t="s">
        <v>2047</v>
      </c>
      <c r="I3076" s="99">
        <v>332.43200000000002</v>
      </c>
      <c r="J3076" s="235" t="str">
        <f t="shared" si="48"/>
        <v>Medium Haul</v>
      </c>
    </row>
    <row r="3077" spans="1:10" ht="15" thickBot="1" x14ac:dyDescent="0.4">
      <c r="A3077" s="96" t="s">
        <v>2043</v>
      </c>
      <c r="B3077" s="96" t="s">
        <v>1536</v>
      </c>
      <c r="C3077" s="106">
        <v>43781</v>
      </c>
      <c r="D3077" s="96" t="s">
        <v>2057</v>
      </c>
      <c r="E3077" s="96" t="s">
        <v>2114</v>
      </c>
      <c r="F3077" s="97">
        <v>1190</v>
      </c>
      <c r="G3077" s="98" t="s">
        <v>2046</v>
      </c>
      <c r="H3077" s="96" t="s">
        <v>2082</v>
      </c>
      <c r="I3077" s="99">
        <v>459.75599999999997</v>
      </c>
      <c r="J3077" s="235" t="str">
        <f t="shared" si="48"/>
        <v>Medium Haul</v>
      </c>
    </row>
    <row r="3078" spans="1:10" ht="15" thickBot="1" x14ac:dyDescent="0.4">
      <c r="A3078" s="96" t="s">
        <v>2043</v>
      </c>
      <c r="B3078" s="96" t="s">
        <v>1536</v>
      </c>
      <c r="C3078" s="106">
        <v>43786</v>
      </c>
      <c r="D3078" s="96" t="s">
        <v>2259</v>
      </c>
      <c r="E3078" s="96" t="s">
        <v>2258</v>
      </c>
      <c r="F3078" s="97">
        <v>604</v>
      </c>
      <c r="G3078" s="98" t="s">
        <v>2046</v>
      </c>
      <c r="H3078" s="96" t="s">
        <v>2047</v>
      </c>
      <c r="I3078" s="99">
        <v>381.096</v>
      </c>
      <c r="J3078" s="235" t="str">
        <f t="shared" si="48"/>
        <v>Medium Haul</v>
      </c>
    </row>
    <row r="3079" spans="1:10" ht="15" thickBot="1" x14ac:dyDescent="0.4">
      <c r="A3079" s="96" t="s">
        <v>2043</v>
      </c>
      <c r="B3079" s="96" t="s">
        <v>1536</v>
      </c>
      <c r="C3079" s="106">
        <v>43787</v>
      </c>
      <c r="D3079" s="96" t="s">
        <v>2258</v>
      </c>
      <c r="E3079" s="96" t="s">
        <v>2114</v>
      </c>
      <c r="F3079" s="97">
        <v>5084</v>
      </c>
      <c r="G3079" s="98" t="s">
        <v>2056</v>
      </c>
      <c r="H3079" s="96" t="s">
        <v>2047</v>
      </c>
      <c r="I3079" s="99">
        <v>1725.5</v>
      </c>
      <c r="J3079" s="235" t="str">
        <f t="shared" si="48"/>
        <v>Long Haul</v>
      </c>
    </row>
    <row r="3080" spans="1:10" ht="15" thickBot="1" x14ac:dyDescent="0.4">
      <c r="A3080" s="96" t="s">
        <v>2043</v>
      </c>
      <c r="B3080" s="96" t="s">
        <v>1536</v>
      </c>
      <c r="C3080" s="106">
        <v>43788</v>
      </c>
      <c r="D3080" s="96" t="s">
        <v>2114</v>
      </c>
      <c r="E3080" s="96" t="s">
        <v>2057</v>
      </c>
      <c r="F3080" s="97">
        <v>1190</v>
      </c>
      <c r="G3080" s="98" t="s">
        <v>2056</v>
      </c>
      <c r="H3080" s="96" t="s">
        <v>2047</v>
      </c>
      <c r="I3080" s="99">
        <v>459.75599999999997</v>
      </c>
      <c r="J3080" s="235" t="str">
        <f t="shared" si="48"/>
        <v>Medium Haul</v>
      </c>
    </row>
    <row r="3081" spans="1:10" ht="15" thickBot="1" x14ac:dyDescent="0.4">
      <c r="A3081" s="96" t="s">
        <v>2043</v>
      </c>
      <c r="B3081" s="96" t="s">
        <v>1536</v>
      </c>
      <c r="C3081" s="106">
        <v>43788</v>
      </c>
      <c r="D3081" s="96" t="s">
        <v>2057</v>
      </c>
      <c r="E3081" s="96" t="s">
        <v>2048</v>
      </c>
      <c r="F3081" s="97">
        <v>133</v>
      </c>
      <c r="G3081" s="98" t="s">
        <v>2046</v>
      </c>
      <c r="H3081" s="96" t="s">
        <v>2047</v>
      </c>
      <c r="I3081" s="99">
        <v>84.055999999999997</v>
      </c>
      <c r="J3081" s="235" t="str">
        <f t="shared" si="48"/>
        <v>Short Haul</v>
      </c>
    </row>
    <row r="3082" spans="1:10" ht="15" thickBot="1" x14ac:dyDescent="0.4">
      <c r="A3082" s="89"/>
      <c r="B3082" s="89"/>
      <c r="C3082" s="290"/>
      <c r="D3082" s="290"/>
      <c r="E3082" s="290"/>
      <c r="F3082" s="290"/>
      <c r="G3082" s="290"/>
      <c r="H3082" s="290"/>
      <c r="I3082" s="95">
        <v>38312.381999999998</v>
      </c>
      <c r="J3082" s="235" t="str">
        <f t="shared" si="48"/>
        <v/>
      </c>
    </row>
    <row r="3083" spans="1:10" ht="15" thickBot="1" x14ac:dyDescent="0.4">
      <c r="A3083" s="96" t="s">
        <v>2043</v>
      </c>
      <c r="B3083" s="96" t="s">
        <v>1536</v>
      </c>
      <c r="C3083" s="106">
        <v>43738</v>
      </c>
      <c r="D3083" s="96" t="s">
        <v>2048</v>
      </c>
      <c r="E3083" s="96" t="s">
        <v>2044</v>
      </c>
      <c r="F3083" s="97">
        <v>153</v>
      </c>
      <c r="G3083" s="98" t="s">
        <v>2046</v>
      </c>
      <c r="H3083" s="96" t="s">
        <v>2047</v>
      </c>
      <c r="I3083" s="99">
        <v>96.063999999999993</v>
      </c>
      <c r="J3083" s="235" t="str">
        <f t="shared" si="48"/>
        <v>Short Haul</v>
      </c>
    </row>
    <row r="3084" spans="1:10" ht="15" thickBot="1" x14ac:dyDescent="0.4">
      <c r="A3084" s="96" t="s">
        <v>2043</v>
      </c>
      <c r="B3084" s="96" t="s">
        <v>1536</v>
      </c>
      <c r="C3084" s="106">
        <v>43742</v>
      </c>
      <c r="D3084" s="96" t="s">
        <v>2045</v>
      </c>
      <c r="E3084" s="96" t="s">
        <v>2044</v>
      </c>
      <c r="F3084" s="97">
        <v>280</v>
      </c>
      <c r="G3084" s="98" t="s">
        <v>2046</v>
      </c>
      <c r="H3084" s="96" t="s">
        <v>2047</v>
      </c>
      <c r="I3084" s="99">
        <v>176.328</v>
      </c>
      <c r="J3084" s="235" t="str">
        <f t="shared" si="48"/>
        <v>Short Haul</v>
      </c>
    </row>
    <row r="3085" spans="1:10" ht="15" thickBot="1" x14ac:dyDescent="0.4">
      <c r="A3085" s="96" t="s">
        <v>2043</v>
      </c>
      <c r="B3085" s="96" t="s">
        <v>1536</v>
      </c>
      <c r="C3085" s="106">
        <v>43738</v>
      </c>
      <c r="D3085" s="96" t="s">
        <v>2044</v>
      </c>
      <c r="E3085" s="96" t="s">
        <v>2045</v>
      </c>
      <c r="F3085" s="97">
        <v>280</v>
      </c>
      <c r="G3085" s="98" t="s">
        <v>2046</v>
      </c>
      <c r="H3085" s="96" t="s">
        <v>2047</v>
      </c>
      <c r="I3085" s="99">
        <v>176.328</v>
      </c>
      <c r="J3085" s="235" t="str">
        <f t="shared" si="48"/>
        <v>Short Haul</v>
      </c>
    </row>
    <row r="3086" spans="1:10" ht="15" thickBot="1" x14ac:dyDescent="0.4">
      <c r="A3086" s="96" t="s">
        <v>2043</v>
      </c>
      <c r="B3086" s="96" t="s">
        <v>1536</v>
      </c>
      <c r="C3086" s="106">
        <v>43742</v>
      </c>
      <c r="D3086" s="96" t="s">
        <v>2044</v>
      </c>
      <c r="E3086" s="96" t="s">
        <v>2048</v>
      </c>
      <c r="F3086" s="97">
        <v>153</v>
      </c>
      <c r="G3086" s="98" t="s">
        <v>2046</v>
      </c>
      <c r="H3086" s="96" t="s">
        <v>2047</v>
      </c>
      <c r="I3086" s="99">
        <v>96.063999999999993</v>
      </c>
      <c r="J3086" s="235" t="str">
        <f t="shared" si="48"/>
        <v>Short Haul</v>
      </c>
    </row>
    <row r="3087" spans="1:10" ht="15" thickBot="1" x14ac:dyDescent="0.4">
      <c r="A3087" s="89"/>
      <c r="B3087" s="89"/>
      <c r="C3087" s="290"/>
      <c r="D3087" s="290"/>
      <c r="E3087" s="290"/>
      <c r="F3087" s="290"/>
      <c r="G3087" s="290"/>
      <c r="H3087" s="290"/>
      <c r="I3087" s="95">
        <v>544.78399999999999</v>
      </c>
      <c r="J3087" s="235" t="str">
        <f t="shared" si="48"/>
        <v/>
      </c>
    </row>
    <row r="3088" spans="1:10" ht="15" thickBot="1" x14ac:dyDescent="0.4">
      <c r="A3088" s="96" t="s">
        <v>2043</v>
      </c>
      <c r="B3088" s="96" t="s">
        <v>1512</v>
      </c>
      <c r="C3088" s="106">
        <v>43509</v>
      </c>
      <c r="D3088" s="96" t="s">
        <v>2048</v>
      </c>
      <c r="E3088" s="96" t="s">
        <v>2053</v>
      </c>
      <c r="F3088" s="97">
        <v>527</v>
      </c>
      <c r="G3088" s="98" t="s">
        <v>2046</v>
      </c>
      <c r="H3088" s="96" t="s">
        <v>2047</v>
      </c>
      <c r="I3088" s="99">
        <v>332.43200000000002</v>
      </c>
      <c r="J3088" s="235" t="str">
        <f t="shared" si="48"/>
        <v>Medium Haul</v>
      </c>
    </row>
    <row r="3089" spans="1:10" ht="15" thickBot="1" x14ac:dyDescent="0.4">
      <c r="A3089" s="96" t="s">
        <v>2043</v>
      </c>
      <c r="B3089" s="96" t="s">
        <v>1512</v>
      </c>
      <c r="C3089" s="106">
        <v>43512</v>
      </c>
      <c r="D3089" s="96" t="s">
        <v>2053</v>
      </c>
      <c r="E3089" s="96" t="s">
        <v>2048</v>
      </c>
      <c r="F3089" s="97">
        <v>527</v>
      </c>
      <c r="G3089" s="98" t="s">
        <v>2046</v>
      </c>
      <c r="H3089" s="96" t="s">
        <v>2047</v>
      </c>
      <c r="I3089" s="99">
        <v>332.43200000000002</v>
      </c>
      <c r="J3089" s="235" t="str">
        <f t="shared" si="48"/>
        <v>Medium Haul</v>
      </c>
    </row>
    <row r="3090" spans="1:10" ht="15" thickBot="1" x14ac:dyDescent="0.4">
      <c r="A3090" s="96" t="s">
        <v>2043</v>
      </c>
      <c r="B3090" s="96" t="s">
        <v>1512</v>
      </c>
      <c r="C3090" s="106">
        <v>43512</v>
      </c>
      <c r="D3090" s="96" t="s">
        <v>2099</v>
      </c>
      <c r="E3090" s="96" t="s">
        <v>2053</v>
      </c>
      <c r="F3090" s="97">
        <v>1314</v>
      </c>
      <c r="G3090" s="98" t="s">
        <v>2046</v>
      </c>
      <c r="H3090" s="96" t="s">
        <v>2047</v>
      </c>
      <c r="I3090" s="99">
        <v>507.74400000000003</v>
      </c>
      <c r="J3090" s="235" t="str">
        <f t="shared" si="48"/>
        <v>Medium Haul</v>
      </c>
    </row>
    <row r="3091" spans="1:10" ht="15" thickBot="1" x14ac:dyDescent="0.4">
      <c r="A3091" s="96" t="s">
        <v>2043</v>
      </c>
      <c r="B3091" s="96" t="s">
        <v>1512</v>
      </c>
      <c r="C3091" s="106">
        <v>43559</v>
      </c>
      <c r="D3091" s="96" t="s">
        <v>2048</v>
      </c>
      <c r="E3091" s="96" t="s">
        <v>2057</v>
      </c>
      <c r="F3091" s="97">
        <v>133</v>
      </c>
      <c r="G3091" s="98" t="s">
        <v>2046</v>
      </c>
      <c r="H3091" s="96" t="s">
        <v>2047</v>
      </c>
      <c r="I3091" s="99">
        <v>84.055999999999997</v>
      </c>
      <c r="J3091" s="235" t="str">
        <f t="shared" si="48"/>
        <v>Short Haul</v>
      </c>
    </row>
    <row r="3092" spans="1:10" ht="15" thickBot="1" x14ac:dyDescent="0.4">
      <c r="A3092" s="96" t="s">
        <v>2043</v>
      </c>
      <c r="B3092" s="96" t="s">
        <v>1512</v>
      </c>
      <c r="C3092" s="106">
        <v>43559</v>
      </c>
      <c r="D3092" s="96" t="s">
        <v>2057</v>
      </c>
      <c r="E3092" s="96" t="s">
        <v>2173</v>
      </c>
      <c r="F3092" s="97">
        <v>371</v>
      </c>
      <c r="G3092" s="98" t="s">
        <v>2046</v>
      </c>
      <c r="H3092" s="96" t="s">
        <v>2047</v>
      </c>
      <c r="I3092" s="99">
        <v>233.84</v>
      </c>
      <c r="J3092" s="235" t="str">
        <f t="shared" si="48"/>
        <v>Medium Haul</v>
      </c>
    </row>
    <row r="3093" spans="1:10" ht="15" thickBot="1" x14ac:dyDescent="0.4">
      <c r="A3093" s="96" t="s">
        <v>2043</v>
      </c>
      <c r="B3093" s="96" t="s">
        <v>1512</v>
      </c>
      <c r="C3093" s="106">
        <v>43561</v>
      </c>
      <c r="D3093" s="96" t="s">
        <v>2173</v>
      </c>
      <c r="E3093" s="96" t="s">
        <v>2057</v>
      </c>
      <c r="F3093" s="97">
        <v>371</v>
      </c>
      <c r="G3093" s="98" t="s">
        <v>2046</v>
      </c>
      <c r="H3093" s="96" t="s">
        <v>2047</v>
      </c>
      <c r="I3093" s="99">
        <v>233.84</v>
      </c>
      <c r="J3093" s="235" t="str">
        <f t="shared" si="48"/>
        <v>Medium Haul</v>
      </c>
    </row>
    <row r="3094" spans="1:10" ht="15" thickBot="1" x14ac:dyDescent="0.4">
      <c r="A3094" s="96" t="s">
        <v>2043</v>
      </c>
      <c r="B3094" s="96" t="s">
        <v>1512</v>
      </c>
      <c r="C3094" s="106">
        <v>43666</v>
      </c>
      <c r="D3094" s="96" t="s">
        <v>2053</v>
      </c>
      <c r="E3094" s="96" t="s">
        <v>2105</v>
      </c>
      <c r="F3094" s="97">
        <v>4435</v>
      </c>
      <c r="G3094" s="98" t="s">
        <v>2056</v>
      </c>
      <c r="H3094" s="96" t="s">
        <v>2047</v>
      </c>
      <c r="I3094" s="99">
        <v>1505.18</v>
      </c>
      <c r="J3094" s="235" t="str">
        <f t="shared" si="48"/>
        <v>Long Haul</v>
      </c>
    </row>
    <row r="3095" spans="1:10" ht="15" thickBot="1" x14ac:dyDescent="0.4">
      <c r="A3095" s="96" t="s">
        <v>2043</v>
      </c>
      <c r="B3095" s="96" t="s">
        <v>1512</v>
      </c>
      <c r="C3095" s="106">
        <v>43666</v>
      </c>
      <c r="D3095" s="96" t="s">
        <v>2048</v>
      </c>
      <c r="E3095" s="96" t="s">
        <v>2053</v>
      </c>
      <c r="F3095" s="97">
        <v>527</v>
      </c>
      <c r="G3095" s="98" t="s">
        <v>2046</v>
      </c>
      <c r="H3095" s="96" t="s">
        <v>2047</v>
      </c>
      <c r="I3095" s="99">
        <v>332.43200000000002</v>
      </c>
      <c r="J3095" s="235" t="str">
        <f t="shared" si="48"/>
        <v>Medium Haul</v>
      </c>
    </row>
    <row r="3096" spans="1:10" ht="15" thickBot="1" x14ac:dyDescent="0.4">
      <c r="A3096" s="96" t="s">
        <v>2043</v>
      </c>
      <c r="B3096" s="96" t="s">
        <v>1512</v>
      </c>
      <c r="C3096" s="106">
        <v>43673</v>
      </c>
      <c r="D3096" s="96" t="s">
        <v>2105</v>
      </c>
      <c r="E3096" s="96" t="s">
        <v>2045</v>
      </c>
      <c r="F3096" s="97">
        <v>3738</v>
      </c>
      <c r="G3096" s="98" t="s">
        <v>2046</v>
      </c>
      <c r="H3096" s="96" t="s">
        <v>2047</v>
      </c>
      <c r="I3096" s="99">
        <v>1268.54</v>
      </c>
      <c r="J3096" s="235" t="str">
        <f t="shared" si="48"/>
        <v>Long Haul</v>
      </c>
    </row>
    <row r="3097" spans="1:10" ht="15" thickBot="1" x14ac:dyDescent="0.4">
      <c r="A3097" s="96" t="s">
        <v>2043</v>
      </c>
      <c r="B3097" s="96" t="s">
        <v>1512</v>
      </c>
      <c r="C3097" s="106">
        <v>43510</v>
      </c>
      <c r="D3097" s="96" t="s">
        <v>2053</v>
      </c>
      <c r="E3097" s="96" t="s">
        <v>2099</v>
      </c>
      <c r="F3097" s="97">
        <v>1314</v>
      </c>
      <c r="G3097" s="98" t="s">
        <v>2056</v>
      </c>
      <c r="H3097" s="96" t="s">
        <v>2047</v>
      </c>
      <c r="I3097" s="99">
        <v>507.74400000000003</v>
      </c>
      <c r="J3097" s="235" t="str">
        <f t="shared" si="48"/>
        <v>Medium Haul</v>
      </c>
    </row>
    <row r="3098" spans="1:10" ht="15" thickBot="1" x14ac:dyDescent="0.4">
      <c r="A3098" s="96" t="s">
        <v>2043</v>
      </c>
      <c r="B3098" s="96" t="s">
        <v>1512</v>
      </c>
      <c r="C3098" s="106">
        <v>43561</v>
      </c>
      <c r="D3098" s="96" t="s">
        <v>2057</v>
      </c>
      <c r="E3098" s="96" t="s">
        <v>2048</v>
      </c>
      <c r="F3098" s="97">
        <v>133</v>
      </c>
      <c r="G3098" s="98" t="s">
        <v>2046</v>
      </c>
      <c r="H3098" s="96" t="s">
        <v>2047</v>
      </c>
      <c r="I3098" s="99">
        <v>84.055999999999997</v>
      </c>
      <c r="J3098" s="235" t="str">
        <f t="shared" si="48"/>
        <v>Short Haul</v>
      </c>
    </row>
    <row r="3099" spans="1:10" ht="15" thickBot="1" x14ac:dyDescent="0.4">
      <c r="A3099" s="89"/>
      <c r="B3099" s="89"/>
      <c r="C3099" s="290"/>
      <c r="D3099" s="290"/>
      <c r="E3099" s="290"/>
      <c r="F3099" s="290"/>
      <c r="G3099" s="290"/>
      <c r="H3099" s="290"/>
      <c r="I3099" s="95">
        <v>5422.2960000000003</v>
      </c>
      <c r="J3099" s="235" t="str">
        <f t="shared" si="48"/>
        <v/>
      </c>
    </row>
    <row r="3100" spans="1:10" ht="15" thickBot="1" x14ac:dyDescent="0.4">
      <c r="A3100" s="96" t="s">
        <v>2043</v>
      </c>
      <c r="B3100" s="96" t="s">
        <v>1536</v>
      </c>
      <c r="C3100" s="106">
        <v>43532</v>
      </c>
      <c r="D3100" s="96" t="s">
        <v>2258</v>
      </c>
      <c r="E3100" s="96" t="s">
        <v>2049</v>
      </c>
      <c r="F3100" s="97">
        <v>5317</v>
      </c>
      <c r="G3100" s="98" t="s">
        <v>2056</v>
      </c>
      <c r="H3100" s="96" t="s">
        <v>2047</v>
      </c>
      <c r="I3100" s="99">
        <v>1804.38</v>
      </c>
      <c r="J3100" s="235" t="str">
        <f t="shared" si="48"/>
        <v>Long Haul</v>
      </c>
    </row>
    <row r="3101" spans="1:10" ht="15" thickBot="1" x14ac:dyDescent="0.4">
      <c r="A3101" s="96" t="s">
        <v>2043</v>
      </c>
      <c r="B3101" s="96" t="s">
        <v>1536</v>
      </c>
      <c r="C3101" s="106">
        <v>43602</v>
      </c>
      <c r="D3101" s="96" t="s">
        <v>2262</v>
      </c>
      <c r="E3101" s="96" t="s">
        <v>2089</v>
      </c>
      <c r="F3101" s="97">
        <v>966</v>
      </c>
      <c r="G3101" s="98" t="s">
        <v>2056</v>
      </c>
      <c r="H3101" s="96" t="s">
        <v>2051</v>
      </c>
      <c r="I3101" s="99">
        <v>373.06799999999998</v>
      </c>
      <c r="J3101" s="235" t="str">
        <f t="shared" si="48"/>
        <v>Medium Haul</v>
      </c>
    </row>
    <row r="3102" spans="1:10" ht="15" thickBot="1" x14ac:dyDescent="0.4">
      <c r="A3102" s="96" t="s">
        <v>2043</v>
      </c>
      <c r="B3102" s="96" t="s">
        <v>1536</v>
      </c>
      <c r="C3102" s="106">
        <v>43611</v>
      </c>
      <c r="D3102" s="96" t="s">
        <v>2053</v>
      </c>
      <c r="E3102" s="96" t="s">
        <v>2048</v>
      </c>
      <c r="F3102" s="97">
        <v>527</v>
      </c>
      <c r="G3102" s="98" t="s">
        <v>2046</v>
      </c>
      <c r="H3102" s="96" t="s">
        <v>2047</v>
      </c>
      <c r="I3102" s="99">
        <v>332.43200000000002</v>
      </c>
      <c r="J3102" s="235" t="str">
        <f t="shared" si="48"/>
        <v>Medium Haul</v>
      </c>
    </row>
    <row r="3103" spans="1:10" ht="15" thickBot="1" x14ac:dyDescent="0.4">
      <c r="A3103" s="96" t="s">
        <v>2043</v>
      </c>
      <c r="B3103" s="96" t="s">
        <v>1536</v>
      </c>
      <c r="C3103" s="106">
        <v>43630</v>
      </c>
      <c r="D3103" s="96" t="s">
        <v>2053</v>
      </c>
      <c r="E3103" s="96" t="s">
        <v>2085</v>
      </c>
      <c r="F3103" s="97">
        <v>435</v>
      </c>
      <c r="G3103" s="98" t="s">
        <v>2046</v>
      </c>
      <c r="H3103" s="96" t="s">
        <v>2051</v>
      </c>
      <c r="I3103" s="99">
        <v>274.28800000000001</v>
      </c>
      <c r="J3103" s="235" t="str">
        <f t="shared" si="48"/>
        <v>Medium Haul</v>
      </c>
    </row>
    <row r="3104" spans="1:10" ht="15" thickBot="1" x14ac:dyDescent="0.4">
      <c r="A3104" s="96" t="s">
        <v>2043</v>
      </c>
      <c r="B3104" s="96" t="s">
        <v>1536</v>
      </c>
      <c r="C3104" s="106">
        <v>43634</v>
      </c>
      <c r="D3104" s="96" t="s">
        <v>2263</v>
      </c>
      <c r="E3104" s="96" t="s">
        <v>2085</v>
      </c>
      <c r="F3104" s="97">
        <v>211</v>
      </c>
      <c r="G3104" s="98" t="s">
        <v>2046</v>
      </c>
      <c r="H3104" s="96" t="s">
        <v>2047</v>
      </c>
      <c r="I3104" s="99">
        <v>133.352</v>
      </c>
      <c r="J3104" s="235" t="str">
        <f t="shared" si="48"/>
        <v>Short Haul</v>
      </c>
    </row>
    <row r="3105" spans="1:10" ht="15" thickBot="1" x14ac:dyDescent="0.4">
      <c r="A3105" s="96" t="s">
        <v>2043</v>
      </c>
      <c r="B3105" s="96" t="s">
        <v>1536</v>
      </c>
      <c r="C3105" s="106">
        <v>43814</v>
      </c>
      <c r="D3105" s="96" t="s">
        <v>2053</v>
      </c>
      <c r="E3105" s="96" t="s">
        <v>2081</v>
      </c>
      <c r="F3105" s="97">
        <v>4521</v>
      </c>
      <c r="G3105" s="98" t="s">
        <v>2056</v>
      </c>
      <c r="H3105" s="96" t="s">
        <v>2047</v>
      </c>
      <c r="I3105" s="99">
        <v>1534.42</v>
      </c>
      <c r="J3105" s="235" t="str">
        <f t="shared" si="48"/>
        <v>Long Haul</v>
      </c>
    </row>
    <row r="3106" spans="1:10" ht="15" thickBot="1" x14ac:dyDescent="0.4">
      <c r="A3106" s="96" t="s">
        <v>2043</v>
      </c>
      <c r="B3106" s="96" t="s">
        <v>1536</v>
      </c>
      <c r="C3106" s="106">
        <v>43525</v>
      </c>
      <c r="D3106" s="96" t="s">
        <v>2049</v>
      </c>
      <c r="E3106" s="96" t="s">
        <v>2162</v>
      </c>
      <c r="F3106" s="97">
        <v>3650</v>
      </c>
      <c r="G3106" s="98" t="s">
        <v>2056</v>
      </c>
      <c r="H3106" s="96" t="s">
        <v>2047</v>
      </c>
      <c r="I3106" s="99">
        <v>1238.96</v>
      </c>
      <c r="J3106" s="235" t="str">
        <f t="shared" si="48"/>
        <v>Long Haul</v>
      </c>
    </row>
    <row r="3107" spans="1:10" ht="15" thickBot="1" x14ac:dyDescent="0.4">
      <c r="A3107" s="96" t="s">
        <v>2043</v>
      </c>
      <c r="B3107" s="96" t="s">
        <v>1536</v>
      </c>
      <c r="C3107" s="106">
        <v>43526</v>
      </c>
      <c r="D3107" s="96" t="s">
        <v>2162</v>
      </c>
      <c r="E3107" s="96" t="s">
        <v>2259</v>
      </c>
      <c r="F3107" s="97">
        <v>1532</v>
      </c>
      <c r="G3107" s="98" t="s">
        <v>2056</v>
      </c>
      <c r="H3107" s="96" t="s">
        <v>2047</v>
      </c>
      <c r="I3107" s="99">
        <v>592.11</v>
      </c>
      <c r="J3107" s="235" t="str">
        <f t="shared" si="48"/>
        <v>Medium Haul</v>
      </c>
    </row>
    <row r="3108" spans="1:10" ht="15" thickBot="1" x14ac:dyDescent="0.4">
      <c r="A3108" s="96" t="s">
        <v>2043</v>
      </c>
      <c r="B3108" s="96" t="s">
        <v>1536</v>
      </c>
      <c r="C3108" s="106">
        <v>43532</v>
      </c>
      <c r="D3108" s="96" t="s">
        <v>2259</v>
      </c>
      <c r="E3108" s="96" t="s">
        <v>2258</v>
      </c>
      <c r="F3108" s="97">
        <v>604</v>
      </c>
      <c r="G3108" s="98" t="s">
        <v>2046</v>
      </c>
      <c r="H3108" s="96" t="s">
        <v>2047</v>
      </c>
      <c r="I3108" s="99">
        <v>381.096</v>
      </c>
      <c r="J3108" s="235" t="str">
        <f t="shared" si="48"/>
        <v>Medium Haul</v>
      </c>
    </row>
    <row r="3109" spans="1:10" ht="15" thickBot="1" x14ac:dyDescent="0.4">
      <c r="A3109" s="96" t="s">
        <v>2043</v>
      </c>
      <c r="B3109" s="96" t="s">
        <v>1536</v>
      </c>
      <c r="C3109" s="106">
        <v>43597</v>
      </c>
      <c r="D3109" s="96" t="s">
        <v>2048</v>
      </c>
      <c r="E3109" s="96" t="s">
        <v>2057</v>
      </c>
      <c r="F3109" s="97">
        <v>133</v>
      </c>
      <c r="G3109" s="98" t="s">
        <v>2046</v>
      </c>
      <c r="H3109" s="96" t="s">
        <v>2047</v>
      </c>
      <c r="I3109" s="99">
        <v>84.055999999999997</v>
      </c>
      <c r="J3109" s="235" t="str">
        <f t="shared" si="48"/>
        <v>Short Haul</v>
      </c>
    </row>
    <row r="3110" spans="1:10" ht="15" thickBot="1" x14ac:dyDescent="0.4">
      <c r="A3110" s="96" t="s">
        <v>2043</v>
      </c>
      <c r="B3110" s="96" t="s">
        <v>1536</v>
      </c>
      <c r="C3110" s="106">
        <v>43611</v>
      </c>
      <c r="D3110" s="96" t="s">
        <v>2097</v>
      </c>
      <c r="E3110" s="96" t="s">
        <v>2053</v>
      </c>
      <c r="F3110" s="97">
        <v>6266</v>
      </c>
      <c r="G3110" s="98" t="s">
        <v>2046</v>
      </c>
      <c r="H3110" s="96" t="s">
        <v>2047</v>
      </c>
      <c r="I3110" s="99">
        <v>2126.6999999999998</v>
      </c>
      <c r="J3110" s="235" t="str">
        <f t="shared" si="48"/>
        <v>Long Haul</v>
      </c>
    </row>
    <row r="3111" spans="1:10" ht="15" thickBot="1" x14ac:dyDescent="0.4">
      <c r="A3111" s="96" t="s">
        <v>2043</v>
      </c>
      <c r="B3111" s="96" t="s">
        <v>1536</v>
      </c>
      <c r="C3111" s="106">
        <v>43630</v>
      </c>
      <c r="D3111" s="96" t="s">
        <v>2085</v>
      </c>
      <c r="E3111" s="96" t="s">
        <v>2263</v>
      </c>
      <c r="F3111" s="97">
        <v>211</v>
      </c>
      <c r="G3111" s="98" t="s">
        <v>2046</v>
      </c>
      <c r="H3111" s="96" t="s">
        <v>2051</v>
      </c>
      <c r="I3111" s="99">
        <v>133.352</v>
      </c>
      <c r="J3111" s="235" t="str">
        <f t="shared" si="48"/>
        <v>Short Haul</v>
      </c>
    </row>
    <row r="3112" spans="1:10" ht="15" thickBot="1" x14ac:dyDescent="0.4">
      <c r="A3112" s="96" t="s">
        <v>2043</v>
      </c>
      <c r="B3112" s="96" t="s">
        <v>1536</v>
      </c>
      <c r="C3112" s="106">
        <v>43631</v>
      </c>
      <c r="D3112" s="96" t="s">
        <v>2048</v>
      </c>
      <c r="E3112" s="96" t="s">
        <v>2053</v>
      </c>
      <c r="F3112" s="97">
        <v>527</v>
      </c>
      <c r="G3112" s="98" t="s">
        <v>2046</v>
      </c>
      <c r="H3112" s="96" t="s">
        <v>2047</v>
      </c>
      <c r="I3112" s="99">
        <v>332.43200000000002</v>
      </c>
      <c r="J3112" s="235" t="str">
        <f t="shared" si="48"/>
        <v>Medium Haul</v>
      </c>
    </row>
    <row r="3113" spans="1:10" ht="15" thickBot="1" x14ac:dyDescent="0.4">
      <c r="A3113" s="96" t="s">
        <v>2043</v>
      </c>
      <c r="B3113" s="96" t="s">
        <v>1536</v>
      </c>
      <c r="C3113" s="106">
        <v>43634</v>
      </c>
      <c r="D3113" s="96" t="s">
        <v>2053</v>
      </c>
      <c r="E3113" s="96" t="s">
        <v>2048</v>
      </c>
      <c r="F3113" s="97">
        <v>527</v>
      </c>
      <c r="G3113" s="98" t="s">
        <v>2046</v>
      </c>
      <c r="H3113" s="96" t="s">
        <v>2047</v>
      </c>
      <c r="I3113" s="99">
        <v>332.43200000000002</v>
      </c>
      <c r="J3113" s="235" t="str">
        <f t="shared" si="48"/>
        <v>Medium Haul</v>
      </c>
    </row>
    <row r="3114" spans="1:10" ht="15" thickBot="1" x14ac:dyDescent="0.4">
      <c r="A3114" s="96" t="s">
        <v>2043</v>
      </c>
      <c r="B3114" s="96" t="s">
        <v>1536</v>
      </c>
      <c r="C3114" s="106">
        <v>43634</v>
      </c>
      <c r="D3114" s="96" t="s">
        <v>2085</v>
      </c>
      <c r="E3114" s="96" t="s">
        <v>2053</v>
      </c>
      <c r="F3114" s="97">
        <v>435</v>
      </c>
      <c r="G3114" s="98" t="s">
        <v>2046</v>
      </c>
      <c r="H3114" s="96" t="s">
        <v>2055</v>
      </c>
      <c r="I3114" s="99">
        <v>274.28800000000001</v>
      </c>
      <c r="J3114" s="235" t="str">
        <f t="shared" si="48"/>
        <v>Medium Haul</v>
      </c>
    </row>
    <row r="3115" spans="1:10" ht="15" thickBot="1" x14ac:dyDescent="0.4">
      <c r="A3115" s="96" t="s">
        <v>2043</v>
      </c>
      <c r="B3115" s="96" t="s">
        <v>1536</v>
      </c>
      <c r="C3115" s="106">
        <v>43814</v>
      </c>
      <c r="D3115" s="96" t="s">
        <v>2048</v>
      </c>
      <c r="E3115" s="96" t="s">
        <v>2053</v>
      </c>
      <c r="F3115" s="97">
        <v>527</v>
      </c>
      <c r="G3115" s="98" t="s">
        <v>2046</v>
      </c>
      <c r="H3115" s="96" t="s">
        <v>2047</v>
      </c>
      <c r="I3115" s="99">
        <v>332.43200000000002</v>
      </c>
      <c r="J3115" s="235" t="str">
        <f t="shared" si="48"/>
        <v>Medium Haul</v>
      </c>
    </row>
    <row r="3116" spans="1:10" ht="15" thickBot="1" x14ac:dyDescent="0.4">
      <c r="A3116" s="96" t="s">
        <v>2043</v>
      </c>
      <c r="B3116" s="96" t="s">
        <v>1536</v>
      </c>
      <c r="C3116" s="106">
        <v>43818</v>
      </c>
      <c r="D3116" s="96" t="s">
        <v>2080</v>
      </c>
      <c r="E3116" s="96" t="s">
        <v>2057</v>
      </c>
      <c r="F3116" s="97">
        <v>4074</v>
      </c>
      <c r="G3116" s="98" t="s">
        <v>2046</v>
      </c>
      <c r="H3116" s="96" t="s">
        <v>2047</v>
      </c>
      <c r="I3116" s="99">
        <v>1382.78</v>
      </c>
      <c r="J3116" s="235" t="str">
        <f t="shared" si="48"/>
        <v>Long Haul</v>
      </c>
    </row>
    <row r="3117" spans="1:10" ht="15" thickBot="1" x14ac:dyDescent="0.4">
      <c r="A3117" s="96" t="s">
        <v>2043</v>
      </c>
      <c r="B3117" s="96" t="s">
        <v>1536</v>
      </c>
      <c r="C3117" s="106">
        <v>43818</v>
      </c>
      <c r="D3117" s="96" t="s">
        <v>2264</v>
      </c>
      <c r="E3117" s="96" t="s">
        <v>2080</v>
      </c>
      <c r="F3117" s="97">
        <v>483</v>
      </c>
      <c r="G3117" s="98" t="s">
        <v>2046</v>
      </c>
      <c r="H3117" s="96" t="s">
        <v>2047</v>
      </c>
      <c r="I3117" s="99">
        <v>304.62400000000002</v>
      </c>
      <c r="J3117" s="235" t="str">
        <f t="shared" si="48"/>
        <v>Medium Haul</v>
      </c>
    </row>
    <row r="3118" spans="1:10" ht="15" thickBot="1" x14ac:dyDescent="0.4">
      <c r="A3118" s="96" t="s">
        <v>2043</v>
      </c>
      <c r="B3118" s="96" t="s">
        <v>1536</v>
      </c>
      <c r="C3118" s="106">
        <v>43818</v>
      </c>
      <c r="D3118" s="96" t="s">
        <v>2057</v>
      </c>
      <c r="E3118" s="96" t="s">
        <v>2048</v>
      </c>
      <c r="F3118" s="97">
        <v>133</v>
      </c>
      <c r="G3118" s="98" t="s">
        <v>2046</v>
      </c>
      <c r="H3118" s="96" t="s">
        <v>2047</v>
      </c>
      <c r="I3118" s="99">
        <v>84.055999999999997</v>
      </c>
      <c r="J3118" s="235" t="str">
        <f t="shared" si="48"/>
        <v>Short Haul</v>
      </c>
    </row>
    <row r="3119" spans="1:10" ht="15" thickBot="1" x14ac:dyDescent="0.4">
      <c r="A3119" s="89"/>
      <c r="B3119" s="89"/>
      <c r="C3119" s="290"/>
      <c r="D3119" s="290"/>
      <c r="E3119" s="290"/>
      <c r="F3119" s="290"/>
      <c r="G3119" s="290"/>
      <c r="H3119" s="290"/>
      <c r="I3119" s="95">
        <v>12051.258</v>
      </c>
      <c r="J3119" s="235" t="str">
        <f t="shared" si="48"/>
        <v/>
      </c>
    </row>
    <row r="3120" spans="1:10" ht="15" thickBot="1" x14ac:dyDescent="0.4">
      <c r="A3120" s="96" t="s">
        <v>2043</v>
      </c>
      <c r="B3120" s="96" t="s">
        <v>1536</v>
      </c>
      <c r="C3120" s="106">
        <v>43473</v>
      </c>
      <c r="D3120" s="96" t="s">
        <v>2116</v>
      </c>
      <c r="E3120" s="96" t="s">
        <v>2057</v>
      </c>
      <c r="F3120" s="97">
        <v>2302</v>
      </c>
      <c r="G3120" s="98" t="s">
        <v>2056</v>
      </c>
      <c r="H3120" s="96" t="s">
        <v>2047</v>
      </c>
      <c r="I3120" s="99">
        <v>889.32600000000002</v>
      </c>
      <c r="J3120" s="235" t="str">
        <f t="shared" si="48"/>
        <v>Long Haul</v>
      </c>
    </row>
    <row r="3121" spans="1:10" ht="15" thickBot="1" x14ac:dyDescent="0.4">
      <c r="A3121" s="96" t="s">
        <v>2043</v>
      </c>
      <c r="B3121" s="96" t="s">
        <v>1536</v>
      </c>
      <c r="C3121" s="106">
        <v>43512</v>
      </c>
      <c r="D3121" s="96" t="s">
        <v>2048</v>
      </c>
      <c r="E3121" s="96" t="s">
        <v>2053</v>
      </c>
      <c r="F3121" s="97">
        <v>527</v>
      </c>
      <c r="G3121" s="98" t="s">
        <v>2046</v>
      </c>
      <c r="H3121" s="96" t="s">
        <v>2047</v>
      </c>
      <c r="I3121" s="99">
        <v>332.43200000000002</v>
      </c>
      <c r="J3121" s="235" t="str">
        <f t="shared" si="48"/>
        <v>Medium Haul</v>
      </c>
    </row>
    <row r="3122" spans="1:10" ht="15" thickBot="1" x14ac:dyDescent="0.4">
      <c r="A3122" s="96" t="s">
        <v>2043</v>
      </c>
      <c r="B3122" s="96" t="s">
        <v>1536</v>
      </c>
      <c r="C3122" s="106">
        <v>43621</v>
      </c>
      <c r="D3122" s="96" t="s">
        <v>2050</v>
      </c>
      <c r="E3122" s="96" t="s">
        <v>2054</v>
      </c>
      <c r="F3122" s="97">
        <v>2076</v>
      </c>
      <c r="G3122" s="98" t="s">
        <v>2046</v>
      </c>
      <c r="H3122" s="96" t="s">
        <v>2051</v>
      </c>
      <c r="I3122" s="99">
        <v>802.25099999999998</v>
      </c>
      <c r="J3122" s="235" t="str">
        <f t="shared" si="48"/>
        <v>Medium Haul</v>
      </c>
    </row>
    <row r="3123" spans="1:10" ht="15" thickBot="1" x14ac:dyDescent="0.4">
      <c r="A3123" s="96" t="s">
        <v>2043</v>
      </c>
      <c r="B3123" s="96" t="s">
        <v>1536</v>
      </c>
      <c r="C3123" s="106">
        <v>43621</v>
      </c>
      <c r="D3123" s="96" t="s">
        <v>2048</v>
      </c>
      <c r="E3123" s="96" t="s">
        <v>2050</v>
      </c>
      <c r="F3123" s="97">
        <v>300</v>
      </c>
      <c r="G3123" s="98" t="s">
        <v>2046</v>
      </c>
      <c r="H3123" s="96" t="s">
        <v>2051</v>
      </c>
      <c r="I3123" s="99">
        <v>188.96799999999999</v>
      </c>
      <c r="J3123" s="235" t="str">
        <f t="shared" si="48"/>
        <v>Short Haul</v>
      </c>
    </row>
    <row r="3124" spans="1:10" ht="15" thickBot="1" x14ac:dyDescent="0.4">
      <c r="A3124" s="96" t="s">
        <v>2043</v>
      </c>
      <c r="B3124" s="96" t="s">
        <v>1536</v>
      </c>
      <c r="C3124" s="106">
        <v>43624</v>
      </c>
      <c r="D3124" s="96" t="s">
        <v>2050</v>
      </c>
      <c r="E3124" s="96" t="s">
        <v>2048</v>
      </c>
      <c r="F3124" s="97">
        <v>300</v>
      </c>
      <c r="G3124" s="98" t="s">
        <v>2046</v>
      </c>
      <c r="H3124" s="96" t="s">
        <v>2051</v>
      </c>
      <c r="I3124" s="99">
        <v>188.96799999999999</v>
      </c>
      <c r="J3124" s="235" t="str">
        <f t="shared" si="48"/>
        <v>Short Haul</v>
      </c>
    </row>
    <row r="3125" spans="1:10" ht="15" thickBot="1" x14ac:dyDescent="0.4">
      <c r="A3125" s="96" t="s">
        <v>2043</v>
      </c>
      <c r="B3125" s="96" t="s">
        <v>1536</v>
      </c>
      <c r="C3125" s="106">
        <v>43670</v>
      </c>
      <c r="D3125" s="96" t="s">
        <v>2050</v>
      </c>
      <c r="E3125" s="96" t="s">
        <v>2072</v>
      </c>
      <c r="F3125" s="97">
        <v>310</v>
      </c>
      <c r="G3125" s="98" t="s">
        <v>2046</v>
      </c>
      <c r="H3125" s="96" t="s">
        <v>2129</v>
      </c>
      <c r="I3125" s="99">
        <v>195.92</v>
      </c>
      <c r="J3125" s="235" t="str">
        <f t="shared" si="48"/>
        <v>Medium Haul</v>
      </c>
    </row>
    <row r="3126" spans="1:10" ht="15" thickBot="1" x14ac:dyDescent="0.4">
      <c r="A3126" s="96" t="s">
        <v>2043</v>
      </c>
      <c r="B3126" s="96" t="s">
        <v>1536</v>
      </c>
      <c r="C3126" s="106">
        <v>43670</v>
      </c>
      <c r="D3126" s="96" t="s">
        <v>2050</v>
      </c>
      <c r="E3126" s="96" t="s">
        <v>2072</v>
      </c>
      <c r="F3126" s="97">
        <v>310</v>
      </c>
      <c r="G3126" s="98" t="s">
        <v>2046</v>
      </c>
      <c r="H3126" s="96" t="s">
        <v>2051</v>
      </c>
      <c r="I3126" s="99">
        <v>195.92</v>
      </c>
      <c r="J3126" s="235" t="str">
        <f t="shared" si="48"/>
        <v>Medium Haul</v>
      </c>
    </row>
    <row r="3127" spans="1:10" ht="15" thickBot="1" x14ac:dyDescent="0.4">
      <c r="A3127" s="96" t="s">
        <v>2043</v>
      </c>
      <c r="B3127" s="96" t="s">
        <v>1536</v>
      </c>
      <c r="C3127" s="106">
        <v>43678</v>
      </c>
      <c r="D3127" s="96" t="s">
        <v>2072</v>
      </c>
      <c r="E3127" s="96" t="s">
        <v>2050</v>
      </c>
      <c r="F3127" s="97">
        <v>310</v>
      </c>
      <c r="G3127" s="98" t="s">
        <v>2046</v>
      </c>
      <c r="H3127" s="96" t="s">
        <v>2051</v>
      </c>
      <c r="I3127" s="99">
        <v>195.92</v>
      </c>
      <c r="J3127" s="235" t="str">
        <f t="shared" si="48"/>
        <v>Medium Haul</v>
      </c>
    </row>
    <row r="3128" spans="1:10" ht="15" thickBot="1" x14ac:dyDescent="0.4">
      <c r="A3128" s="96" t="s">
        <v>2043</v>
      </c>
      <c r="B3128" s="96" t="s">
        <v>1536</v>
      </c>
      <c r="C3128" s="106">
        <v>43680</v>
      </c>
      <c r="D3128" s="96" t="s">
        <v>2048</v>
      </c>
      <c r="E3128" s="96" t="s">
        <v>2057</v>
      </c>
      <c r="F3128" s="97">
        <v>133</v>
      </c>
      <c r="G3128" s="98" t="s">
        <v>2046</v>
      </c>
      <c r="H3128" s="96" t="s">
        <v>2047</v>
      </c>
      <c r="I3128" s="99">
        <v>84.055999999999997</v>
      </c>
      <c r="J3128" s="235" t="str">
        <f t="shared" si="48"/>
        <v>Short Haul</v>
      </c>
    </row>
    <row r="3129" spans="1:10" ht="15" thickBot="1" x14ac:dyDescent="0.4">
      <c r="A3129" s="96" t="s">
        <v>2043</v>
      </c>
      <c r="B3129" s="96" t="s">
        <v>1536</v>
      </c>
      <c r="C3129" s="106">
        <v>43687</v>
      </c>
      <c r="D3129" s="96" t="s">
        <v>2265</v>
      </c>
      <c r="E3129" s="96" t="s">
        <v>2057</v>
      </c>
      <c r="F3129" s="97">
        <v>4757</v>
      </c>
      <c r="G3129" s="98" t="s">
        <v>2056</v>
      </c>
      <c r="H3129" s="96" t="s">
        <v>2047</v>
      </c>
      <c r="I3129" s="99">
        <v>1614.66</v>
      </c>
      <c r="J3129" s="235" t="str">
        <f t="shared" si="48"/>
        <v>Long Haul</v>
      </c>
    </row>
    <row r="3130" spans="1:10" ht="15" thickBot="1" x14ac:dyDescent="0.4">
      <c r="A3130" s="96" t="s">
        <v>2043</v>
      </c>
      <c r="B3130" s="96" t="s">
        <v>1536</v>
      </c>
      <c r="C3130" s="106">
        <v>43688</v>
      </c>
      <c r="D3130" s="96" t="s">
        <v>2057</v>
      </c>
      <c r="E3130" s="96" t="s">
        <v>2048</v>
      </c>
      <c r="F3130" s="97">
        <v>133</v>
      </c>
      <c r="G3130" s="98" t="s">
        <v>2046</v>
      </c>
      <c r="H3130" s="96" t="s">
        <v>2047</v>
      </c>
      <c r="I3130" s="99">
        <v>84.055999999999997</v>
      </c>
      <c r="J3130" s="235" t="str">
        <f t="shared" si="48"/>
        <v>Short Haul</v>
      </c>
    </row>
    <row r="3131" spans="1:10" ht="15" thickBot="1" x14ac:dyDescent="0.4">
      <c r="A3131" s="96" t="s">
        <v>2043</v>
      </c>
      <c r="B3131" s="96" t="s">
        <v>1536</v>
      </c>
      <c r="C3131" s="106">
        <v>43714</v>
      </c>
      <c r="D3131" s="96" t="s">
        <v>2048</v>
      </c>
      <c r="E3131" s="96" t="s">
        <v>2050</v>
      </c>
      <c r="F3131" s="97">
        <v>300</v>
      </c>
      <c r="G3131" s="98" t="s">
        <v>2046</v>
      </c>
      <c r="H3131" s="96" t="s">
        <v>2051</v>
      </c>
      <c r="I3131" s="99">
        <v>188.96799999999999</v>
      </c>
      <c r="J3131" s="235" t="str">
        <f t="shared" si="48"/>
        <v>Short Haul</v>
      </c>
    </row>
    <row r="3132" spans="1:10" ht="15" thickBot="1" x14ac:dyDescent="0.4">
      <c r="A3132" s="96" t="s">
        <v>2043</v>
      </c>
      <c r="B3132" s="96" t="s">
        <v>1536</v>
      </c>
      <c r="C3132" s="106">
        <v>43726</v>
      </c>
      <c r="D3132" s="96" t="s">
        <v>2050</v>
      </c>
      <c r="E3132" s="96" t="s">
        <v>2048</v>
      </c>
      <c r="F3132" s="97">
        <v>300</v>
      </c>
      <c r="G3132" s="98" t="s">
        <v>2046</v>
      </c>
      <c r="H3132" s="96" t="s">
        <v>2047</v>
      </c>
      <c r="I3132" s="99">
        <v>188.96799999999999</v>
      </c>
      <c r="J3132" s="235" t="str">
        <f t="shared" si="48"/>
        <v>Short Haul</v>
      </c>
    </row>
    <row r="3133" spans="1:10" ht="15" thickBot="1" x14ac:dyDescent="0.4">
      <c r="A3133" s="96" t="s">
        <v>2043</v>
      </c>
      <c r="B3133" s="96" t="s">
        <v>1536</v>
      </c>
      <c r="C3133" s="106">
        <v>43726</v>
      </c>
      <c r="D3133" s="96" t="s">
        <v>2097</v>
      </c>
      <c r="E3133" s="96" t="s">
        <v>2050</v>
      </c>
      <c r="F3133" s="97">
        <v>6389</v>
      </c>
      <c r="G3133" s="98" t="s">
        <v>2046</v>
      </c>
      <c r="H3133" s="96" t="s">
        <v>2047</v>
      </c>
      <c r="I3133" s="99">
        <v>2168.52</v>
      </c>
      <c r="J3133" s="235" t="str">
        <f t="shared" ref="J3133:J3196" si="49">IF(ISBLANK(F3133),"",IF(F3133&gt;$O$9,$N$9,IF(F3133&gt;$O$8, $N$8,$N$7)))</f>
        <v>Long Haul</v>
      </c>
    </row>
    <row r="3134" spans="1:10" ht="15" thickBot="1" x14ac:dyDescent="0.4">
      <c r="A3134" s="96" t="s">
        <v>2043</v>
      </c>
      <c r="B3134" s="96" t="s">
        <v>1536</v>
      </c>
      <c r="C3134" s="106">
        <v>43742</v>
      </c>
      <c r="D3134" s="96" t="s">
        <v>2048</v>
      </c>
      <c r="E3134" s="96" t="s">
        <v>2053</v>
      </c>
      <c r="F3134" s="97">
        <v>527</v>
      </c>
      <c r="G3134" s="98" t="s">
        <v>2046</v>
      </c>
      <c r="H3134" s="96" t="s">
        <v>2047</v>
      </c>
      <c r="I3134" s="99">
        <v>332.43200000000002</v>
      </c>
      <c r="J3134" s="235" t="str">
        <f t="shared" si="49"/>
        <v>Medium Haul</v>
      </c>
    </row>
    <row r="3135" spans="1:10" ht="15" thickBot="1" x14ac:dyDescent="0.4">
      <c r="A3135" s="96" t="s">
        <v>2043</v>
      </c>
      <c r="B3135" s="96" t="s">
        <v>1536</v>
      </c>
      <c r="C3135" s="106">
        <v>43756</v>
      </c>
      <c r="D3135" s="96" t="s">
        <v>2097</v>
      </c>
      <c r="E3135" s="96" t="s">
        <v>2057</v>
      </c>
      <c r="F3135" s="97">
        <v>6745</v>
      </c>
      <c r="G3135" s="98" t="s">
        <v>2046</v>
      </c>
      <c r="H3135" s="96" t="s">
        <v>2047</v>
      </c>
      <c r="I3135" s="99">
        <v>2289.2199999999998</v>
      </c>
      <c r="J3135" s="235" t="str">
        <f t="shared" si="49"/>
        <v>Long Haul</v>
      </c>
    </row>
    <row r="3136" spans="1:10" ht="15" thickBot="1" x14ac:dyDescent="0.4">
      <c r="A3136" s="96" t="s">
        <v>2043</v>
      </c>
      <c r="B3136" s="96" t="s">
        <v>1536</v>
      </c>
      <c r="C3136" s="106">
        <v>43756</v>
      </c>
      <c r="D3136" s="96" t="s">
        <v>2057</v>
      </c>
      <c r="E3136" s="96" t="s">
        <v>2048</v>
      </c>
      <c r="F3136" s="97">
        <v>133</v>
      </c>
      <c r="G3136" s="98" t="s">
        <v>2046</v>
      </c>
      <c r="H3136" s="96" t="s">
        <v>2047</v>
      </c>
      <c r="I3136" s="99">
        <v>84.055999999999997</v>
      </c>
      <c r="J3136" s="235" t="str">
        <f t="shared" si="49"/>
        <v>Short Haul</v>
      </c>
    </row>
    <row r="3137" spans="1:10" ht="15" thickBot="1" x14ac:dyDescent="0.4">
      <c r="A3137" s="96" t="s">
        <v>2043</v>
      </c>
      <c r="B3137" s="96" t="s">
        <v>1536</v>
      </c>
      <c r="C3137" s="106">
        <v>43796</v>
      </c>
      <c r="D3137" s="96" t="s">
        <v>2050</v>
      </c>
      <c r="E3137" s="96" t="s">
        <v>2048</v>
      </c>
      <c r="F3137" s="97">
        <v>300</v>
      </c>
      <c r="G3137" s="98" t="s">
        <v>2046</v>
      </c>
      <c r="H3137" s="96" t="s">
        <v>2051</v>
      </c>
      <c r="I3137" s="99">
        <v>188.96799999999999</v>
      </c>
      <c r="J3137" s="235" t="str">
        <f t="shared" si="49"/>
        <v>Short Haul</v>
      </c>
    </row>
    <row r="3138" spans="1:10" ht="15" thickBot="1" x14ac:dyDescent="0.4">
      <c r="A3138" s="96" t="s">
        <v>2043</v>
      </c>
      <c r="B3138" s="96" t="s">
        <v>1536</v>
      </c>
      <c r="C3138" s="106">
        <v>43796</v>
      </c>
      <c r="D3138" s="96" t="s">
        <v>2097</v>
      </c>
      <c r="E3138" s="96" t="s">
        <v>2050</v>
      </c>
      <c r="F3138" s="97">
        <v>6389</v>
      </c>
      <c r="G3138" s="98" t="s">
        <v>2046</v>
      </c>
      <c r="H3138" s="96" t="s">
        <v>2051</v>
      </c>
      <c r="I3138" s="99">
        <v>2168.52</v>
      </c>
      <c r="J3138" s="235" t="str">
        <f t="shared" si="49"/>
        <v>Long Haul</v>
      </c>
    </row>
    <row r="3139" spans="1:10" ht="15" thickBot="1" x14ac:dyDescent="0.4">
      <c r="A3139" s="96" t="s">
        <v>2043</v>
      </c>
      <c r="B3139" s="96" t="s">
        <v>1536</v>
      </c>
      <c r="C3139" s="106">
        <v>43803</v>
      </c>
      <c r="D3139" s="96" t="s">
        <v>2067</v>
      </c>
      <c r="E3139" s="96" t="s">
        <v>2097</v>
      </c>
      <c r="F3139" s="97">
        <v>5481</v>
      </c>
      <c r="G3139" s="98" t="s">
        <v>2056</v>
      </c>
      <c r="H3139" s="96" t="s">
        <v>2047</v>
      </c>
      <c r="I3139" s="99">
        <v>1860.14</v>
      </c>
      <c r="J3139" s="235" t="str">
        <f t="shared" si="49"/>
        <v>Long Haul</v>
      </c>
    </row>
    <row r="3140" spans="1:10" ht="15" thickBot="1" x14ac:dyDescent="0.4">
      <c r="A3140" s="96" t="s">
        <v>2043</v>
      </c>
      <c r="B3140" s="96" t="s">
        <v>1536</v>
      </c>
      <c r="C3140" s="106">
        <v>43808</v>
      </c>
      <c r="D3140" s="96" t="s">
        <v>2097</v>
      </c>
      <c r="E3140" s="96" t="s">
        <v>2057</v>
      </c>
      <c r="F3140" s="97">
        <v>6745</v>
      </c>
      <c r="G3140" s="98" t="s">
        <v>2046</v>
      </c>
      <c r="H3140" s="96" t="s">
        <v>2047</v>
      </c>
      <c r="I3140" s="99">
        <v>2289.2199999999998</v>
      </c>
      <c r="J3140" s="235" t="str">
        <f t="shared" si="49"/>
        <v>Long Haul</v>
      </c>
    </row>
    <row r="3141" spans="1:10" ht="15" thickBot="1" x14ac:dyDescent="0.4">
      <c r="A3141" s="96" t="s">
        <v>2043</v>
      </c>
      <c r="B3141" s="96" t="s">
        <v>1536</v>
      </c>
      <c r="C3141" s="106">
        <v>43472</v>
      </c>
      <c r="D3141" s="96" t="s">
        <v>2048</v>
      </c>
      <c r="E3141" s="96" t="s">
        <v>2057</v>
      </c>
      <c r="F3141" s="97">
        <v>133</v>
      </c>
      <c r="G3141" s="98" t="s">
        <v>2046</v>
      </c>
      <c r="H3141" s="96" t="s">
        <v>2047</v>
      </c>
      <c r="I3141" s="99">
        <v>84.055999999999997</v>
      </c>
      <c r="J3141" s="235" t="str">
        <f t="shared" si="49"/>
        <v>Short Haul</v>
      </c>
    </row>
    <row r="3142" spans="1:10" ht="15" thickBot="1" x14ac:dyDescent="0.4">
      <c r="A3142" s="96" t="s">
        <v>2043</v>
      </c>
      <c r="B3142" s="96" t="s">
        <v>1536</v>
      </c>
      <c r="C3142" s="106">
        <v>43472</v>
      </c>
      <c r="D3142" s="96" t="s">
        <v>2057</v>
      </c>
      <c r="E3142" s="96" t="s">
        <v>2116</v>
      </c>
      <c r="F3142" s="97">
        <v>2302</v>
      </c>
      <c r="G3142" s="98" t="s">
        <v>2046</v>
      </c>
      <c r="H3142" s="96" t="s">
        <v>2047</v>
      </c>
      <c r="I3142" s="99">
        <v>889.32600000000002</v>
      </c>
      <c r="J3142" s="235" t="str">
        <f t="shared" si="49"/>
        <v>Long Haul</v>
      </c>
    </row>
    <row r="3143" spans="1:10" ht="15" thickBot="1" x14ac:dyDescent="0.4">
      <c r="A3143" s="96" t="s">
        <v>2043</v>
      </c>
      <c r="B3143" s="96" t="s">
        <v>1536</v>
      </c>
      <c r="C3143" s="106">
        <v>43474</v>
      </c>
      <c r="D3143" s="96" t="s">
        <v>2057</v>
      </c>
      <c r="E3143" s="96" t="s">
        <v>2048</v>
      </c>
      <c r="F3143" s="97">
        <v>133</v>
      </c>
      <c r="G3143" s="98" t="s">
        <v>2046</v>
      </c>
      <c r="H3143" s="96" t="s">
        <v>2047</v>
      </c>
      <c r="I3143" s="99">
        <v>84.055999999999997</v>
      </c>
      <c r="J3143" s="235" t="str">
        <f t="shared" si="49"/>
        <v>Short Haul</v>
      </c>
    </row>
    <row r="3144" spans="1:10" ht="15" thickBot="1" x14ac:dyDescent="0.4">
      <c r="A3144" s="96" t="s">
        <v>2043</v>
      </c>
      <c r="B3144" s="96" t="s">
        <v>1536</v>
      </c>
      <c r="C3144" s="106">
        <v>43512</v>
      </c>
      <c r="D3144" s="96" t="s">
        <v>2053</v>
      </c>
      <c r="E3144" s="96" t="s">
        <v>2097</v>
      </c>
      <c r="F3144" s="97">
        <v>6266</v>
      </c>
      <c r="G3144" s="98" t="s">
        <v>2056</v>
      </c>
      <c r="H3144" s="96" t="s">
        <v>2047</v>
      </c>
      <c r="I3144" s="99">
        <v>2126.6999999999998</v>
      </c>
      <c r="J3144" s="235" t="str">
        <f t="shared" si="49"/>
        <v>Long Haul</v>
      </c>
    </row>
    <row r="3145" spans="1:10" ht="15" thickBot="1" x14ac:dyDescent="0.4">
      <c r="A3145" s="96" t="s">
        <v>2043</v>
      </c>
      <c r="B3145" s="96" t="s">
        <v>1536</v>
      </c>
      <c r="C3145" s="106">
        <v>43516</v>
      </c>
      <c r="D3145" s="96" t="s">
        <v>2097</v>
      </c>
      <c r="E3145" s="96" t="s">
        <v>2053</v>
      </c>
      <c r="F3145" s="97">
        <v>6266</v>
      </c>
      <c r="G3145" s="98" t="s">
        <v>2046</v>
      </c>
      <c r="H3145" s="96" t="s">
        <v>2047</v>
      </c>
      <c r="I3145" s="99">
        <v>2126.6999999999998</v>
      </c>
      <c r="J3145" s="235" t="str">
        <f t="shared" si="49"/>
        <v>Long Haul</v>
      </c>
    </row>
    <row r="3146" spans="1:10" ht="15" thickBot="1" x14ac:dyDescent="0.4">
      <c r="A3146" s="96" t="s">
        <v>2043</v>
      </c>
      <c r="B3146" s="96" t="s">
        <v>1536</v>
      </c>
      <c r="C3146" s="106">
        <v>43624</v>
      </c>
      <c r="D3146" s="96" t="s">
        <v>2054</v>
      </c>
      <c r="E3146" s="96" t="s">
        <v>2050</v>
      </c>
      <c r="F3146" s="97">
        <v>2076</v>
      </c>
      <c r="G3146" s="98" t="s">
        <v>2056</v>
      </c>
      <c r="H3146" s="96" t="s">
        <v>2051</v>
      </c>
      <c r="I3146" s="99">
        <v>802.25099999999998</v>
      </c>
      <c r="J3146" s="235" t="str">
        <f t="shared" si="49"/>
        <v>Medium Haul</v>
      </c>
    </row>
    <row r="3147" spans="1:10" ht="15" thickBot="1" x14ac:dyDescent="0.4">
      <c r="A3147" s="96" t="s">
        <v>2043</v>
      </c>
      <c r="B3147" s="96" t="s">
        <v>1536</v>
      </c>
      <c r="C3147" s="106">
        <v>43644</v>
      </c>
      <c r="D3147" s="96" t="s">
        <v>2050</v>
      </c>
      <c r="E3147" s="96" t="s">
        <v>2097</v>
      </c>
      <c r="F3147" s="97">
        <v>6389</v>
      </c>
      <c r="G3147" s="98" t="s">
        <v>2056</v>
      </c>
      <c r="H3147" s="96" t="s">
        <v>2051</v>
      </c>
      <c r="I3147" s="99">
        <v>2168.52</v>
      </c>
      <c r="J3147" s="235" t="str">
        <f t="shared" si="49"/>
        <v>Long Haul</v>
      </c>
    </row>
    <row r="3148" spans="1:10" ht="15" thickBot="1" x14ac:dyDescent="0.4">
      <c r="A3148" s="96" t="s">
        <v>2043</v>
      </c>
      <c r="B3148" s="96" t="s">
        <v>1536</v>
      </c>
      <c r="C3148" s="106">
        <v>43644</v>
      </c>
      <c r="D3148" s="96" t="s">
        <v>2048</v>
      </c>
      <c r="E3148" s="96" t="s">
        <v>2050</v>
      </c>
      <c r="F3148" s="97">
        <v>300</v>
      </c>
      <c r="G3148" s="98" t="s">
        <v>2046</v>
      </c>
      <c r="H3148" s="96" t="s">
        <v>2051</v>
      </c>
      <c r="I3148" s="99">
        <v>188.96799999999999</v>
      </c>
      <c r="J3148" s="235" t="str">
        <f t="shared" si="49"/>
        <v>Short Haul</v>
      </c>
    </row>
    <row r="3149" spans="1:10" ht="15" thickBot="1" x14ac:dyDescent="0.4">
      <c r="A3149" s="96" t="s">
        <v>2043</v>
      </c>
      <c r="B3149" s="96" t="s">
        <v>1536</v>
      </c>
      <c r="C3149" s="106">
        <v>43665</v>
      </c>
      <c r="D3149" s="96" t="s">
        <v>2050</v>
      </c>
      <c r="E3149" s="96" t="s">
        <v>2048</v>
      </c>
      <c r="F3149" s="97">
        <v>300</v>
      </c>
      <c r="G3149" s="98" t="s">
        <v>2046</v>
      </c>
      <c r="H3149" s="96" t="s">
        <v>2051</v>
      </c>
      <c r="I3149" s="99">
        <v>188.96799999999999</v>
      </c>
      <c r="J3149" s="235" t="str">
        <f t="shared" si="49"/>
        <v>Short Haul</v>
      </c>
    </row>
    <row r="3150" spans="1:10" ht="15" thickBot="1" x14ac:dyDescent="0.4">
      <c r="A3150" s="96" t="s">
        <v>2043</v>
      </c>
      <c r="B3150" s="96" t="s">
        <v>1536</v>
      </c>
      <c r="C3150" s="106">
        <v>43665</v>
      </c>
      <c r="D3150" s="96" t="s">
        <v>2097</v>
      </c>
      <c r="E3150" s="96" t="s">
        <v>2050</v>
      </c>
      <c r="F3150" s="97">
        <v>6389</v>
      </c>
      <c r="G3150" s="98" t="s">
        <v>2046</v>
      </c>
      <c r="H3150" s="96" t="s">
        <v>2051</v>
      </c>
      <c r="I3150" s="99">
        <v>2168.52</v>
      </c>
      <c r="J3150" s="235" t="str">
        <f t="shared" si="49"/>
        <v>Long Haul</v>
      </c>
    </row>
    <row r="3151" spans="1:10" ht="15" thickBot="1" x14ac:dyDescent="0.4">
      <c r="A3151" s="96" t="s">
        <v>2043</v>
      </c>
      <c r="B3151" s="96" t="s">
        <v>1536</v>
      </c>
      <c r="C3151" s="106">
        <v>43670</v>
      </c>
      <c r="D3151" s="96" t="s">
        <v>2048</v>
      </c>
      <c r="E3151" s="96" t="s">
        <v>2050</v>
      </c>
      <c r="F3151" s="97">
        <v>300</v>
      </c>
      <c r="G3151" s="98" t="s">
        <v>2046</v>
      </c>
      <c r="H3151" s="96" t="s">
        <v>2051</v>
      </c>
      <c r="I3151" s="99">
        <v>188.96799999999999</v>
      </c>
      <c r="J3151" s="235" t="str">
        <f t="shared" si="49"/>
        <v>Short Haul</v>
      </c>
    </row>
    <row r="3152" spans="1:10" ht="15" thickBot="1" x14ac:dyDescent="0.4">
      <c r="A3152" s="96" t="s">
        <v>2043</v>
      </c>
      <c r="B3152" s="96" t="s">
        <v>1536</v>
      </c>
      <c r="C3152" s="106">
        <v>43678</v>
      </c>
      <c r="D3152" s="96" t="s">
        <v>2050</v>
      </c>
      <c r="E3152" s="96" t="s">
        <v>2048</v>
      </c>
      <c r="F3152" s="97">
        <v>300</v>
      </c>
      <c r="G3152" s="98" t="s">
        <v>2046</v>
      </c>
      <c r="H3152" s="96" t="s">
        <v>2051</v>
      </c>
      <c r="I3152" s="99">
        <v>188.96799999999999</v>
      </c>
      <c r="J3152" s="235" t="str">
        <f t="shared" si="49"/>
        <v>Short Haul</v>
      </c>
    </row>
    <row r="3153" spans="1:10" ht="15" thickBot="1" x14ac:dyDescent="0.4">
      <c r="A3153" s="96" t="s">
        <v>2043</v>
      </c>
      <c r="B3153" s="96" t="s">
        <v>1536</v>
      </c>
      <c r="C3153" s="106">
        <v>43680</v>
      </c>
      <c r="D3153" s="96" t="s">
        <v>2057</v>
      </c>
      <c r="E3153" s="96" t="s">
        <v>2265</v>
      </c>
      <c r="F3153" s="97">
        <v>4757</v>
      </c>
      <c r="G3153" s="98" t="s">
        <v>2056</v>
      </c>
      <c r="H3153" s="96" t="s">
        <v>2047</v>
      </c>
      <c r="I3153" s="99">
        <v>1614.66</v>
      </c>
      <c r="J3153" s="235" t="str">
        <f t="shared" si="49"/>
        <v>Long Haul</v>
      </c>
    </row>
    <row r="3154" spans="1:10" ht="15" thickBot="1" x14ac:dyDescent="0.4">
      <c r="A3154" s="96" t="s">
        <v>2043</v>
      </c>
      <c r="B3154" s="96" t="s">
        <v>1536</v>
      </c>
      <c r="C3154" s="106">
        <v>43714</v>
      </c>
      <c r="D3154" s="96" t="s">
        <v>2050</v>
      </c>
      <c r="E3154" s="96" t="s">
        <v>2097</v>
      </c>
      <c r="F3154" s="97">
        <v>6389</v>
      </c>
      <c r="G3154" s="98" t="s">
        <v>2056</v>
      </c>
      <c r="H3154" s="96" t="s">
        <v>2051</v>
      </c>
      <c r="I3154" s="99">
        <v>2168.52</v>
      </c>
      <c r="J3154" s="235" t="str">
        <f t="shared" si="49"/>
        <v>Long Haul</v>
      </c>
    </row>
    <row r="3155" spans="1:10" ht="15" thickBot="1" x14ac:dyDescent="0.4">
      <c r="A3155" s="96" t="s">
        <v>2043</v>
      </c>
      <c r="B3155" s="96" t="s">
        <v>1536</v>
      </c>
      <c r="C3155" s="106">
        <v>43742</v>
      </c>
      <c r="D3155" s="96" t="s">
        <v>2053</v>
      </c>
      <c r="E3155" s="96" t="s">
        <v>2097</v>
      </c>
      <c r="F3155" s="97">
        <v>6266</v>
      </c>
      <c r="G3155" s="98" t="s">
        <v>2056</v>
      </c>
      <c r="H3155" s="96" t="s">
        <v>2047</v>
      </c>
      <c r="I3155" s="99">
        <v>2126.6999999999998</v>
      </c>
      <c r="J3155" s="235" t="str">
        <f t="shared" si="49"/>
        <v>Long Haul</v>
      </c>
    </row>
    <row r="3156" spans="1:10" ht="15" thickBot="1" x14ac:dyDescent="0.4">
      <c r="A3156" s="96" t="s">
        <v>2043</v>
      </c>
      <c r="B3156" s="96" t="s">
        <v>1536</v>
      </c>
      <c r="C3156" s="106">
        <v>43802</v>
      </c>
      <c r="D3156" s="96" t="s">
        <v>2048</v>
      </c>
      <c r="E3156" s="96" t="s">
        <v>2057</v>
      </c>
      <c r="F3156" s="97">
        <v>133</v>
      </c>
      <c r="G3156" s="98" t="s">
        <v>2046</v>
      </c>
      <c r="H3156" s="96" t="s">
        <v>2047</v>
      </c>
      <c r="I3156" s="99">
        <v>84.055999999999997</v>
      </c>
      <c r="J3156" s="235" t="str">
        <f t="shared" si="49"/>
        <v>Short Haul</v>
      </c>
    </row>
    <row r="3157" spans="1:10" ht="15" thickBot="1" x14ac:dyDescent="0.4">
      <c r="A3157" s="96" t="s">
        <v>2043</v>
      </c>
      <c r="B3157" s="96" t="s">
        <v>1536</v>
      </c>
      <c r="C3157" s="106">
        <v>43802</v>
      </c>
      <c r="D3157" s="96" t="s">
        <v>2057</v>
      </c>
      <c r="E3157" s="96" t="s">
        <v>2067</v>
      </c>
      <c r="F3157" s="97">
        <v>2285</v>
      </c>
      <c r="G3157" s="98" t="s">
        <v>2046</v>
      </c>
      <c r="H3157" s="96" t="s">
        <v>2047</v>
      </c>
      <c r="I3157" s="99">
        <v>882.74699999999996</v>
      </c>
      <c r="J3157" s="235" t="str">
        <f t="shared" si="49"/>
        <v>Medium Haul</v>
      </c>
    </row>
    <row r="3158" spans="1:10" ht="15" thickBot="1" x14ac:dyDescent="0.4">
      <c r="A3158" s="96" t="s">
        <v>2043</v>
      </c>
      <c r="B3158" s="96" t="s">
        <v>1536</v>
      </c>
      <c r="C3158" s="106">
        <v>43808</v>
      </c>
      <c r="D3158" s="96" t="s">
        <v>2057</v>
      </c>
      <c r="E3158" s="96" t="s">
        <v>2048</v>
      </c>
      <c r="F3158" s="97">
        <v>133</v>
      </c>
      <c r="G3158" s="98" t="s">
        <v>2046</v>
      </c>
      <c r="H3158" s="96" t="s">
        <v>2047</v>
      </c>
      <c r="I3158" s="99">
        <v>84.055999999999997</v>
      </c>
      <c r="J3158" s="235" t="str">
        <f t="shared" si="49"/>
        <v>Short Haul</v>
      </c>
    </row>
    <row r="3159" spans="1:10" ht="15" thickBot="1" x14ac:dyDescent="0.4">
      <c r="A3159" s="89"/>
      <c r="B3159" s="89"/>
      <c r="C3159" s="290"/>
      <c r="D3159" s="290"/>
      <c r="E3159" s="290"/>
      <c r="F3159" s="290"/>
      <c r="G3159" s="290"/>
      <c r="H3159" s="290"/>
      <c r="I3159" s="95">
        <v>34698.228999999999</v>
      </c>
      <c r="J3159" s="235" t="str">
        <f t="shared" si="49"/>
        <v/>
      </c>
    </row>
    <row r="3160" spans="1:10" ht="15" thickBot="1" x14ac:dyDescent="0.4">
      <c r="A3160" s="96" t="s">
        <v>2043</v>
      </c>
      <c r="B3160" s="96" t="s">
        <v>1185</v>
      </c>
      <c r="C3160" s="106">
        <v>43782</v>
      </c>
      <c r="D3160" s="96" t="s">
        <v>2053</v>
      </c>
      <c r="E3160" s="96" t="s">
        <v>2067</v>
      </c>
      <c r="F3160" s="97">
        <v>1743</v>
      </c>
      <c r="G3160" s="98" t="s">
        <v>2046</v>
      </c>
      <c r="H3160" s="96" t="s">
        <v>2047</v>
      </c>
      <c r="I3160" s="99">
        <v>672.99300000000005</v>
      </c>
      <c r="J3160" s="235" t="str">
        <f t="shared" si="49"/>
        <v>Medium Haul</v>
      </c>
    </row>
    <row r="3161" spans="1:10" ht="15" thickBot="1" x14ac:dyDescent="0.4">
      <c r="A3161" s="96" t="s">
        <v>2043</v>
      </c>
      <c r="B3161" s="96" t="s">
        <v>1185</v>
      </c>
      <c r="C3161" s="106">
        <v>43782</v>
      </c>
      <c r="D3161" s="96" t="s">
        <v>2048</v>
      </c>
      <c r="E3161" s="96" t="s">
        <v>2053</v>
      </c>
      <c r="F3161" s="97">
        <v>527</v>
      </c>
      <c r="G3161" s="98" t="s">
        <v>2046</v>
      </c>
      <c r="H3161" s="96" t="s">
        <v>2047</v>
      </c>
      <c r="I3161" s="99">
        <v>332.43200000000002</v>
      </c>
      <c r="J3161" s="235" t="str">
        <f t="shared" si="49"/>
        <v>Medium Haul</v>
      </c>
    </row>
    <row r="3162" spans="1:10" ht="15" thickBot="1" x14ac:dyDescent="0.4">
      <c r="A3162" s="96" t="s">
        <v>2043</v>
      </c>
      <c r="B3162" s="96" t="s">
        <v>1185</v>
      </c>
      <c r="C3162" s="106">
        <v>43786</v>
      </c>
      <c r="D3162" s="96" t="s">
        <v>2053</v>
      </c>
      <c r="E3162" s="96" t="s">
        <v>2048</v>
      </c>
      <c r="F3162" s="97">
        <v>527</v>
      </c>
      <c r="G3162" s="98" t="s">
        <v>2046</v>
      </c>
      <c r="H3162" s="96" t="s">
        <v>2047</v>
      </c>
      <c r="I3162" s="99">
        <v>332.43200000000002</v>
      </c>
      <c r="J3162" s="235" t="str">
        <f t="shared" si="49"/>
        <v>Medium Haul</v>
      </c>
    </row>
    <row r="3163" spans="1:10" ht="15" thickBot="1" x14ac:dyDescent="0.4">
      <c r="A3163" s="89"/>
      <c r="B3163" s="89"/>
      <c r="C3163" s="290"/>
      <c r="D3163" s="290"/>
      <c r="E3163" s="290"/>
      <c r="F3163" s="290"/>
      <c r="G3163" s="290"/>
      <c r="H3163" s="290"/>
      <c r="I3163" s="95">
        <v>1337.857</v>
      </c>
      <c r="J3163" s="235" t="str">
        <f t="shared" si="49"/>
        <v/>
      </c>
    </row>
    <row r="3164" spans="1:10" ht="15" thickBot="1" x14ac:dyDescent="0.4">
      <c r="A3164" s="96" t="s">
        <v>2043</v>
      </c>
      <c r="B3164" s="96" t="s">
        <v>1512</v>
      </c>
      <c r="C3164" s="106">
        <v>43676</v>
      </c>
      <c r="D3164" s="96" t="s">
        <v>2079</v>
      </c>
      <c r="E3164" s="96" t="s">
        <v>2050</v>
      </c>
      <c r="F3164" s="97">
        <v>1121</v>
      </c>
      <c r="G3164" s="98" t="s">
        <v>2056</v>
      </c>
      <c r="H3164" s="96" t="s">
        <v>2051</v>
      </c>
      <c r="I3164" s="99">
        <v>433.053</v>
      </c>
      <c r="J3164" s="235" t="str">
        <f t="shared" si="49"/>
        <v>Medium Haul</v>
      </c>
    </row>
    <row r="3165" spans="1:10" ht="15" thickBot="1" x14ac:dyDescent="0.4">
      <c r="A3165" s="96" t="s">
        <v>2043</v>
      </c>
      <c r="B3165" s="96" t="s">
        <v>1512</v>
      </c>
      <c r="C3165" s="106">
        <v>43676</v>
      </c>
      <c r="D3165" s="96" t="s">
        <v>2050</v>
      </c>
      <c r="E3165" s="96" t="s">
        <v>2048</v>
      </c>
      <c r="F3165" s="97">
        <v>300</v>
      </c>
      <c r="G3165" s="98" t="s">
        <v>2046</v>
      </c>
      <c r="H3165" s="96" t="s">
        <v>2051</v>
      </c>
      <c r="I3165" s="99">
        <v>188.96799999999999</v>
      </c>
      <c r="J3165" s="235" t="str">
        <f t="shared" si="49"/>
        <v>Short Haul</v>
      </c>
    </row>
    <row r="3166" spans="1:10" ht="15" thickBot="1" x14ac:dyDescent="0.4">
      <c r="A3166" s="96" t="s">
        <v>2043</v>
      </c>
      <c r="B3166" s="96" t="s">
        <v>1512</v>
      </c>
      <c r="C3166" s="106">
        <v>43679</v>
      </c>
      <c r="D3166" s="96" t="s">
        <v>2048</v>
      </c>
      <c r="E3166" s="96" t="s">
        <v>2050</v>
      </c>
      <c r="F3166" s="97">
        <v>300</v>
      </c>
      <c r="G3166" s="98" t="s">
        <v>2046</v>
      </c>
      <c r="H3166" s="96" t="s">
        <v>2051</v>
      </c>
      <c r="I3166" s="99">
        <v>188.96799999999999</v>
      </c>
      <c r="J3166" s="235" t="str">
        <f t="shared" si="49"/>
        <v>Short Haul</v>
      </c>
    </row>
    <row r="3167" spans="1:10" ht="15" thickBot="1" x14ac:dyDescent="0.4">
      <c r="A3167" s="96" t="s">
        <v>2043</v>
      </c>
      <c r="B3167" s="96" t="s">
        <v>1512</v>
      </c>
      <c r="C3167" s="106">
        <v>43680</v>
      </c>
      <c r="D3167" s="96" t="s">
        <v>2050</v>
      </c>
      <c r="E3167" s="96" t="s">
        <v>2079</v>
      </c>
      <c r="F3167" s="97">
        <v>1121</v>
      </c>
      <c r="G3167" s="98" t="s">
        <v>2046</v>
      </c>
      <c r="H3167" s="96" t="s">
        <v>2051</v>
      </c>
      <c r="I3167" s="99">
        <v>433.053</v>
      </c>
      <c r="J3167" s="235" t="str">
        <f t="shared" si="49"/>
        <v>Medium Haul</v>
      </c>
    </row>
    <row r="3168" spans="1:10" ht="15" thickBot="1" x14ac:dyDescent="0.4">
      <c r="A3168" s="89"/>
      <c r="B3168" s="89"/>
      <c r="C3168" s="290"/>
      <c r="D3168" s="290"/>
      <c r="E3168" s="290"/>
      <c r="F3168" s="290"/>
      <c r="G3168" s="290"/>
      <c r="H3168" s="290"/>
      <c r="I3168" s="95">
        <v>1244.0419999999999</v>
      </c>
      <c r="J3168" s="235" t="str">
        <f t="shared" si="49"/>
        <v/>
      </c>
    </row>
    <row r="3169" spans="1:10" ht="15" thickBot="1" x14ac:dyDescent="0.4">
      <c r="A3169" s="96" t="s">
        <v>2043</v>
      </c>
      <c r="B3169" s="96" t="s">
        <v>1185</v>
      </c>
      <c r="C3169" s="106">
        <v>43767</v>
      </c>
      <c r="D3169" s="96" t="s">
        <v>2053</v>
      </c>
      <c r="E3169" s="96" t="s">
        <v>2067</v>
      </c>
      <c r="F3169" s="97">
        <v>1743</v>
      </c>
      <c r="G3169" s="98" t="s">
        <v>2046</v>
      </c>
      <c r="H3169" s="96" t="s">
        <v>2047</v>
      </c>
      <c r="I3169" s="99">
        <v>672.99300000000005</v>
      </c>
      <c r="J3169" s="235" t="str">
        <f t="shared" si="49"/>
        <v>Medium Haul</v>
      </c>
    </row>
    <row r="3170" spans="1:10" ht="15" thickBot="1" x14ac:dyDescent="0.4">
      <c r="A3170" s="96" t="s">
        <v>2043</v>
      </c>
      <c r="B3170" s="96" t="s">
        <v>1185</v>
      </c>
      <c r="C3170" s="106">
        <v>43767</v>
      </c>
      <c r="D3170" s="96" t="s">
        <v>2048</v>
      </c>
      <c r="E3170" s="96" t="s">
        <v>2053</v>
      </c>
      <c r="F3170" s="97">
        <v>527</v>
      </c>
      <c r="G3170" s="98" t="s">
        <v>2046</v>
      </c>
      <c r="H3170" s="96" t="s">
        <v>2047</v>
      </c>
      <c r="I3170" s="99">
        <v>332.43200000000002</v>
      </c>
      <c r="J3170" s="235" t="str">
        <f t="shared" si="49"/>
        <v>Medium Haul</v>
      </c>
    </row>
    <row r="3171" spans="1:10" ht="15" thickBot="1" x14ac:dyDescent="0.4">
      <c r="A3171" s="96" t="s">
        <v>2043</v>
      </c>
      <c r="B3171" s="96" t="s">
        <v>1185</v>
      </c>
      <c r="C3171" s="106">
        <v>43772</v>
      </c>
      <c r="D3171" s="96" t="s">
        <v>2069</v>
      </c>
      <c r="E3171" s="96" t="s">
        <v>2053</v>
      </c>
      <c r="F3171" s="97">
        <v>4241</v>
      </c>
      <c r="G3171" s="98" t="s">
        <v>2056</v>
      </c>
      <c r="H3171" s="96" t="s">
        <v>2047</v>
      </c>
      <c r="I3171" s="99">
        <v>1439.22</v>
      </c>
      <c r="J3171" s="235" t="str">
        <f t="shared" si="49"/>
        <v>Long Haul</v>
      </c>
    </row>
    <row r="3172" spans="1:10" ht="15" thickBot="1" x14ac:dyDescent="0.4">
      <c r="A3172" s="96" t="s">
        <v>2043</v>
      </c>
      <c r="B3172" s="96" t="s">
        <v>1185</v>
      </c>
      <c r="C3172" s="106">
        <v>43773</v>
      </c>
      <c r="D3172" s="96" t="s">
        <v>2053</v>
      </c>
      <c r="E3172" s="96" t="s">
        <v>2048</v>
      </c>
      <c r="F3172" s="97">
        <v>527</v>
      </c>
      <c r="G3172" s="98" t="s">
        <v>2046</v>
      </c>
      <c r="H3172" s="96" t="s">
        <v>2047</v>
      </c>
      <c r="I3172" s="99">
        <v>332.43200000000002</v>
      </c>
      <c r="J3172" s="235" t="str">
        <f t="shared" si="49"/>
        <v>Medium Haul</v>
      </c>
    </row>
    <row r="3173" spans="1:10" ht="15" thickBot="1" x14ac:dyDescent="0.4">
      <c r="A3173" s="96" t="s">
        <v>2043</v>
      </c>
      <c r="B3173" s="96" t="s">
        <v>1185</v>
      </c>
      <c r="C3173" s="106">
        <v>43768</v>
      </c>
      <c r="D3173" s="96" t="s">
        <v>2067</v>
      </c>
      <c r="E3173" s="96" t="s">
        <v>2069</v>
      </c>
      <c r="F3173" s="97">
        <v>2555</v>
      </c>
      <c r="G3173" s="98" t="s">
        <v>2046</v>
      </c>
      <c r="H3173" s="96" t="s">
        <v>2047</v>
      </c>
      <c r="I3173" s="99">
        <v>867</v>
      </c>
      <c r="J3173" s="235" t="str">
        <f t="shared" si="49"/>
        <v>Long Haul</v>
      </c>
    </row>
    <row r="3174" spans="1:10" ht="15" thickBot="1" x14ac:dyDescent="0.4">
      <c r="A3174" s="89"/>
      <c r="B3174" s="89"/>
      <c r="C3174" s="290"/>
      <c r="D3174" s="290"/>
      <c r="E3174" s="290"/>
      <c r="F3174" s="290"/>
      <c r="G3174" s="290"/>
      <c r="H3174" s="290"/>
      <c r="I3174" s="95">
        <v>3644.0770000000002</v>
      </c>
      <c r="J3174" s="235" t="str">
        <f t="shared" si="49"/>
        <v/>
      </c>
    </row>
    <row r="3175" spans="1:10" ht="15" thickBot="1" x14ac:dyDescent="0.4">
      <c r="A3175" s="96" t="s">
        <v>2043</v>
      </c>
      <c r="B3175" s="96" t="s">
        <v>1393</v>
      </c>
      <c r="C3175" s="106">
        <v>43607</v>
      </c>
      <c r="D3175" s="96" t="s">
        <v>2053</v>
      </c>
      <c r="E3175" s="96" t="s">
        <v>2194</v>
      </c>
      <c r="F3175" s="97">
        <v>1736</v>
      </c>
      <c r="G3175" s="98" t="s">
        <v>2046</v>
      </c>
      <c r="H3175" s="96" t="s">
        <v>2047</v>
      </c>
      <c r="I3175" s="99">
        <v>670.67100000000005</v>
      </c>
      <c r="J3175" s="235" t="str">
        <f t="shared" si="49"/>
        <v>Medium Haul</v>
      </c>
    </row>
    <row r="3176" spans="1:10" ht="15" thickBot="1" x14ac:dyDescent="0.4">
      <c r="A3176" s="96" t="s">
        <v>2043</v>
      </c>
      <c r="B3176" s="96" t="s">
        <v>1393</v>
      </c>
      <c r="C3176" s="106">
        <v>43607</v>
      </c>
      <c r="D3176" s="96" t="s">
        <v>2048</v>
      </c>
      <c r="E3176" s="96" t="s">
        <v>2053</v>
      </c>
      <c r="F3176" s="97">
        <v>527</v>
      </c>
      <c r="G3176" s="98" t="s">
        <v>2046</v>
      </c>
      <c r="H3176" s="96" t="s">
        <v>2047</v>
      </c>
      <c r="I3176" s="99">
        <v>332.43200000000002</v>
      </c>
      <c r="J3176" s="235" t="str">
        <f t="shared" si="49"/>
        <v>Medium Haul</v>
      </c>
    </row>
    <row r="3177" spans="1:10" ht="15" thickBot="1" x14ac:dyDescent="0.4">
      <c r="A3177" s="96" t="s">
        <v>2043</v>
      </c>
      <c r="B3177" s="96" t="s">
        <v>1393</v>
      </c>
      <c r="C3177" s="106">
        <v>43612</v>
      </c>
      <c r="D3177" s="96" t="s">
        <v>2057</v>
      </c>
      <c r="E3177" s="96" t="s">
        <v>2266</v>
      </c>
      <c r="F3177" s="97">
        <v>442</v>
      </c>
      <c r="G3177" s="98" t="s">
        <v>2046</v>
      </c>
      <c r="H3177" s="96" t="s">
        <v>2047</v>
      </c>
      <c r="I3177" s="99">
        <v>278.71199999999999</v>
      </c>
      <c r="J3177" s="235" t="str">
        <f t="shared" si="49"/>
        <v>Medium Haul</v>
      </c>
    </row>
    <row r="3178" spans="1:10" ht="15" thickBot="1" x14ac:dyDescent="0.4">
      <c r="A3178" s="96" t="s">
        <v>2043</v>
      </c>
      <c r="B3178" s="96" t="s">
        <v>1393</v>
      </c>
      <c r="C3178" s="106">
        <v>43612</v>
      </c>
      <c r="D3178" s="96" t="s">
        <v>2194</v>
      </c>
      <c r="E3178" s="96" t="s">
        <v>2057</v>
      </c>
      <c r="F3178" s="97">
        <v>2324</v>
      </c>
      <c r="G3178" s="98" t="s">
        <v>2056</v>
      </c>
      <c r="H3178" s="96" t="s">
        <v>2047</v>
      </c>
      <c r="I3178" s="99">
        <v>897.45299999999997</v>
      </c>
      <c r="J3178" s="235" t="str">
        <f t="shared" si="49"/>
        <v>Long Haul</v>
      </c>
    </row>
    <row r="3179" spans="1:10" ht="15" thickBot="1" x14ac:dyDescent="0.4">
      <c r="A3179" s="96" t="s">
        <v>2043</v>
      </c>
      <c r="B3179" s="96" t="s">
        <v>1393</v>
      </c>
      <c r="C3179" s="106">
        <v>43617</v>
      </c>
      <c r="D3179" s="96" t="s">
        <v>2266</v>
      </c>
      <c r="E3179" s="96" t="s">
        <v>2053</v>
      </c>
      <c r="F3179" s="97">
        <v>761</v>
      </c>
      <c r="G3179" s="98" t="s">
        <v>2046</v>
      </c>
      <c r="H3179" s="96" t="s">
        <v>2047</v>
      </c>
      <c r="I3179" s="99">
        <v>294.12</v>
      </c>
      <c r="J3179" s="235" t="str">
        <f t="shared" si="49"/>
        <v>Medium Haul</v>
      </c>
    </row>
    <row r="3180" spans="1:10" ht="15" thickBot="1" x14ac:dyDescent="0.4">
      <c r="A3180" s="96" t="s">
        <v>2043</v>
      </c>
      <c r="B3180" s="96" t="s">
        <v>1393</v>
      </c>
      <c r="C3180" s="106">
        <v>43617</v>
      </c>
      <c r="D3180" s="96" t="s">
        <v>2053</v>
      </c>
      <c r="E3180" s="96" t="s">
        <v>2048</v>
      </c>
      <c r="F3180" s="97">
        <v>527</v>
      </c>
      <c r="G3180" s="98" t="s">
        <v>2046</v>
      </c>
      <c r="H3180" s="96" t="s">
        <v>2047</v>
      </c>
      <c r="I3180" s="99">
        <v>332.43200000000002</v>
      </c>
      <c r="J3180" s="235" t="str">
        <f t="shared" si="49"/>
        <v>Medium Haul</v>
      </c>
    </row>
    <row r="3181" spans="1:10" ht="15" thickBot="1" x14ac:dyDescent="0.4">
      <c r="A3181" s="89"/>
      <c r="B3181" s="89"/>
      <c r="C3181" s="290"/>
      <c r="D3181" s="290"/>
      <c r="E3181" s="290"/>
      <c r="F3181" s="290"/>
      <c r="G3181" s="290"/>
      <c r="H3181" s="290"/>
      <c r="I3181" s="95">
        <v>2805.82</v>
      </c>
      <c r="J3181" s="235" t="str">
        <f t="shared" si="49"/>
        <v/>
      </c>
    </row>
    <row r="3182" spans="1:10" ht="15" thickBot="1" x14ac:dyDescent="0.4">
      <c r="A3182" s="96" t="s">
        <v>2043</v>
      </c>
      <c r="B3182" s="96" t="s">
        <v>1512</v>
      </c>
      <c r="C3182" s="106">
        <v>43509</v>
      </c>
      <c r="D3182" s="96" t="s">
        <v>2050</v>
      </c>
      <c r="E3182" s="96" t="s">
        <v>2194</v>
      </c>
      <c r="F3182" s="97">
        <v>1950</v>
      </c>
      <c r="G3182" s="98" t="s">
        <v>2046</v>
      </c>
      <c r="H3182" s="96" t="s">
        <v>2047</v>
      </c>
      <c r="I3182" s="99">
        <v>753.10199999999998</v>
      </c>
      <c r="J3182" s="235" t="str">
        <f t="shared" si="49"/>
        <v>Medium Haul</v>
      </c>
    </row>
    <row r="3183" spans="1:10" ht="15" thickBot="1" x14ac:dyDescent="0.4">
      <c r="A3183" s="96" t="s">
        <v>2043</v>
      </c>
      <c r="B3183" s="96" t="s">
        <v>1512</v>
      </c>
      <c r="C3183" s="106">
        <v>43511</v>
      </c>
      <c r="D3183" s="96" t="s">
        <v>2194</v>
      </c>
      <c r="E3183" s="96" t="s">
        <v>2052</v>
      </c>
      <c r="F3183" s="97">
        <v>2170</v>
      </c>
      <c r="G3183" s="98" t="s">
        <v>2056</v>
      </c>
      <c r="H3183" s="96" t="s">
        <v>2051</v>
      </c>
      <c r="I3183" s="99">
        <v>838.24199999999996</v>
      </c>
      <c r="J3183" s="235" t="str">
        <f t="shared" si="49"/>
        <v>Medium Haul</v>
      </c>
    </row>
    <row r="3184" spans="1:10" ht="15" thickBot="1" x14ac:dyDescent="0.4">
      <c r="A3184" s="96" t="s">
        <v>2043</v>
      </c>
      <c r="B3184" s="96" t="s">
        <v>1512</v>
      </c>
      <c r="C3184" s="106">
        <v>43512</v>
      </c>
      <c r="D3184" s="96" t="s">
        <v>2052</v>
      </c>
      <c r="E3184" s="96" t="s">
        <v>2062</v>
      </c>
      <c r="F3184" s="97">
        <v>620</v>
      </c>
      <c r="G3184" s="98" t="s">
        <v>2046</v>
      </c>
      <c r="H3184" s="96" t="s">
        <v>2191</v>
      </c>
      <c r="I3184" s="99">
        <v>391.20800000000003</v>
      </c>
      <c r="J3184" s="235" t="str">
        <f t="shared" si="49"/>
        <v>Medium Haul</v>
      </c>
    </row>
    <row r="3185" spans="1:10" ht="15" thickBot="1" x14ac:dyDescent="0.4">
      <c r="A3185" s="96" t="s">
        <v>2043</v>
      </c>
      <c r="B3185" s="96" t="s">
        <v>1512</v>
      </c>
      <c r="C3185" s="106">
        <v>43545</v>
      </c>
      <c r="D3185" s="96" t="s">
        <v>2073</v>
      </c>
      <c r="E3185" s="96" t="s">
        <v>2064</v>
      </c>
      <c r="F3185" s="97">
        <v>3362</v>
      </c>
      <c r="G3185" s="98" t="s">
        <v>2056</v>
      </c>
      <c r="H3185" s="96" t="s">
        <v>2051</v>
      </c>
      <c r="I3185" s="99">
        <v>1141.04</v>
      </c>
      <c r="J3185" s="235" t="str">
        <f t="shared" si="49"/>
        <v>Long Haul</v>
      </c>
    </row>
    <row r="3186" spans="1:10" ht="15" thickBot="1" x14ac:dyDescent="0.4">
      <c r="A3186" s="96" t="s">
        <v>2043</v>
      </c>
      <c r="B3186" s="96" t="s">
        <v>1512</v>
      </c>
      <c r="C3186" s="106">
        <v>43550</v>
      </c>
      <c r="D3186" s="96" t="s">
        <v>2064</v>
      </c>
      <c r="E3186" s="96" t="s">
        <v>2139</v>
      </c>
      <c r="F3186" s="97">
        <v>914</v>
      </c>
      <c r="G3186" s="98" t="s">
        <v>2056</v>
      </c>
      <c r="H3186" s="96" t="s">
        <v>2051</v>
      </c>
      <c r="I3186" s="99">
        <v>352.94400000000002</v>
      </c>
      <c r="J3186" s="235" t="str">
        <f t="shared" si="49"/>
        <v>Medium Haul</v>
      </c>
    </row>
    <row r="3187" spans="1:10" ht="15" thickBot="1" x14ac:dyDescent="0.4">
      <c r="A3187" s="96" t="s">
        <v>2043</v>
      </c>
      <c r="B3187" s="96" t="s">
        <v>1512</v>
      </c>
      <c r="C3187" s="106">
        <v>43553</v>
      </c>
      <c r="D3187" s="96" t="s">
        <v>2139</v>
      </c>
      <c r="E3187" s="96" t="s">
        <v>2050</v>
      </c>
      <c r="F3187" s="97">
        <v>3955</v>
      </c>
      <c r="G3187" s="98" t="s">
        <v>2056</v>
      </c>
      <c r="H3187" s="96" t="s">
        <v>2051</v>
      </c>
      <c r="I3187" s="99">
        <v>1342.32</v>
      </c>
      <c r="J3187" s="235" t="str">
        <f t="shared" si="49"/>
        <v>Long Haul</v>
      </c>
    </row>
    <row r="3188" spans="1:10" ht="15" thickBot="1" x14ac:dyDescent="0.4">
      <c r="A3188" s="96" t="s">
        <v>2043</v>
      </c>
      <c r="B3188" s="96" t="s">
        <v>1512</v>
      </c>
      <c r="C3188" s="106">
        <v>43644</v>
      </c>
      <c r="D3188" s="96" t="s">
        <v>2074</v>
      </c>
      <c r="E3188" s="96" t="s">
        <v>2140</v>
      </c>
      <c r="F3188" s="97">
        <v>347</v>
      </c>
      <c r="G3188" s="98" t="s">
        <v>2046</v>
      </c>
      <c r="H3188" s="96" t="s">
        <v>2047</v>
      </c>
      <c r="I3188" s="99">
        <v>219.304</v>
      </c>
      <c r="J3188" s="235" t="str">
        <f t="shared" si="49"/>
        <v>Medium Haul</v>
      </c>
    </row>
    <row r="3189" spans="1:10" ht="15" thickBot="1" x14ac:dyDescent="0.4">
      <c r="A3189" s="96" t="s">
        <v>2043</v>
      </c>
      <c r="B3189" s="96" t="s">
        <v>1512</v>
      </c>
      <c r="C3189" s="106">
        <v>43652</v>
      </c>
      <c r="D3189" s="96" t="s">
        <v>2074</v>
      </c>
      <c r="E3189" s="96" t="s">
        <v>2050</v>
      </c>
      <c r="F3189" s="97">
        <v>3933</v>
      </c>
      <c r="G3189" s="98" t="s">
        <v>2046</v>
      </c>
      <c r="H3189" s="96" t="s">
        <v>2051</v>
      </c>
      <c r="I3189" s="99">
        <v>1334.84</v>
      </c>
      <c r="J3189" s="235" t="str">
        <f t="shared" si="49"/>
        <v>Long Haul</v>
      </c>
    </row>
    <row r="3190" spans="1:10" ht="15" thickBot="1" x14ac:dyDescent="0.4">
      <c r="A3190" s="96" t="s">
        <v>2043</v>
      </c>
      <c r="B3190" s="96" t="s">
        <v>1512</v>
      </c>
      <c r="C3190" s="106">
        <v>43768</v>
      </c>
      <c r="D3190" s="96" t="s">
        <v>2050</v>
      </c>
      <c r="E3190" s="96" t="s">
        <v>2097</v>
      </c>
      <c r="F3190" s="97">
        <v>6389</v>
      </c>
      <c r="G3190" s="98" t="s">
        <v>2056</v>
      </c>
      <c r="H3190" s="96" t="s">
        <v>2183</v>
      </c>
      <c r="I3190" s="99">
        <v>2168.52</v>
      </c>
      <c r="J3190" s="235" t="str">
        <f t="shared" si="49"/>
        <v>Long Haul</v>
      </c>
    </row>
    <row r="3191" spans="1:10" ht="15" thickBot="1" x14ac:dyDescent="0.4">
      <c r="A3191" s="96" t="s">
        <v>2043</v>
      </c>
      <c r="B3191" s="96" t="s">
        <v>1512</v>
      </c>
      <c r="C3191" s="106">
        <v>43776</v>
      </c>
      <c r="D3191" s="96" t="s">
        <v>2097</v>
      </c>
      <c r="E3191" s="96" t="s">
        <v>2050</v>
      </c>
      <c r="F3191" s="97">
        <v>6389</v>
      </c>
      <c r="G3191" s="98" t="s">
        <v>2046</v>
      </c>
      <c r="H3191" s="96" t="s">
        <v>2183</v>
      </c>
      <c r="I3191" s="99">
        <v>2168.52</v>
      </c>
      <c r="J3191" s="235" t="str">
        <f t="shared" si="49"/>
        <v>Long Haul</v>
      </c>
    </row>
    <row r="3192" spans="1:10" ht="15" thickBot="1" x14ac:dyDescent="0.4">
      <c r="A3192" s="96" t="s">
        <v>2043</v>
      </c>
      <c r="B3192" s="96" t="s">
        <v>1512</v>
      </c>
      <c r="C3192" s="106">
        <v>43813</v>
      </c>
      <c r="D3192" s="96" t="s">
        <v>2050</v>
      </c>
      <c r="E3192" s="96" t="s">
        <v>2074</v>
      </c>
      <c r="F3192" s="97">
        <v>3933</v>
      </c>
      <c r="G3192" s="98" t="s">
        <v>2056</v>
      </c>
      <c r="H3192" s="96" t="s">
        <v>2051</v>
      </c>
      <c r="I3192" s="99">
        <v>1334.84</v>
      </c>
      <c r="J3192" s="235" t="str">
        <f t="shared" si="49"/>
        <v>Long Haul</v>
      </c>
    </row>
    <row r="3193" spans="1:10" ht="15" thickBot="1" x14ac:dyDescent="0.4">
      <c r="A3193" s="96" t="s">
        <v>2043</v>
      </c>
      <c r="B3193" s="96" t="s">
        <v>1512</v>
      </c>
      <c r="C3193" s="106">
        <v>43819</v>
      </c>
      <c r="D3193" s="96" t="s">
        <v>2074</v>
      </c>
      <c r="E3193" s="96" t="s">
        <v>2050</v>
      </c>
      <c r="F3193" s="97">
        <v>3933</v>
      </c>
      <c r="G3193" s="98" t="s">
        <v>2046</v>
      </c>
      <c r="H3193" s="96" t="s">
        <v>2051</v>
      </c>
      <c r="I3193" s="99">
        <v>1334.84</v>
      </c>
      <c r="J3193" s="235" t="str">
        <f t="shared" si="49"/>
        <v>Long Haul</v>
      </c>
    </row>
    <row r="3194" spans="1:10" ht="15" thickBot="1" x14ac:dyDescent="0.4">
      <c r="A3194" s="96" t="s">
        <v>2043</v>
      </c>
      <c r="B3194" s="96" t="s">
        <v>1512</v>
      </c>
      <c r="C3194" s="106">
        <v>43819</v>
      </c>
      <c r="D3194" s="96" t="s">
        <v>2050</v>
      </c>
      <c r="E3194" s="96" t="s">
        <v>2048</v>
      </c>
      <c r="F3194" s="97">
        <v>300</v>
      </c>
      <c r="G3194" s="98" t="s">
        <v>2046</v>
      </c>
      <c r="H3194" s="96" t="s">
        <v>2051</v>
      </c>
      <c r="I3194" s="99">
        <v>188.96799999999999</v>
      </c>
      <c r="J3194" s="235" t="str">
        <f t="shared" si="49"/>
        <v>Short Haul</v>
      </c>
    </row>
    <row r="3195" spans="1:10" ht="15" thickBot="1" x14ac:dyDescent="0.4">
      <c r="A3195" s="96" t="s">
        <v>2043</v>
      </c>
      <c r="B3195" s="96" t="s">
        <v>1512</v>
      </c>
      <c r="C3195" s="106">
        <v>43509</v>
      </c>
      <c r="D3195" s="96" t="s">
        <v>2062</v>
      </c>
      <c r="E3195" s="96" t="s">
        <v>2050</v>
      </c>
      <c r="F3195" s="97">
        <v>370</v>
      </c>
      <c r="G3195" s="98" t="s">
        <v>2046</v>
      </c>
      <c r="H3195" s="96" t="s">
        <v>2047</v>
      </c>
      <c r="I3195" s="99">
        <v>233.208</v>
      </c>
      <c r="J3195" s="235" t="str">
        <f t="shared" si="49"/>
        <v>Medium Haul</v>
      </c>
    </row>
    <row r="3196" spans="1:10" ht="15" thickBot="1" x14ac:dyDescent="0.4">
      <c r="A3196" s="96" t="s">
        <v>2043</v>
      </c>
      <c r="B3196" s="96" t="s">
        <v>1512</v>
      </c>
      <c r="C3196" s="106">
        <v>43553</v>
      </c>
      <c r="D3196" s="96" t="s">
        <v>2050</v>
      </c>
      <c r="E3196" s="96" t="s">
        <v>2048</v>
      </c>
      <c r="F3196" s="97">
        <v>300</v>
      </c>
      <c r="G3196" s="98" t="s">
        <v>2046</v>
      </c>
      <c r="H3196" s="96" t="s">
        <v>2051</v>
      </c>
      <c r="I3196" s="99">
        <v>188.96799999999999</v>
      </c>
      <c r="J3196" s="235" t="str">
        <f t="shared" si="49"/>
        <v>Short Haul</v>
      </c>
    </row>
    <row r="3197" spans="1:10" ht="15" thickBot="1" x14ac:dyDescent="0.4">
      <c r="A3197" s="96" t="s">
        <v>2043</v>
      </c>
      <c r="B3197" s="96" t="s">
        <v>1512</v>
      </c>
      <c r="C3197" s="106">
        <v>43641</v>
      </c>
      <c r="D3197" s="96" t="s">
        <v>2050</v>
      </c>
      <c r="E3197" s="96" t="s">
        <v>2074</v>
      </c>
      <c r="F3197" s="97">
        <v>3933</v>
      </c>
      <c r="G3197" s="98" t="s">
        <v>2056</v>
      </c>
      <c r="H3197" s="96" t="s">
        <v>2183</v>
      </c>
      <c r="I3197" s="99">
        <v>1334.84</v>
      </c>
      <c r="J3197" s="235" t="str">
        <f t="shared" ref="J3197:J3260" si="50">IF(ISBLANK(F3197),"",IF(F3197&gt;$O$9,$N$9,IF(F3197&gt;$O$8, $N$8,$N$7)))</f>
        <v>Long Haul</v>
      </c>
    </row>
    <row r="3198" spans="1:10" ht="15" thickBot="1" x14ac:dyDescent="0.4">
      <c r="A3198" s="96" t="s">
        <v>2043</v>
      </c>
      <c r="B3198" s="96" t="s">
        <v>1512</v>
      </c>
      <c r="C3198" s="106">
        <v>43641</v>
      </c>
      <c r="D3198" s="96" t="s">
        <v>2048</v>
      </c>
      <c r="E3198" s="96" t="s">
        <v>2050</v>
      </c>
      <c r="F3198" s="97">
        <v>300</v>
      </c>
      <c r="G3198" s="98" t="s">
        <v>2046</v>
      </c>
      <c r="H3198" s="96" t="s">
        <v>2051</v>
      </c>
      <c r="I3198" s="99">
        <v>188.96799999999999</v>
      </c>
      <c r="J3198" s="235" t="str">
        <f t="shared" si="50"/>
        <v>Short Haul</v>
      </c>
    </row>
    <row r="3199" spans="1:10" ht="15" thickBot="1" x14ac:dyDescent="0.4">
      <c r="A3199" s="96" t="s">
        <v>2043</v>
      </c>
      <c r="B3199" s="96" t="s">
        <v>1512</v>
      </c>
      <c r="C3199" s="106">
        <v>43651</v>
      </c>
      <c r="D3199" s="96" t="s">
        <v>2140</v>
      </c>
      <c r="E3199" s="96" t="s">
        <v>2074</v>
      </c>
      <c r="F3199" s="97">
        <v>347</v>
      </c>
      <c r="G3199" s="98" t="s">
        <v>2046</v>
      </c>
      <c r="H3199" s="96" t="s">
        <v>2047</v>
      </c>
      <c r="I3199" s="99">
        <v>219.304</v>
      </c>
      <c r="J3199" s="235" t="str">
        <f t="shared" si="50"/>
        <v>Medium Haul</v>
      </c>
    </row>
    <row r="3200" spans="1:10" ht="15" thickBot="1" x14ac:dyDescent="0.4">
      <c r="A3200" s="96" t="s">
        <v>2043</v>
      </c>
      <c r="B3200" s="96" t="s">
        <v>1512</v>
      </c>
      <c r="C3200" s="106">
        <v>43652</v>
      </c>
      <c r="D3200" s="96" t="s">
        <v>2050</v>
      </c>
      <c r="E3200" s="96" t="s">
        <v>2048</v>
      </c>
      <c r="F3200" s="97">
        <v>300</v>
      </c>
      <c r="G3200" s="98" t="s">
        <v>2046</v>
      </c>
      <c r="H3200" s="96" t="s">
        <v>2051</v>
      </c>
      <c r="I3200" s="99">
        <v>188.96799999999999</v>
      </c>
      <c r="J3200" s="235" t="str">
        <f t="shared" si="50"/>
        <v>Short Haul</v>
      </c>
    </row>
    <row r="3201" spans="1:10" ht="15" thickBot="1" x14ac:dyDescent="0.4">
      <c r="A3201" s="96" t="s">
        <v>2043</v>
      </c>
      <c r="B3201" s="96" t="s">
        <v>1512</v>
      </c>
      <c r="C3201" s="106">
        <v>43709</v>
      </c>
      <c r="D3201" s="96" t="s">
        <v>2073</v>
      </c>
      <c r="E3201" s="96" t="s">
        <v>2107</v>
      </c>
      <c r="F3201" s="97">
        <v>3174</v>
      </c>
      <c r="G3201" s="98" t="s">
        <v>2056</v>
      </c>
      <c r="H3201" s="96" t="s">
        <v>2051</v>
      </c>
      <c r="I3201" s="99">
        <v>1077.1199999999999</v>
      </c>
      <c r="J3201" s="235" t="str">
        <f t="shared" si="50"/>
        <v>Long Haul</v>
      </c>
    </row>
    <row r="3202" spans="1:10" ht="15" thickBot="1" x14ac:dyDescent="0.4">
      <c r="A3202" s="96" t="s">
        <v>2043</v>
      </c>
      <c r="B3202" s="96" t="s">
        <v>1512</v>
      </c>
      <c r="C3202" s="106">
        <v>43712</v>
      </c>
      <c r="D3202" s="96" t="s">
        <v>2107</v>
      </c>
      <c r="E3202" s="96" t="s">
        <v>2074</v>
      </c>
      <c r="F3202" s="97">
        <v>466</v>
      </c>
      <c r="G3202" s="98" t="s">
        <v>2046</v>
      </c>
      <c r="H3202" s="96" t="s">
        <v>2047</v>
      </c>
      <c r="I3202" s="99">
        <v>293.88</v>
      </c>
      <c r="J3202" s="235" t="str">
        <f t="shared" si="50"/>
        <v>Medium Haul</v>
      </c>
    </row>
    <row r="3203" spans="1:10" ht="15" thickBot="1" x14ac:dyDescent="0.4">
      <c r="A3203" s="96" t="s">
        <v>2043</v>
      </c>
      <c r="B3203" s="96" t="s">
        <v>1512</v>
      </c>
      <c r="C3203" s="106">
        <v>43717</v>
      </c>
      <c r="D3203" s="96" t="s">
        <v>2074</v>
      </c>
      <c r="E3203" s="96" t="s">
        <v>2101</v>
      </c>
      <c r="F3203" s="97">
        <v>1267</v>
      </c>
      <c r="G3203" s="98" t="s">
        <v>2046</v>
      </c>
      <c r="H3203" s="96" t="s">
        <v>2047</v>
      </c>
      <c r="I3203" s="99">
        <v>489.55500000000001</v>
      </c>
      <c r="J3203" s="235" t="str">
        <f t="shared" si="50"/>
        <v>Medium Haul</v>
      </c>
    </row>
    <row r="3204" spans="1:10" ht="15" thickBot="1" x14ac:dyDescent="0.4">
      <c r="A3204" s="96" t="s">
        <v>2043</v>
      </c>
      <c r="B3204" s="96" t="s">
        <v>1512</v>
      </c>
      <c r="C3204" s="106">
        <v>43721</v>
      </c>
      <c r="D3204" s="96" t="s">
        <v>2101</v>
      </c>
      <c r="E3204" s="96" t="s">
        <v>2073</v>
      </c>
      <c r="F3204" s="97">
        <v>2589</v>
      </c>
      <c r="G3204" s="98" t="s">
        <v>2046</v>
      </c>
      <c r="H3204" s="96" t="s">
        <v>2051</v>
      </c>
      <c r="I3204" s="99">
        <v>878.9</v>
      </c>
      <c r="J3204" s="235" t="str">
        <f t="shared" si="50"/>
        <v>Long Haul</v>
      </c>
    </row>
    <row r="3205" spans="1:10" ht="15" thickBot="1" x14ac:dyDescent="0.4">
      <c r="A3205" s="96" t="s">
        <v>2043</v>
      </c>
      <c r="B3205" s="96" t="s">
        <v>1512</v>
      </c>
      <c r="C3205" s="106">
        <v>43768</v>
      </c>
      <c r="D3205" s="96" t="s">
        <v>2048</v>
      </c>
      <c r="E3205" s="96" t="s">
        <v>2050</v>
      </c>
      <c r="F3205" s="97">
        <v>300</v>
      </c>
      <c r="G3205" s="98" t="s">
        <v>2046</v>
      </c>
      <c r="H3205" s="96" t="s">
        <v>2051</v>
      </c>
      <c r="I3205" s="99">
        <v>188.96799999999999</v>
      </c>
      <c r="J3205" s="235" t="str">
        <f t="shared" si="50"/>
        <v>Short Haul</v>
      </c>
    </row>
    <row r="3206" spans="1:10" ht="15" thickBot="1" x14ac:dyDescent="0.4">
      <c r="A3206" s="96" t="s">
        <v>2043</v>
      </c>
      <c r="B3206" s="96" t="s">
        <v>1512</v>
      </c>
      <c r="C3206" s="106">
        <v>43769</v>
      </c>
      <c r="D3206" s="96" t="s">
        <v>2097</v>
      </c>
      <c r="E3206" s="96" t="s">
        <v>2202</v>
      </c>
      <c r="F3206" s="97">
        <v>1356</v>
      </c>
      <c r="G3206" s="98" t="s">
        <v>2046</v>
      </c>
      <c r="H3206" s="96" t="s">
        <v>2051</v>
      </c>
      <c r="I3206" s="99">
        <v>523.99800000000005</v>
      </c>
      <c r="J3206" s="235" t="str">
        <f t="shared" si="50"/>
        <v>Medium Haul</v>
      </c>
    </row>
    <row r="3207" spans="1:10" ht="15" thickBot="1" x14ac:dyDescent="0.4">
      <c r="A3207" s="96" t="s">
        <v>2043</v>
      </c>
      <c r="B3207" s="96" t="s">
        <v>1512</v>
      </c>
      <c r="C3207" s="106">
        <v>43776</v>
      </c>
      <c r="D3207" s="96" t="s">
        <v>2050</v>
      </c>
      <c r="E3207" s="96" t="s">
        <v>2048</v>
      </c>
      <c r="F3207" s="97">
        <v>300</v>
      </c>
      <c r="G3207" s="98" t="s">
        <v>2046</v>
      </c>
      <c r="H3207" s="96" t="s">
        <v>2051</v>
      </c>
      <c r="I3207" s="99">
        <v>188.96799999999999</v>
      </c>
      <c r="J3207" s="235" t="str">
        <f t="shared" si="50"/>
        <v>Short Haul</v>
      </c>
    </row>
    <row r="3208" spans="1:10" ht="15" thickBot="1" x14ac:dyDescent="0.4">
      <c r="A3208" s="96" t="s">
        <v>2043</v>
      </c>
      <c r="B3208" s="96" t="s">
        <v>1512</v>
      </c>
      <c r="C3208" s="106">
        <v>43776</v>
      </c>
      <c r="D3208" s="96" t="s">
        <v>2202</v>
      </c>
      <c r="E3208" s="96" t="s">
        <v>2097</v>
      </c>
      <c r="F3208" s="97">
        <v>1356</v>
      </c>
      <c r="G3208" s="98" t="s">
        <v>2056</v>
      </c>
      <c r="H3208" s="96" t="s">
        <v>2051</v>
      </c>
      <c r="I3208" s="99">
        <v>523.99800000000005</v>
      </c>
      <c r="J3208" s="235" t="str">
        <f t="shared" si="50"/>
        <v>Medium Haul</v>
      </c>
    </row>
    <row r="3209" spans="1:10" ht="15" thickBot="1" x14ac:dyDescent="0.4">
      <c r="A3209" s="96" t="s">
        <v>2043</v>
      </c>
      <c r="B3209" s="96" t="s">
        <v>1512</v>
      </c>
      <c r="C3209" s="106">
        <v>43813</v>
      </c>
      <c r="D3209" s="96" t="s">
        <v>2048</v>
      </c>
      <c r="E3209" s="96" t="s">
        <v>2050</v>
      </c>
      <c r="F3209" s="97">
        <v>300</v>
      </c>
      <c r="G3209" s="98" t="s">
        <v>2046</v>
      </c>
      <c r="H3209" s="96" t="s">
        <v>2051</v>
      </c>
      <c r="I3209" s="99">
        <v>188.96799999999999</v>
      </c>
      <c r="J3209" s="235" t="str">
        <f t="shared" si="50"/>
        <v>Short Haul</v>
      </c>
    </row>
    <row r="3210" spans="1:10" ht="15" thickBot="1" x14ac:dyDescent="0.4">
      <c r="A3210" s="96" t="s">
        <v>2043</v>
      </c>
      <c r="B3210" s="96" t="s">
        <v>1512</v>
      </c>
      <c r="C3210" s="106">
        <v>43814</v>
      </c>
      <c r="D3210" s="96" t="s">
        <v>2074</v>
      </c>
      <c r="E3210" s="96" t="s">
        <v>2267</v>
      </c>
      <c r="F3210" s="97">
        <v>1131</v>
      </c>
      <c r="G3210" s="98" t="s">
        <v>2056</v>
      </c>
      <c r="H3210" s="96" t="s">
        <v>2051</v>
      </c>
      <c r="I3210" s="99">
        <v>436.923</v>
      </c>
      <c r="J3210" s="235" t="str">
        <f t="shared" si="50"/>
        <v>Medium Haul</v>
      </c>
    </row>
    <row r="3211" spans="1:10" ht="15" thickBot="1" x14ac:dyDescent="0.4">
      <c r="A3211" s="96" t="s">
        <v>2043</v>
      </c>
      <c r="B3211" s="96" t="s">
        <v>1512</v>
      </c>
      <c r="C3211" s="106">
        <v>43818</v>
      </c>
      <c r="D3211" s="96" t="s">
        <v>2267</v>
      </c>
      <c r="E3211" s="96" t="s">
        <v>2074</v>
      </c>
      <c r="F3211" s="97">
        <v>1131</v>
      </c>
      <c r="G3211" s="98" t="s">
        <v>2046</v>
      </c>
      <c r="H3211" s="96" t="s">
        <v>2047</v>
      </c>
      <c r="I3211" s="99">
        <v>436.923</v>
      </c>
      <c r="J3211" s="235" t="str">
        <f t="shared" si="50"/>
        <v>Medium Haul</v>
      </c>
    </row>
    <row r="3212" spans="1:10" ht="15" thickBot="1" x14ac:dyDescent="0.4">
      <c r="A3212" s="89"/>
      <c r="B3212" s="89"/>
      <c r="C3212" s="290"/>
      <c r="D3212" s="290"/>
      <c r="E3212" s="290"/>
      <c r="F3212" s="290"/>
      <c r="G3212" s="290"/>
      <c r="H3212" s="290"/>
      <c r="I3212" s="95">
        <v>21151.145</v>
      </c>
      <c r="J3212" s="235" t="str">
        <f t="shared" si="50"/>
        <v/>
      </c>
    </row>
    <row r="3213" spans="1:10" ht="15" thickBot="1" x14ac:dyDescent="0.4">
      <c r="A3213" s="96" t="s">
        <v>2043</v>
      </c>
      <c r="B3213" s="96" t="s">
        <v>1393</v>
      </c>
      <c r="C3213" s="106">
        <v>43760</v>
      </c>
      <c r="D3213" s="96" t="s">
        <v>2045</v>
      </c>
      <c r="E3213" s="96" t="s">
        <v>2044</v>
      </c>
      <c r="F3213" s="97">
        <v>280</v>
      </c>
      <c r="G3213" s="98" t="s">
        <v>2046</v>
      </c>
      <c r="H3213" s="96" t="s">
        <v>2047</v>
      </c>
      <c r="I3213" s="99">
        <v>176.328</v>
      </c>
      <c r="J3213" s="235" t="str">
        <f t="shared" si="50"/>
        <v>Short Haul</v>
      </c>
    </row>
    <row r="3214" spans="1:10" ht="15" thickBot="1" x14ac:dyDescent="0.4">
      <c r="A3214" s="96" t="s">
        <v>2043</v>
      </c>
      <c r="B3214" s="96" t="s">
        <v>1393</v>
      </c>
      <c r="C3214" s="106">
        <v>43764</v>
      </c>
      <c r="D3214" s="96" t="s">
        <v>2048</v>
      </c>
      <c r="E3214" s="96" t="s">
        <v>2044</v>
      </c>
      <c r="F3214" s="97">
        <v>153</v>
      </c>
      <c r="G3214" s="98" t="s">
        <v>2046</v>
      </c>
      <c r="H3214" s="96" t="s">
        <v>2047</v>
      </c>
      <c r="I3214" s="99">
        <v>96.063999999999993</v>
      </c>
      <c r="J3214" s="235" t="str">
        <f t="shared" si="50"/>
        <v>Short Haul</v>
      </c>
    </row>
    <row r="3215" spans="1:10" ht="15" thickBot="1" x14ac:dyDescent="0.4">
      <c r="A3215" s="96" t="s">
        <v>2043</v>
      </c>
      <c r="B3215" s="96" t="s">
        <v>1393</v>
      </c>
      <c r="C3215" s="106">
        <v>43760</v>
      </c>
      <c r="D3215" s="96" t="s">
        <v>2044</v>
      </c>
      <c r="E3215" s="96" t="s">
        <v>2048</v>
      </c>
      <c r="F3215" s="97">
        <v>153</v>
      </c>
      <c r="G3215" s="98" t="s">
        <v>2046</v>
      </c>
      <c r="H3215" s="96" t="s">
        <v>2047</v>
      </c>
      <c r="I3215" s="99">
        <v>96.063999999999993</v>
      </c>
      <c r="J3215" s="235" t="str">
        <f t="shared" si="50"/>
        <v>Short Haul</v>
      </c>
    </row>
    <row r="3216" spans="1:10" ht="15" thickBot="1" x14ac:dyDescent="0.4">
      <c r="A3216" s="96" t="s">
        <v>2043</v>
      </c>
      <c r="B3216" s="96" t="s">
        <v>1393</v>
      </c>
      <c r="C3216" s="106">
        <v>43764</v>
      </c>
      <c r="D3216" s="96" t="s">
        <v>2044</v>
      </c>
      <c r="E3216" s="96" t="s">
        <v>2045</v>
      </c>
      <c r="F3216" s="97">
        <v>280</v>
      </c>
      <c r="G3216" s="98" t="s">
        <v>2046</v>
      </c>
      <c r="H3216" s="96" t="s">
        <v>2047</v>
      </c>
      <c r="I3216" s="99">
        <v>176.328</v>
      </c>
      <c r="J3216" s="235" t="str">
        <f t="shared" si="50"/>
        <v>Short Haul</v>
      </c>
    </row>
    <row r="3217" spans="1:10" ht="15" thickBot="1" x14ac:dyDescent="0.4">
      <c r="A3217" s="89"/>
      <c r="B3217" s="89"/>
      <c r="C3217" s="290"/>
      <c r="D3217" s="290"/>
      <c r="E3217" s="290"/>
      <c r="F3217" s="290"/>
      <c r="G3217" s="290"/>
      <c r="H3217" s="290"/>
      <c r="I3217" s="95">
        <v>544.78399999999999</v>
      </c>
      <c r="J3217" s="235" t="str">
        <f t="shared" si="50"/>
        <v/>
      </c>
    </row>
    <row r="3218" spans="1:10" ht="15" thickBot="1" x14ac:dyDescent="0.4">
      <c r="A3218" s="96" t="s">
        <v>2043</v>
      </c>
      <c r="B3218" s="96" t="s">
        <v>1527</v>
      </c>
      <c r="C3218" s="106">
        <v>43765</v>
      </c>
      <c r="D3218" s="96" t="s">
        <v>2048</v>
      </c>
      <c r="E3218" s="96" t="s">
        <v>2044</v>
      </c>
      <c r="F3218" s="97">
        <v>153</v>
      </c>
      <c r="G3218" s="98" t="s">
        <v>2046</v>
      </c>
      <c r="H3218" s="96" t="s">
        <v>2047</v>
      </c>
      <c r="I3218" s="99">
        <v>96.063999999999993</v>
      </c>
      <c r="J3218" s="235" t="str">
        <f t="shared" si="50"/>
        <v>Short Haul</v>
      </c>
    </row>
    <row r="3219" spans="1:10" ht="15" thickBot="1" x14ac:dyDescent="0.4">
      <c r="A3219" s="96" t="s">
        <v>2043</v>
      </c>
      <c r="B3219" s="96" t="s">
        <v>1527</v>
      </c>
      <c r="C3219" s="106">
        <v>43791</v>
      </c>
      <c r="D3219" s="96" t="s">
        <v>2165</v>
      </c>
      <c r="E3219" s="96" t="s">
        <v>2091</v>
      </c>
      <c r="F3219" s="97">
        <v>110</v>
      </c>
      <c r="G3219" s="98" t="s">
        <v>2046</v>
      </c>
      <c r="H3219" s="96" t="s">
        <v>2047</v>
      </c>
      <c r="I3219" s="99">
        <v>69.52</v>
      </c>
      <c r="J3219" s="235" t="str">
        <f t="shared" si="50"/>
        <v>Short Haul</v>
      </c>
    </row>
    <row r="3220" spans="1:10" ht="15" thickBot="1" x14ac:dyDescent="0.4">
      <c r="A3220" s="96" t="s">
        <v>2043</v>
      </c>
      <c r="B3220" s="96" t="s">
        <v>1527</v>
      </c>
      <c r="C3220" s="106">
        <v>43792</v>
      </c>
      <c r="D3220" s="96" t="s">
        <v>2053</v>
      </c>
      <c r="E3220" s="96" t="s">
        <v>2048</v>
      </c>
      <c r="F3220" s="97">
        <v>527</v>
      </c>
      <c r="G3220" s="98" t="s">
        <v>2046</v>
      </c>
      <c r="H3220" s="96" t="s">
        <v>2047</v>
      </c>
      <c r="I3220" s="99">
        <v>332.43200000000002</v>
      </c>
      <c r="J3220" s="235" t="str">
        <f t="shared" si="50"/>
        <v>Medium Haul</v>
      </c>
    </row>
    <row r="3221" spans="1:10" ht="15" thickBot="1" x14ac:dyDescent="0.4">
      <c r="A3221" s="96" t="s">
        <v>2043</v>
      </c>
      <c r="B3221" s="96" t="s">
        <v>1527</v>
      </c>
      <c r="C3221" s="106">
        <v>43799</v>
      </c>
      <c r="D3221" s="96" t="s">
        <v>2044</v>
      </c>
      <c r="E3221" s="96" t="s">
        <v>2091</v>
      </c>
      <c r="F3221" s="97">
        <v>2073</v>
      </c>
      <c r="G3221" s="98" t="s">
        <v>2056</v>
      </c>
      <c r="H3221" s="96" t="s">
        <v>2047</v>
      </c>
      <c r="I3221" s="99">
        <v>800.70299999999997</v>
      </c>
      <c r="J3221" s="235" t="str">
        <f t="shared" si="50"/>
        <v>Medium Haul</v>
      </c>
    </row>
    <row r="3222" spans="1:10" ht="15" thickBot="1" x14ac:dyDescent="0.4">
      <c r="A3222" s="96" t="s">
        <v>2043</v>
      </c>
      <c r="B3222" s="96" t="s">
        <v>1527</v>
      </c>
      <c r="C3222" s="106">
        <v>43799</v>
      </c>
      <c r="D3222" s="96" t="s">
        <v>2091</v>
      </c>
      <c r="E3222" s="96" t="s">
        <v>2165</v>
      </c>
      <c r="F3222" s="97">
        <v>110</v>
      </c>
      <c r="G3222" s="98" t="s">
        <v>2046</v>
      </c>
      <c r="H3222" s="96" t="s">
        <v>2047</v>
      </c>
      <c r="I3222" s="99">
        <v>69.52</v>
      </c>
      <c r="J3222" s="235" t="str">
        <f t="shared" si="50"/>
        <v>Short Haul</v>
      </c>
    </row>
    <row r="3223" spans="1:10" ht="15" thickBot="1" x14ac:dyDescent="0.4">
      <c r="A3223" s="96" t="s">
        <v>2043</v>
      </c>
      <c r="B3223" s="96" t="s">
        <v>1527</v>
      </c>
      <c r="C3223" s="106">
        <v>43806</v>
      </c>
      <c r="D3223" s="96" t="s">
        <v>2053</v>
      </c>
      <c r="E3223" s="96" t="s">
        <v>2048</v>
      </c>
      <c r="F3223" s="97">
        <v>527</v>
      </c>
      <c r="G3223" s="98" t="s">
        <v>2046</v>
      </c>
      <c r="H3223" s="96" t="s">
        <v>2047</v>
      </c>
      <c r="I3223" s="99">
        <v>332.43200000000002</v>
      </c>
      <c r="J3223" s="235" t="str">
        <f t="shared" si="50"/>
        <v>Medium Haul</v>
      </c>
    </row>
    <row r="3224" spans="1:10" ht="15" thickBot="1" x14ac:dyDescent="0.4">
      <c r="A3224" s="96" t="s">
        <v>2043</v>
      </c>
      <c r="B3224" s="96" t="s">
        <v>1527</v>
      </c>
      <c r="C3224" s="106">
        <v>43806</v>
      </c>
      <c r="D3224" s="96" t="s">
        <v>2165</v>
      </c>
      <c r="E3224" s="96" t="s">
        <v>2053</v>
      </c>
      <c r="F3224" s="97">
        <v>1436</v>
      </c>
      <c r="G3224" s="98" t="s">
        <v>2056</v>
      </c>
      <c r="H3224" s="96" t="s">
        <v>2047</v>
      </c>
      <c r="I3224" s="99">
        <v>554.95799999999997</v>
      </c>
      <c r="J3224" s="235" t="str">
        <f t="shared" si="50"/>
        <v>Medium Haul</v>
      </c>
    </row>
    <row r="3225" spans="1:10" ht="15" thickBot="1" x14ac:dyDescent="0.4">
      <c r="A3225" s="96" t="s">
        <v>2043</v>
      </c>
      <c r="B3225" s="96" t="s">
        <v>1527</v>
      </c>
      <c r="C3225" s="106">
        <v>43540</v>
      </c>
      <c r="D3225" s="96" t="s">
        <v>2044</v>
      </c>
      <c r="E3225" s="96" t="s">
        <v>2105</v>
      </c>
      <c r="F3225" s="97">
        <v>4018</v>
      </c>
      <c r="G3225" s="98" t="s">
        <v>2056</v>
      </c>
      <c r="H3225" s="96" t="s">
        <v>2047</v>
      </c>
      <c r="I3225" s="99">
        <v>1363.74</v>
      </c>
      <c r="J3225" s="235" t="str">
        <f t="shared" si="50"/>
        <v>Long Haul</v>
      </c>
    </row>
    <row r="3226" spans="1:10" ht="15" thickBot="1" x14ac:dyDescent="0.4">
      <c r="A3226" s="96" t="s">
        <v>2043</v>
      </c>
      <c r="B3226" s="96" t="s">
        <v>1527</v>
      </c>
      <c r="C3226" s="106">
        <v>43548</v>
      </c>
      <c r="D3226" s="96" t="s">
        <v>2105</v>
      </c>
      <c r="E3226" s="96" t="s">
        <v>2044</v>
      </c>
      <c r="F3226" s="97">
        <v>4018</v>
      </c>
      <c r="G3226" s="98" t="s">
        <v>2056</v>
      </c>
      <c r="H3226" s="96" t="s">
        <v>2047</v>
      </c>
      <c r="I3226" s="99">
        <v>1363.74</v>
      </c>
      <c r="J3226" s="235" t="str">
        <f t="shared" si="50"/>
        <v>Long Haul</v>
      </c>
    </row>
    <row r="3227" spans="1:10" ht="15" thickBot="1" x14ac:dyDescent="0.4">
      <c r="A3227" s="96" t="s">
        <v>2043</v>
      </c>
      <c r="B3227" s="96" t="s">
        <v>1527</v>
      </c>
      <c r="C3227" s="106">
        <v>43765</v>
      </c>
      <c r="D3227" s="96" t="s">
        <v>2163</v>
      </c>
      <c r="E3227" s="96" t="s">
        <v>2165</v>
      </c>
      <c r="F3227" s="97">
        <v>812</v>
      </c>
      <c r="G3227" s="98" t="s">
        <v>2046</v>
      </c>
      <c r="H3227" s="96" t="s">
        <v>2047</v>
      </c>
      <c r="I3227" s="99">
        <v>313.47000000000003</v>
      </c>
      <c r="J3227" s="235" t="str">
        <f t="shared" si="50"/>
        <v>Medium Haul</v>
      </c>
    </row>
    <row r="3228" spans="1:10" ht="15" thickBot="1" x14ac:dyDescent="0.4">
      <c r="A3228" s="96" t="s">
        <v>2043</v>
      </c>
      <c r="B3228" s="96" t="s">
        <v>1527</v>
      </c>
      <c r="C3228" s="106">
        <v>43765</v>
      </c>
      <c r="D3228" s="96" t="s">
        <v>2044</v>
      </c>
      <c r="E3228" s="96" t="s">
        <v>2163</v>
      </c>
      <c r="F3228" s="97">
        <v>1301</v>
      </c>
      <c r="G3228" s="98" t="s">
        <v>2046</v>
      </c>
      <c r="H3228" s="96" t="s">
        <v>2047</v>
      </c>
      <c r="I3228" s="99">
        <v>502.71300000000002</v>
      </c>
      <c r="J3228" s="235" t="str">
        <f t="shared" si="50"/>
        <v>Medium Haul</v>
      </c>
    </row>
    <row r="3229" spans="1:10" ht="15" thickBot="1" x14ac:dyDescent="0.4">
      <c r="A3229" s="96" t="s">
        <v>2043</v>
      </c>
      <c r="B3229" s="96" t="s">
        <v>1527</v>
      </c>
      <c r="C3229" s="106">
        <v>43792</v>
      </c>
      <c r="D3229" s="96" t="s">
        <v>2091</v>
      </c>
      <c r="E3229" s="96" t="s">
        <v>2053</v>
      </c>
      <c r="F3229" s="97">
        <v>1439</v>
      </c>
      <c r="G3229" s="98" t="s">
        <v>2056</v>
      </c>
      <c r="H3229" s="96" t="s">
        <v>2047</v>
      </c>
      <c r="I3229" s="99">
        <v>555.73199999999997</v>
      </c>
      <c r="J3229" s="235" t="str">
        <f t="shared" si="50"/>
        <v>Medium Haul</v>
      </c>
    </row>
    <row r="3230" spans="1:10" ht="15" thickBot="1" x14ac:dyDescent="0.4">
      <c r="A3230" s="96" t="s">
        <v>2043</v>
      </c>
      <c r="B3230" s="96" t="s">
        <v>1527</v>
      </c>
      <c r="C3230" s="106">
        <v>43799</v>
      </c>
      <c r="D3230" s="96" t="s">
        <v>2048</v>
      </c>
      <c r="E3230" s="96" t="s">
        <v>2044</v>
      </c>
      <c r="F3230" s="97">
        <v>153</v>
      </c>
      <c r="G3230" s="98" t="s">
        <v>2046</v>
      </c>
      <c r="H3230" s="96" t="s">
        <v>2047</v>
      </c>
      <c r="I3230" s="99">
        <v>96.063999999999993</v>
      </c>
      <c r="J3230" s="235" t="str">
        <f t="shared" si="50"/>
        <v>Short Haul</v>
      </c>
    </row>
    <row r="3231" spans="1:10" ht="15" thickBot="1" x14ac:dyDescent="0.4">
      <c r="A3231" s="89"/>
      <c r="B3231" s="89"/>
      <c r="C3231" s="290"/>
      <c r="D3231" s="290"/>
      <c r="E3231" s="290"/>
      <c r="F3231" s="290"/>
      <c r="G3231" s="290"/>
      <c r="H3231" s="290"/>
      <c r="I3231" s="95">
        <v>6451.0879999999997</v>
      </c>
      <c r="J3231" s="235" t="str">
        <f t="shared" si="50"/>
        <v/>
      </c>
    </row>
    <row r="3232" spans="1:10" ht="15" thickBot="1" x14ac:dyDescent="0.4">
      <c r="A3232" s="96" t="s">
        <v>2043</v>
      </c>
      <c r="B3232" s="96" t="s">
        <v>1536</v>
      </c>
      <c r="C3232" s="106">
        <v>43667</v>
      </c>
      <c r="D3232" s="96" t="s">
        <v>2044</v>
      </c>
      <c r="E3232" s="96" t="s">
        <v>2077</v>
      </c>
      <c r="F3232" s="97">
        <v>448</v>
      </c>
      <c r="G3232" s="98" t="s">
        <v>2046</v>
      </c>
      <c r="H3232" s="96" t="s">
        <v>2047</v>
      </c>
      <c r="I3232" s="99">
        <v>282.50400000000002</v>
      </c>
      <c r="J3232" s="235" t="str">
        <f t="shared" si="50"/>
        <v>Medium Haul</v>
      </c>
    </row>
    <row r="3233" spans="1:10" ht="15" thickBot="1" x14ac:dyDescent="0.4">
      <c r="A3233" s="96" t="s">
        <v>2043</v>
      </c>
      <c r="B3233" s="96" t="s">
        <v>1536</v>
      </c>
      <c r="C3233" s="106">
        <v>43667</v>
      </c>
      <c r="D3233" s="96" t="s">
        <v>2048</v>
      </c>
      <c r="E3233" s="96" t="s">
        <v>2044</v>
      </c>
      <c r="F3233" s="97">
        <v>153</v>
      </c>
      <c r="G3233" s="98" t="s">
        <v>2046</v>
      </c>
      <c r="H3233" s="96" t="s">
        <v>2047</v>
      </c>
      <c r="I3233" s="99">
        <v>96.063999999999993</v>
      </c>
      <c r="J3233" s="235" t="str">
        <f t="shared" si="50"/>
        <v>Short Haul</v>
      </c>
    </row>
    <row r="3234" spans="1:10" ht="15" thickBot="1" x14ac:dyDescent="0.4">
      <c r="A3234" s="96" t="s">
        <v>2043</v>
      </c>
      <c r="B3234" s="96" t="s">
        <v>1536</v>
      </c>
      <c r="C3234" s="106">
        <v>43673</v>
      </c>
      <c r="D3234" s="96" t="s">
        <v>2077</v>
      </c>
      <c r="E3234" s="96" t="s">
        <v>2044</v>
      </c>
      <c r="F3234" s="97">
        <v>448</v>
      </c>
      <c r="G3234" s="98" t="s">
        <v>2046</v>
      </c>
      <c r="H3234" s="96" t="s">
        <v>2047</v>
      </c>
      <c r="I3234" s="99">
        <v>282.50400000000002</v>
      </c>
      <c r="J3234" s="235" t="str">
        <f t="shared" si="50"/>
        <v>Medium Haul</v>
      </c>
    </row>
    <row r="3235" spans="1:10" ht="15" thickBot="1" x14ac:dyDescent="0.4">
      <c r="A3235" s="96" t="s">
        <v>2043</v>
      </c>
      <c r="B3235" s="96" t="s">
        <v>1536</v>
      </c>
      <c r="C3235" s="106">
        <v>43673</v>
      </c>
      <c r="D3235" s="96" t="s">
        <v>2044</v>
      </c>
      <c r="E3235" s="96" t="s">
        <v>2048</v>
      </c>
      <c r="F3235" s="97">
        <v>153</v>
      </c>
      <c r="G3235" s="98" t="s">
        <v>2046</v>
      </c>
      <c r="H3235" s="96" t="s">
        <v>2047</v>
      </c>
      <c r="I3235" s="99">
        <v>96.063999999999993</v>
      </c>
      <c r="J3235" s="235" t="str">
        <f t="shared" si="50"/>
        <v>Short Haul</v>
      </c>
    </row>
    <row r="3236" spans="1:10" ht="15" thickBot="1" x14ac:dyDescent="0.4">
      <c r="A3236" s="96" t="s">
        <v>2043</v>
      </c>
      <c r="B3236" s="96" t="s">
        <v>1536</v>
      </c>
      <c r="C3236" s="106">
        <v>43673</v>
      </c>
      <c r="D3236" s="96" t="s">
        <v>2179</v>
      </c>
      <c r="E3236" s="96" t="s">
        <v>2077</v>
      </c>
      <c r="F3236" s="97">
        <v>387</v>
      </c>
      <c r="G3236" s="98" t="s">
        <v>2046</v>
      </c>
      <c r="H3236" s="96" t="s">
        <v>2047</v>
      </c>
      <c r="I3236" s="99">
        <v>244.584</v>
      </c>
      <c r="J3236" s="235" t="str">
        <f t="shared" si="50"/>
        <v>Medium Haul</v>
      </c>
    </row>
    <row r="3237" spans="1:10" ht="15" thickBot="1" x14ac:dyDescent="0.4">
      <c r="A3237" s="96" t="s">
        <v>2043</v>
      </c>
      <c r="B3237" s="96" t="s">
        <v>1536</v>
      </c>
      <c r="C3237" s="106">
        <v>43765</v>
      </c>
      <c r="D3237" s="96" t="s">
        <v>2053</v>
      </c>
      <c r="E3237" s="96" t="s">
        <v>2048</v>
      </c>
      <c r="F3237" s="97">
        <v>527</v>
      </c>
      <c r="G3237" s="98" t="s">
        <v>2046</v>
      </c>
      <c r="H3237" s="96" t="s">
        <v>2047</v>
      </c>
      <c r="I3237" s="99">
        <v>332.43200000000002</v>
      </c>
      <c r="J3237" s="235" t="str">
        <f t="shared" si="50"/>
        <v>Medium Haul</v>
      </c>
    </row>
    <row r="3238" spans="1:10" ht="15" thickBot="1" x14ac:dyDescent="0.4">
      <c r="A3238" s="96" t="s">
        <v>2043</v>
      </c>
      <c r="B3238" s="96" t="s">
        <v>1536</v>
      </c>
      <c r="C3238" s="106">
        <v>43667</v>
      </c>
      <c r="D3238" s="96" t="s">
        <v>2077</v>
      </c>
      <c r="E3238" s="96" t="s">
        <v>2179</v>
      </c>
      <c r="F3238" s="97">
        <v>387</v>
      </c>
      <c r="G3238" s="98" t="s">
        <v>2046</v>
      </c>
      <c r="H3238" s="96" t="s">
        <v>2047</v>
      </c>
      <c r="I3238" s="99">
        <v>244.584</v>
      </c>
      <c r="J3238" s="235" t="str">
        <f t="shared" si="50"/>
        <v>Medium Haul</v>
      </c>
    </row>
    <row r="3239" spans="1:10" ht="15" thickBot="1" x14ac:dyDescent="0.4">
      <c r="A3239" s="96" t="s">
        <v>2043</v>
      </c>
      <c r="B3239" s="96" t="s">
        <v>1536</v>
      </c>
      <c r="C3239" s="106">
        <v>43757</v>
      </c>
      <c r="D3239" s="96" t="s">
        <v>2079</v>
      </c>
      <c r="E3239" s="96" t="s">
        <v>2248</v>
      </c>
      <c r="F3239" s="97">
        <v>303</v>
      </c>
      <c r="G3239" s="98" t="s">
        <v>2046</v>
      </c>
      <c r="H3239" s="96" t="s">
        <v>2047</v>
      </c>
      <c r="I3239" s="99">
        <v>191.49600000000001</v>
      </c>
      <c r="J3239" s="235" t="str">
        <f t="shared" si="50"/>
        <v>Medium Haul</v>
      </c>
    </row>
    <row r="3240" spans="1:10" ht="15" thickBot="1" x14ac:dyDescent="0.4">
      <c r="A3240" s="96" t="s">
        <v>2043</v>
      </c>
      <c r="B3240" s="96" t="s">
        <v>1536</v>
      </c>
      <c r="C3240" s="106">
        <v>43757</v>
      </c>
      <c r="D3240" s="96" t="s">
        <v>2048</v>
      </c>
      <c r="E3240" s="96" t="s">
        <v>2057</v>
      </c>
      <c r="F3240" s="97">
        <v>133</v>
      </c>
      <c r="G3240" s="98" t="s">
        <v>2046</v>
      </c>
      <c r="H3240" s="96" t="s">
        <v>2047</v>
      </c>
      <c r="I3240" s="99">
        <v>84.055999999999997</v>
      </c>
      <c r="J3240" s="235" t="str">
        <f t="shared" si="50"/>
        <v>Short Haul</v>
      </c>
    </row>
    <row r="3241" spans="1:10" ht="15" thickBot="1" x14ac:dyDescent="0.4">
      <c r="A3241" s="96" t="s">
        <v>2043</v>
      </c>
      <c r="B3241" s="96" t="s">
        <v>1536</v>
      </c>
      <c r="C3241" s="106">
        <v>43757</v>
      </c>
      <c r="D3241" s="96" t="s">
        <v>2057</v>
      </c>
      <c r="E3241" s="96" t="s">
        <v>2079</v>
      </c>
      <c r="F3241" s="97">
        <v>1450</v>
      </c>
      <c r="G3241" s="98" t="s">
        <v>2046</v>
      </c>
      <c r="H3241" s="96" t="s">
        <v>2047</v>
      </c>
      <c r="I3241" s="99">
        <v>559.98900000000003</v>
      </c>
      <c r="J3241" s="235" t="str">
        <f t="shared" si="50"/>
        <v>Medium Haul</v>
      </c>
    </row>
    <row r="3242" spans="1:10" ht="15" thickBot="1" x14ac:dyDescent="0.4">
      <c r="A3242" s="96" t="s">
        <v>2043</v>
      </c>
      <c r="B3242" s="96" t="s">
        <v>1536</v>
      </c>
      <c r="C3242" s="106">
        <v>43765</v>
      </c>
      <c r="D3242" s="96" t="s">
        <v>2065</v>
      </c>
      <c r="E3242" s="96" t="s">
        <v>2053</v>
      </c>
      <c r="F3242" s="97">
        <v>1117</v>
      </c>
      <c r="G3242" s="98" t="s">
        <v>2056</v>
      </c>
      <c r="H3242" s="96" t="s">
        <v>2047</v>
      </c>
      <c r="I3242" s="99">
        <v>431.505</v>
      </c>
      <c r="J3242" s="235" t="str">
        <f t="shared" si="50"/>
        <v>Medium Haul</v>
      </c>
    </row>
    <row r="3243" spans="1:10" ht="15" thickBot="1" x14ac:dyDescent="0.4">
      <c r="A3243" s="89"/>
      <c r="B3243" s="89"/>
      <c r="C3243" s="290"/>
      <c r="D3243" s="290"/>
      <c r="E3243" s="290"/>
      <c r="F3243" s="290"/>
      <c r="G3243" s="290"/>
      <c r="H3243" s="290"/>
      <c r="I3243" s="95">
        <v>2845.7820000000002</v>
      </c>
      <c r="J3243" s="235" t="str">
        <f t="shared" si="50"/>
        <v/>
      </c>
    </row>
    <row r="3244" spans="1:10" ht="15" thickBot="1" x14ac:dyDescent="0.4">
      <c r="A3244" s="96" t="s">
        <v>2043</v>
      </c>
      <c r="B3244" s="96" t="s">
        <v>1393</v>
      </c>
      <c r="C3244" s="106">
        <v>43759</v>
      </c>
      <c r="D3244" s="96" t="s">
        <v>2053</v>
      </c>
      <c r="E3244" s="96" t="s">
        <v>2048</v>
      </c>
      <c r="F3244" s="97">
        <v>527</v>
      </c>
      <c r="G3244" s="98" t="s">
        <v>2046</v>
      </c>
      <c r="H3244" s="96" t="s">
        <v>2051</v>
      </c>
      <c r="I3244" s="99">
        <v>332.43200000000002</v>
      </c>
      <c r="J3244" s="235" t="str">
        <f t="shared" si="50"/>
        <v>Medium Haul</v>
      </c>
    </row>
    <row r="3245" spans="1:10" ht="15" thickBot="1" x14ac:dyDescent="0.4">
      <c r="A3245" s="96" t="s">
        <v>2043</v>
      </c>
      <c r="B3245" s="96" t="s">
        <v>1393</v>
      </c>
      <c r="C3245" s="106">
        <v>43764</v>
      </c>
      <c r="D3245" s="96" t="s">
        <v>2048</v>
      </c>
      <c r="E3245" s="96" t="s">
        <v>2057</v>
      </c>
      <c r="F3245" s="97">
        <v>133</v>
      </c>
      <c r="G3245" s="98" t="s">
        <v>2046</v>
      </c>
      <c r="H3245" s="96" t="s">
        <v>2047</v>
      </c>
      <c r="I3245" s="99">
        <v>84.055999999999997</v>
      </c>
      <c r="J3245" s="235" t="str">
        <f t="shared" si="50"/>
        <v>Short Haul</v>
      </c>
    </row>
    <row r="3246" spans="1:10" ht="15" thickBot="1" x14ac:dyDescent="0.4">
      <c r="A3246" s="96" t="s">
        <v>2043</v>
      </c>
      <c r="B3246" s="96" t="s">
        <v>1393</v>
      </c>
      <c r="C3246" s="106">
        <v>43759</v>
      </c>
      <c r="D3246" s="96" t="s">
        <v>2079</v>
      </c>
      <c r="E3246" s="96" t="s">
        <v>2053</v>
      </c>
      <c r="F3246" s="97">
        <v>887</v>
      </c>
      <c r="G3246" s="98" t="s">
        <v>2056</v>
      </c>
      <c r="H3246" s="96" t="s">
        <v>2051</v>
      </c>
      <c r="I3246" s="99">
        <v>342.495</v>
      </c>
      <c r="J3246" s="235" t="str">
        <f t="shared" si="50"/>
        <v>Medium Haul</v>
      </c>
    </row>
    <row r="3247" spans="1:10" ht="15" thickBot="1" x14ac:dyDescent="0.4">
      <c r="A3247" s="96" t="s">
        <v>2043</v>
      </c>
      <c r="B3247" s="96" t="s">
        <v>1393</v>
      </c>
      <c r="C3247" s="106">
        <v>43759</v>
      </c>
      <c r="D3247" s="96" t="s">
        <v>2237</v>
      </c>
      <c r="E3247" s="96" t="s">
        <v>2079</v>
      </c>
      <c r="F3247" s="97">
        <v>915</v>
      </c>
      <c r="G3247" s="98" t="s">
        <v>2046</v>
      </c>
      <c r="H3247" s="96" t="s">
        <v>2051</v>
      </c>
      <c r="I3247" s="99">
        <v>353.33100000000002</v>
      </c>
      <c r="J3247" s="235" t="str">
        <f t="shared" si="50"/>
        <v>Medium Haul</v>
      </c>
    </row>
    <row r="3248" spans="1:10" ht="15" thickBot="1" x14ac:dyDescent="0.4">
      <c r="A3248" s="96" t="s">
        <v>2043</v>
      </c>
      <c r="B3248" s="96" t="s">
        <v>1393</v>
      </c>
      <c r="C3248" s="106">
        <v>43764</v>
      </c>
      <c r="D3248" s="96" t="s">
        <v>2054</v>
      </c>
      <c r="E3248" s="96" t="s">
        <v>2237</v>
      </c>
      <c r="F3248" s="97">
        <v>262</v>
      </c>
      <c r="G3248" s="98" t="s">
        <v>2046</v>
      </c>
      <c r="H3248" s="96" t="s">
        <v>2055</v>
      </c>
      <c r="I3248" s="99">
        <v>165.584</v>
      </c>
      <c r="J3248" s="235" t="str">
        <f t="shared" si="50"/>
        <v>Short Haul</v>
      </c>
    </row>
    <row r="3249" spans="1:10" ht="15" thickBot="1" x14ac:dyDescent="0.4">
      <c r="A3249" s="96" t="s">
        <v>2043</v>
      </c>
      <c r="B3249" s="96" t="s">
        <v>1393</v>
      </c>
      <c r="C3249" s="106">
        <v>43764</v>
      </c>
      <c r="D3249" s="96" t="s">
        <v>2057</v>
      </c>
      <c r="E3249" s="96" t="s">
        <v>2054</v>
      </c>
      <c r="F3249" s="97">
        <v>2416</v>
      </c>
      <c r="G3249" s="98" t="s">
        <v>2046</v>
      </c>
      <c r="H3249" s="96" t="s">
        <v>2047</v>
      </c>
      <c r="I3249" s="99">
        <v>820.08</v>
      </c>
      <c r="J3249" s="235" t="str">
        <f t="shared" si="50"/>
        <v>Long Haul</v>
      </c>
    </row>
    <row r="3250" spans="1:10" ht="15" thickBot="1" x14ac:dyDescent="0.4">
      <c r="A3250" s="89"/>
      <c r="B3250" s="89"/>
      <c r="C3250" s="290"/>
      <c r="D3250" s="290"/>
      <c r="E3250" s="290"/>
      <c r="F3250" s="290"/>
      <c r="G3250" s="290"/>
      <c r="H3250" s="290"/>
      <c r="I3250" s="95">
        <v>2097.9780000000001</v>
      </c>
      <c r="J3250" s="235" t="str">
        <f t="shared" si="50"/>
        <v/>
      </c>
    </row>
    <row r="3251" spans="1:10" ht="15" thickBot="1" x14ac:dyDescent="0.4">
      <c r="A3251" s="96" t="s">
        <v>2043</v>
      </c>
      <c r="B3251" s="96" t="s">
        <v>1512</v>
      </c>
      <c r="C3251" s="106">
        <v>43651</v>
      </c>
      <c r="D3251" s="96" t="s">
        <v>2048</v>
      </c>
      <c r="E3251" s="96" t="s">
        <v>2057</v>
      </c>
      <c r="F3251" s="97">
        <v>133</v>
      </c>
      <c r="G3251" s="98" t="s">
        <v>2046</v>
      </c>
      <c r="H3251" s="96" t="s">
        <v>2047</v>
      </c>
      <c r="I3251" s="99">
        <v>84.055999999999997</v>
      </c>
      <c r="J3251" s="235" t="str">
        <f t="shared" si="50"/>
        <v>Short Haul</v>
      </c>
    </row>
    <row r="3252" spans="1:10" ht="15" thickBot="1" x14ac:dyDescent="0.4">
      <c r="A3252" s="96" t="s">
        <v>2043</v>
      </c>
      <c r="B3252" s="96" t="s">
        <v>1512</v>
      </c>
      <c r="C3252" s="106">
        <v>43651</v>
      </c>
      <c r="D3252" s="96" t="s">
        <v>2057</v>
      </c>
      <c r="E3252" s="96" t="s">
        <v>2063</v>
      </c>
      <c r="F3252" s="97">
        <v>3671</v>
      </c>
      <c r="G3252" s="98" t="s">
        <v>2056</v>
      </c>
      <c r="H3252" s="96" t="s">
        <v>2047</v>
      </c>
      <c r="I3252" s="99">
        <v>1245.76</v>
      </c>
      <c r="J3252" s="235" t="str">
        <f t="shared" si="50"/>
        <v>Long Haul</v>
      </c>
    </row>
    <row r="3253" spans="1:10" ht="15" thickBot="1" x14ac:dyDescent="0.4">
      <c r="A3253" s="96" t="s">
        <v>2043</v>
      </c>
      <c r="B3253" s="96" t="s">
        <v>1512</v>
      </c>
      <c r="C3253" s="106">
        <v>43658</v>
      </c>
      <c r="D3253" s="96" t="s">
        <v>2063</v>
      </c>
      <c r="E3253" s="96" t="s">
        <v>2057</v>
      </c>
      <c r="F3253" s="97">
        <v>3671</v>
      </c>
      <c r="G3253" s="98" t="s">
        <v>2046</v>
      </c>
      <c r="H3253" s="96" t="s">
        <v>2047</v>
      </c>
      <c r="I3253" s="99">
        <v>1245.76</v>
      </c>
      <c r="J3253" s="235" t="str">
        <f t="shared" si="50"/>
        <v>Long Haul</v>
      </c>
    </row>
    <row r="3254" spans="1:10" ht="15" thickBot="1" x14ac:dyDescent="0.4">
      <c r="A3254" s="96" t="s">
        <v>2043</v>
      </c>
      <c r="B3254" s="96" t="s">
        <v>1512</v>
      </c>
      <c r="C3254" s="106">
        <v>43658</v>
      </c>
      <c r="D3254" s="96" t="s">
        <v>2057</v>
      </c>
      <c r="E3254" s="96" t="s">
        <v>2048</v>
      </c>
      <c r="F3254" s="97">
        <v>133</v>
      </c>
      <c r="G3254" s="98" t="s">
        <v>2046</v>
      </c>
      <c r="H3254" s="96" t="s">
        <v>2047</v>
      </c>
      <c r="I3254" s="99">
        <v>84.055999999999997</v>
      </c>
      <c r="J3254" s="235" t="str">
        <f t="shared" si="50"/>
        <v>Short Haul</v>
      </c>
    </row>
    <row r="3255" spans="1:10" ht="15" thickBot="1" x14ac:dyDescent="0.4">
      <c r="A3255" s="89"/>
      <c r="B3255" s="89"/>
      <c r="C3255" s="290"/>
      <c r="D3255" s="290"/>
      <c r="E3255" s="290"/>
      <c r="F3255" s="290"/>
      <c r="G3255" s="290"/>
      <c r="H3255" s="290"/>
      <c r="I3255" s="95">
        <v>2659.6320000000001</v>
      </c>
      <c r="J3255" s="235" t="str">
        <f t="shared" si="50"/>
        <v/>
      </c>
    </row>
    <row r="3256" spans="1:10" ht="15" thickBot="1" x14ac:dyDescent="0.4">
      <c r="A3256" s="96" t="s">
        <v>2043</v>
      </c>
      <c r="B3256" s="96" t="s">
        <v>1325</v>
      </c>
      <c r="C3256" s="106">
        <v>43681</v>
      </c>
      <c r="D3256" s="96" t="s">
        <v>2053</v>
      </c>
      <c r="E3256" s="96" t="s">
        <v>2163</v>
      </c>
      <c r="F3256" s="97">
        <v>802</v>
      </c>
      <c r="G3256" s="98" t="s">
        <v>2046</v>
      </c>
      <c r="H3256" s="96" t="s">
        <v>2047</v>
      </c>
      <c r="I3256" s="99">
        <v>309.98700000000002</v>
      </c>
      <c r="J3256" s="235" t="str">
        <f t="shared" si="50"/>
        <v>Medium Haul</v>
      </c>
    </row>
    <row r="3257" spans="1:10" ht="15" thickBot="1" x14ac:dyDescent="0.4">
      <c r="A3257" s="96" t="s">
        <v>2043</v>
      </c>
      <c r="B3257" s="96" t="s">
        <v>1325</v>
      </c>
      <c r="C3257" s="106">
        <v>43681</v>
      </c>
      <c r="D3257" s="96" t="s">
        <v>2163</v>
      </c>
      <c r="E3257" s="96" t="s">
        <v>2268</v>
      </c>
      <c r="F3257" s="97">
        <v>721</v>
      </c>
      <c r="G3257" s="98" t="s">
        <v>2046</v>
      </c>
      <c r="H3257" s="96" t="s">
        <v>2047</v>
      </c>
      <c r="I3257" s="99">
        <v>278.64</v>
      </c>
      <c r="J3257" s="235" t="str">
        <f t="shared" si="50"/>
        <v>Medium Haul</v>
      </c>
    </row>
    <row r="3258" spans="1:10" ht="15" thickBot="1" x14ac:dyDescent="0.4">
      <c r="A3258" s="96" t="s">
        <v>2043</v>
      </c>
      <c r="B3258" s="96" t="s">
        <v>1325</v>
      </c>
      <c r="C3258" s="106">
        <v>43681</v>
      </c>
      <c r="D3258" s="96" t="s">
        <v>2048</v>
      </c>
      <c r="E3258" s="96" t="s">
        <v>2053</v>
      </c>
      <c r="F3258" s="97">
        <v>527</v>
      </c>
      <c r="G3258" s="98" t="s">
        <v>2046</v>
      </c>
      <c r="H3258" s="96" t="s">
        <v>2047</v>
      </c>
      <c r="I3258" s="99">
        <v>332.43200000000002</v>
      </c>
      <c r="J3258" s="235" t="str">
        <f t="shared" si="50"/>
        <v>Medium Haul</v>
      </c>
    </row>
    <row r="3259" spans="1:10" ht="15" thickBot="1" x14ac:dyDescent="0.4">
      <c r="A3259" s="96" t="s">
        <v>2043</v>
      </c>
      <c r="B3259" s="96" t="s">
        <v>1325</v>
      </c>
      <c r="C3259" s="106">
        <v>43686</v>
      </c>
      <c r="D3259" s="96" t="s">
        <v>2053</v>
      </c>
      <c r="E3259" s="96" t="s">
        <v>2048</v>
      </c>
      <c r="F3259" s="97">
        <v>527</v>
      </c>
      <c r="G3259" s="98" t="s">
        <v>2046</v>
      </c>
      <c r="H3259" s="96" t="s">
        <v>2047</v>
      </c>
      <c r="I3259" s="99">
        <v>332.43200000000002</v>
      </c>
      <c r="J3259" s="235" t="str">
        <f t="shared" si="50"/>
        <v>Medium Haul</v>
      </c>
    </row>
    <row r="3260" spans="1:10" ht="15" thickBot="1" x14ac:dyDescent="0.4">
      <c r="A3260" s="96" t="s">
        <v>2043</v>
      </c>
      <c r="B3260" s="96" t="s">
        <v>1325</v>
      </c>
      <c r="C3260" s="106">
        <v>43686</v>
      </c>
      <c r="D3260" s="96" t="s">
        <v>2163</v>
      </c>
      <c r="E3260" s="96" t="s">
        <v>2053</v>
      </c>
      <c r="F3260" s="97">
        <v>802</v>
      </c>
      <c r="G3260" s="98" t="s">
        <v>2046</v>
      </c>
      <c r="H3260" s="96" t="s">
        <v>2047</v>
      </c>
      <c r="I3260" s="99">
        <v>309.98700000000002</v>
      </c>
      <c r="J3260" s="235" t="str">
        <f t="shared" si="50"/>
        <v>Medium Haul</v>
      </c>
    </row>
    <row r="3261" spans="1:10" ht="15" thickBot="1" x14ac:dyDescent="0.4">
      <c r="A3261" s="96" t="s">
        <v>2043</v>
      </c>
      <c r="B3261" s="96" t="s">
        <v>1325</v>
      </c>
      <c r="C3261" s="106">
        <v>43686</v>
      </c>
      <c r="D3261" s="96" t="s">
        <v>2268</v>
      </c>
      <c r="E3261" s="96" t="s">
        <v>2163</v>
      </c>
      <c r="F3261" s="97">
        <v>721</v>
      </c>
      <c r="G3261" s="98" t="s">
        <v>2046</v>
      </c>
      <c r="H3261" s="96" t="s">
        <v>2047</v>
      </c>
      <c r="I3261" s="99">
        <v>278.64</v>
      </c>
      <c r="J3261" s="235" t="str">
        <f t="shared" ref="J3261:J3324" si="51">IF(ISBLANK(F3261),"",IF(F3261&gt;$O$9,$N$9,IF(F3261&gt;$O$8, $N$8,$N$7)))</f>
        <v>Medium Haul</v>
      </c>
    </row>
    <row r="3262" spans="1:10" ht="15" thickBot="1" x14ac:dyDescent="0.4">
      <c r="A3262" s="96" t="s">
        <v>2043</v>
      </c>
      <c r="B3262" s="96" t="s">
        <v>1325</v>
      </c>
      <c r="C3262" s="106">
        <v>43701</v>
      </c>
      <c r="D3262" s="96" t="s">
        <v>2053</v>
      </c>
      <c r="E3262" s="96" t="s">
        <v>2058</v>
      </c>
      <c r="F3262" s="97">
        <v>1721</v>
      </c>
      <c r="G3262" s="98" t="s">
        <v>2046</v>
      </c>
      <c r="H3262" s="96" t="s">
        <v>2047</v>
      </c>
      <c r="I3262" s="99">
        <v>664.86599999999999</v>
      </c>
      <c r="J3262" s="235" t="str">
        <f t="shared" si="51"/>
        <v>Medium Haul</v>
      </c>
    </row>
    <row r="3263" spans="1:10" ht="15" thickBot="1" x14ac:dyDescent="0.4">
      <c r="A3263" s="96" t="s">
        <v>2043</v>
      </c>
      <c r="B3263" s="96" t="s">
        <v>1325</v>
      </c>
      <c r="C3263" s="106">
        <v>43704</v>
      </c>
      <c r="D3263" s="96" t="s">
        <v>2058</v>
      </c>
      <c r="E3263" s="96" t="s">
        <v>2053</v>
      </c>
      <c r="F3263" s="97">
        <v>1721</v>
      </c>
      <c r="G3263" s="98" t="s">
        <v>2056</v>
      </c>
      <c r="H3263" s="96" t="s">
        <v>2047</v>
      </c>
      <c r="I3263" s="99">
        <v>664.86599999999999</v>
      </c>
      <c r="J3263" s="235" t="str">
        <f t="shared" si="51"/>
        <v>Medium Haul</v>
      </c>
    </row>
    <row r="3264" spans="1:10" ht="15" thickBot="1" x14ac:dyDescent="0.4">
      <c r="A3264" s="96" t="s">
        <v>2043</v>
      </c>
      <c r="B3264" s="96" t="s">
        <v>1325</v>
      </c>
      <c r="C3264" s="106">
        <v>43701</v>
      </c>
      <c r="D3264" s="96" t="s">
        <v>2048</v>
      </c>
      <c r="E3264" s="96" t="s">
        <v>2053</v>
      </c>
      <c r="F3264" s="97">
        <v>527</v>
      </c>
      <c r="G3264" s="98" t="s">
        <v>2046</v>
      </c>
      <c r="H3264" s="96" t="s">
        <v>2047</v>
      </c>
      <c r="I3264" s="99">
        <v>332.43200000000002</v>
      </c>
      <c r="J3264" s="235" t="str">
        <f t="shared" si="51"/>
        <v>Medium Haul</v>
      </c>
    </row>
    <row r="3265" spans="1:10" ht="15" thickBot="1" x14ac:dyDescent="0.4">
      <c r="A3265" s="96" t="s">
        <v>2043</v>
      </c>
      <c r="B3265" s="96" t="s">
        <v>1325</v>
      </c>
      <c r="C3265" s="106">
        <v>43704</v>
      </c>
      <c r="D3265" s="96" t="s">
        <v>2053</v>
      </c>
      <c r="E3265" s="96" t="s">
        <v>2048</v>
      </c>
      <c r="F3265" s="97">
        <v>527</v>
      </c>
      <c r="G3265" s="98" t="s">
        <v>2046</v>
      </c>
      <c r="H3265" s="96" t="s">
        <v>2047</v>
      </c>
      <c r="I3265" s="99">
        <v>332.43200000000002</v>
      </c>
      <c r="J3265" s="235" t="str">
        <f t="shared" si="51"/>
        <v>Medium Haul</v>
      </c>
    </row>
    <row r="3266" spans="1:10" ht="15" thickBot="1" x14ac:dyDescent="0.4">
      <c r="A3266" s="96" t="s">
        <v>2043</v>
      </c>
      <c r="B3266" s="96" t="s">
        <v>1325</v>
      </c>
      <c r="C3266" s="106">
        <v>43744</v>
      </c>
      <c r="D3266" s="96" t="s">
        <v>2053</v>
      </c>
      <c r="E3266" s="96" t="s">
        <v>2065</v>
      </c>
      <c r="F3266" s="97">
        <v>1117</v>
      </c>
      <c r="G3266" s="98" t="s">
        <v>2046</v>
      </c>
      <c r="H3266" s="96" t="s">
        <v>2051</v>
      </c>
      <c r="I3266" s="99">
        <v>431.505</v>
      </c>
      <c r="J3266" s="235" t="str">
        <f t="shared" si="51"/>
        <v>Medium Haul</v>
      </c>
    </row>
    <row r="3267" spans="1:10" ht="15" thickBot="1" x14ac:dyDescent="0.4">
      <c r="A3267" s="96" t="s">
        <v>2043</v>
      </c>
      <c r="B3267" s="96" t="s">
        <v>1325</v>
      </c>
      <c r="C3267" s="106">
        <v>43744</v>
      </c>
      <c r="D3267" s="96" t="s">
        <v>2048</v>
      </c>
      <c r="E3267" s="96" t="s">
        <v>2053</v>
      </c>
      <c r="F3267" s="97">
        <v>527</v>
      </c>
      <c r="G3267" s="98" t="s">
        <v>2046</v>
      </c>
      <c r="H3267" s="96" t="s">
        <v>2051</v>
      </c>
      <c r="I3267" s="99">
        <v>332.43200000000002</v>
      </c>
      <c r="J3267" s="235" t="str">
        <f t="shared" si="51"/>
        <v>Medium Haul</v>
      </c>
    </row>
    <row r="3268" spans="1:10" ht="15" thickBot="1" x14ac:dyDescent="0.4">
      <c r="A3268" s="96" t="s">
        <v>2043</v>
      </c>
      <c r="B3268" s="96" t="s">
        <v>1325</v>
      </c>
      <c r="C3268" s="106">
        <v>43746</v>
      </c>
      <c r="D3268" s="96" t="s">
        <v>2065</v>
      </c>
      <c r="E3268" s="96" t="s">
        <v>2053</v>
      </c>
      <c r="F3268" s="97">
        <v>1117</v>
      </c>
      <c r="G3268" s="98" t="s">
        <v>2056</v>
      </c>
      <c r="H3268" s="96" t="s">
        <v>2047</v>
      </c>
      <c r="I3268" s="99">
        <v>431.505</v>
      </c>
      <c r="J3268" s="235" t="str">
        <f t="shared" si="51"/>
        <v>Medium Haul</v>
      </c>
    </row>
    <row r="3269" spans="1:10" ht="15" thickBot="1" x14ac:dyDescent="0.4">
      <c r="A3269" s="96" t="s">
        <v>2043</v>
      </c>
      <c r="B3269" s="96" t="s">
        <v>1325</v>
      </c>
      <c r="C3269" s="106">
        <v>43746</v>
      </c>
      <c r="D3269" s="96" t="s">
        <v>2053</v>
      </c>
      <c r="E3269" s="96" t="s">
        <v>2048</v>
      </c>
      <c r="F3269" s="97">
        <v>527</v>
      </c>
      <c r="G3269" s="98" t="s">
        <v>2046</v>
      </c>
      <c r="H3269" s="96" t="s">
        <v>2047</v>
      </c>
      <c r="I3269" s="99">
        <v>332.43200000000002</v>
      </c>
      <c r="J3269" s="235" t="str">
        <f t="shared" si="51"/>
        <v>Medium Haul</v>
      </c>
    </row>
    <row r="3270" spans="1:10" ht="15" thickBot="1" x14ac:dyDescent="0.4">
      <c r="A3270" s="89"/>
      <c r="B3270" s="89"/>
      <c r="C3270" s="290"/>
      <c r="D3270" s="290"/>
      <c r="E3270" s="290"/>
      <c r="F3270" s="290"/>
      <c r="G3270" s="290"/>
      <c r="H3270" s="290"/>
      <c r="I3270" s="95">
        <v>5364.5879999999997</v>
      </c>
      <c r="J3270" s="235" t="str">
        <f t="shared" si="51"/>
        <v/>
      </c>
    </row>
    <row r="3271" spans="1:10" ht="15" thickBot="1" x14ac:dyDescent="0.4">
      <c r="A3271" s="96" t="s">
        <v>2043</v>
      </c>
      <c r="B3271" s="96" t="s">
        <v>1111</v>
      </c>
      <c r="C3271" s="106">
        <v>43525</v>
      </c>
      <c r="D3271" s="96" t="s">
        <v>2100</v>
      </c>
      <c r="E3271" s="96" t="s">
        <v>2114</v>
      </c>
      <c r="F3271" s="97">
        <v>1118</v>
      </c>
      <c r="G3271" s="98" t="s">
        <v>2046</v>
      </c>
      <c r="H3271" s="96" t="s">
        <v>2047</v>
      </c>
      <c r="I3271" s="99">
        <v>431.892</v>
      </c>
      <c r="J3271" s="235" t="str">
        <f t="shared" si="51"/>
        <v>Medium Haul</v>
      </c>
    </row>
    <row r="3272" spans="1:10" ht="15" thickBot="1" x14ac:dyDescent="0.4">
      <c r="A3272" s="96" t="s">
        <v>2043</v>
      </c>
      <c r="B3272" s="96" t="s">
        <v>1111</v>
      </c>
      <c r="C3272" s="106">
        <v>43525</v>
      </c>
      <c r="D3272" s="96" t="s">
        <v>2114</v>
      </c>
      <c r="E3272" s="96" t="s">
        <v>2165</v>
      </c>
      <c r="F3272" s="97">
        <v>935</v>
      </c>
      <c r="G3272" s="98" t="s">
        <v>2046</v>
      </c>
      <c r="H3272" s="96" t="s">
        <v>2047</v>
      </c>
      <c r="I3272" s="99">
        <v>361.07100000000003</v>
      </c>
      <c r="J3272" s="235" t="str">
        <f t="shared" si="51"/>
        <v>Medium Haul</v>
      </c>
    </row>
    <row r="3273" spans="1:10" ht="15" thickBot="1" x14ac:dyDescent="0.4">
      <c r="A3273" s="96" t="s">
        <v>2043</v>
      </c>
      <c r="B3273" s="96" t="s">
        <v>1111</v>
      </c>
      <c r="C3273" s="106">
        <v>43531</v>
      </c>
      <c r="D3273" s="96" t="s">
        <v>2079</v>
      </c>
      <c r="E3273" s="96" t="s">
        <v>2100</v>
      </c>
      <c r="F3273" s="97">
        <v>1288</v>
      </c>
      <c r="G3273" s="98" t="s">
        <v>2056</v>
      </c>
      <c r="H3273" s="96" t="s">
        <v>2047</v>
      </c>
      <c r="I3273" s="99">
        <v>497.29500000000002</v>
      </c>
      <c r="J3273" s="235" t="str">
        <f t="shared" si="51"/>
        <v>Medium Haul</v>
      </c>
    </row>
    <row r="3274" spans="1:10" ht="15" thickBot="1" x14ac:dyDescent="0.4">
      <c r="A3274" s="96" t="s">
        <v>2043</v>
      </c>
      <c r="B3274" s="96" t="s">
        <v>1111</v>
      </c>
      <c r="C3274" s="106">
        <v>43531</v>
      </c>
      <c r="D3274" s="96" t="s">
        <v>2165</v>
      </c>
      <c r="E3274" s="96" t="s">
        <v>2079</v>
      </c>
      <c r="F3274" s="97">
        <v>639</v>
      </c>
      <c r="G3274" s="98" t="s">
        <v>2046</v>
      </c>
      <c r="H3274" s="96" t="s">
        <v>2047</v>
      </c>
      <c r="I3274" s="99">
        <v>246.90600000000001</v>
      </c>
      <c r="J3274" s="235" t="str">
        <f t="shared" si="51"/>
        <v>Medium Haul</v>
      </c>
    </row>
    <row r="3275" spans="1:10" ht="15" thickBot="1" x14ac:dyDescent="0.4">
      <c r="A3275" s="89"/>
      <c r="B3275" s="89"/>
      <c r="C3275" s="290"/>
      <c r="D3275" s="290"/>
      <c r="E3275" s="290"/>
      <c r="F3275" s="290"/>
      <c r="G3275" s="290"/>
      <c r="H3275" s="290"/>
      <c r="I3275" s="95">
        <v>1537.164</v>
      </c>
      <c r="J3275" s="235" t="str">
        <f t="shared" si="51"/>
        <v/>
      </c>
    </row>
    <row r="3276" spans="1:10" ht="15" thickBot="1" x14ac:dyDescent="0.4">
      <c r="A3276" s="96" t="s">
        <v>2043</v>
      </c>
      <c r="B3276" s="96" t="s">
        <v>1104</v>
      </c>
      <c r="C3276" s="106">
        <v>43683</v>
      </c>
      <c r="D3276" s="96" t="s">
        <v>2054</v>
      </c>
      <c r="E3276" s="96" t="s">
        <v>2053</v>
      </c>
      <c r="F3276" s="97">
        <v>1844</v>
      </c>
      <c r="G3276" s="98" t="s">
        <v>2056</v>
      </c>
      <c r="H3276" s="96" t="s">
        <v>2047</v>
      </c>
      <c r="I3276" s="99">
        <v>712.46699999999998</v>
      </c>
      <c r="J3276" s="235" t="str">
        <f t="shared" si="51"/>
        <v>Medium Haul</v>
      </c>
    </row>
    <row r="3277" spans="1:10" ht="15" thickBot="1" x14ac:dyDescent="0.4">
      <c r="A3277" s="96" t="s">
        <v>2043</v>
      </c>
      <c r="B3277" s="96" t="s">
        <v>1104</v>
      </c>
      <c r="C3277" s="106">
        <v>43686</v>
      </c>
      <c r="D3277" s="96" t="s">
        <v>2053</v>
      </c>
      <c r="E3277" s="96" t="s">
        <v>2054</v>
      </c>
      <c r="F3277" s="97">
        <v>1844</v>
      </c>
      <c r="G3277" s="98" t="s">
        <v>2046</v>
      </c>
      <c r="H3277" s="96" t="s">
        <v>2047</v>
      </c>
      <c r="I3277" s="99">
        <v>712.46699999999998</v>
      </c>
      <c r="J3277" s="235" t="str">
        <f t="shared" si="51"/>
        <v>Medium Haul</v>
      </c>
    </row>
    <row r="3278" spans="1:10" ht="15" thickBot="1" x14ac:dyDescent="0.4">
      <c r="A3278" s="96" t="s">
        <v>2043</v>
      </c>
      <c r="B3278" s="96" t="s">
        <v>1104</v>
      </c>
      <c r="C3278" s="106">
        <v>43694</v>
      </c>
      <c r="D3278" s="96" t="s">
        <v>2054</v>
      </c>
      <c r="E3278" s="96" t="s">
        <v>2057</v>
      </c>
      <c r="F3278" s="97">
        <v>2416</v>
      </c>
      <c r="G3278" s="98" t="s">
        <v>2056</v>
      </c>
      <c r="H3278" s="96" t="s">
        <v>2047</v>
      </c>
      <c r="I3278" s="99">
        <v>820.08</v>
      </c>
      <c r="J3278" s="235" t="str">
        <f t="shared" si="51"/>
        <v>Long Haul</v>
      </c>
    </row>
    <row r="3279" spans="1:10" ht="15" thickBot="1" x14ac:dyDescent="0.4">
      <c r="A3279" s="96" t="s">
        <v>2043</v>
      </c>
      <c r="B3279" s="96" t="s">
        <v>1104</v>
      </c>
      <c r="C3279" s="106">
        <v>43632</v>
      </c>
      <c r="D3279" s="96" t="s">
        <v>2048</v>
      </c>
      <c r="E3279" s="96" t="s">
        <v>2057</v>
      </c>
      <c r="F3279" s="97">
        <v>133</v>
      </c>
      <c r="G3279" s="98" t="s">
        <v>2046</v>
      </c>
      <c r="H3279" s="96" t="s">
        <v>2047</v>
      </c>
      <c r="I3279" s="99">
        <v>84.055999999999997</v>
      </c>
      <c r="J3279" s="235" t="str">
        <f t="shared" si="51"/>
        <v>Short Haul</v>
      </c>
    </row>
    <row r="3280" spans="1:10" ht="15" thickBot="1" x14ac:dyDescent="0.4">
      <c r="A3280" s="96" t="s">
        <v>2043</v>
      </c>
      <c r="B3280" s="96" t="s">
        <v>1104</v>
      </c>
      <c r="C3280" s="106">
        <v>43632</v>
      </c>
      <c r="D3280" s="96" t="s">
        <v>2057</v>
      </c>
      <c r="E3280" s="96" t="s">
        <v>2054</v>
      </c>
      <c r="F3280" s="97">
        <v>2416</v>
      </c>
      <c r="G3280" s="98" t="s">
        <v>2046</v>
      </c>
      <c r="H3280" s="96" t="s">
        <v>2047</v>
      </c>
      <c r="I3280" s="99">
        <v>820.08</v>
      </c>
      <c r="J3280" s="235" t="str">
        <f t="shared" si="51"/>
        <v>Long Haul</v>
      </c>
    </row>
    <row r="3281" spans="1:10" ht="15" thickBot="1" x14ac:dyDescent="0.4">
      <c r="A3281" s="89"/>
      <c r="B3281" s="89"/>
      <c r="C3281" s="290"/>
      <c r="D3281" s="290"/>
      <c r="E3281" s="290"/>
      <c r="F3281" s="290"/>
      <c r="G3281" s="290"/>
      <c r="H3281" s="290"/>
      <c r="I3281" s="95">
        <v>3149.15</v>
      </c>
      <c r="J3281" s="235" t="str">
        <f t="shared" si="51"/>
        <v/>
      </c>
    </row>
    <row r="3282" spans="1:10" ht="15" thickBot="1" x14ac:dyDescent="0.4">
      <c r="A3282" s="96" t="s">
        <v>2043</v>
      </c>
      <c r="B3282" s="96" t="s">
        <v>1104</v>
      </c>
      <c r="C3282" s="106">
        <v>43526</v>
      </c>
      <c r="D3282" s="96" t="s">
        <v>2054</v>
      </c>
      <c r="E3282" s="96" t="s">
        <v>2057</v>
      </c>
      <c r="F3282" s="97">
        <v>2416</v>
      </c>
      <c r="G3282" s="98" t="s">
        <v>2056</v>
      </c>
      <c r="H3282" s="96" t="s">
        <v>2047</v>
      </c>
      <c r="I3282" s="99">
        <v>820.08</v>
      </c>
      <c r="J3282" s="235" t="str">
        <f t="shared" si="51"/>
        <v>Long Haul</v>
      </c>
    </row>
    <row r="3283" spans="1:10" ht="15" thickBot="1" x14ac:dyDescent="0.4">
      <c r="A3283" s="96" t="s">
        <v>2043</v>
      </c>
      <c r="B3283" s="96" t="s">
        <v>1104</v>
      </c>
      <c r="C3283" s="106">
        <v>43615</v>
      </c>
      <c r="D3283" s="96" t="s">
        <v>2049</v>
      </c>
      <c r="E3283" s="96" t="s">
        <v>2094</v>
      </c>
      <c r="F3283" s="97">
        <v>2430</v>
      </c>
      <c r="G3283" s="98" t="s">
        <v>2046</v>
      </c>
      <c r="H3283" s="96" t="s">
        <v>2047</v>
      </c>
      <c r="I3283" s="99">
        <v>824.84</v>
      </c>
      <c r="J3283" s="235" t="str">
        <f t="shared" si="51"/>
        <v>Long Haul</v>
      </c>
    </row>
    <row r="3284" spans="1:10" ht="15" thickBot="1" x14ac:dyDescent="0.4">
      <c r="A3284" s="96" t="s">
        <v>2043</v>
      </c>
      <c r="B3284" s="96" t="s">
        <v>1104</v>
      </c>
      <c r="C3284" s="106">
        <v>43618</v>
      </c>
      <c r="D3284" s="96" t="s">
        <v>2053</v>
      </c>
      <c r="E3284" s="96" t="s">
        <v>2048</v>
      </c>
      <c r="F3284" s="97">
        <v>527</v>
      </c>
      <c r="G3284" s="98" t="s">
        <v>2046</v>
      </c>
      <c r="H3284" s="96" t="s">
        <v>2047</v>
      </c>
      <c r="I3284" s="99">
        <v>332.43200000000002</v>
      </c>
      <c r="J3284" s="235" t="str">
        <f t="shared" si="51"/>
        <v>Medium Haul</v>
      </c>
    </row>
    <row r="3285" spans="1:10" ht="15" thickBot="1" x14ac:dyDescent="0.4">
      <c r="A3285" s="96" t="s">
        <v>2043</v>
      </c>
      <c r="B3285" s="96" t="s">
        <v>1104</v>
      </c>
      <c r="C3285" s="106">
        <v>43618</v>
      </c>
      <c r="D3285" s="96" t="s">
        <v>2094</v>
      </c>
      <c r="E3285" s="96" t="s">
        <v>2053</v>
      </c>
      <c r="F3285" s="97">
        <v>1724</v>
      </c>
      <c r="G3285" s="98" t="s">
        <v>2056</v>
      </c>
      <c r="H3285" s="96" t="s">
        <v>2047</v>
      </c>
      <c r="I3285" s="99">
        <v>666.02700000000004</v>
      </c>
      <c r="J3285" s="235" t="str">
        <f t="shared" si="51"/>
        <v>Medium Haul</v>
      </c>
    </row>
    <row r="3286" spans="1:10" ht="15" thickBot="1" x14ac:dyDescent="0.4">
      <c r="A3286" s="96" t="s">
        <v>2043</v>
      </c>
      <c r="B3286" s="96" t="s">
        <v>1104</v>
      </c>
      <c r="C3286" s="106">
        <v>43624</v>
      </c>
      <c r="D3286" s="96" t="s">
        <v>2048</v>
      </c>
      <c r="E3286" s="96" t="s">
        <v>2057</v>
      </c>
      <c r="F3286" s="97">
        <v>133</v>
      </c>
      <c r="G3286" s="98" t="s">
        <v>2046</v>
      </c>
      <c r="H3286" s="96" t="s">
        <v>2047</v>
      </c>
      <c r="I3286" s="99">
        <v>84.055999999999997</v>
      </c>
      <c r="J3286" s="235" t="str">
        <f t="shared" si="51"/>
        <v>Short Haul</v>
      </c>
    </row>
    <row r="3287" spans="1:10" ht="15" thickBot="1" x14ac:dyDescent="0.4">
      <c r="A3287" s="96" t="s">
        <v>2043</v>
      </c>
      <c r="B3287" s="96" t="s">
        <v>1104</v>
      </c>
      <c r="C3287" s="106">
        <v>43708</v>
      </c>
      <c r="D3287" s="96" t="s">
        <v>2147</v>
      </c>
      <c r="E3287" s="96" t="s">
        <v>2057</v>
      </c>
      <c r="F3287" s="97">
        <v>4457</v>
      </c>
      <c r="G3287" s="98" t="s">
        <v>2056</v>
      </c>
      <c r="H3287" s="96" t="s">
        <v>2047</v>
      </c>
      <c r="I3287" s="99">
        <v>1512.66</v>
      </c>
      <c r="J3287" s="235" t="str">
        <f t="shared" si="51"/>
        <v>Long Haul</v>
      </c>
    </row>
    <row r="3288" spans="1:10" ht="15" thickBot="1" x14ac:dyDescent="0.4">
      <c r="A3288" s="96" t="s">
        <v>2043</v>
      </c>
      <c r="B3288" s="96" t="s">
        <v>1104</v>
      </c>
      <c r="C3288" s="106">
        <v>43470</v>
      </c>
      <c r="D3288" s="96" t="s">
        <v>2081</v>
      </c>
      <c r="E3288" s="96" t="s">
        <v>2057</v>
      </c>
      <c r="F3288" s="97">
        <v>4256</v>
      </c>
      <c r="G3288" s="98" t="s">
        <v>2046</v>
      </c>
      <c r="H3288" s="96" t="s">
        <v>2047</v>
      </c>
      <c r="I3288" s="99">
        <v>1444.66</v>
      </c>
      <c r="J3288" s="235" t="str">
        <f t="shared" si="51"/>
        <v>Long Haul</v>
      </c>
    </row>
    <row r="3289" spans="1:10" ht="15" thickBot="1" x14ac:dyDescent="0.4">
      <c r="A3289" s="96" t="s">
        <v>2043</v>
      </c>
      <c r="B3289" s="96" t="s">
        <v>1104</v>
      </c>
      <c r="C3289" s="106">
        <v>43522</v>
      </c>
      <c r="D3289" s="96" t="s">
        <v>2048</v>
      </c>
      <c r="E3289" s="96" t="s">
        <v>2057</v>
      </c>
      <c r="F3289" s="97">
        <v>133</v>
      </c>
      <c r="G3289" s="98" t="s">
        <v>2046</v>
      </c>
      <c r="H3289" s="96" t="s">
        <v>2047</v>
      </c>
      <c r="I3289" s="99">
        <v>84.055999999999997</v>
      </c>
      <c r="J3289" s="235" t="str">
        <f t="shared" si="51"/>
        <v>Short Haul</v>
      </c>
    </row>
    <row r="3290" spans="1:10" ht="15" thickBot="1" x14ac:dyDescent="0.4">
      <c r="A3290" s="96" t="s">
        <v>2043</v>
      </c>
      <c r="B3290" s="96" t="s">
        <v>1104</v>
      </c>
      <c r="C3290" s="106">
        <v>43522</v>
      </c>
      <c r="D3290" s="96" t="s">
        <v>2057</v>
      </c>
      <c r="E3290" s="96" t="s">
        <v>2054</v>
      </c>
      <c r="F3290" s="97">
        <v>2416</v>
      </c>
      <c r="G3290" s="98" t="s">
        <v>2046</v>
      </c>
      <c r="H3290" s="96" t="s">
        <v>2047</v>
      </c>
      <c r="I3290" s="99">
        <v>820.08</v>
      </c>
      <c r="J3290" s="235" t="str">
        <f t="shared" si="51"/>
        <v>Long Haul</v>
      </c>
    </row>
    <row r="3291" spans="1:10" ht="15" thickBot="1" x14ac:dyDescent="0.4">
      <c r="A3291" s="96" t="s">
        <v>2043</v>
      </c>
      <c r="B3291" s="96" t="s">
        <v>1104</v>
      </c>
      <c r="C3291" s="106">
        <v>43527</v>
      </c>
      <c r="D3291" s="96" t="s">
        <v>2057</v>
      </c>
      <c r="E3291" s="96" t="s">
        <v>2048</v>
      </c>
      <c r="F3291" s="97">
        <v>133</v>
      </c>
      <c r="G3291" s="98" t="s">
        <v>2046</v>
      </c>
      <c r="H3291" s="96" t="s">
        <v>2047</v>
      </c>
      <c r="I3291" s="99">
        <v>84.055999999999997</v>
      </c>
      <c r="J3291" s="235" t="str">
        <f t="shared" si="51"/>
        <v>Short Haul</v>
      </c>
    </row>
    <row r="3292" spans="1:10" ht="15" thickBot="1" x14ac:dyDescent="0.4">
      <c r="A3292" s="96" t="s">
        <v>2043</v>
      </c>
      <c r="B3292" s="96" t="s">
        <v>1104</v>
      </c>
      <c r="C3292" s="106">
        <v>43701</v>
      </c>
      <c r="D3292" s="96" t="s">
        <v>2073</v>
      </c>
      <c r="E3292" s="96" t="s">
        <v>2147</v>
      </c>
      <c r="F3292" s="97">
        <v>4233</v>
      </c>
      <c r="G3292" s="98" t="s">
        <v>2056</v>
      </c>
      <c r="H3292" s="96" t="s">
        <v>2047</v>
      </c>
      <c r="I3292" s="99">
        <v>1436.5</v>
      </c>
      <c r="J3292" s="235" t="str">
        <f t="shared" si="51"/>
        <v>Long Haul</v>
      </c>
    </row>
    <row r="3293" spans="1:10" ht="15" thickBot="1" x14ac:dyDescent="0.4">
      <c r="A3293" s="89"/>
      <c r="B3293" s="89"/>
      <c r="C3293" s="290"/>
      <c r="D3293" s="290"/>
      <c r="E3293" s="290"/>
      <c r="F3293" s="290"/>
      <c r="G3293" s="290"/>
      <c r="H3293" s="290"/>
      <c r="I3293" s="95">
        <v>8109.4470000000001</v>
      </c>
      <c r="J3293" s="235" t="str">
        <f t="shared" si="51"/>
        <v/>
      </c>
    </row>
    <row r="3294" spans="1:10" ht="15" thickBot="1" x14ac:dyDescent="0.4">
      <c r="A3294" s="96" t="s">
        <v>2043</v>
      </c>
      <c r="B3294" s="96" t="s">
        <v>1527</v>
      </c>
      <c r="C3294" s="106">
        <v>43569</v>
      </c>
      <c r="D3294" s="96" t="s">
        <v>2053</v>
      </c>
      <c r="E3294" s="96" t="s">
        <v>2269</v>
      </c>
      <c r="F3294" s="97">
        <v>135</v>
      </c>
      <c r="G3294" s="98" t="s">
        <v>2046</v>
      </c>
      <c r="H3294" s="96" t="s">
        <v>2047</v>
      </c>
      <c r="I3294" s="99">
        <v>85.32</v>
      </c>
      <c r="J3294" s="235" t="str">
        <f t="shared" si="51"/>
        <v>Short Haul</v>
      </c>
    </row>
    <row r="3295" spans="1:10" ht="15" thickBot="1" x14ac:dyDescent="0.4">
      <c r="A3295" s="96" t="s">
        <v>2043</v>
      </c>
      <c r="B3295" s="96" t="s">
        <v>1527</v>
      </c>
      <c r="C3295" s="106">
        <v>43571</v>
      </c>
      <c r="D3295" s="96" t="s">
        <v>2269</v>
      </c>
      <c r="E3295" s="96" t="s">
        <v>2053</v>
      </c>
      <c r="F3295" s="97">
        <v>135</v>
      </c>
      <c r="G3295" s="98" t="s">
        <v>2046</v>
      </c>
      <c r="H3295" s="96" t="s">
        <v>2047</v>
      </c>
      <c r="I3295" s="99">
        <v>85.32</v>
      </c>
      <c r="J3295" s="235" t="str">
        <f t="shared" si="51"/>
        <v>Short Haul</v>
      </c>
    </row>
    <row r="3296" spans="1:10" ht="15" thickBot="1" x14ac:dyDescent="0.4">
      <c r="A3296" s="96" t="s">
        <v>2043</v>
      </c>
      <c r="B3296" s="96" t="s">
        <v>1527</v>
      </c>
      <c r="C3296" s="106">
        <v>43571</v>
      </c>
      <c r="D3296" s="96" t="s">
        <v>2053</v>
      </c>
      <c r="E3296" s="96" t="s">
        <v>2048</v>
      </c>
      <c r="F3296" s="97">
        <v>527</v>
      </c>
      <c r="G3296" s="98" t="s">
        <v>2046</v>
      </c>
      <c r="H3296" s="96" t="s">
        <v>2047</v>
      </c>
      <c r="I3296" s="99">
        <v>332.43200000000002</v>
      </c>
      <c r="J3296" s="235" t="str">
        <f t="shared" si="51"/>
        <v>Medium Haul</v>
      </c>
    </row>
    <row r="3297" spans="1:10" ht="15" thickBot="1" x14ac:dyDescent="0.4">
      <c r="A3297" s="96" t="s">
        <v>2043</v>
      </c>
      <c r="B3297" s="96" t="s">
        <v>1527</v>
      </c>
      <c r="C3297" s="106">
        <v>43569</v>
      </c>
      <c r="D3297" s="96" t="s">
        <v>2048</v>
      </c>
      <c r="E3297" s="96" t="s">
        <v>2053</v>
      </c>
      <c r="F3297" s="97">
        <v>527</v>
      </c>
      <c r="G3297" s="98" t="s">
        <v>2046</v>
      </c>
      <c r="H3297" s="96" t="s">
        <v>2047</v>
      </c>
      <c r="I3297" s="99">
        <v>332.43200000000002</v>
      </c>
      <c r="J3297" s="235" t="str">
        <f t="shared" si="51"/>
        <v>Medium Haul</v>
      </c>
    </row>
    <row r="3298" spans="1:10" ht="15" thickBot="1" x14ac:dyDescent="0.4">
      <c r="A3298" s="89"/>
      <c r="B3298" s="89"/>
      <c r="C3298" s="290"/>
      <c r="D3298" s="290"/>
      <c r="E3298" s="290"/>
      <c r="F3298" s="290"/>
      <c r="G3298" s="290"/>
      <c r="H3298" s="290"/>
      <c r="I3298" s="95">
        <v>835.50400000000002</v>
      </c>
      <c r="J3298" s="235" t="str">
        <f t="shared" si="51"/>
        <v/>
      </c>
    </row>
    <row r="3299" spans="1:10" ht="15" thickBot="1" x14ac:dyDescent="0.4">
      <c r="A3299" s="96" t="s">
        <v>2043</v>
      </c>
      <c r="B3299" s="96" t="s">
        <v>1325</v>
      </c>
      <c r="C3299" s="106">
        <v>43704</v>
      </c>
      <c r="D3299" s="96" t="s">
        <v>2058</v>
      </c>
      <c r="E3299" s="96" t="s">
        <v>2053</v>
      </c>
      <c r="F3299" s="97">
        <v>1721</v>
      </c>
      <c r="G3299" s="98" t="s">
        <v>2056</v>
      </c>
      <c r="H3299" s="96" t="s">
        <v>2047</v>
      </c>
      <c r="I3299" s="99">
        <v>664.86599999999999</v>
      </c>
      <c r="J3299" s="235" t="str">
        <f t="shared" si="51"/>
        <v>Medium Haul</v>
      </c>
    </row>
    <row r="3300" spans="1:10" ht="15" thickBot="1" x14ac:dyDescent="0.4">
      <c r="A3300" s="96" t="s">
        <v>2043</v>
      </c>
      <c r="B3300" s="96" t="s">
        <v>1325</v>
      </c>
      <c r="C3300" s="106">
        <v>43701</v>
      </c>
      <c r="D3300" s="96" t="s">
        <v>2053</v>
      </c>
      <c r="E3300" s="96" t="s">
        <v>2058</v>
      </c>
      <c r="F3300" s="97">
        <v>1721</v>
      </c>
      <c r="G3300" s="98" t="s">
        <v>2046</v>
      </c>
      <c r="H3300" s="96" t="s">
        <v>2047</v>
      </c>
      <c r="I3300" s="99">
        <v>664.86599999999999</v>
      </c>
      <c r="J3300" s="235" t="str">
        <f t="shared" si="51"/>
        <v>Medium Haul</v>
      </c>
    </row>
    <row r="3301" spans="1:10" ht="15" thickBot="1" x14ac:dyDescent="0.4">
      <c r="A3301" s="96" t="s">
        <v>2043</v>
      </c>
      <c r="B3301" s="96" t="s">
        <v>1325</v>
      </c>
      <c r="C3301" s="106">
        <v>43701</v>
      </c>
      <c r="D3301" s="96" t="s">
        <v>2048</v>
      </c>
      <c r="E3301" s="96" t="s">
        <v>2053</v>
      </c>
      <c r="F3301" s="97">
        <v>527</v>
      </c>
      <c r="G3301" s="98" t="s">
        <v>2046</v>
      </c>
      <c r="H3301" s="96" t="s">
        <v>2047</v>
      </c>
      <c r="I3301" s="99">
        <v>332.43200000000002</v>
      </c>
      <c r="J3301" s="235" t="str">
        <f t="shared" si="51"/>
        <v>Medium Haul</v>
      </c>
    </row>
    <row r="3302" spans="1:10" ht="15" thickBot="1" x14ac:dyDescent="0.4">
      <c r="A3302" s="96" t="s">
        <v>2043</v>
      </c>
      <c r="B3302" s="96" t="s">
        <v>1325</v>
      </c>
      <c r="C3302" s="106">
        <v>43704</v>
      </c>
      <c r="D3302" s="96" t="s">
        <v>2053</v>
      </c>
      <c r="E3302" s="96" t="s">
        <v>2048</v>
      </c>
      <c r="F3302" s="97">
        <v>527</v>
      </c>
      <c r="G3302" s="98" t="s">
        <v>2046</v>
      </c>
      <c r="H3302" s="96" t="s">
        <v>2047</v>
      </c>
      <c r="I3302" s="99">
        <v>332.43200000000002</v>
      </c>
      <c r="J3302" s="235" t="str">
        <f t="shared" si="51"/>
        <v>Medium Haul</v>
      </c>
    </row>
    <row r="3303" spans="1:10" ht="15" thickBot="1" x14ac:dyDescent="0.4">
      <c r="A3303" s="89"/>
      <c r="B3303" s="89"/>
      <c r="C3303" s="290"/>
      <c r="D3303" s="290"/>
      <c r="E3303" s="290"/>
      <c r="F3303" s="290"/>
      <c r="G3303" s="290"/>
      <c r="H3303" s="290"/>
      <c r="I3303" s="95">
        <v>1994.596</v>
      </c>
      <c r="J3303" s="235" t="str">
        <f t="shared" si="51"/>
        <v/>
      </c>
    </row>
    <row r="3304" spans="1:10" ht="15" thickBot="1" x14ac:dyDescent="0.4">
      <c r="A3304" s="96" t="s">
        <v>2043</v>
      </c>
      <c r="B3304" s="96" t="s">
        <v>1325</v>
      </c>
      <c r="C3304" s="106">
        <v>43750</v>
      </c>
      <c r="D3304" s="96" t="s">
        <v>2053</v>
      </c>
      <c r="E3304" s="96" t="s">
        <v>2048</v>
      </c>
      <c r="F3304" s="97">
        <v>527</v>
      </c>
      <c r="G3304" s="98" t="s">
        <v>2046</v>
      </c>
      <c r="H3304" s="96" t="s">
        <v>2047</v>
      </c>
      <c r="I3304" s="99">
        <v>332.43200000000002</v>
      </c>
      <c r="J3304" s="235" t="str">
        <f t="shared" si="51"/>
        <v>Medium Haul</v>
      </c>
    </row>
    <row r="3305" spans="1:10" ht="15" thickBot="1" x14ac:dyDescent="0.4">
      <c r="A3305" s="96" t="s">
        <v>2043</v>
      </c>
      <c r="B3305" s="96" t="s">
        <v>1325</v>
      </c>
      <c r="C3305" s="106">
        <v>43742</v>
      </c>
      <c r="D3305" s="96" t="s">
        <v>2048</v>
      </c>
      <c r="E3305" s="96" t="s">
        <v>2053</v>
      </c>
      <c r="F3305" s="97">
        <v>527</v>
      </c>
      <c r="G3305" s="98" t="s">
        <v>2046</v>
      </c>
      <c r="H3305" s="96" t="s">
        <v>2047</v>
      </c>
      <c r="I3305" s="99">
        <v>332.43200000000002</v>
      </c>
      <c r="J3305" s="235" t="str">
        <f t="shared" si="51"/>
        <v>Medium Haul</v>
      </c>
    </row>
    <row r="3306" spans="1:10" ht="15" thickBot="1" x14ac:dyDescent="0.4">
      <c r="A3306" s="89"/>
      <c r="B3306" s="89"/>
      <c r="C3306" s="290"/>
      <c r="D3306" s="290"/>
      <c r="E3306" s="290"/>
      <c r="F3306" s="290"/>
      <c r="G3306" s="290"/>
      <c r="H3306" s="290"/>
      <c r="I3306" s="95">
        <v>664.86400000000003</v>
      </c>
      <c r="J3306" s="235" t="str">
        <f t="shared" si="51"/>
        <v/>
      </c>
    </row>
    <row r="3307" spans="1:10" ht="15" thickBot="1" x14ac:dyDescent="0.4">
      <c r="A3307" s="96" t="s">
        <v>2043</v>
      </c>
      <c r="B3307" s="96" t="s">
        <v>1512</v>
      </c>
      <c r="C3307" s="106">
        <v>43516</v>
      </c>
      <c r="D3307" s="96" t="s">
        <v>2048</v>
      </c>
      <c r="E3307" s="96" t="s">
        <v>2044</v>
      </c>
      <c r="F3307" s="97">
        <v>153</v>
      </c>
      <c r="G3307" s="98" t="s">
        <v>2046</v>
      </c>
      <c r="H3307" s="96" t="s">
        <v>2047</v>
      </c>
      <c r="I3307" s="99">
        <v>96.063999999999993</v>
      </c>
      <c r="J3307" s="235" t="str">
        <f t="shared" si="51"/>
        <v>Short Haul</v>
      </c>
    </row>
    <row r="3308" spans="1:10" ht="15" thickBot="1" x14ac:dyDescent="0.4">
      <c r="A3308" s="96" t="s">
        <v>2043</v>
      </c>
      <c r="B3308" s="96" t="s">
        <v>1512</v>
      </c>
      <c r="C3308" s="106">
        <v>43549</v>
      </c>
      <c r="D3308" s="96" t="s">
        <v>2052</v>
      </c>
      <c r="E3308" s="96" t="s">
        <v>2050</v>
      </c>
      <c r="F3308" s="97">
        <v>596</v>
      </c>
      <c r="G3308" s="98" t="s">
        <v>2046</v>
      </c>
      <c r="H3308" s="96" t="s">
        <v>2051</v>
      </c>
      <c r="I3308" s="99">
        <v>375.40800000000002</v>
      </c>
      <c r="J3308" s="235" t="str">
        <f t="shared" si="51"/>
        <v>Medium Haul</v>
      </c>
    </row>
    <row r="3309" spans="1:10" ht="15" thickBot="1" x14ac:dyDescent="0.4">
      <c r="A3309" s="96" t="s">
        <v>2043</v>
      </c>
      <c r="B3309" s="96" t="s">
        <v>1512</v>
      </c>
      <c r="C3309" s="106">
        <v>43549</v>
      </c>
      <c r="D3309" s="96" t="s">
        <v>2050</v>
      </c>
      <c r="E3309" s="96" t="s">
        <v>2048</v>
      </c>
      <c r="F3309" s="97">
        <v>300</v>
      </c>
      <c r="G3309" s="98" t="s">
        <v>2046</v>
      </c>
      <c r="H3309" s="96" t="s">
        <v>2051</v>
      </c>
      <c r="I3309" s="99">
        <v>188.96799999999999</v>
      </c>
      <c r="J3309" s="235" t="str">
        <f t="shared" si="51"/>
        <v>Short Haul</v>
      </c>
    </row>
    <row r="3310" spans="1:10" ht="15" thickBot="1" x14ac:dyDescent="0.4">
      <c r="A3310" s="96" t="s">
        <v>2043</v>
      </c>
      <c r="B3310" s="96" t="s">
        <v>1512</v>
      </c>
      <c r="C3310" s="106">
        <v>43551</v>
      </c>
      <c r="D3310" s="96" t="s">
        <v>2050</v>
      </c>
      <c r="E3310" s="96" t="s">
        <v>2052</v>
      </c>
      <c r="F3310" s="97">
        <v>596</v>
      </c>
      <c r="G3310" s="98" t="s">
        <v>2046</v>
      </c>
      <c r="H3310" s="96" t="s">
        <v>2051</v>
      </c>
      <c r="I3310" s="99">
        <v>375.40800000000002</v>
      </c>
      <c r="J3310" s="235" t="str">
        <f t="shared" si="51"/>
        <v>Medium Haul</v>
      </c>
    </row>
    <row r="3311" spans="1:10" ht="15" thickBot="1" x14ac:dyDescent="0.4">
      <c r="A3311" s="96" t="s">
        <v>2043</v>
      </c>
      <c r="B3311" s="96" t="s">
        <v>1512</v>
      </c>
      <c r="C3311" s="106">
        <v>43513</v>
      </c>
      <c r="D3311" s="96" t="s">
        <v>2052</v>
      </c>
      <c r="E3311" s="96" t="s">
        <v>2053</v>
      </c>
      <c r="F3311" s="97">
        <v>607</v>
      </c>
      <c r="G3311" s="98" t="s">
        <v>2046</v>
      </c>
      <c r="H3311" s="96" t="s">
        <v>2047</v>
      </c>
      <c r="I3311" s="99">
        <v>382.99200000000002</v>
      </c>
      <c r="J3311" s="235" t="str">
        <f t="shared" si="51"/>
        <v>Medium Haul</v>
      </c>
    </row>
    <row r="3312" spans="1:10" ht="15" thickBot="1" x14ac:dyDescent="0.4">
      <c r="A3312" s="96" t="s">
        <v>2043</v>
      </c>
      <c r="B3312" s="96" t="s">
        <v>1512</v>
      </c>
      <c r="C3312" s="106">
        <v>43513</v>
      </c>
      <c r="D3312" s="96" t="s">
        <v>2053</v>
      </c>
      <c r="E3312" s="96" t="s">
        <v>2048</v>
      </c>
      <c r="F3312" s="97">
        <v>527</v>
      </c>
      <c r="G3312" s="98" t="s">
        <v>2046</v>
      </c>
      <c r="H3312" s="96" t="s">
        <v>2047</v>
      </c>
      <c r="I3312" s="99">
        <v>332.43200000000002</v>
      </c>
      <c r="J3312" s="235" t="str">
        <f t="shared" si="51"/>
        <v>Medium Haul</v>
      </c>
    </row>
    <row r="3313" spans="1:10" ht="15" thickBot="1" x14ac:dyDescent="0.4">
      <c r="A3313" s="96" t="s">
        <v>2043</v>
      </c>
      <c r="B3313" s="96" t="s">
        <v>1512</v>
      </c>
      <c r="C3313" s="106">
        <v>43516</v>
      </c>
      <c r="D3313" s="96" t="s">
        <v>2044</v>
      </c>
      <c r="E3313" s="96" t="s">
        <v>2052</v>
      </c>
      <c r="F3313" s="97">
        <v>666</v>
      </c>
      <c r="G3313" s="98" t="s">
        <v>2046</v>
      </c>
      <c r="H3313" s="96" t="s">
        <v>2047</v>
      </c>
      <c r="I3313" s="99">
        <v>257.35500000000002</v>
      </c>
      <c r="J3313" s="235" t="str">
        <f t="shared" si="51"/>
        <v>Medium Haul</v>
      </c>
    </row>
    <row r="3314" spans="1:10" ht="15" thickBot="1" x14ac:dyDescent="0.4">
      <c r="A3314" s="96" t="s">
        <v>2043</v>
      </c>
      <c r="B3314" s="96" t="s">
        <v>1512</v>
      </c>
      <c r="C3314" s="106">
        <v>43551</v>
      </c>
      <c r="D3314" s="96" t="s">
        <v>2048</v>
      </c>
      <c r="E3314" s="96" t="s">
        <v>2050</v>
      </c>
      <c r="F3314" s="97">
        <v>300</v>
      </c>
      <c r="G3314" s="98" t="s">
        <v>2046</v>
      </c>
      <c r="H3314" s="96" t="s">
        <v>2051</v>
      </c>
      <c r="I3314" s="99">
        <v>188.96799999999999</v>
      </c>
      <c r="J3314" s="235" t="str">
        <f t="shared" si="51"/>
        <v>Short Haul</v>
      </c>
    </row>
    <row r="3315" spans="1:10" ht="15" thickBot="1" x14ac:dyDescent="0.4">
      <c r="A3315" s="89"/>
      <c r="B3315" s="89"/>
      <c r="C3315" s="290"/>
      <c r="D3315" s="290"/>
      <c r="E3315" s="290"/>
      <c r="F3315" s="290"/>
      <c r="G3315" s="290"/>
      <c r="H3315" s="290"/>
      <c r="I3315" s="95">
        <v>2197.5949999999998</v>
      </c>
      <c r="J3315" s="235" t="str">
        <f t="shared" si="51"/>
        <v/>
      </c>
    </row>
    <row r="3316" spans="1:10" ht="15" thickBot="1" x14ac:dyDescent="0.4">
      <c r="A3316" s="96" t="s">
        <v>2043</v>
      </c>
      <c r="B3316" s="96" t="s">
        <v>1527</v>
      </c>
      <c r="C3316" s="106">
        <v>43687</v>
      </c>
      <c r="D3316" s="96" t="s">
        <v>2044</v>
      </c>
      <c r="E3316" s="96" t="s">
        <v>2058</v>
      </c>
      <c r="F3316" s="97">
        <v>2367</v>
      </c>
      <c r="G3316" s="98" t="s">
        <v>2046</v>
      </c>
      <c r="H3316" s="96" t="s">
        <v>2047</v>
      </c>
      <c r="I3316" s="99">
        <v>803.42</v>
      </c>
      <c r="J3316" s="235" t="str">
        <f t="shared" si="51"/>
        <v>Long Haul</v>
      </c>
    </row>
    <row r="3317" spans="1:10" ht="15" thickBot="1" x14ac:dyDescent="0.4">
      <c r="A3317" s="96" t="s">
        <v>2043</v>
      </c>
      <c r="B3317" s="96" t="s">
        <v>1527</v>
      </c>
      <c r="C3317" s="106">
        <v>43693</v>
      </c>
      <c r="D3317" s="96" t="s">
        <v>2058</v>
      </c>
      <c r="E3317" s="96" t="s">
        <v>2053</v>
      </c>
      <c r="F3317" s="97">
        <v>1721</v>
      </c>
      <c r="G3317" s="98" t="s">
        <v>2056</v>
      </c>
      <c r="H3317" s="96" t="s">
        <v>2047</v>
      </c>
      <c r="I3317" s="99">
        <v>664.86599999999999</v>
      </c>
      <c r="J3317" s="235" t="str">
        <f t="shared" si="51"/>
        <v>Medium Haul</v>
      </c>
    </row>
    <row r="3318" spans="1:10" ht="15" thickBot="1" x14ac:dyDescent="0.4">
      <c r="A3318" s="96" t="s">
        <v>2043</v>
      </c>
      <c r="B3318" s="96" t="s">
        <v>1527</v>
      </c>
      <c r="C3318" s="106">
        <v>43687</v>
      </c>
      <c r="D3318" s="96" t="s">
        <v>2048</v>
      </c>
      <c r="E3318" s="96" t="s">
        <v>2044</v>
      </c>
      <c r="F3318" s="97">
        <v>153</v>
      </c>
      <c r="G3318" s="98" t="s">
        <v>2046</v>
      </c>
      <c r="H3318" s="96" t="s">
        <v>2047</v>
      </c>
      <c r="I3318" s="99">
        <v>96.063999999999993</v>
      </c>
      <c r="J3318" s="235" t="str">
        <f t="shared" si="51"/>
        <v>Short Haul</v>
      </c>
    </row>
    <row r="3319" spans="1:10" ht="15" thickBot="1" x14ac:dyDescent="0.4">
      <c r="A3319" s="96" t="s">
        <v>2043</v>
      </c>
      <c r="B3319" s="96" t="s">
        <v>1527</v>
      </c>
      <c r="C3319" s="106">
        <v>43693</v>
      </c>
      <c r="D3319" s="96" t="s">
        <v>2053</v>
      </c>
      <c r="E3319" s="96" t="s">
        <v>2048</v>
      </c>
      <c r="F3319" s="97">
        <v>527</v>
      </c>
      <c r="G3319" s="98" t="s">
        <v>2046</v>
      </c>
      <c r="H3319" s="96" t="s">
        <v>2047</v>
      </c>
      <c r="I3319" s="99">
        <v>332.43200000000002</v>
      </c>
      <c r="J3319" s="235" t="str">
        <f t="shared" si="51"/>
        <v>Medium Haul</v>
      </c>
    </row>
    <row r="3320" spans="1:10" ht="15" thickBot="1" x14ac:dyDescent="0.4">
      <c r="A3320" s="89"/>
      <c r="B3320" s="89"/>
      <c r="C3320" s="290"/>
      <c r="D3320" s="290"/>
      <c r="E3320" s="290"/>
      <c r="F3320" s="290"/>
      <c r="G3320" s="290"/>
      <c r="H3320" s="290"/>
      <c r="I3320" s="95">
        <v>1896.7819999999999</v>
      </c>
      <c r="J3320" s="235" t="str">
        <f t="shared" si="51"/>
        <v/>
      </c>
    </row>
    <row r="3321" spans="1:10" ht="15" thickBot="1" x14ac:dyDescent="0.4">
      <c r="A3321" s="96" t="s">
        <v>2043</v>
      </c>
      <c r="B3321" s="96" t="s">
        <v>1393</v>
      </c>
      <c r="C3321" s="106">
        <v>43764</v>
      </c>
      <c r="D3321" s="96" t="s">
        <v>2048</v>
      </c>
      <c r="E3321" s="96" t="s">
        <v>2057</v>
      </c>
      <c r="F3321" s="97">
        <v>133</v>
      </c>
      <c r="G3321" s="98" t="s">
        <v>2046</v>
      </c>
      <c r="H3321" s="96" t="s">
        <v>2047</v>
      </c>
      <c r="I3321" s="99">
        <v>84.055999999999997</v>
      </c>
      <c r="J3321" s="235" t="str">
        <f t="shared" si="51"/>
        <v>Short Haul</v>
      </c>
    </row>
    <row r="3322" spans="1:10" ht="15" thickBot="1" x14ac:dyDescent="0.4">
      <c r="A3322" s="96" t="s">
        <v>2043</v>
      </c>
      <c r="B3322" s="96" t="s">
        <v>1393</v>
      </c>
      <c r="C3322" s="106">
        <v>43764</v>
      </c>
      <c r="D3322" s="96" t="s">
        <v>2057</v>
      </c>
      <c r="E3322" s="96" t="s">
        <v>2217</v>
      </c>
      <c r="F3322" s="97">
        <v>239</v>
      </c>
      <c r="G3322" s="98" t="s">
        <v>2046</v>
      </c>
      <c r="H3322" s="96" t="s">
        <v>2047</v>
      </c>
      <c r="I3322" s="99">
        <v>150.416</v>
      </c>
      <c r="J3322" s="235" t="str">
        <f t="shared" si="51"/>
        <v>Short Haul</v>
      </c>
    </row>
    <row r="3323" spans="1:10" ht="15" thickBot="1" x14ac:dyDescent="0.4">
      <c r="A3323" s="96" t="s">
        <v>2043</v>
      </c>
      <c r="B3323" s="96" t="s">
        <v>1393</v>
      </c>
      <c r="C3323" s="106">
        <v>43760</v>
      </c>
      <c r="D3323" s="96" t="s">
        <v>2217</v>
      </c>
      <c r="E3323" s="96" t="s">
        <v>2057</v>
      </c>
      <c r="F3323" s="97">
        <v>239</v>
      </c>
      <c r="G3323" s="98" t="s">
        <v>2046</v>
      </c>
      <c r="H3323" s="96" t="s">
        <v>2047</v>
      </c>
      <c r="I3323" s="99">
        <v>150.416</v>
      </c>
      <c r="J3323" s="235" t="str">
        <f t="shared" si="51"/>
        <v>Short Haul</v>
      </c>
    </row>
    <row r="3324" spans="1:10" ht="15" thickBot="1" x14ac:dyDescent="0.4">
      <c r="A3324" s="96" t="s">
        <v>2043</v>
      </c>
      <c r="B3324" s="96" t="s">
        <v>1393</v>
      </c>
      <c r="C3324" s="106">
        <v>43760</v>
      </c>
      <c r="D3324" s="96" t="s">
        <v>2057</v>
      </c>
      <c r="E3324" s="96" t="s">
        <v>2048</v>
      </c>
      <c r="F3324" s="97">
        <v>133</v>
      </c>
      <c r="G3324" s="98" t="s">
        <v>2046</v>
      </c>
      <c r="H3324" s="96" t="s">
        <v>2047</v>
      </c>
      <c r="I3324" s="99">
        <v>84.055999999999997</v>
      </c>
      <c r="J3324" s="235" t="str">
        <f t="shared" si="51"/>
        <v>Short Haul</v>
      </c>
    </row>
    <row r="3325" spans="1:10" ht="15" thickBot="1" x14ac:dyDescent="0.4">
      <c r="A3325" s="89"/>
      <c r="B3325" s="89"/>
      <c r="C3325" s="290"/>
      <c r="D3325" s="290"/>
      <c r="E3325" s="290"/>
      <c r="F3325" s="290"/>
      <c r="G3325" s="290"/>
      <c r="H3325" s="290"/>
      <c r="I3325" s="95">
        <v>468.94400000000002</v>
      </c>
      <c r="J3325" s="235" t="str">
        <f t="shared" ref="J3325:J3388" si="52">IF(ISBLANK(F3325),"",IF(F3325&gt;$O$9,$N$9,IF(F3325&gt;$O$8, $N$8,$N$7)))</f>
        <v/>
      </c>
    </row>
    <row r="3326" spans="1:10" ht="15" thickBot="1" x14ac:dyDescent="0.4">
      <c r="A3326" s="96" t="s">
        <v>2043</v>
      </c>
      <c r="B3326" s="96" t="s">
        <v>1325</v>
      </c>
      <c r="C3326" s="106">
        <v>43752</v>
      </c>
      <c r="D3326" s="96" t="s">
        <v>2048</v>
      </c>
      <c r="E3326" s="96" t="s">
        <v>2050</v>
      </c>
      <c r="F3326" s="97">
        <v>300</v>
      </c>
      <c r="G3326" s="98" t="s">
        <v>2046</v>
      </c>
      <c r="H3326" s="96" t="s">
        <v>2051</v>
      </c>
      <c r="I3326" s="99">
        <v>188.96799999999999</v>
      </c>
      <c r="J3326" s="235" t="str">
        <f t="shared" si="52"/>
        <v>Short Haul</v>
      </c>
    </row>
    <row r="3327" spans="1:10" ht="15" thickBot="1" x14ac:dyDescent="0.4">
      <c r="A3327" s="96" t="s">
        <v>2043</v>
      </c>
      <c r="B3327" s="96" t="s">
        <v>1325</v>
      </c>
      <c r="C3327" s="106">
        <v>43764</v>
      </c>
      <c r="D3327" s="96" t="s">
        <v>2050</v>
      </c>
      <c r="E3327" s="96" t="s">
        <v>2048</v>
      </c>
      <c r="F3327" s="97">
        <v>300</v>
      </c>
      <c r="G3327" s="98" t="s">
        <v>2046</v>
      </c>
      <c r="H3327" s="96" t="s">
        <v>2051</v>
      </c>
      <c r="I3327" s="99">
        <v>188.96799999999999</v>
      </c>
      <c r="J3327" s="235" t="str">
        <f t="shared" si="52"/>
        <v>Short Haul</v>
      </c>
    </row>
    <row r="3328" spans="1:10" ht="15" thickBot="1" x14ac:dyDescent="0.4">
      <c r="A3328" s="96" t="s">
        <v>2043</v>
      </c>
      <c r="B3328" s="96" t="s">
        <v>1325</v>
      </c>
      <c r="C3328" s="106">
        <v>43752</v>
      </c>
      <c r="D3328" s="96" t="s">
        <v>2050</v>
      </c>
      <c r="E3328" s="96" t="s">
        <v>2194</v>
      </c>
      <c r="F3328" s="97">
        <v>1950</v>
      </c>
      <c r="G3328" s="98" t="s">
        <v>2046</v>
      </c>
      <c r="H3328" s="96" t="s">
        <v>2051</v>
      </c>
      <c r="I3328" s="99">
        <v>753.10199999999998</v>
      </c>
      <c r="J3328" s="235" t="str">
        <f t="shared" si="52"/>
        <v>Medium Haul</v>
      </c>
    </row>
    <row r="3329" spans="1:10" ht="15" thickBot="1" x14ac:dyDescent="0.4">
      <c r="A3329" s="96" t="s">
        <v>2043</v>
      </c>
      <c r="B3329" s="96" t="s">
        <v>1325</v>
      </c>
      <c r="C3329" s="106">
        <v>43763</v>
      </c>
      <c r="D3329" s="96" t="s">
        <v>2194</v>
      </c>
      <c r="E3329" s="96" t="s">
        <v>2050</v>
      </c>
      <c r="F3329" s="97">
        <v>1950</v>
      </c>
      <c r="G3329" s="98" t="s">
        <v>2056</v>
      </c>
      <c r="H3329" s="96" t="s">
        <v>2051</v>
      </c>
      <c r="I3329" s="99">
        <v>753.10199999999998</v>
      </c>
      <c r="J3329" s="235" t="str">
        <f t="shared" si="52"/>
        <v>Medium Haul</v>
      </c>
    </row>
    <row r="3330" spans="1:10" ht="15" thickBot="1" x14ac:dyDescent="0.4">
      <c r="A3330" s="89"/>
      <c r="B3330" s="89"/>
      <c r="C3330" s="290"/>
      <c r="D3330" s="290"/>
      <c r="E3330" s="290"/>
      <c r="F3330" s="290"/>
      <c r="G3330" s="290"/>
      <c r="H3330" s="290"/>
      <c r="I3330" s="95">
        <v>1884.14</v>
      </c>
      <c r="J3330" s="235" t="str">
        <f t="shared" si="52"/>
        <v/>
      </c>
    </row>
    <row r="3331" spans="1:10" ht="15" thickBot="1" x14ac:dyDescent="0.4">
      <c r="A3331" s="96" t="s">
        <v>2043</v>
      </c>
      <c r="B3331" s="96" t="s">
        <v>1536</v>
      </c>
      <c r="C3331" s="106">
        <v>43539</v>
      </c>
      <c r="D3331" s="96" t="s">
        <v>2050</v>
      </c>
      <c r="E3331" s="96" t="s">
        <v>2048</v>
      </c>
      <c r="F3331" s="97">
        <v>300</v>
      </c>
      <c r="G3331" s="98" t="s">
        <v>2046</v>
      </c>
      <c r="H3331" s="96" t="s">
        <v>2047</v>
      </c>
      <c r="I3331" s="99">
        <v>188.96799999999999</v>
      </c>
      <c r="J3331" s="235" t="str">
        <f t="shared" si="52"/>
        <v>Short Haul</v>
      </c>
    </row>
    <row r="3332" spans="1:10" ht="15" thickBot="1" x14ac:dyDescent="0.4">
      <c r="A3332" s="96" t="s">
        <v>2043</v>
      </c>
      <c r="B3332" s="96" t="s">
        <v>1536</v>
      </c>
      <c r="C3332" s="106">
        <v>43742</v>
      </c>
      <c r="D3332" s="96" t="s">
        <v>2045</v>
      </c>
      <c r="E3332" s="96" t="s">
        <v>2044</v>
      </c>
      <c r="F3332" s="97">
        <v>280</v>
      </c>
      <c r="G3332" s="98" t="s">
        <v>2046</v>
      </c>
      <c r="H3332" s="96" t="s">
        <v>2047</v>
      </c>
      <c r="I3332" s="99">
        <v>176.328</v>
      </c>
      <c r="J3332" s="235" t="str">
        <f t="shared" si="52"/>
        <v>Short Haul</v>
      </c>
    </row>
    <row r="3333" spans="1:10" ht="15" thickBot="1" x14ac:dyDescent="0.4">
      <c r="A3333" s="96" t="s">
        <v>2043</v>
      </c>
      <c r="B3333" s="96" t="s">
        <v>1536</v>
      </c>
      <c r="C3333" s="106">
        <v>43742</v>
      </c>
      <c r="D3333" s="96" t="s">
        <v>2044</v>
      </c>
      <c r="E3333" s="96" t="s">
        <v>2048</v>
      </c>
      <c r="F3333" s="97">
        <v>153</v>
      </c>
      <c r="G3333" s="98" t="s">
        <v>2046</v>
      </c>
      <c r="H3333" s="96" t="s">
        <v>2047</v>
      </c>
      <c r="I3333" s="99">
        <v>96.063999999999993</v>
      </c>
      <c r="J3333" s="235" t="str">
        <f t="shared" si="52"/>
        <v>Short Haul</v>
      </c>
    </row>
    <row r="3334" spans="1:10" ht="15" thickBot="1" x14ac:dyDescent="0.4">
      <c r="A3334" s="96" t="s">
        <v>2043</v>
      </c>
      <c r="B3334" s="96" t="s">
        <v>1536</v>
      </c>
      <c r="C3334" s="106">
        <v>43749</v>
      </c>
      <c r="D3334" s="96" t="s">
        <v>2067</v>
      </c>
      <c r="E3334" s="96" t="s">
        <v>2044</v>
      </c>
      <c r="F3334" s="97">
        <v>2398</v>
      </c>
      <c r="G3334" s="98" t="s">
        <v>2056</v>
      </c>
      <c r="H3334" s="96" t="s">
        <v>2047</v>
      </c>
      <c r="I3334" s="99">
        <v>813.96</v>
      </c>
      <c r="J3334" s="235" t="str">
        <f t="shared" si="52"/>
        <v>Long Haul</v>
      </c>
    </row>
    <row r="3335" spans="1:10" ht="15" thickBot="1" x14ac:dyDescent="0.4">
      <c r="A3335" s="96" t="s">
        <v>2043</v>
      </c>
      <c r="B3335" s="96" t="s">
        <v>1536</v>
      </c>
      <c r="C3335" s="106">
        <v>43750</v>
      </c>
      <c r="D3335" s="96" t="s">
        <v>2044</v>
      </c>
      <c r="E3335" s="96" t="s">
        <v>2048</v>
      </c>
      <c r="F3335" s="97">
        <v>153</v>
      </c>
      <c r="G3335" s="98" t="s">
        <v>2046</v>
      </c>
      <c r="H3335" s="96" t="s">
        <v>2047</v>
      </c>
      <c r="I3335" s="99">
        <v>96.063999999999993</v>
      </c>
      <c r="J3335" s="235" t="str">
        <f t="shared" si="52"/>
        <v>Short Haul</v>
      </c>
    </row>
    <row r="3336" spans="1:10" ht="15" thickBot="1" x14ac:dyDescent="0.4">
      <c r="A3336" s="96" t="s">
        <v>2043</v>
      </c>
      <c r="B3336" s="96" t="s">
        <v>1536</v>
      </c>
      <c r="C3336" s="106">
        <v>43534</v>
      </c>
      <c r="D3336" s="96" t="s">
        <v>2050</v>
      </c>
      <c r="E3336" s="96" t="s">
        <v>2185</v>
      </c>
      <c r="F3336" s="97">
        <v>236</v>
      </c>
      <c r="G3336" s="98" t="s">
        <v>2046</v>
      </c>
      <c r="H3336" s="96" t="s">
        <v>2051</v>
      </c>
      <c r="I3336" s="99">
        <v>149.15199999999999</v>
      </c>
      <c r="J3336" s="235" t="str">
        <f t="shared" si="52"/>
        <v>Short Haul</v>
      </c>
    </row>
    <row r="3337" spans="1:10" ht="15" thickBot="1" x14ac:dyDescent="0.4">
      <c r="A3337" s="96" t="s">
        <v>2043</v>
      </c>
      <c r="B3337" s="96" t="s">
        <v>1536</v>
      </c>
      <c r="C3337" s="106">
        <v>43534</v>
      </c>
      <c r="D3337" s="96" t="s">
        <v>2048</v>
      </c>
      <c r="E3337" s="96" t="s">
        <v>2050</v>
      </c>
      <c r="F3337" s="97">
        <v>300</v>
      </c>
      <c r="G3337" s="98" t="s">
        <v>2046</v>
      </c>
      <c r="H3337" s="96" t="s">
        <v>2051</v>
      </c>
      <c r="I3337" s="99">
        <v>188.96799999999999</v>
      </c>
      <c r="J3337" s="235" t="str">
        <f t="shared" si="52"/>
        <v>Short Haul</v>
      </c>
    </row>
    <row r="3338" spans="1:10" ht="15" thickBot="1" x14ac:dyDescent="0.4">
      <c r="A3338" s="96" t="s">
        <v>2043</v>
      </c>
      <c r="B3338" s="96" t="s">
        <v>1536</v>
      </c>
      <c r="C3338" s="106">
        <v>43539</v>
      </c>
      <c r="D3338" s="96" t="s">
        <v>2185</v>
      </c>
      <c r="E3338" s="96" t="s">
        <v>2050</v>
      </c>
      <c r="F3338" s="97">
        <v>236</v>
      </c>
      <c r="G3338" s="98" t="s">
        <v>2046</v>
      </c>
      <c r="H3338" s="96" t="s">
        <v>2047</v>
      </c>
      <c r="I3338" s="99">
        <v>149.15199999999999</v>
      </c>
      <c r="J3338" s="235" t="str">
        <f t="shared" si="52"/>
        <v>Short Haul</v>
      </c>
    </row>
    <row r="3339" spans="1:10" ht="15" thickBot="1" x14ac:dyDescent="0.4">
      <c r="A3339" s="96" t="s">
        <v>2043</v>
      </c>
      <c r="B3339" s="96" t="s">
        <v>1536</v>
      </c>
      <c r="C3339" s="106">
        <v>43738</v>
      </c>
      <c r="D3339" s="96" t="s">
        <v>2044</v>
      </c>
      <c r="E3339" s="96" t="s">
        <v>2045</v>
      </c>
      <c r="F3339" s="97">
        <v>280</v>
      </c>
      <c r="G3339" s="98" t="s">
        <v>2046</v>
      </c>
      <c r="H3339" s="96" t="s">
        <v>2047</v>
      </c>
      <c r="I3339" s="99">
        <v>176.328</v>
      </c>
      <c r="J3339" s="235" t="str">
        <f t="shared" si="52"/>
        <v>Short Haul</v>
      </c>
    </row>
    <row r="3340" spans="1:10" ht="15" thickBot="1" x14ac:dyDescent="0.4">
      <c r="A3340" s="96" t="s">
        <v>2043</v>
      </c>
      <c r="B3340" s="96" t="s">
        <v>1536</v>
      </c>
      <c r="C3340" s="106">
        <v>43738</v>
      </c>
      <c r="D3340" s="96" t="s">
        <v>2048</v>
      </c>
      <c r="E3340" s="96" t="s">
        <v>2044</v>
      </c>
      <c r="F3340" s="97">
        <v>153</v>
      </c>
      <c r="G3340" s="98" t="s">
        <v>2046</v>
      </c>
      <c r="H3340" s="96" t="s">
        <v>2047</v>
      </c>
      <c r="I3340" s="99">
        <v>96.063999999999993</v>
      </c>
      <c r="J3340" s="235" t="str">
        <f t="shared" si="52"/>
        <v>Short Haul</v>
      </c>
    </row>
    <row r="3341" spans="1:10" ht="15" thickBot="1" x14ac:dyDescent="0.4">
      <c r="A3341" s="96" t="s">
        <v>2043</v>
      </c>
      <c r="B3341" s="96" t="s">
        <v>1536</v>
      </c>
      <c r="C3341" s="106">
        <v>43746</v>
      </c>
      <c r="D3341" s="96" t="s">
        <v>2044</v>
      </c>
      <c r="E3341" s="96" t="s">
        <v>2067</v>
      </c>
      <c r="F3341" s="97">
        <v>2398</v>
      </c>
      <c r="G3341" s="98" t="s">
        <v>2046</v>
      </c>
      <c r="H3341" s="96" t="s">
        <v>2047</v>
      </c>
      <c r="I3341" s="99">
        <v>813.96</v>
      </c>
      <c r="J3341" s="235" t="str">
        <f t="shared" si="52"/>
        <v>Long Haul</v>
      </c>
    </row>
    <row r="3342" spans="1:10" ht="15" thickBot="1" x14ac:dyDescent="0.4">
      <c r="A3342" s="96" t="s">
        <v>2043</v>
      </c>
      <c r="B3342" s="96" t="s">
        <v>1536</v>
      </c>
      <c r="C3342" s="106">
        <v>43746</v>
      </c>
      <c r="D3342" s="96" t="s">
        <v>2048</v>
      </c>
      <c r="E3342" s="96" t="s">
        <v>2044</v>
      </c>
      <c r="F3342" s="97">
        <v>153</v>
      </c>
      <c r="G3342" s="98" t="s">
        <v>2046</v>
      </c>
      <c r="H3342" s="96" t="s">
        <v>2047</v>
      </c>
      <c r="I3342" s="99">
        <v>96.063999999999993</v>
      </c>
      <c r="J3342" s="235" t="str">
        <f t="shared" si="52"/>
        <v>Short Haul</v>
      </c>
    </row>
    <row r="3343" spans="1:10" ht="15" thickBot="1" x14ac:dyDescent="0.4">
      <c r="A3343" s="89"/>
      <c r="B3343" s="89"/>
      <c r="C3343" s="290"/>
      <c r="D3343" s="290"/>
      <c r="E3343" s="290"/>
      <c r="F3343" s="290"/>
      <c r="G3343" s="290"/>
      <c r="H3343" s="290"/>
      <c r="I3343" s="95">
        <v>3041.0720000000001</v>
      </c>
      <c r="J3343" s="235" t="str">
        <f t="shared" si="52"/>
        <v/>
      </c>
    </row>
    <row r="3344" spans="1:10" ht="15" thickBot="1" x14ac:dyDescent="0.4">
      <c r="A3344" s="96" t="s">
        <v>2043</v>
      </c>
      <c r="B3344" s="96" t="s">
        <v>1512</v>
      </c>
      <c r="C3344" s="106">
        <v>43491</v>
      </c>
      <c r="D3344" s="96" t="s">
        <v>2155</v>
      </c>
      <c r="E3344" s="96" t="s">
        <v>2053</v>
      </c>
      <c r="F3344" s="97">
        <v>620</v>
      </c>
      <c r="G3344" s="98" t="s">
        <v>2046</v>
      </c>
      <c r="H3344" s="96" t="s">
        <v>2047</v>
      </c>
      <c r="I3344" s="99">
        <v>391.20800000000003</v>
      </c>
      <c r="J3344" s="235" t="str">
        <f t="shared" si="52"/>
        <v>Medium Haul</v>
      </c>
    </row>
    <row r="3345" spans="1:10" ht="15" thickBot="1" x14ac:dyDescent="0.4">
      <c r="A3345" s="96" t="s">
        <v>2043</v>
      </c>
      <c r="B3345" s="96" t="s">
        <v>1512</v>
      </c>
      <c r="C3345" s="106">
        <v>43491</v>
      </c>
      <c r="D3345" s="96" t="s">
        <v>2053</v>
      </c>
      <c r="E3345" s="96" t="s">
        <v>2067</v>
      </c>
      <c r="F3345" s="97">
        <v>1743</v>
      </c>
      <c r="G3345" s="98" t="s">
        <v>2046</v>
      </c>
      <c r="H3345" s="96" t="s">
        <v>2047</v>
      </c>
      <c r="I3345" s="99">
        <v>672.99300000000005</v>
      </c>
      <c r="J3345" s="235" t="str">
        <f t="shared" si="52"/>
        <v>Medium Haul</v>
      </c>
    </row>
    <row r="3346" spans="1:10" ht="15" thickBot="1" x14ac:dyDescent="0.4">
      <c r="A3346" s="96" t="s">
        <v>2043</v>
      </c>
      <c r="B3346" s="96" t="s">
        <v>1512</v>
      </c>
      <c r="C3346" s="106">
        <v>43499</v>
      </c>
      <c r="D3346" s="96" t="s">
        <v>2067</v>
      </c>
      <c r="E3346" s="96" t="s">
        <v>2053</v>
      </c>
      <c r="F3346" s="97">
        <v>1743</v>
      </c>
      <c r="G3346" s="98" t="s">
        <v>2056</v>
      </c>
      <c r="H3346" s="96" t="s">
        <v>2047</v>
      </c>
      <c r="I3346" s="99">
        <v>672.99300000000005</v>
      </c>
      <c r="J3346" s="235" t="str">
        <f t="shared" si="52"/>
        <v>Medium Haul</v>
      </c>
    </row>
    <row r="3347" spans="1:10" ht="15" thickBot="1" x14ac:dyDescent="0.4">
      <c r="A3347" s="96" t="s">
        <v>2043</v>
      </c>
      <c r="B3347" s="96" t="s">
        <v>1512</v>
      </c>
      <c r="C3347" s="106">
        <v>43500</v>
      </c>
      <c r="D3347" s="96" t="s">
        <v>2053</v>
      </c>
      <c r="E3347" s="96" t="s">
        <v>2155</v>
      </c>
      <c r="F3347" s="97">
        <v>620</v>
      </c>
      <c r="G3347" s="98" t="s">
        <v>2046</v>
      </c>
      <c r="H3347" s="96" t="s">
        <v>2047</v>
      </c>
      <c r="I3347" s="99">
        <v>391.20800000000003</v>
      </c>
      <c r="J3347" s="235" t="str">
        <f t="shared" si="52"/>
        <v>Medium Haul</v>
      </c>
    </row>
    <row r="3348" spans="1:10" ht="15" thickBot="1" x14ac:dyDescent="0.4">
      <c r="A3348" s="89"/>
      <c r="B3348" s="89"/>
      <c r="C3348" s="290"/>
      <c r="D3348" s="290"/>
      <c r="E3348" s="290"/>
      <c r="F3348" s="290"/>
      <c r="G3348" s="290"/>
      <c r="H3348" s="290"/>
      <c r="I3348" s="95">
        <v>2128.402</v>
      </c>
      <c r="J3348" s="235" t="str">
        <f t="shared" si="52"/>
        <v/>
      </c>
    </row>
    <row r="3349" spans="1:10" ht="15" thickBot="1" x14ac:dyDescent="0.4">
      <c r="A3349" s="96" t="s">
        <v>2043</v>
      </c>
      <c r="B3349" s="96" t="s">
        <v>1536</v>
      </c>
      <c r="C3349" s="106">
        <v>43583</v>
      </c>
      <c r="D3349" s="96" t="s">
        <v>2053</v>
      </c>
      <c r="E3349" s="96" t="s">
        <v>2072</v>
      </c>
      <c r="F3349" s="97">
        <v>108</v>
      </c>
      <c r="G3349" s="98" t="s">
        <v>2046</v>
      </c>
      <c r="H3349" s="96" t="s">
        <v>2047</v>
      </c>
      <c r="I3349" s="99">
        <v>68.256</v>
      </c>
      <c r="J3349" s="235" t="str">
        <f t="shared" si="52"/>
        <v>Short Haul</v>
      </c>
    </row>
    <row r="3350" spans="1:10" ht="15" thickBot="1" x14ac:dyDescent="0.4">
      <c r="A3350" s="96" t="s">
        <v>2043</v>
      </c>
      <c r="B3350" s="96" t="s">
        <v>1536</v>
      </c>
      <c r="C3350" s="106">
        <v>43583</v>
      </c>
      <c r="D3350" s="96" t="s">
        <v>2048</v>
      </c>
      <c r="E3350" s="96" t="s">
        <v>2053</v>
      </c>
      <c r="F3350" s="97">
        <v>527</v>
      </c>
      <c r="G3350" s="98" t="s">
        <v>2046</v>
      </c>
      <c r="H3350" s="96" t="s">
        <v>2047</v>
      </c>
      <c r="I3350" s="99">
        <v>332.43200000000002</v>
      </c>
      <c r="J3350" s="235" t="str">
        <f t="shared" si="52"/>
        <v>Medium Haul</v>
      </c>
    </row>
    <row r="3351" spans="1:10" ht="15" thickBot="1" x14ac:dyDescent="0.4">
      <c r="A3351" s="96" t="s">
        <v>2043</v>
      </c>
      <c r="B3351" s="96" t="s">
        <v>1536</v>
      </c>
      <c r="C3351" s="106">
        <v>43589</v>
      </c>
      <c r="D3351" s="96" t="s">
        <v>2053</v>
      </c>
      <c r="E3351" s="96" t="s">
        <v>2048</v>
      </c>
      <c r="F3351" s="97">
        <v>527</v>
      </c>
      <c r="G3351" s="98" t="s">
        <v>2046</v>
      </c>
      <c r="H3351" s="96" t="s">
        <v>2047</v>
      </c>
      <c r="I3351" s="99">
        <v>332.43200000000002</v>
      </c>
      <c r="J3351" s="235" t="str">
        <f t="shared" si="52"/>
        <v>Medium Haul</v>
      </c>
    </row>
    <row r="3352" spans="1:10" ht="15" thickBot="1" x14ac:dyDescent="0.4">
      <c r="A3352" s="96" t="s">
        <v>2043</v>
      </c>
      <c r="B3352" s="96" t="s">
        <v>1536</v>
      </c>
      <c r="C3352" s="106">
        <v>43589</v>
      </c>
      <c r="D3352" s="96" t="s">
        <v>2072</v>
      </c>
      <c r="E3352" s="96" t="s">
        <v>2053</v>
      </c>
      <c r="F3352" s="97">
        <v>108</v>
      </c>
      <c r="G3352" s="98" t="s">
        <v>2046</v>
      </c>
      <c r="H3352" s="96" t="s">
        <v>2047</v>
      </c>
      <c r="I3352" s="99">
        <v>68.256</v>
      </c>
      <c r="J3352" s="235" t="str">
        <f t="shared" si="52"/>
        <v>Short Haul</v>
      </c>
    </row>
    <row r="3353" spans="1:10" ht="15" thickBot="1" x14ac:dyDescent="0.4">
      <c r="A3353" s="89"/>
      <c r="B3353" s="89"/>
      <c r="C3353" s="290"/>
      <c r="D3353" s="290"/>
      <c r="E3353" s="290"/>
      <c r="F3353" s="290"/>
      <c r="G3353" s="290"/>
      <c r="H3353" s="290"/>
      <c r="I3353" s="95">
        <v>801.37599999999998</v>
      </c>
      <c r="J3353" s="235" t="str">
        <f t="shared" si="52"/>
        <v/>
      </c>
    </row>
    <row r="3354" spans="1:10" ht="15" thickBot="1" x14ac:dyDescent="0.4">
      <c r="A3354" s="96" t="s">
        <v>2043</v>
      </c>
      <c r="B3354" s="96" t="s">
        <v>1393</v>
      </c>
      <c r="C3354" s="106">
        <v>43760</v>
      </c>
      <c r="D3354" s="96" t="s">
        <v>2053</v>
      </c>
      <c r="E3354" s="96" t="s">
        <v>2050</v>
      </c>
      <c r="F3354" s="97">
        <v>228</v>
      </c>
      <c r="G3354" s="98" t="s">
        <v>2046</v>
      </c>
      <c r="H3354" s="96" t="s">
        <v>2051</v>
      </c>
      <c r="I3354" s="99">
        <v>143.464</v>
      </c>
      <c r="J3354" s="235" t="str">
        <f t="shared" si="52"/>
        <v>Short Haul</v>
      </c>
    </row>
    <row r="3355" spans="1:10" ht="15" thickBot="1" x14ac:dyDescent="0.4">
      <c r="A3355" s="96" t="s">
        <v>2043</v>
      </c>
      <c r="B3355" s="96" t="s">
        <v>1393</v>
      </c>
      <c r="C3355" s="106">
        <v>43764</v>
      </c>
      <c r="D3355" s="96" t="s">
        <v>2048</v>
      </c>
      <c r="E3355" s="96" t="s">
        <v>2050</v>
      </c>
      <c r="F3355" s="97">
        <v>300</v>
      </c>
      <c r="G3355" s="98" t="s">
        <v>2046</v>
      </c>
      <c r="H3355" s="96" t="s">
        <v>2051</v>
      </c>
      <c r="I3355" s="99">
        <v>188.96799999999999</v>
      </c>
      <c r="J3355" s="235" t="str">
        <f t="shared" si="52"/>
        <v>Short Haul</v>
      </c>
    </row>
    <row r="3356" spans="1:10" ht="15" thickBot="1" x14ac:dyDescent="0.4">
      <c r="A3356" s="96" t="s">
        <v>2043</v>
      </c>
      <c r="B3356" s="96" t="s">
        <v>1393</v>
      </c>
      <c r="C3356" s="106">
        <v>43760</v>
      </c>
      <c r="D3356" s="96" t="s">
        <v>2050</v>
      </c>
      <c r="E3356" s="96" t="s">
        <v>2048</v>
      </c>
      <c r="F3356" s="97">
        <v>300</v>
      </c>
      <c r="G3356" s="98" t="s">
        <v>2046</v>
      </c>
      <c r="H3356" s="96" t="s">
        <v>2051</v>
      </c>
      <c r="I3356" s="99">
        <v>188.96799999999999</v>
      </c>
      <c r="J3356" s="235" t="str">
        <f t="shared" si="52"/>
        <v>Short Haul</v>
      </c>
    </row>
    <row r="3357" spans="1:10" ht="15" thickBot="1" x14ac:dyDescent="0.4">
      <c r="A3357" s="96" t="s">
        <v>2043</v>
      </c>
      <c r="B3357" s="96" t="s">
        <v>1393</v>
      </c>
      <c r="C3357" s="106">
        <v>43764</v>
      </c>
      <c r="D3357" s="96" t="s">
        <v>2050</v>
      </c>
      <c r="E3357" s="96" t="s">
        <v>2053</v>
      </c>
      <c r="F3357" s="97">
        <v>228</v>
      </c>
      <c r="G3357" s="98" t="s">
        <v>2046</v>
      </c>
      <c r="H3357" s="96" t="s">
        <v>2051</v>
      </c>
      <c r="I3357" s="99">
        <v>143.464</v>
      </c>
      <c r="J3357" s="235" t="str">
        <f t="shared" si="52"/>
        <v>Short Haul</v>
      </c>
    </row>
    <row r="3358" spans="1:10" ht="15" thickBot="1" x14ac:dyDescent="0.4">
      <c r="A3358" s="89"/>
      <c r="B3358" s="89"/>
      <c r="C3358" s="290"/>
      <c r="D3358" s="290"/>
      <c r="E3358" s="290"/>
      <c r="F3358" s="290"/>
      <c r="G3358" s="290"/>
      <c r="H3358" s="290"/>
      <c r="I3358" s="95">
        <v>664.86400000000003</v>
      </c>
      <c r="J3358" s="235" t="str">
        <f t="shared" si="52"/>
        <v/>
      </c>
    </row>
    <row r="3359" spans="1:10" ht="15" thickBot="1" x14ac:dyDescent="0.4">
      <c r="A3359" s="96" t="s">
        <v>2043</v>
      </c>
      <c r="B3359" s="96" t="s">
        <v>1104</v>
      </c>
      <c r="C3359" s="106">
        <v>43771</v>
      </c>
      <c r="D3359" s="96" t="s">
        <v>2053</v>
      </c>
      <c r="E3359" s="96" t="s">
        <v>2080</v>
      </c>
      <c r="F3359" s="97">
        <v>4336</v>
      </c>
      <c r="G3359" s="98" t="s">
        <v>2056</v>
      </c>
      <c r="H3359" s="96" t="s">
        <v>2047</v>
      </c>
      <c r="I3359" s="99">
        <v>1471.52</v>
      </c>
      <c r="J3359" s="235" t="str">
        <f t="shared" si="52"/>
        <v>Long Haul</v>
      </c>
    </row>
    <row r="3360" spans="1:10" ht="15" thickBot="1" x14ac:dyDescent="0.4">
      <c r="A3360" s="96" t="s">
        <v>2043</v>
      </c>
      <c r="B3360" s="96" t="s">
        <v>1104</v>
      </c>
      <c r="C3360" s="106">
        <v>43771</v>
      </c>
      <c r="D3360" s="96" t="s">
        <v>2048</v>
      </c>
      <c r="E3360" s="96" t="s">
        <v>2053</v>
      </c>
      <c r="F3360" s="97">
        <v>527</v>
      </c>
      <c r="G3360" s="98" t="s">
        <v>2046</v>
      </c>
      <c r="H3360" s="96" t="s">
        <v>2047</v>
      </c>
      <c r="I3360" s="99">
        <v>332.43200000000002</v>
      </c>
      <c r="J3360" s="235" t="str">
        <f t="shared" si="52"/>
        <v>Medium Haul</v>
      </c>
    </row>
    <row r="3361" spans="1:10" ht="15" thickBot="1" x14ac:dyDescent="0.4">
      <c r="A3361" s="96" t="s">
        <v>2043</v>
      </c>
      <c r="B3361" s="96" t="s">
        <v>1104</v>
      </c>
      <c r="C3361" s="106">
        <v>43778</v>
      </c>
      <c r="D3361" s="96" t="s">
        <v>2053</v>
      </c>
      <c r="E3361" s="96" t="s">
        <v>2048</v>
      </c>
      <c r="F3361" s="97">
        <v>527</v>
      </c>
      <c r="G3361" s="98" t="s">
        <v>2046</v>
      </c>
      <c r="H3361" s="96" t="s">
        <v>2047</v>
      </c>
      <c r="I3361" s="99">
        <v>332.43200000000002</v>
      </c>
      <c r="J3361" s="235" t="str">
        <f t="shared" si="52"/>
        <v>Medium Haul</v>
      </c>
    </row>
    <row r="3362" spans="1:10" ht="15" thickBot="1" x14ac:dyDescent="0.4">
      <c r="A3362" s="96" t="s">
        <v>2043</v>
      </c>
      <c r="B3362" s="96" t="s">
        <v>1104</v>
      </c>
      <c r="C3362" s="106">
        <v>43778</v>
      </c>
      <c r="D3362" s="96" t="s">
        <v>2080</v>
      </c>
      <c r="E3362" s="96" t="s">
        <v>2053</v>
      </c>
      <c r="F3362" s="97">
        <v>4336</v>
      </c>
      <c r="G3362" s="98" t="s">
        <v>2046</v>
      </c>
      <c r="H3362" s="96" t="s">
        <v>2047</v>
      </c>
      <c r="I3362" s="99">
        <v>1471.52</v>
      </c>
      <c r="J3362" s="235" t="str">
        <f t="shared" si="52"/>
        <v>Long Haul</v>
      </c>
    </row>
    <row r="3363" spans="1:10" ht="15" thickBot="1" x14ac:dyDescent="0.4">
      <c r="A3363" s="89"/>
      <c r="B3363" s="89"/>
      <c r="C3363" s="290"/>
      <c r="D3363" s="290"/>
      <c r="E3363" s="290"/>
      <c r="F3363" s="290"/>
      <c r="G3363" s="290"/>
      <c r="H3363" s="290"/>
      <c r="I3363" s="95">
        <v>3607.904</v>
      </c>
      <c r="J3363" s="235" t="str">
        <f t="shared" si="52"/>
        <v/>
      </c>
    </row>
    <row r="3364" spans="1:10" ht="15" thickBot="1" x14ac:dyDescent="0.4">
      <c r="A3364" s="96" t="s">
        <v>2043</v>
      </c>
      <c r="B3364" s="96" t="s">
        <v>1512</v>
      </c>
      <c r="C3364" s="106">
        <v>43786</v>
      </c>
      <c r="D3364" s="96" t="s">
        <v>2048</v>
      </c>
      <c r="E3364" s="96" t="s">
        <v>2053</v>
      </c>
      <c r="F3364" s="97">
        <v>527</v>
      </c>
      <c r="G3364" s="98" t="s">
        <v>2046</v>
      </c>
      <c r="H3364" s="96" t="s">
        <v>2047</v>
      </c>
      <c r="I3364" s="99">
        <v>332.43200000000002</v>
      </c>
      <c r="J3364" s="235" t="str">
        <f t="shared" si="52"/>
        <v>Medium Haul</v>
      </c>
    </row>
    <row r="3365" spans="1:10" ht="15" thickBot="1" x14ac:dyDescent="0.4">
      <c r="A3365" s="96" t="s">
        <v>2043</v>
      </c>
      <c r="B3365" s="96" t="s">
        <v>1512</v>
      </c>
      <c r="C3365" s="106">
        <v>43791</v>
      </c>
      <c r="D3365" s="96" t="s">
        <v>2044</v>
      </c>
      <c r="E3365" s="96" t="s">
        <v>2048</v>
      </c>
      <c r="F3365" s="97">
        <v>153</v>
      </c>
      <c r="G3365" s="98" t="s">
        <v>2046</v>
      </c>
      <c r="H3365" s="96" t="s">
        <v>2047</v>
      </c>
      <c r="I3365" s="99">
        <v>96.063999999999993</v>
      </c>
      <c r="J3365" s="235" t="str">
        <f t="shared" si="52"/>
        <v>Short Haul</v>
      </c>
    </row>
    <row r="3366" spans="1:10" ht="15" thickBot="1" x14ac:dyDescent="0.4">
      <c r="A3366" s="96" t="s">
        <v>2043</v>
      </c>
      <c r="B3366" s="96" t="s">
        <v>1512</v>
      </c>
      <c r="C3366" s="106">
        <v>43786</v>
      </c>
      <c r="D3366" s="96" t="s">
        <v>2053</v>
      </c>
      <c r="E3366" s="96" t="s">
        <v>2066</v>
      </c>
      <c r="F3366" s="97">
        <v>258</v>
      </c>
      <c r="G3366" s="98" t="s">
        <v>2046</v>
      </c>
      <c r="H3366" s="96" t="s">
        <v>2047</v>
      </c>
      <c r="I3366" s="99">
        <v>162.42400000000001</v>
      </c>
      <c r="J3366" s="235" t="str">
        <f t="shared" si="52"/>
        <v>Short Haul</v>
      </c>
    </row>
    <row r="3367" spans="1:10" ht="15" thickBot="1" x14ac:dyDescent="0.4">
      <c r="A3367" s="96" t="s">
        <v>2043</v>
      </c>
      <c r="B3367" s="96" t="s">
        <v>1512</v>
      </c>
      <c r="C3367" s="106">
        <v>43791</v>
      </c>
      <c r="D3367" s="96" t="s">
        <v>2066</v>
      </c>
      <c r="E3367" s="96" t="s">
        <v>2044</v>
      </c>
      <c r="F3367" s="97">
        <v>812</v>
      </c>
      <c r="G3367" s="98" t="s">
        <v>2046</v>
      </c>
      <c r="H3367" s="96" t="s">
        <v>2047</v>
      </c>
      <c r="I3367" s="99">
        <v>313.47000000000003</v>
      </c>
      <c r="J3367" s="235" t="str">
        <f t="shared" si="52"/>
        <v>Medium Haul</v>
      </c>
    </row>
    <row r="3368" spans="1:10" ht="15" thickBot="1" x14ac:dyDescent="0.4">
      <c r="A3368" s="89"/>
      <c r="B3368" s="89"/>
      <c r="C3368" s="290"/>
      <c r="D3368" s="290"/>
      <c r="E3368" s="290"/>
      <c r="F3368" s="290"/>
      <c r="G3368" s="290"/>
      <c r="H3368" s="290"/>
      <c r="I3368" s="95">
        <v>904.39</v>
      </c>
      <c r="J3368" s="235" t="str">
        <f t="shared" si="52"/>
        <v/>
      </c>
    </row>
    <row r="3369" spans="1:10" ht="15" thickBot="1" x14ac:dyDescent="0.4">
      <c r="A3369" s="96" t="s">
        <v>2043</v>
      </c>
      <c r="B3369" s="96" t="s">
        <v>1527</v>
      </c>
      <c r="C3369" s="106">
        <v>43710</v>
      </c>
      <c r="D3369" s="96" t="s">
        <v>2057</v>
      </c>
      <c r="E3369" s="96" t="s">
        <v>2090</v>
      </c>
      <c r="F3369" s="97">
        <v>4053</v>
      </c>
      <c r="G3369" s="98" t="s">
        <v>2056</v>
      </c>
      <c r="H3369" s="96" t="s">
        <v>2047</v>
      </c>
      <c r="I3369" s="99">
        <v>1375.64</v>
      </c>
      <c r="J3369" s="235" t="str">
        <f t="shared" si="52"/>
        <v>Long Haul</v>
      </c>
    </row>
    <row r="3370" spans="1:10" ht="15" thickBot="1" x14ac:dyDescent="0.4">
      <c r="A3370" s="96" t="s">
        <v>2043</v>
      </c>
      <c r="B3370" s="96" t="s">
        <v>1527</v>
      </c>
      <c r="C3370" s="106">
        <v>43718</v>
      </c>
      <c r="D3370" s="96" t="s">
        <v>2090</v>
      </c>
      <c r="E3370" s="96" t="s">
        <v>2057</v>
      </c>
      <c r="F3370" s="97">
        <v>4053</v>
      </c>
      <c r="G3370" s="98" t="s">
        <v>2046</v>
      </c>
      <c r="H3370" s="96" t="s">
        <v>2047</v>
      </c>
      <c r="I3370" s="99">
        <v>1375.64</v>
      </c>
      <c r="J3370" s="235" t="str">
        <f t="shared" si="52"/>
        <v>Long Haul</v>
      </c>
    </row>
    <row r="3371" spans="1:10" ht="15" thickBot="1" x14ac:dyDescent="0.4">
      <c r="A3371" s="96" t="s">
        <v>2043</v>
      </c>
      <c r="B3371" s="96" t="s">
        <v>1527</v>
      </c>
      <c r="C3371" s="106">
        <v>43718</v>
      </c>
      <c r="D3371" s="96" t="s">
        <v>2057</v>
      </c>
      <c r="E3371" s="96" t="s">
        <v>2048</v>
      </c>
      <c r="F3371" s="97">
        <v>133</v>
      </c>
      <c r="G3371" s="98" t="s">
        <v>2046</v>
      </c>
      <c r="H3371" s="96" t="s">
        <v>2047</v>
      </c>
      <c r="I3371" s="99">
        <v>84.055999999999997</v>
      </c>
      <c r="J3371" s="235" t="str">
        <f t="shared" si="52"/>
        <v>Short Haul</v>
      </c>
    </row>
    <row r="3372" spans="1:10" ht="15" thickBot="1" x14ac:dyDescent="0.4">
      <c r="A3372" s="96" t="s">
        <v>2043</v>
      </c>
      <c r="B3372" s="96" t="s">
        <v>1527</v>
      </c>
      <c r="C3372" s="106">
        <v>43710</v>
      </c>
      <c r="D3372" s="96" t="s">
        <v>2048</v>
      </c>
      <c r="E3372" s="96" t="s">
        <v>2057</v>
      </c>
      <c r="F3372" s="97">
        <v>133</v>
      </c>
      <c r="G3372" s="98" t="s">
        <v>2046</v>
      </c>
      <c r="H3372" s="96" t="s">
        <v>2047</v>
      </c>
      <c r="I3372" s="99">
        <v>84.055999999999997</v>
      </c>
      <c r="J3372" s="235" t="str">
        <f t="shared" si="52"/>
        <v>Short Haul</v>
      </c>
    </row>
    <row r="3373" spans="1:10" ht="15" thickBot="1" x14ac:dyDescent="0.4">
      <c r="A3373" s="89"/>
      <c r="B3373" s="89"/>
      <c r="C3373" s="290"/>
      <c r="D3373" s="290"/>
      <c r="E3373" s="290"/>
      <c r="F3373" s="290"/>
      <c r="G3373" s="290"/>
      <c r="H3373" s="290"/>
      <c r="I3373" s="95">
        <v>2919.3919999999998</v>
      </c>
      <c r="J3373" s="235" t="str">
        <f t="shared" si="52"/>
        <v/>
      </c>
    </row>
    <row r="3374" spans="1:10" ht="15" thickBot="1" x14ac:dyDescent="0.4">
      <c r="A3374" s="96" t="s">
        <v>2043</v>
      </c>
      <c r="B3374" s="96" t="s">
        <v>1527</v>
      </c>
      <c r="C3374" s="106">
        <v>43801</v>
      </c>
      <c r="D3374" s="96" t="s">
        <v>2048</v>
      </c>
      <c r="E3374" s="96" t="s">
        <v>2044</v>
      </c>
      <c r="F3374" s="97">
        <v>153</v>
      </c>
      <c r="G3374" s="98" t="s">
        <v>2046</v>
      </c>
      <c r="H3374" s="96" t="s">
        <v>2047</v>
      </c>
      <c r="I3374" s="99">
        <v>96.063999999999993</v>
      </c>
      <c r="J3374" s="235" t="str">
        <f t="shared" si="52"/>
        <v>Short Haul</v>
      </c>
    </row>
    <row r="3375" spans="1:10" ht="15" thickBot="1" x14ac:dyDescent="0.4">
      <c r="A3375" s="96" t="s">
        <v>2043</v>
      </c>
      <c r="B3375" s="96" t="s">
        <v>1527</v>
      </c>
      <c r="C3375" s="106">
        <v>43805</v>
      </c>
      <c r="D3375" s="96" t="s">
        <v>2045</v>
      </c>
      <c r="E3375" s="96" t="s">
        <v>2044</v>
      </c>
      <c r="F3375" s="97">
        <v>280</v>
      </c>
      <c r="G3375" s="98" t="s">
        <v>2046</v>
      </c>
      <c r="H3375" s="96" t="s">
        <v>2047</v>
      </c>
      <c r="I3375" s="99">
        <v>176.328</v>
      </c>
      <c r="J3375" s="235" t="str">
        <f t="shared" si="52"/>
        <v>Short Haul</v>
      </c>
    </row>
    <row r="3376" spans="1:10" ht="15" thickBot="1" x14ac:dyDescent="0.4">
      <c r="A3376" s="96" t="s">
        <v>2043</v>
      </c>
      <c r="B3376" s="96" t="s">
        <v>1527</v>
      </c>
      <c r="C3376" s="106">
        <v>43801</v>
      </c>
      <c r="D3376" s="96" t="s">
        <v>2044</v>
      </c>
      <c r="E3376" s="96" t="s">
        <v>2045</v>
      </c>
      <c r="F3376" s="97">
        <v>280</v>
      </c>
      <c r="G3376" s="98" t="s">
        <v>2046</v>
      </c>
      <c r="H3376" s="96" t="s">
        <v>2047</v>
      </c>
      <c r="I3376" s="99">
        <v>176.328</v>
      </c>
      <c r="J3376" s="235" t="str">
        <f t="shared" si="52"/>
        <v>Short Haul</v>
      </c>
    </row>
    <row r="3377" spans="1:10" ht="15" thickBot="1" x14ac:dyDescent="0.4">
      <c r="A3377" s="96" t="s">
        <v>2043</v>
      </c>
      <c r="B3377" s="96" t="s">
        <v>1527</v>
      </c>
      <c r="C3377" s="106">
        <v>43805</v>
      </c>
      <c r="D3377" s="96" t="s">
        <v>2044</v>
      </c>
      <c r="E3377" s="96" t="s">
        <v>2048</v>
      </c>
      <c r="F3377" s="97">
        <v>153</v>
      </c>
      <c r="G3377" s="98" t="s">
        <v>2046</v>
      </c>
      <c r="H3377" s="96" t="s">
        <v>2047</v>
      </c>
      <c r="I3377" s="99">
        <v>96.063999999999993</v>
      </c>
      <c r="J3377" s="235" t="str">
        <f t="shared" si="52"/>
        <v>Short Haul</v>
      </c>
    </row>
    <row r="3378" spans="1:10" ht="15" thickBot="1" x14ac:dyDescent="0.4">
      <c r="A3378" s="89"/>
      <c r="B3378" s="89"/>
      <c r="C3378" s="290"/>
      <c r="D3378" s="290"/>
      <c r="E3378" s="290"/>
      <c r="F3378" s="290"/>
      <c r="G3378" s="290"/>
      <c r="H3378" s="290"/>
      <c r="I3378" s="95">
        <v>544.78399999999999</v>
      </c>
      <c r="J3378" s="235" t="str">
        <f t="shared" si="52"/>
        <v/>
      </c>
    </row>
    <row r="3379" spans="1:10" ht="15" thickBot="1" x14ac:dyDescent="0.4">
      <c r="A3379" s="96" t="s">
        <v>2043</v>
      </c>
      <c r="B3379" s="96" t="s">
        <v>1536</v>
      </c>
      <c r="C3379" s="106">
        <v>43613</v>
      </c>
      <c r="D3379" s="96" t="s">
        <v>2048</v>
      </c>
      <c r="E3379" s="96" t="s">
        <v>2044</v>
      </c>
      <c r="F3379" s="97">
        <v>153</v>
      </c>
      <c r="G3379" s="98" t="s">
        <v>2046</v>
      </c>
      <c r="H3379" s="96" t="s">
        <v>2047</v>
      </c>
      <c r="I3379" s="99">
        <v>96.063999999999993</v>
      </c>
      <c r="J3379" s="235" t="str">
        <f t="shared" si="52"/>
        <v>Short Haul</v>
      </c>
    </row>
    <row r="3380" spans="1:10" ht="15" thickBot="1" x14ac:dyDescent="0.4">
      <c r="A3380" s="96" t="s">
        <v>2043</v>
      </c>
      <c r="B3380" s="96" t="s">
        <v>1536</v>
      </c>
      <c r="C3380" s="106">
        <v>43615</v>
      </c>
      <c r="D3380" s="96" t="s">
        <v>2163</v>
      </c>
      <c r="E3380" s="96" t="s">
        <v>2100</v>
      </c>
      <c r="F3380" s="97">
        <v>1067</v>
      </c>
      <c r="G3380" s="98" t="s">
        <v>2056</v>
      </c>
      <c r="H3380" s="96" t="s">
        <v>2047</v>
      </c>
      <c r="I3380" s="99">
        <v>412.15499999999997</v>
      </c>
      <c r="J3380" s="235" t="str">
        <f t="shared" si="52"/>
        <v>Medium Haul</v>
      </c>
    </row>
    <row r="3381" spans="1:10" ht="15" thickBot="1" x14ac:dyDescent="0.4">
      <c r="A3381" s="96" t="s">
        <v>2043</v>
      </c>
      <c r="B3381" s="96" t="s">
        <v>1536</v>
      </c>
      <c r="C3381" s="106">
        <v>43633</v>
      </c>
      <c r="D3381" s="96" t="s">
        <v>2054</v>
      </c>
      <c r="E3381" s="96" t="s">
        <v>2045</v>
      </c>
      <c r="F3381" s="97">
        <v>2701</v>
      </c>
      <c r="G3381" s="98" t="s">
        <v>2056</v>
      </c>
      <c r="H3381" s="96" t="s">
        <v>2047</v>
      </c>
      <c r="I3381" s="99">
        <v>916.64</v>
      </c>
      <c r="J3381" s="235" t="str">
        <f t="shared" si="52"/>
        <v>Long Haul</v>
      </c>
    </row>
    <row r="3382" spans="1:10" ht="15" thickBot="1" x14ac:dyDescent="0.4">
      <c r="A3382" s="96" t="s">
        <v>2043</v>
      </c>
      <c r="B3382" s="96" t="s">
        <v>1536</v>
      </c>
      <c r="C3382" s="106">
        <v>43613</v>
      </c>
      <c r="D3382" s="96" t="s">
        <v>2044</v>
      </c>
      <c r="E3382" s="96" t="s">
        <v>2163</v>
      </c>
      <c r="F3382" s="97">
        <v>1301</v>
      </c>
      <c r="G3382" s="98" t="s">
        <v>2046</v>
      </c>
      <c r="H3382" s="96" t="s">
        <v>2047</v>
      </c>
      <c r="I3382" s="99">
        <v>502.71300000000002</v>
      </c>
      <c r="J3382" s="235" t="str">
        <f t="shared" si="52"/>
        <v>Medium Haul</v>
      </c>
    </row>
    <row r="3383" spans="1:10" ht="15" thickBot="1" x14ac:dyDescent="0.4">
      <c r="A3383" s="96" t="s">
        <v>2043</v>
      </c>
      <c r="B3383" s="96" t="s">
        <v>1536</v>
      </c>
      <c r="C3383" s="106">
        <v>43615</v>
      </c>
      <c r="D3383" s="96" t="s">
        <v>2163</v>
      </c>
      <c r="E3383" s="96" t="s">
        <v>2044</v>
      </c>
      <c r="F3383" s="97">
        <v>1301</v>
      </c>
      <c r="G3383" s="98" t="s">
        <v>2056</v>
      </c>
      <c r="H3383" s="96" t="s">
        <v>2047</v>
      </c>
      <c r="I3383" s="99">
        <v>502.71300000000002</v>
      </c>
      <c r="J3383" s="235" t="str">
        <f t="shared" si="52"/>
        <v>Medium Haul</v>
      </c>
    </row>
    <row r="3384" spans="1:10" ht="15" thickBot="1" x14ac:dyDescent="0.4">
      <c r="A3384" s="89"/>
      <c r="B3384" s="89"/>
      <c r="C3384" s="290"/>
      <c r="D3384" s="290"/>
      <c r="E3384" s="290"/>
      <c r="F3384" s="290"/>
      <c r="G3384" s="290"/>
      <c r="H3384" s="290"/>
      <c r="I3384" s="95">
        <v>2430.2849999999999</v>
      </c>
      <c r="J3384" s="235" t="str">
        <f t="shared" si="52"/>
        <v/>
      </c>
    </row>
    <row r="3385" spans="1:10" ht="15" thickBot="1" x14ac:dyDescent="0.4">
      <c r="A3385" s="96" t="s">
        <v>2043</v>
      </c>
      <c r="B3385" s="96" t="s">
        <v>1325</v>
      </c>
      <c r="C3385" s="106">
        <v>43589</v>
      </c>
      <c r="D3385" s="96" t="s">
        <v>2048</v>
      </c>
      <c r="E3385" s="96" t="s">
        <v>2057</v>
      </c>
      <c r="F3385" s="97">
        <v>133</v>
      </c>
      <c r="G3385" s="98" t="s">
        <v>2046</v>
      </c>
      <c r="H3385" s="96" t="s">
        <v>2047</v>
      </c>
      <c r="I3385" s="99">
        <v>84.055999999999997</v>
      </c>
      <c r="J3385" s="235" t="str">
        <f t="shared" si="52"/>
        <v>Short Haul</v>
      </c>
    </row>
    <row r="3386" spans="1:10" ht="15" thickBot="1" x14ac:dyDescent="0.4">
      <c r="A3386" s="96" t="s">
        <v>2043</v>
      </c>
      <c r="B3386" s="96" t="s">
        <v>1325</v>
      </c>
      <c r="C3386" s="106">
        <v>43597</v>
      </c>
      <c r="D3386" s="96" t="s">
        <v>2053</v>
      </c>
      <c r="E3386" s="96" t="s">
        <v>2048</v>
      </c>
      <c r="F3386" s="97">
        <v>527</v>
      </c>
      <c r="G3386" s="98" t="s">
        <v>2046</v>
      </c>
      <c r="H3386" s="96" t="s">
        <v>2047</v>
      </c>
      <c r="I3386" s="99">
        <v>332.43200000000002</v>
      </c>
      <c r="J3386" s="235" t="str">
        <f t="shared" si="52"/>
        <v>Medium Haul</v>
      </c>
    </row>
    <row r="3387" spans="1:10" ht="15" thickBot="1" x14ac:dyDescent="0.4">
      <c r="A3387" s="96" t="s">
        <v>2043</v>
      </c>
      <c r="B3387" s="96" t="s">
        <v>1325</v>
      </c>
      <c r="C3387" s="106">
        <v>43597</v>
      </c>
      <c r="D3387" s="96" t="s">
        <v>2105</v>
      </c>
      <c r="E3387" s="96" t="s">
        <v>2053</v>
      </c>
      <c r="F3387" s="97">
        <v>4435</v>
      </c>
      <c r="G3387" s="98" t="s">
        <v>2046</v>
      </c>
      <c r="H3387" s="96" t="s">
        <v>2047</v>
      </c>
      <c r="I3387" s="99">
        <v>1505.18</v>
      </c>
      <c r="J3387" s="235" t="str">
        <f t="shared" si="52"/>
        <v>Long Haul</v>
      </c>
    </row>
    <row r="3388" spans="1:10" ht="15" thickBot="1" x14ac:dyDescent="0.4">
      <c r="A3388" s="96" t="s">
        <v>2043</v>
      </c>
      <c r="B3388" s="96" t="s">
        <v>1325</v>
      </c>
      <c r="C3388" s="106">
        <v>43589</v>
      </c>
      <c r="D3388" s="96" t="s">
        <v>2057</v>
      </c>
      <c r="E3388" s="96" t="s">
        <v>2137</v>
      </c>
      <c r="F3388" s="97">
        <v>4084</v>
      </c>
      <c r="G3388" s="98" t="s">
        <v>2056</v>
      </c>
      <c r="H3388" s="96" t="s">
        <v>2047</v>
      </c>
      <c r="I3388" s="99">
        <v>1386.18</v>
      </c>
      <c r="J3388" s="235" t="str">
        <f t="shared" si="52"/>
        <v>Long Haul</v>
      </c>
    </row>
    <row r="3389" spans="1:10" ht="15" thickBot="1" x14ac:dyDescent="0.4">
      <c r="A3389" s="89"/>
      <c r="B3389" s="89"/>
      <c r="C3389" s="290"/>
      <c r="D3389" s="290"/>
      <c r="E3389" s="290"/>
      <c r="F3389" s="290"/>
      <c r="G3389" s="290"/>
      <c r="H3389" s="290"/>
      <c r="I3389" s="95">
        <v>3307.848</v>
      </c>
      <c r="J3389" s="235" t="str">
        <f t="shared" ref="J3389:J3452" si="53">IF(ISBLANK(F3389),"",IF(F3389&gt;$O$9,$N$9,IF(F3389&gt;$O$8, $N$8,$N$7)))</f>
        <v/>
      </c>
    </row>
    <row r="3390" spans="1:10" ht="15" thickBot="1" x14ac:dyDescent="0.4">
      <c r="A3390" s="96" t="s">
        <v>2043</v>
      </c>
      <c r="B3390" s="96" t="s">
        <v>1512</v>
      </c>
      <c r="C3390" s="106">
        <v>43555</v>
      </c>
      <c r="D3390" s="96" t="s">
        <v>2270</v>
      </c>
      <c r="E3390" s="96" t="s">
        <v>2044</v>
      </c>
      <c r="F3390" s="97">
        <v>772</v>
      </c>
      <c r="G3390" s="98" t="s">
        <v>2046</v>
      </c>
      <c r="H3390" s="96" t="s">
        <v>2047</v>
      </c>
      <c r="I3390" s="99">
        <v>297.99</v>
      </c>
      <c r="J3390" s="235" t="str">
        <f t="shared" si="53"/>
        <v>Medium Haul</v>
      </c>
    </row>
    <row r="3391" spans="1:10" ht="15" thickBot="1" x14ac:dyDescent="0.4">
      <c r="A3391" s="96" t="s">
        <v>2043</v>
      </c>
      <c r="B3391" s="96" t="s">
        <v>1512</v>
      </c>
      <c r="C3391" s="106">
        <v>43555</v>
      </c>
      <c r="D3391" s="96" t="s">
        <v>2044</v>
      </c>
      <c r="E3391" s="96" t="s">
        <v>2048</v>
      </c>
      <c r="F3391" s="97">
        <v>153</v>
      </c>
      <c r="G3391" s="98" t="s">
        <v>2046</v>
      </c>
      <c r="H3391" s="96" t="s">
        <v>2047</v>
      </c>
      <c r="I3391" s="99">
        <v>96.063999999999993</v>
      </c>
      <c r="J3391" s="235" t="str">
        <f t="shared" si="53"/>
        <v>Short Haul</v>
      </c>
    </row>
    <row r="3392" spans="1:10" ht="15" thickBot="1" x14ac:dyDescent="0.4">
      <c r="A3392" s="96" t="s">
        <v>2043</v>
      </c>
      <c r="B3392" s="96" t="s">
        <v>1512</v>
      </c>
      <c r="C3392" s="106">
        <v>43557</v>
      </c>
      <c r="D3392" s="96" t="s">
        <v>2044</v>
      </c>
      <c r="E3392" s="96" t="s">
        <v>2270</v>
      </c>
      <c r="F3392" s="97">
        <v>772</v>
      </c>
      <c r="G3392" s="98" t="s">
        <v>2046</v>
      </c>
      <c r="H3392" s="96" t="s">
        <v>2047</v>
      </c>
      <c r="I3392" s="99">
        <v>297.99</v>
      </c>
      <c r="J3392" s="235" t="str">
        <f t="shared" si="53"/>
        <v>Medium Haul</v>
      </c>
    </row>
    <row r="3393" spans="1:10" ht="15" thickBot="1" x14ac:dyDescent="0.4">
      <c r="A3393" s="96" t="s">
        <v>2043</v>
      </c>
      <c r="B3393" s="96" t="s">
        <v>1512</v>
      </c>
      <c r="C3393" s="106">
        <v>43557</v>
      </c>
      <c r="D3393" s="96" t="s">
        <v>2048</v>
      </c>
      <c r="E3393" s="96" t="s">
        <v>2044</v>
      </c>
      <c r="F3393" s="97">
        <v>153</v>
      </c>
      <c r="G3393" s="98" t="s">
        <v>2046</v>
      </c>
      <c r="H3393" s="96" t="s">
        <v>2047</v>
      </c>
      <c r="I3393" s="99">
        <v>96.063999999999993</v>
      </c>
      <c r="J3393" s="235" t="str">
        <f t="shared" si="53"/>
        <v>Short Haul</v>
      </c>
    </row>
    <row r="3394" spans="1:10" ht="15" thickBot="1" x14ac:dyDescent="0.4">
      <c r="A3394" s="89"/>
      <c r="B3394" s="89"/>
      <c r="C3394" s="290"/>
      <c r="D3394" s="290"/>
      <c r="E3394" s="290"/>
      <c r="F3394" s="290"/>
      <c r="G3394" s="290"/>
      <c r="H3394" s="290"/>
      <c r="I3394" s="95">
        <v>788.10799999999995</v>
      </c>
      <c r="J3394" s="235" t="str">
        <f t="shared" si="53"/>
        <v/>
      </c>
    </row>
    <row r="3395" spans="1:10" ht="15" thickBot="1" x14ac:dyDescent="0.4">
      <c r="A3395" s="96" t="s">
        <v>2043</v>
      </c>
      <c r="B3395" s="96" t="s">
        <v>1104</v>
      </c>
      <c r="C3395" s="106">
        <v>43616</v>
      </c>
      <c r="D3395" s="96" t="s">
        <v>2100</v>
      </c>
      <c r="E3395" s="96" t="s">
        <v>2080</v>
      </c>
      <c r="F3395" s="97">
        <v>4113</v>
      </c>
      <c r="G3395" s="98" t="s">
        <v>2056</v>
      </c>
      <c r="H3395" s="96" t="s">
        <v>2047</v>
      </c>
      <c r="I3395" s="99">
        <v>1396.04</v>
      </c>
      <c r="J3395" s="235" t="str">
        <f t="shared" si="53"/>
        <v>Long Haul</v>
      </c>
    </row>
    <row r="3396" spans="1:10" ht="15" thickBot="1" x14ac:dyDescent="0.4">
      <c r="A3396" s="96" t="s">
        <v>2043</v>
      </c>
      <c r="B3396" s="96" t="s">
        <v>1104</v>
      </c>
      <c r="C3396" s="106">
        <v>43684</v>
      </c>
      <c r="D3396" s="96" t="s">
        <v>2111</v>
      </c>
      <c r="E3396" s="96" t="s">
        <v>2057</v>
      </c>
      <c r="F3396" s="97">
        <v>489</v>
      </c>
      <c r="G3396" s="98" t="s">
        <v>2046</v>
      </c>
      <c r="H3396" s="96" t="s">
        <v>2047</v>
      </c>
      <c r="I3396" s="99">
        <v>308.416</v>
      </c>
      <c r="J3396" s="235" t="str">
        <f t="shared" si="53"/>
        <v>Medium Haul</v>
      </c>
    </row>
    <row r="3397" spans="1:10" ht="15" thickBot="1" x14ac:dyDescent="0.4">
      <c r="A3397" s="96" t="s">
        <v>2043</v>
      </c>
      <c r="B3397" s="96" t="s">
        <v>1104</v>
      </c>
      <c r="C3397" s="106">
        <v>43682</v>
      </c>
      <c r="D3397" s="96" t="s">
        <v>2080</v>
      </c>
      <c r="E3397" s="96" t="s">
        <v>2100</v>
      </c>
      <c r="F3397" s="97">
        <v>4113</v>
      </c>
      <c r="G3397" s="98" t="s">
        <v>2046</v>
      </c>
      <c r="H3397" s="96" t="s">
        <v>2051</v>
      </c>
      <c r="I3397" s="99">
        <v>1396.04</v>
      </c>
      <c r="J3397" s="235" t="str">
        <f t="shared" si="53"/>
        <v>Long Haul</v>
      </c>
    </row>
    <row r="3398" spans="1:10" ht="15" thickBot="1" x14ac:dyDescent="0.4">
      <c r="A3398" s="96" t="s">
        <v>2043</v>
      </c>
      <c r="B3398" s="96" t="s">
        <v>1104</v>
      </c>
      <c r="C3398" s="106">
        <v>43683</v>
      </c>
      <c r="D3398" s="96" t="s">
        <v>2080</v>
      </c>
      <c r="E3398" s="96" t="s">
        <v>2045</v>
      </c>
      <c r="F3398" s="97">
        <v>3663</v>
      </c>
      <c r="G3398" s="98" t="s">
        <v>2046</v>
      </c>
      <c r="H3398" s="96" t="s">
        <v>2047</v>
      </c>
      <c r="I3398" s="99">
        <v>1243.04</v>
      </c>
      <c r="J3398" s="235" t="str">
        <f t="shared" si="53"/>
        <v>Long Haul</v>
      </c>
    </row>
    <row r="3399" spans="1:10" ht="15" thickBot="1" x14ac:dyDescent="0.4">
      <c r="A3399" s="96" t="s">
        <v>2043</v>
      </c>
      <c r="B3399" s="96" t="s">
        <v>1104</v>
      </c>
      <c r="C3399" s="106">
        <v>43684</v>
      </c>
      <c r="D3399" s="96" t="s">
        <v>2080</v>
      </c>
      <c r="E3399" s="96" t="s">
        <v>2111</v>
      </c>
      <c r="F3399" s="97">
        <v>3641</v>
      </c>
      <c r="G3399" s="98" t="s">
        <v>2046</v>
      </c>
      <c r="H3399" s="96" t="s">
        <v>2047</v>
      </c>
      <c r="I3399" s="99">
        <v>1235.9000000000001</v>
      </c>
      <c r="J3399" s="235" t="str">
        <f t="shared" si="53"/>
        <v>Long Haul</v>
      </c>
    </row>
    <row r="3400" spans="1:10" ht="15" thickBot="1" x14ac:dyDescent="0.4">
      <c r="A3400" s="96" t="s">
        <v>2043</v>
      </c>
      <c r="B3400" s="96" t="s">
        <v>1104</v>
      </c>
      <c r="C3400" s="106">
        <v>43684</v>
      </c>
      <c r="D3400" s="96" t="s">
        <v>2057</v>
      </c>
      <c r="E3400" s="96" t="s">
        <v>2100</v>
      </c>
      <c r="F3400" s="97">
        <v>182</v>
      </c>
      <c r="G3400" s="98" t="s">
        <v>2046</v>
      </c>
      <c r="H3400" s="96" t="s">
        <v>2047</v>
      </c>
      <c r="I3400" s="99">
        <v>115.024</v>
      </c>
      <c r="J3400" s="235" t="str">
        <f t="shared" si="53"/>
        <v>Short Haul</v>
      </c>
    </row>
    <row r="3401" spans="1:10" ht="15" thickBot="1" x14ac:dyDescent="0.4">
      <c r="A3401" s="89"/>
      <c r="B3401" s="89"/>
      <c r="C3401" s="290"/>
      <c r="D3401" s="290"/>
      <c r="E3401" s="290"/>
      <c r="F3401" s="290"/>
      <c r="G3401" s="290"/>
      <c r="H3401" s="290"/>
      <c r="I3401" s="95">
        <v>5694.46</v>
      </c>
      <c r="J3401" s="235" t="str">
        <f t="shared" si="53"/>
        <v/>
      </c>
    </row>
    <row r="3402" spans="1:10" ht="15" thickBot="1" x14ac:dyDescent="0.4">
      <c r="A3402" s="96" t="s">
        <v>2043</v>
      </c>
      <c r="B3402" s="96" t="s">
        <v>1393</v>
      </c>
      <c r="C3402" s="106">
        <v>43636</v>
      </c>
      <c r="D3402" s="96" t="s">
        <v>2044</v>
      </c>
      <c r="E3402" s="96" t="s">
        <v>2067</v>
      </c>
      <c r="F3402" s="97">
        <v>2398</v>
      </c>
      <c r="G3402" s="98" t="s">
        <v>2046</v>
      </c>
      <c r="H3402" s="96" t="s">
        <v>2047</v>
      </c>
      <c r="I3402" s="99">
        <v>813.96</v>
      </c>
      <c r="J3402" s="235" t="str">
        <f t="shared" si="53"/>
        <v>Long Haul</v>
      </c>
    </row>
    <row r="3403" spans="1:10" ht="15" thickBot="1" x14ac:dyDescent="0.4">
      <c r="A3403" s="96" t="s">
        <v>2043</v>
      </c>
      <c r="B3403" s="96" t="s">
        <v>1393</v>
      </c>
      <c r="C3403" s="106">
        <v>43636</v>
      </c>
      <c r="D3403" s="96" t="s">
        <v>2048</v>
      </c>
      <c r="E3403" s="96" t="s">
        <v>2044</v>
      </c>
      <c r="F3403" s="97">
        <v>153</v>
      </c>
      <c r="G3403" s="98" t="s">
        <v>2046</v>
      </c>
      <c r="H3403" s="96" t="s">
        <v>2047</v>
      </c>
      <c r="I3403" s="99">
        <v>96.063999999999993</v>
      </c>
      <c r="J3403" s="235" t="str">
        <f t="shared" si="53"/>
        <v>Short Haul</v>
      </c>
    </row>
    <row r="3404" spans="1:10" ht="15" thickBot="1" x14ac:dyDescent="0.4">
      <c r="A3404" s="89"/>
      <c r="B3404" s="89"/>
      <c r="C3404" s="290"/>
      <c r="D3404" s="290"/>
      <c r="E3404" s="290"/>
      <c r="F3404" s="290"/>
      <c r="G3404" s="290"/>
      <c r="H3404" s="290"/>
      <c r="I3404" s="95">
        <v>910.024</v>
      </c>
      <c r="J3404" s="235" t="str">
        <f t="shared" si="53"/>
        <v/>
      </c>
    </row>
    <row r="3405" spans="1:10" ht="15" thickBot="1" x14ac:dyDescent="0.4">
      <c r="A3405" s="96" t="s">
        <v>2043</v>
      </c>
      <c r="B3405" s="96" t="s">
        <v>1536</v>
      </c>
      <c r="C3405" s="106">
        <v>43533</v>
      </c>
      <c r="D3405" s="96" t="s">
        <v>2045</v>
      </c>
      <c r="E3405" s="96" t="s">
        <v>2044</v>
      </c>
      <c r="F3405" s="97">
        <v>280</v>
      </c>
      <c r="G3405" s="98" t="s">
        <v>2046</v>
      </c>
      <c r="H3405" s="96" t="s">
        <v>2047</v>
      </c>
      <c r="I3405" s="99">
        <v>176.328</v>
      </c>
      <c r="J3405" s="235" t="str">
        <f t="shared" si="53"/>
        <v>Short Haul</v>
      </c>
    </row>
    <row r="3406" spans="1:10" ht="15" thickBot="1" x14ac:dyDescent="0.4">
      <c r="A3406" s="96" t="s">
        <v>2043</v>
      </c>
      <c r="B3406" s="96" t="s">
        <v>1536</v>
      </c>
      <c r="C3406" s="106">
        <v>43533</v>
      </c>
      <c r="D3406" s="96" t="s">
        <v>2044</v>
      </c>
      <c r="E3406" s="96" t="s">
        <v>2048</v>
      </c>
      <c r="F3406" s="97">
        <v>153</v>
      </c>
      <c r="G3406" s="98" t="s">
        <v>2046</v>
      </c>
      <c r="H3406" s="96" t="s">
        <v>2047</v>
      </c>
      <c r="I3406" s="99">
        <v>96.063999999999993</v>
      </c>
      <c r="J3406" s="235" t="str">
        <f t="shared" si="53"/>
        <v>Short Haul</v>
      </c>
    </row>
    <row r="3407" spans="1:10" ht="15" thickBot="1" x14ac:dyDescent="0.4">
      <c r="A3407" s="96" t="s">
        <v>2043</v>
      </c>
      <c r="B3407" s="96" t="s">
        <v>1536</v>
      </c>
      <c r="C3407" s="106">
        <v>43527</v>
      </c>
      <c r="D3407" s="96" t="s">
        <v>2044</v>
      </c>
      <c r="E3407" s="96" t="s">
        <v>2045</v>
      </c>
      <c r="F3407" s="97">
        <v>280</v>
      </c>
      <c r="G3407" s="98" t="s">
        <v>2046</v>
      </c>
      <c r="H3407" s="96" t="s">
        <v>2047</v>
      </c>
      <c r="I3407" s="99">
        <v>176.328</v>
      </c>
      <c r="J3407" s="235" t="str">
        <f t="shared" si="53"/>
        <v>Short Haul</v>
      </c>
    </row>
    <row r="3408" spans="1:10" ht="15" thickBot="1" x14ac:dyDescent="0.4">
      <c r="A3408" s="96" t="s">
        <v>2043</v>
      </c>
      <c r="B3408" s="96" t="s">
        <v>1536</v>
      </c>
      <c r="C3408" s="106">
        <v>43527</v>
      </c>
      <c r="D3408" s="96" t="s">
        <v>2048</v>
      </c>
      <c r="E3408" s="96" t="s">
        <v>2044</v>
      </c>
      <c r="F3408" s="97">
        <v>153</v>
      </c>
      <c r="G3408" s="98" t="s">
        <v>2046</v>
      </c>
      <c r="H3408" s="96" t="s">
        <v>2047</v>
      </c>
      <c r="I3408" s="99">
        <v>96.063999999999993</v>
      </c>
      <c r="J3408" s="235" t="str">
        <f t="shared" si="53"/>
        <v>Short Haul</v>
      </c>
    </row>
    <row r="3409" spans="1:10" ht="15" thickBot="1" x14ac:dyDescent="0.4">
      <c r="A3409" s="89"/>
      <c r="B3409" s="89"/>
      <c r="C3409" s="290"/>
      <c r="D3409" s="290"/>
      <c r="E3409" s="290"/>
      <c r="F3409" s="290"/>
      <c r="G3409" s="290"/>
      <c r="H3409" s="290"/>
      <c r="I3409" s="95">
        <v>544.78399999999999</v>
      </c>
      <c r="J3409" s="235" t="str">
        <f t="shared" si="53"/>
        <v/>
      </c>
    </row>
    <row r="3410" spans="1:10" ht="15" thickBot="1" x14ac:dyDescent="0.4">
      <c r="A3410" s="96" t="s">
        <v>2043</v>
      </c>
      <c r="B3410" s="96" t="s">
        <v>1512</v>
      </c>
      <c r="C3410" s="106">
        <v>43814</v>
      </c>
      <c r="D3410" s="96" t="s">
        <v>2053</v>
      </c>
      <c r="E3410" s="96" t="s">
        <v>2048</v>
      </c>
      <c r="F3410" s="97">
        <v>527</v>
      </c>
      <c r="G3410" s="98" t="s">
        <v>2046</v>
      </c>
      <c r="H3410" s="96" t="s">
        <v>2051</v>
      </c>
      <c r="I3410" s="99">
        <v>332.43200000000002</v>
      </c>
      <c r="J3410" s="235" t="str">
        <f t="shared" si="53"/>
        <v>Medium Haul</v>
      </c>
    </row>
    <row r="3411" spans="1:10" ht="15" thickBot="1" x14ac:dyDescent="0.4">
      <c r="A3411" s="96" t="s">
        <v>2043</v>
      </c>
      <c r="B3411" s="96" t="s">
        <v>1512</v>
      </c>
      <c r="C3411" s="106">
        <v>43816</v>
      </c>
      <c r="D3411" s="96" t="s">
        <v>2048</v>
      </c>
      <c r="E3411" s="96" t="s">
        <v>2053</v>
      </c>
      <c r="F3411" s="97">
        <v>527</v>
      </c>
      <c r="G3411" s="98" t="s">
        <v>2046</v>
      </c>
      <c r="H3411" s="96" t="s">
        <v>2051</v>
      </c>
      <c r="I3411" s="99">
        <v>332.43200000000002</v>
      </c>
      <c r="J3411" s="235" t="str">
        <f t="shared" si="53"/>
        <v>Medium Haul</v>
      </c>
    </row>
    <row r="3412" spans="1:10" ht="15" thickBot="1" x14ac:dyDescent="0.4">
      <c r="A3412" s="89"/>
      <c r="B3412" s="89"/>
      <c r="C3412" s="290"/>
      <c r="D3412" s="290"/>
      <c r="E3412" s="290"/>
      <c r="F3412" s="290"/>
      <c r="G3412" s="290"/>
      <c r="H3412" s="290"/>
      <c r="I3412" s="95">
        <v>664.86400000000003</v>
      </c>
      <c r="J3412" s="235" t="str">
        <f t="shared" si="53"/>
        <v/>
      </c>
    </row>
    <row r="3413" spans="1:10" ht="15" thickBot="1" x14ac:dyDescent="0.4">
      <c r="A3413" s="96" t="s">
        <v>2043</v>
      </c>
      <c r="B3413" s="96" t="s">
        <v>2271</v>
      </c>
      <c r="C3413" s="106">
        <v>43492</v>
      </c>
      <c r="D3413" s="96" t="s">
        <v>2050</v>
      </c>
      <c r="E3413" s="96" t="s">
        <v>2068</v>
      </c>
      <c r="F3413" s="97">
        <v>1479</v>
      </c>
      <c r="G3413" s="98" t="s">
        <v>2046</v>
      </c>
      <c r="H3413" s="96" t="s">
        <v>2051</v>
      </c>
      <c r="I3413" s="99">
        <v>571.21199999999999</v>
      </c>
      <c r="J3413" s="235" t="str">
        <f t="shared" si="53"/>
        <v>Medium Haul</v>
      </c>
    </row>
    <row r="3414" spans="1:10" ht="15" thickBot="1" x14ac:dyDescent="0.4">
      <c r="A3414" s="96" t="s">
        <v>2043</v>
      </c>
      <c r="B3414" s="96" t="s">
        <v>2271</v>
      </c>
      <c r="C3414" s="106">
        <v>43496</v>
      </c>
      <c r="D3414" s="96" t="s">
        <v>2050</v>
      </c>
      <c r="E3414" s="96" t="s">
        <v>2048</v>
      </c>
      <c r="F3414" s="97">
        <v>300</v>
      </c>
      <c r="G3414" s="98" t="s">
        <v>2046</v>
      </c>
      <c r="H3414" s="96" t="s">
        <v>2051</v>
      </c>
      <c r="I3414" s="99">
        <v>188.96799999999999</v>
      </c>
      <c r="J3414" s="235" t="str">
        <f t="shared" si="53"/>
        <v>Short Haul</v>
      </c>
    </row>
    <row r="3415" spans="1:10" ht="15" thickBot="1" x14ac:dyDescent="0.4">
      <c r="A3415" s="96" t="s">
        <v>2043</v>
      </c>
      <c r="B3415" s="96" t="s">
        <v>2271</v>
      </c>
      <c r="C3415" s="106">
        <v>43492</v>
      </c>
      <c r="D3415" s="96" t="s">
        <v>2048</v>
      </c>
      <c r="E3415" s="96" t="s">
        <v>2050</v>
      </c>
      <c r="F3415" s="97">
        <v>300</v>
      </c>
      <c r="G3415" s="98" t="s">
        <v>2046</v>
      </c>
      <c r="H3415" s="96" t="s">
        <v>2051</v>
      </c>
      <c r="I3415" s="99">
        <v>188.96799999999999</v>
      </c>
      <c r="J3415" s="235" t="str">
        <f t="shared" si="53"/>
        <v>Short Haul</v>
      </c>
    </row>
    <row r="3416" spans="1:10" ht="15" thickBot="1" x14ac:dyDescent="0.4">
      <c r="A3416" s="96" t="s">
        <v>2043</v>
      </c>
      <c r="B3416" s="96" t="s">
        <v>2271</v>
      </c>
      <c r="C3416" s="106">
        <v>43496</v>
      </c>
      <c r="D3416" s="96" t="s">
        <v>2068</v>
      </c>
      <c r="E3416" s="96" t="s">
        <v>2050</v>
      </c>
      <c r="F3416" s="97">
        <v>1479</v>
      </c>
      <c r="G3416" s="98" t="s">
        <v>2056</v>
      </c>
      <c r="H3416" s="96" t="s">
        <v>2051</v>
      </c>
      <c r="I3416" s="99">
        <v>571.21199999999999</v>
      </c>
      <c r="J3416" s="235" t="str">
        <f t="shared" si="53"/>
        <v>Medium Haul</v>
      </c>
    </row>
    <row r="3417" spans="1:10" ht="15" thickBot="1" x14ac:dyDescent="0.4">
      <c r="A3417" s="89"/>
      <c r="B3417" s="89"/>
      <c r="C3417" s="290"/>
      <c r="D3417" s="290"/>
      <c r="E3417" s="290"/>
      <c r="F3417" s="290"/>
      <c r="G3417" s="290"/>
      <c r="H3417" s="290"/>
      <c r="I3417" s="95">
        <v>1520.36</v>
      </c>
      <c r="J3417" s="235" t="str">
        <f t="shared" si="53"/>
        <v/>
      </c>
    </row>
    <row r="3418" spans="1:10" ht="15" thickBot="1" x14ac:dyDescent="0.4">
      <c r="A3418" s="96" t="s">
        <v>2043</v>
      </c>
      <c r="B3418" s="96" t="s">
        <v>1325</v>
      </c>
      <c r="C3418" s="106">
        <v>43640</v>
      </c>
      <c r="D3418" s="96" t="s">
        <v>2048</v>
      </c>
      <c r="E3418" s="96" t="s">
        <v>2057</v>
      </c>
      <c r="F3418" s="97">
        <v>133</v>
      </c>
      <c r="G3418" s="98" t="s">
        <v>2046</v>
      </c>
      <c r="H3418" s="96" t="s">
        <v>2047</v>
      </c>
      <c r="I3418" s="99">
        <v>84.055999999999997</v>
      </c>
      <c r="J3418" s="235" t="str">
        <f t="shared" si="53"/>
        <v>Short Haul</v>
      </c>
    </row>
    <row r="3419" spans="1:10" ht="15" thickBot="1" x14ac:dyDescent="0.4">
      <c r="A3419" s="96" t="s">
        <v>2043</v>
      </c>
      <c r="B3419" s="96" t="s">
        <v>1325</v>
      </c>
      <c r="C3419" s="106">
        <v>43640</v>
      </c>
      <c r="D3419" s="96" t="s">
        <v>2057</v>
      </c>
      <c r="E3419" s="96" t="s">
        <v>2116</v>
      </c>
      <c r="F3419" s="97">
        <v>2302</v>
      </c>
      <c r="G3419" s="98" t="s">
        <v>2046</v>
      </c>
      <c r="H3419" s="96" t="s">
        <v>2047</v>
      </c>
      <c r="I3419" s="99">
        <v>889.32600000000002</v>
      </c>
      <c r="J3419" s="235" t="str">
        <f t="shared" si="53"/>
        <v>Long Haul</v>
      </c>
    </row>
    <row r="3420" spans="1:10" ht="15" thickBot="1" x14ac:dyDescent="0.4">
      <c r="A3420" s="96" t="s">
        <v>2043</v>
      </c>
      <c r="B3420" s="96" t="s">
        <v>1325</v>
      </c>
      <c r="C3420" s="106">
        <v>43647</v>
      </c>
      <c r="D3420" s="96" t="s">
        <v>2054</v>
      </c>
      <c r="E3420" s="96" t="s">
        <v>2053</v>
      </c>
      <c r="F3420" s="97">
        <v>1844</v>
      </c>
      <c r="G3420" s="98" t="s">
        <v>2056</v>
      </c>
      <c r="H3420" s="96" t="s">
        <v>2047</v>
      </c>
      <c r="I3420" s="99">
        <v>712.46699999999998</v>
      </c>
      <c r="J3420" s="235" t="str">
        <f t="shared" si="53"/>
        <v>Medium Haul</v>
      </c>
    </row>
    <row r="3421" spans="1:10" ht="15" thickBot="1" x14ac:dyDescent="0.4">
      <c r="A3421" s="96" t="s">
        <v>2043</v>
      </c>
      <c r="B3421" s="96" t="s">
        <v>1325</v>
      </c>
      <c r="C3421" s="106">
        <v>43648</v>
      </c>
      <c r="D3421" s="96" t="s">
        <v>2053</v>
      </c>
      <c r="E3421" s="96" t="s">
        <v>2048</v>
      </c>
      <c r="F3421" s="97">
        <v>527</v>
      </c>
      <c r="G3421" s="98" t="s">
        <v>2046</v>
      </c>
      <c r="H3421" s="96" t="s">
        <v>2047</v>
      </c>
      <c r="I3421" s="99">
        <v>332.43200000000002</v>
      </c>
      <c r="J3421" s="235" t="str">
        <f t="shared" si="53"/>
        <v>Medium Haul</v>
      </c>
    </row>
    <row r="3422" spans="1:10" ht="15" thickBot="1" x14ac:dyDescent="0.4">
      <c r="A3422" s="89"/>
      <c r="B3422" s="89"/>
      <c r="C3422" s="290"/>
      <c r="D3422" s="290"/>
      <c r="E3422" s="290"/>
      <c r="F3422" s="290"/>
      <c r="G3422" s="290"/>
      <c r="H3422" s="290"/>
      <c r="I3422" s="95">
        <v>2018.2809999999999</v>
      </c>
      <c r="J3422" s="235" t="str">
        <f t="shared" si="53"/>
        <v/>
      </c>
    </row>
    <row r="3423" spans="1:10" ht="15" thickBot="1" x14ac:dyDescent="0.4">
      <c r="A3423" s="96" t="s">
        <v>2043</v>
      </c>
      <c r="B3423" s="96" t="s">
        <v>1512</v>
      </c>
      <c r="C3423" s="106">
        <v>43576</v>
      </c>
      <c r="D3423" s="96" t="s">
        <v>2044</v>
      </c>
      <c r="E3423" s="96" t="s">
        <v>2063</v>
      </c>
      <c r="F3423" s="97">
        <v>3539</v>
      </c>
      <c r="G3423" s="98" t="s">
        <v>2056</v>
      </c>
      <c r="H3423" s="96" t="s">
        <v>2047</v>
      </c>
      <c r="I3423" s="99">
        <v>1200.8800000000001</v>
      </c>
      <c r="J3423" s="235" t="str">
        <f t="shared" si="53"/>
        <v>Long Haul</v>
      </c>
    </row>
    <row r="3424" spans="1:10" ht="15" thickBot="1" x14ac:dyDescent="0.4">
      <c r="A3424" s="96" t="s">
        <v>2043</v>
      </c>
      <c r="B3424" s="96" t="s">
        <v>1512</v>
      </c>
      <c r="C3424" s="106">
        <v>43577</v>
      </c>
      <c r="D3424" s="96" t="s">
        <v>2063</v>
      </c>
      <c r="E3424" s="96" t="s">
        <v>2205</v>
      </c>
      <c r="F3424" s="97">
        <v>344</v>
      </c>
      <c r="G3424" s="98" t="s">
        <v>2046</v>
      </c>
      <c r="H3424" s="96" t="s">
        <v>2047</v>
      </c>
      <c r="I3424" s="99">
        <v>217.40799999999999</v>
      </c>
      <c r="J3424" s="235" t="str">
        <f t="shared" si="53"/>
        <v>Medium Haul</v>
      </c>
    </row>
    <row r="3425" spans="1:10" ht="15" thickBot="1" x14ac:dyDescent="0.4">
      <c r="A3425" s="96" t="s">
        <v>2043</v>
      </c>
      <c r="B3425" s="96" t="s">
        <v>1512</v>
      </c>
      <c r="C3425" s="106">
        <v>43573</v>
      </c>
      <c r="D3425" s="96" t="s">
        <v>2205</v>
      </c>
      <c r="E3425" s="96" t="s">
        <v>2063</v>
      </c>
      <c r="F3425" s="97">
        <v>344</v>
      </c>
      <c r="G3425" s="98" t="s">
        <v>2046</v>
      </c>
      <c r="H3425" s="96" t="s">
        <v>2047</v>
      </c>
      <c r="I3425" s="99">
        <v>217.40799999999999</v>
      </c>
      <c r="J3425" s="235" t="str">
        <f t="shared" si="53"/>
        <v>Medium Haul</v>
      </c>
    </row>
    <row r="3426" spans="1:10" ht="15" thickBot="1" x14ac:dyDescent="0.4">
      <c r="A3426" s="96" t="s">
        <v>2043</v>
      </c>
      <c r="B3426" s="96" t="s">
        <v>1512</v>
      </c>
      <c r="C3426" s="106">
        <v>43573</v>
      </c>
      <c r="D3426" s="96" t="s">
        <v>2063</v>
      </c>
      <c r="E3426" s="96" t="s">
        <v>2044</v>
      </c>
      <c r="F3426" s="97">
        <v>3539</v>
      </c>
      <c r="G3426" s="98" t="s">
        <v>2046</v>
      </c>
      <c r="H3426" s="96" t="s">
        <v>2047</v>
      </c>
      <c r="I3426" s="99">
        <v>1200.8800000000001</v>
      </c>
      <c r="J3426" s="235" t="str">
        <f t="shared" si="53"/>
        <v>Long Haul</v>
      </c>
    </row>
    <row r="3427" spans="1:10" ht="15" thickBot="1" x14ac:dyDescent="0.4">
      <c r="A3427" s="96" t="s">
        <v>2043</v>
      </c>
      <c r="B3427" s="96" t="s">
        <v>1512</v>
      </c>
      <c r="C3427" s="106">
        <v>43573</v>
      </c>
      <c r="D3427" s="96" t="s">
        <v>2044</v>
      </c>
      <c r="E3427" s="96" t="s">
        <v>2048</v>
      </c>
      <c r="F3427" s="97">
        <v>153</v>
      </c>
      <c r="G3427" s="98" t="s">
        <v>2046</v>
      </c>
      <c r="H3427" s="96" t="s">
        <v>2047</v>
      </c>
      <c r="I3427" s="99">
        <v>96.063999999999993</v>
      </c>
      <c r="J3427" s="235" t="str">
        <f t="shared" si="53"/>
        <v>Short Haul</v>
      </c>
    </row>
    <row r="3428" spans="1:10" ht="15" thickBot="1" x14ac:dyDescent="0.4">
      <c r="A3428" s="96" t="s">
        <v>2043</v>
      </c>
      <c r="B3428" s="96" t="s">
        <v>1512</v>
      </c>
      <c r="C3428" s="106">
        <v>43576</v>
      </c>
      <c r="D3428" s="96" t="s">
        <v>2048</v>
      </c>
      <c r="E3428" s="96" t="s">
        <v>2044</v>
      </c>
      <c r="F3428" s="97">
        <v>153</v>
      </c>
      <c r="G3428" s="98" t="s">
        <v>2046</v>
      </c>
      <c r="H3428" s="96" t="s">
        <v>2047</v>
      </c>
      <c r="I3428" s="99">
        <v>96.063999999999993</v>
      </c>
      <c r="J3428" s="235" t="str">
        <f t="shared" si="53"/>
        <v>Short Haul</v>
      </c>
    </row>
    <row r="3429" spans="1:10" ht="15" thickBot="1" x14ac:dyDescent="0.4">
      <c r="A3429" s="89"/>
      <c r="B3429" s="89"/>
      <c r="C3429" s="290"/>
      <c r="D3429" s="290"/>
      <c r="E3429" s="290"/>
      <c r="F3429" s="290"/>
      <c r="G3429" s="290"/>
      <c r="H3429" s="290"/>
      <c r="I3429" s="95">
        <v>3028.7040000000002</v>
      </c>
      <c r="J3429" s="235" t="str">
        <f t="shared" si="53"/>
        <v/>
      </c>
    </row>
    <row r="3430" spans="1:10" ht="15" thickBot="1" x14ac:dyDescent="0.4">
      <c r="A3430" s="96" t="s">
        <v>2043</v>
      </c>
      <c r="B3430" s="96" t="s">
        <v>1393</v>
      </c>
      <c r="C3430" s="106">
        <v>43760</v>
      </c>
      <c r="D3430" s="96" t="s">
        <v>2195</v>
      </c>
      <c r="E3430" s="96" t="s">
        <v>2057</v>
      </c>
      <c r="F3430" s="97">
        <v>419</v>
      </c>
      <c r="G3430" s="98" t="s">
        <v>2046</v>
      </c>
      <c r="H3430" s="96" t="s">
        <v>2047</v>
      </c>
      <c r="I3430" s="99">
        <v>264.17599999999999</v>
      </c>
      <c r="J3430" s="235" t="str">
        <f t="shared" si="53"/>
        <v>Medium Haul</v>
      </c>
    </row>
    <row r="3431" spans="1:10" ht="15" thickBot="1" x14ac:dyDescent="0.4">
      <c r="A3431" s="96" t="s">
        <v>2043</v>
      </c>
      <c r="B3431" s="96" t="s">
        <v>1393</v>
      </c>
      <c r="C3431" s="106">
        <v>43764</v>
      </c>
      <c r="D3431" s="96" t="s">
        <v>2048</v>
      </c>
      <c r="E3431" s="96" t="s">
        <v>2057</v>
      </c>
      <c r="F3431" s="97">
        <v>133</v>
      </c>
      <c r="G3431" s="98" t="s">
        <v>2046</v>
      </c>
      <c r="H3431" s="96" t="s">
        <v>2047</v>
      </c>
      <c r="I3431" s="99">
        <v>84.055999999999997</v>
      </c>
      <c r="J3431" s="235" t="str">
        <f t="shared" si="53"/>
        <v>Short Haul</v>
      </c>
    </row>
    <row r="3432" spans="1:10" ht="15" thickBot="1" x14ac:dyDescent="0.4">
      <c r="A3432" s="96" t="s">
        <v>2043</v>
      </c>
      <c r="B3432" s="96" t="s">
        <v>1393</v>
      </c>
      <c r="C3432" s="106">
        <v>43760</v>
      </c>
      <c r="D3432" s="96" t="s">
        <v>2057</v>
      </c>
      <c r="E3432" s="96" t="s">
        <v>2048</v>
      </c>
      <c r="F3432" s="97">
        <v>133</v>
      </c>
      <c r="G3432" s="98" t="s">
        <v>2046</v>
      </c>
      <c r="H3432" s="96" t="s">
        <v>2047</v>
      </c>
      <c r="I3432" s="99">
        <v>84.055999999999997</v>
      </c>
      <c r="J3432" s="235" t="str">
        <f t="shared" si="53"/>
        <v>Short Haul</v>
      </c>
    </row>
    <row r="3433" spans="1:10" ht="15" thickBot="1" x14ac:dyDescent="0.4">
      <c r="A3433" s="96" t="s">
        <v>2043</v>
      </c>
      <c r="B3433" s="96" t="s">
        <v>1393</v>
      </c>
      <c r="C3433" s="106">
        <v>43764</v>
      </c>
      <c r="D3433" s="96" t="s">
        <v>2057</v>
      </c>
      <c r="E3433" s="96" t="s">
        <v>2195</v>
      </c>
      <c r="F3433" s="97">
        <v>419</v>
      </c>
      <c r="G3433" s="98" t="s">
        <v>2046</v>
      </c>
      <c r="H3433" s="96" t="s">
        <v>2047</v>
      </c>
      <c r="I3433" s="99">
        <v>264.17599999999999</v>
      </c>
      <c r="J3433" s="235" t="str">
        <f t="shared" si="53"/>
        <v>Medium Haul</v>
      </c>
    </row>
    <row r="3434" spans="1:10" ht="15" thickBot="1" x14ac:dyDescent="0.4">
      <c r="A3434" s="89"/>
      <c r="B3434" s="89"/>
      <c r="C3434" s="290"/>
      <c r="D3434" s="290"/>
      <c r="E3434" s="290"/>
      <c r="F3434" s="290"/>
      <c r="G3434" s="290"/>
      <c r="H3434" s="290"/>
      <c r="I3434" s="95">
        <v>696.46400000000006</v>
      </c>
      <c r="J3434" s="235" t="str">
        <f t="shared" si="53"/>
        <v/>
      </c>
    </row>
    <row r="3435" spans="1:10" ht="15" thickBot="1" x14ac:dyDescent="0.4">
      <c r="A3435" s="96" t="s">
        <v>2043</v>
      </c>
      <c r="B3435" s="96" t="s">
        <v>1512</v>
      </c>
      <c r="C3435" s="106">
        <v>43727</v>
      </c>
      <c r="D3435" s="96" t="s">
        <v>2048</v>
      </c>
      <c r="E3435" s="96" t="s">
        <v>2044</v>
      </c>
      <c r="F3435" s="97">
        <v>153</v>
      </c>
      <c r="G3435" s="98" t="s">
        <v>2046</v>
      </c>
      <c r="H3435" s="96" t="s">
        <v>2047</v>
      </c>
      <c r="I3435" s="99">
        <v>96.063999999999993</v>
      </c>
      <c r="J3435" s="235" t="str">
        <f t="shared" si="53"/>
        <v>Short Haul</v>
      </c>
    </row>
    <row r="3436" spans="1:10" ht="15" thickBot="1" x14ac:dyDescent="0.4">
      <c r="A3436" s="96" t="s">
        <v>2043</v>
      </c>
      <c r="B3436" s="96" t="s">
        <v>1512</v>
      </c>
      <c r="C3436" s="106">
        <v>43727</v>
      </c>
      <c r="D3436" s="96" t="s">
        <v>2044</v>
      </c>
      <c r="E3436" s="96" t="s">
        <v>2054</v>
      </c>
      <c r="F3436" s="97">
        <v>2518</v>
      </c>
      <c r="G3436" s="98" t="s">
        <v>2046</v>
      </c>
      <c r="H3436" s="96" t="s">
        <v>2047</v>
      </c>
      <c r="I3436" s="99">
        <v>854.76</v>
      </c>
      <c r="J3436" s="235" t="str">
        <f t="shared" si="53"/>
        <v>Long Haul</v>
      </c>
    </row>
    <row r="3437" spans="1:10" ht="15" thickBot="1" x14ac:dyDescent="0.4">
      <c r="A3437" s="96" t="s">
        <v>2043</v>
      </c>
      <c r="B3437" s="96" t="s">
        <v>1512</v>
      </c>
      <c r="C3437" s="106">
        <v>43730</v>
      </c>
      <c r="D3437" s="96" t="s">
        <v>2054</v>
      </c>
      <c r="E3437" s="96" t="s">
        <v>2044</v>
      </c>
      <c r="F3437" s="97">
        <v>2518</v>
      </c>
      <c r="G3437" s="98" t="s">
        <v>2056</v>
      </c>
      <c r="H3437" s="96" t="s">
        <v>2047</v>
      </c>
      <c r="I3437" s="99">
        <v>854.76</v>
      </c>
      <c r="J3437" s="235" t="str">
        <f t="shared" si="53"/>
        <v>Long Haul</v>
      </c>
    </row>
    <row r="3438" spans="1:10" ht="15" thickBot="1" x14ac:dyDescent="0.4">
      <c r="A3438" s="96" t="s">
        <v>2043</v>
      </c>
      <c r="B3438" s="96" t="s">
        <v>1512</v>
      </c>
      <c r="C3438" s="106">
        <v>43731</v>
      </c>
      <c r="D3438" s="96" t="s">
        <v>2044</v>
      </c>
      <c r="E3438" s="96" t="s">
        <v>2048</v>
      </c>
      <c r="F3438" s="97">
        <v>153</v>
      </c>
      <c r="G3438" s="98" t="s">
        <v>2046</v>
      </c>
      <c r="H3438" s="96" t="s">
        <v>2047</v>
      </c>
      <c r="I3438" s="99">
        <v>96.063999999999993</v>
      </c>
      <c r="J3438" s="235" t="str">
        <f t="shared" si="53"/>
        <v>Short Haul</v>
      </c>
    </row>
    <row r="3439" spans="1:10" ht="15" thickBot="1" x14ac:dyDescent="0.4">
      <c r="A3439" s="89"/>
      <c r="B3439" s="89"/>
      <c r="C3439" s="290"/>
      <c r="D3439" s="290"/>
      <c r="E3439" s="290"/>
      <c r="F3439" s="290"/>
      <c r="G3439" s="290"/>
      <c r="H3439" s="290"/>
      <c r="I3439" s="95">
        <v>1901.6479999999999</v>
      </c>
      <c r="J3439" s="235" t="str">
        <f t="shared" si="53"/>
        <v/>
      </c>
    </row>
    <row r="3440" spans="1:10" ht="15" thickBot="1" x14ac:dyDescent="0.4">
      <c r="A3440" s="96" t="s">
        <v>2043</v>
      </c>
      <c r="B3440" s="96" t="s">
        <v>1536</v>
      </c>
      <c r="C3440" s="106">
        <v>43670</v>
      </c>
      <c r="D3440" s="96" t="s">
        <v>2053</v>
      </c>
      <c r="E3440" s="96" t="s">
        <v>2048</v>
      </c>
      <c r="F3440" s="97">
        <v>527</v>
      </c>
      <c r="G3440" s="98" t="s">
        <v>2046</v>
      </c>
      <c r="H3440" s="96" t="s">
        <v>2047</v>
      </c>
      <c r="I3440" s="99">
        <v>332.43200000000002</v>
      </c>
      <c r="J3440" s="235" t="str">
        <f t="shared" si="53"/>
        <v>Medium Haul</v>
      </c>
    </row>
    <row r="3441" spans="1:10" ht="15" thickBot="1" x14ac:dyDescent="0.4">
      <c r="A3441" s="96" t="s">
        <v>2043</v>
      </c>
      <c r="B3441" s="96" t="s">
        <v>1536</v>
      </c>
      <c r="C3441" s="106">
        <v>43670</v>
      </c>
      <c r="D3441" s="96" t="s">
        <v>2068</v>
      </c>
      <c r="E3441" s="96" t="s">
        <v>2053</v>
      </c>
      <c r="F3441" s="97">
        <v>1247</v>
      </c>
      <c r="G3441" s="98" t="s">
        <v>2056</v>
      </c>
      <c r="H3441" s="96" t="s">
        <v>2047</v>
      </c>
      <c r="I3441" s="99">
        <v>481.815</v>
      </c>
      <c r="J3441" s="235" t="str">
        <f t="shared" si="53"/>
        <v>Medium Haul</v>
      </c>
    </row>
    <row r="3442" spans="1:10" ht="15" thickBot="1" x14ac:dyDescent="0.4">
      <c r="A3442" s="96" t="s">
        <v>2043</v>
      </c>
      <c r="B3442" s="96" t="s">
        <v>1536</v>
      </c>
      <c r="C3442" s="106">
        <v>43666</v>
      </c>
      <c r="D3442" s="96" t="s">
        <v>2053</v>
      </c>
      <c r="E3442" s="96" t="s">
        <v>2068</v>
      </c>
      <c r="F3442" s="97">
        <v>1247</v>
      </c>
      <c r="G3442" s="98" t="s">
        <v>2046</v>
      </c>
      <c r="H3442" s="96" t="s">
        <v>2047</v>
      </c>
      <c r="I3442" s="99">
        <v>481.815</v>
      </c>
      <c r="J3442" s="235" t="str">
        <f t="shared" si="53"/>
        <v>Medium Haul</v>
      </c>
    </row>
    <row r="3443" spans="1:10" ht="15" thickBot="1" x14ac:dyDescent="0.4">
      <c r="A3443" s="96" t="s">
        <v>2043</v>
      </c>
      <c r="B3443" s="96" t="s">
        <v>1536</v>
      </c>
      <c r="C3443" s="106">
        <v>43666</v>
      </c>
      <c r="D3443" s="96" t="s">
        <v>2048</v>
      </c>
      <c r="E3443" s="96" t="s">
        <v>2053</v>
      </c>
      <c r="F3443" s="97">
        <v>527</v>
      </c>
      <c r="G3443" s="98" t="s">
        <v>2046</v>
      </c>
      <c r="H3443" s="96" t="s">
        <v>2047</v>
      </c>
      <c r="I3443" s="99">
        <v>332.43200000000002</v>
      </c>
      <c r="J3443" s="235" t="str">
        <f t="shared" si="53"/>
        <v>Medium Haul</v>
      </c>
    </row>
    <row r="3444" spans="1:10" ht="15" thickBot="1" x14ac:dyDescent="0.4">
      <c r="A3444" s="89"/>
      <c r="B3444" s="89"/>
      <c r="C3444" s="290"/>
      <c r="D3444" s="290"/>
      <c r="E3444" s="290"/>
      <c r="F3444" s="290"/>
      <c r="G3444" s="290"/>
      <c r="H3444" s="290"/>
      <c r="I3444" s="95">
        <v>1628.4939999999999</v>
      </c>
      <c r="J3444" s="235" t="str">
        <f t="shared" si="53"/>
        <v/>
      </c>
    </row>
    <row r="3445" spans="1:10" ht="15" thickBot="1" x14ac:dyDescent="0.4">
      <c r="A3445" s="96" t="s">
        <v>2043</v>
      </c>
      <c r="B3445" s="96" t="s">
        <v>1393</v>
      </c>
      <c r="C3445" s="106">
        <v>43479</v>
      </c>
      <c r="D3445" s="96" t="s">
        <v>2173</v>
      </c>
      <c r="E3445" s="96" t="s">
        <v>2057</v>
      </c>
      <c r="F3445" s="97">
        <v>371</v>
      </c>
      <c r="G3445" s="98" t="s">
        <v>2046</v>
      </c>
      <c r="H3445" s="96" t="s">
        <v>2047</v>
      </c>
      <c r="I3445" s="99">
        <v>233.84</v>
      </c>
      <c r="J3445" s="235" t="str">
        <f t="shared" si="53"/>
        <v>Medium Haul</v>
      </c>
    </row>
    <row r="3446" spans="1:10" ht="15" thickBot="1" x14ac:dyDescent="0.4">
      <c r="A3446" s="96" t="s">
        <v>2043</v>
      </c>
      <c r="B3446" s="96" t="s">
        <v>1393</v>
      </c>
      <c r="C3446" s="106">
        <v>43479</v>
      </c>
      <c r="D3446" s="96" t="s">
        <v>2057</v>
      </c>
      <c r="E3446" s="96" t="s">
        <v>2048</v>
      </c>
      <c r="F3446" s="97">
        <v>133</v>
      </c>
      <c r="G3446" s="98" t="s">
        <v>2046</v>
      </c>
      <c r="H3446" s="96" t="s">
        <v>2047</v>
      </c>
      <c r="I3446" s="99">
        <v>84.055999999999997</v>
      </c>
      <c r="J3446" s="235" t="str">
        <f t="shared" si="53"/>
        <v>Short Haul</v>
      </c>
    </row>
    <row r="3447" spans="1:10" ht="15" thickBot="1" x14ac:dyDescent="0.4">
      <c r="A3447" s="96" t="s">
        <v>2043</v>
      </c>
      <c r="B3447" s="96" t="s">
        <v>1393</v>
      </c>
      <c r="C3447" s="106">
        <v>43481</v>
      </c>
      <c r="D3447" s="96" t="s">
        <v>2048</v>
      </c>
      <c r="E3447" s="96" t="s">
        <v>2057</v>
      </c>
      <c r="F3447" s="97">
        <v>133</v>
      </c>
      <c r="G3447" s="98" t="s">
        <v>2046</v>
      </c>
      <c r="H3447" s="96" t="s">
        <v>2047</v>
      </c>
      <c r="I3447" s="99">
        <v>84.055999999999997</v>
      </c>
      <c r="J3447" s="235" t="str">
        <f t="shared" si="53"/>
        <v>Short Haul</v>
      </c>
    </row>
    <row r="3448" spans="1:10" ht="15" thickBot="1" x14ac:dyDescent="0.4">
      <c r="A3448" s="96" t="s">
        <v>2043</v>
      </c>
      <c r="B3448" s="96" t="s">
        <v>1393</v>
      </c>
      <c r="C3448" s="106">
        <v>43481</v>
      </c>
      <c r="D3448" s="96" t="s">
        <v>2057</v>
      </c>
      <c r="E3448" s="96" t="s">
        <v>2173</v>
      </c>
      <c r="F3448" s="97">
        <v>371</v>
      </c>
      <c r="G3448" s="98" t="s">
        <v>2046</v>
      </c>
      <c r="H3448" s="96" t="s">
        <v>2047</v>
      </c>
      <c r="I3448" s="99">
        <v>233.84</v>
      </c>
      <c r="J3448" s="235" t="str">
        <f t="shared" si="53"/>
        <v>Medium Haul</v>
      </c>
    </row>
    <row r="3449" spans="1:10" ht="15" thickBot="1" x14ac:dyDescent="0.4">
      <c r="A3449" s="89"/>
      <c r="B3449" s="89"/>
      <c r="C3449" s="290"/>
      <c r="D3449" s="290"/>
      <c r="E3449" s="290"/>
      <c r="F3449" s="290"/>
      <c r="G3449" s="290"/>
      <c r="H3449" s="290"/>
      <c r="I3449" s="95">
        <v>635.79200000000003</v>
      </c>
      <c r="J3449" s="235" t="str">
        <f t="shared" si="53"/>
        <v/>
      </c>
    </row>
    <row r="3450" spans="1:10" ht="15" thickBot="1" x14ac:dyDescent="0.4">
      <c r="A3450" s="96" t="s">
        <v>2043</v>
      </c>
      <c r="B3450" s="96" t="s">
        <v>1512</v>
      </c>
      <c r="C3450" s="106">
        <v>43801</v>
      </c>
      <c r="D3450" s="96" t="s">
        <v>2048</v>
      </c>
      <c r="E3450" s="96" t="s">
        <v>2053</v>
      </c>
      <c r="F3450" s="97">
        <v>527</v>
      </c>
      <c r="G3450" s="98" t="s">
        <v>2046</v>
      </c>
      <c r="H3450" s="96" t="s">
        <v>2047</v>
      </c>
      <c r="I3450" s="99">
        <v>332.43200000000002</v>
      </c>
      <c r="J3450" s="235" t="str">
        <f t="shared" si="53"/>
        <v>Medium Haul</v>
      </c>
    </row>
    <row r="3451" spans="1:10" ht="15" thickBot="1" x14ac:dyDescent="0.4">
      <c r="A3451" s="96" t="s">
        <v>2043</v>
      </c>
      <c r="B3451" s="96" t="s">
        <v>1512</v>
      </c>
      <c r="C3451" s="106">
        <v>43803</v>
      </c>
      <c r="D3451" s="96" t="s">
        <v>2244</v>
      </c>
      <c r="E3451" s="96" t="s">
        <v>2091</v>
      </c>
      <c r="F3451" s="97">
        <v>260</v>
      </c>
      <c r="G3451" s="98" t="s">
        <v>2046</v>
      </c>
      <c r="H3451" s="96" t="s">
        <v>2047</v>
      </c>
      <c r="I3451" s="99">
        <v>163.68799999999999</v>
      </c>
      <c r="J3451" s="235" t="str">
        <f t="shared" si="53"/>
        <v>Short Haul</v>
      </c>
    </row>
    <row r="3452" spans="1:10" ht="15" thickBot="1" x14ac:dyDescent="0.4">
      <c r="A3452" s="96" t="s">
        <v>2043</v>
      </c>
      <c r="B3452" s="96" t="s">
        <v>1512</v>
      </c>
      <c r="C3452" s="106">
        <v>43804</v>
      </c>
      <c r="D3452" s="96" t="s">
        <v>2044</v>
      </c>
      <c r="E3452" s="96" t="s">
        <v>2048</v>
      </c>
      <c r="F3452" s="97">
        <v>153</v>
      </c>
      <c r="G3452" s="98" t="s">
        <v>2046</v>
      </c>
      <c r="H3452" s="96" t="s">
        <v>2047</v>
      </c>
      <c r="I3452" s="99">
        <v>96.063999999999993</v>
      </c>
      <c r="J3452" s="235" t="str">
        <f t="shared" si="53"/>
        <v>Short Haul</v>
      </c>
    </row>
    <row r="3453" spans="1:10" ht="15" thickBot="1" x14ac:dyDescent="0.4">
      <c r="A3453" s="96" t="s">
        <v>2043</v>
      </c>
      <c r="B3453" s="96" t="s">
        <v>1512</v>
      </c>
      <c r="C3453" s="106">
        <v>43801</v>
      </c>
      <c r="D3453" s="96" t="s">
        <v>2053</v>
      </c>
      <c r="E3453" s="96" t="s">
        <v>2244</v>
      </c>
      <c r="F3453" s="97">
        <v>1650</v>
      </c>
      <c r="G3453" s="98" t="s">
        <v>2046</v>
      </c>
      <c r="H3453" s="96" t="s">
        <v>2047</v>
      </c>
      <c r="I3453" s="99">
        <v>637.38900000000001</v>
      </c>
      <c r="J3453" s="235" t="str">
        <f t="shared" ref="J3453:J3516" si="54">IF(ISBLANK(F3453),"",IF(F3453&gt;$O$9,$N$9,IF(F3453&gt;$O$8, $N$8,$N$7)))</f>
        <v>Medium Haul</v>
      </c>
    </row>
    <row r="3454" spans="1:10" ht="15" thickBot="1" x14ac:dyDescent="0.4">
      <c r="A3454" s="96" t="s">
        <v>2043</v>
      </c>
      <c r="B3454" s="96" t="s">
        <v>1512</v>
      </c>
      <c r="C3454" s="106">
        <v>43804</v>
      </c>
      <c r="D3454" s="96" t="s">
        <v>2091</v>
      </c>
      <c r="E3454" s="96" t="s">
        <v>2044</v>
      </c>
      <c r="F3454" s="97">
        <v>2073</v>
      </c>
      <c r="G3454" s="98" t="s">
        <v>2056</v>
      </c>
      <c r="H3454" s="96" t="s">
        <v>2047</v>
      </c>
      <c r="I3454" s="99">
        <v>800.70299999999997</v>
      </c>
      <c r="J3454" s="235" t="str">
        <f t="shared" si="54"/>
        <v>Medium Haul</v>
      </c>
    </row>
    <row r="3455" spans="1:10" ht="15" thickBot="1" x14ac:dyDescent="0.4">
      <c r="A3455" s="89"/>
      <c r="B3455" s="89"/>
      <c r="C3455" s="290"/>
      <c r="D3455" s="290"/>
      <c r="E3455" s="290"/>
      <c r="F3455" s="290"/>
      <c r="G3455" s="290"/>
      <c r="H3455" s="290"/>
      <c r="I3455" s="95">
        <v>2030.2760000000001</v>
      </c>
      <c r="J3455" s="235" t="str">
        <f t="shared" si="54"/>
        <v/>
      </c>
    </row>
    <row r="3456" spans="1:10" ht="15" thickBot="1" x14ac:dyDescent="0.4">
      <c r="A3456" s="96" t="s">
        <v>2043</v>
      </c>
      <c r="B3456" s="96" t="s">
        <v>1325</v>
      </c>
      <c r="C3456" s="106">
        <v>43727</v>
      </c>
      <c r="D3456" s="96" t="s">
        <v>2048</v>
      </c>
      <c r="E3456" s="96" t="s">
        <v>2050</v>
      </c>
      <c r="F3456" s="97">
        <v>300</v>
      </c>
      <c r="G3456" s="98" t="s">
        <v>2046</v>
      </c>
      <c r="H3456" s="96" t="s">
        <v>2051</v>
      </c>
      <c r="I3456" s="99">
        <v>188.96799999999999</v>
      </c>
      <c r="J3456" s="235" t="str">
        <f t="shared" si="54"/>
        <v>Short Haul</v>
      </c>
    </row>
    <row r="3457" spans="1:10" ht="15" thickBot="1" x14ac:dyDescent="0.4">
      <c r="A3457" s="96" t="s">
        <v>2043</v>
      </c>
      <c r="B3457" s="96" t="s">
        <v>1325</v>
      </c>
      <c r="C3457" s="106">
        <v>43725</v>
      </c>
      <c r="D3457" s="96" t="s">
        <v>2155</v>
      </c>
      <c r="E3457" s="96" t="s">
        <v>2050</v>
      </c>
      <c r="F3457" s="97">
        <v>408</v>
      </c>
      <c r="G3457" s="98" t="s">
        <v>2046</v>
      </c>
      <c r="H3457" s="96" t="s">
        <v>2191</v>
      </c>
      <c r="I3457" s="99">
        <v>257.22399999999999</v>
      </c>
      <c r="J3457" s="235" t="str">
        <f t="shared" si="54"/>
        <v>Medium Haul</v>
      </c>
    </row>
    <row r="3458" spans="1:10" ht="15" thickBot="1" x14ac:dyDescent="0.4">
      <c r="A3458" s="96" t="s">
        <v>2043</v>
      </c>
      <c r="B3458" s="96" t="s">
        <v>1325</v>
      </c>
      <c r="C3458" s="106">
        <v>43725</v>
      </c>
      <c r="D3458" s="96" t="s">
        <v>2050</v>
      </c>
      <c r="E3458" s="96" t="s">
        <v>2048</v>
      </c>
      <c r="F3458" s="97">
        <v>300</v>
      </c>
      <c r="G3458" s="98" t="s">
        <v>2046</v>
      </c>
      <c r="H3458" s="96" t="s">
        <v>2051</v>
      </c>
      <c r="I3458" s="99">
        <v>188.96799999999999</v>
      </c>
      <c r="J3458" s="235" t="str">
        <f t="shared" si="54"/>
        <v>Short Haul</v>
      </c>
    </row>
    <row r="3459" spans="1:10" ht="15" thickBot="1" x14ac:dyDescent="0.4">
      <c r="A3459" s="96" t="s">
        <v>2043</v>
      </c>
      <c r="B3459" s="96" t="s">
        <v>1325</v>
      </c>
      <c r="C3459" s="106">
        <v>43727</v>
      </c>
      <c r="D3459" s="96" t="s">
        <v>2050</v>
      </c>
      <c r="E3459" s="96" t="s">
        <v>2155</v>
      </c>
      <c r="F3459" s="97">
        <v>408</v>
      </c>
      <c r="G3459" s="98" t="s">
        <v>2046</v>
      </c>
      <c r="H3459" s="96" t="s">
        <v>2191</v>
      </c>
      <c r="I3459" s="99">
        <v>257.22399999999999</v>
      </c>
      <c r="J3459" s="235" t="str">
        <f t="shared" si="54"/>
        <v>Medium Haul</v>
      </c>
    </row>
    <row r="3460" spans="1:10" ht="15" thickBot="1" x14ac:dyDescent="0.4">
      <c r="A3460" s="89"/>
      <c r="B3460" s="89"/>
      <c r="C3460" s="290"/>
      <c r="D3460" s="290"/>
      <c r="E3460" s="290"/>
      <c r="F3460" s="290"/>
      <c r="G3460" s="290"/>
      <c r="H3460" s="290"/>
      <c r="I3460" s="95">
        <v>892.38400000000001</v>
      </c>
      <c r="J3460" s="235" t="str">
        <f t="shared" si="54"/>
        <v/>
      </c>
    </row>
    <row r="3461" spans="1:10" ht="15" thickBot="1" x14ac:dyDescent="0.4">
      <c r="A3461" s="96" t="s">
        <v>2043</v>
      </c>
      <c r="B3461" s="96" t="s">
        <v>1393</v>
      </c>
      <c r="C3461" s="106">
        <v>43631</v>
      </c>
      <c r="D3461" s="96" t="s">
        <v>2053</v>
      </c>
      <c r="E3461" s="96" t="s">
        <v>2048</v>
      </c>
      <c r="F3461" s="97">
        <v>527</v>
      </c>
      <c r="G3461" s="98" t="s">
        <v>2046</v>
      </c>
      <c r="H3461" s="96" t="s">
        <v>2047</v>
      </c>
      <c r="I3461" s="99">
        <v>332.43200000000002</v>
      </c>
      <c r="J3461" s="235" t="str">
        <f t="shared" si="54"/>
        <v>Medium Haul</v>
      </c>
    </row>
    <row r="3462" spans="1:10" ht="15" thickBot="1" x14ac:dyDescent="0.4">
      <c r="A3462" s="96" t="s">
        <v>2043</v>
      </c>
      <c r="B3462" s="96" t="s">
        <v>1393</v>
      </c>
      <c r="C3462" s="106">
        <v>43631</v>
      </c>
      <c r="D3462" s="96" t="s">
        <v>2272</v>
      </c>
      <c r="E3462" s="96" t="s">
        <v>2053</v>
      </c>
      <c r="F3462" s="97">
        <v>500</v>
      </c>
      <c r="G3462" s="98" t="s">
        <v>2046</v>
      </c>
      <c r="H3462" s="96" t="s">
        <v>2047</v>
      </c>
      <c r="I3462" s="99">
        <v>315.36799999999999</v>
      </c>
      <c r="J3462" s="235" t="str">
        <f t="shared" si="54"/>
        <v>Medium Haul</v>
      </c>
    </row>
    <row r="3463" spans="1:10" ht="15" thickBot="1" x14ac:dyDescent="0.4">
      <c r="A3463" s="96" t="s">
        <v>2043</v>
      </c>
      <c r="B3463" s="96" t="s">
        <v>1393</v>
      </c>
      <c r="C3463" s="106">
        <v>43636</v>
      </c>
      <c r="D3463" s="96" t="s">
        <v>2044</v>
      </c>
      <c r="E3463" s="96" t="s">
        <v>2173</v>
      </c>
      <c r="F3463" s="97">
        <v>237</v>
      </c>
      <c r="G3463" s="98" t="s">
        <v>2046</v>
      </c>
      <c r="H3463" s="96" t="s">
        <v>2047</v>
      </c>
      <c r="I3463" s="99">
        <v>149.15199999999999</v>
      </c>
      <c r="J3463" s="235" t="str">
        <f t="shared" si="54"/>
        <v>Short Haul</v>
      </c>
    </row>
    <row r="3464" spans="1:10" ht="15" thickBot="1" x14ac:dyDescent="0.4">
      <c r="A3464" s="96" t="s">
        <v>2043</v>
      </c>
      <c r="B3464" s="96" t="s">
        <v>1393</v>
      </c>
      <c r="C3464" s="106">
        <v>43636</v>
      </c>
      <c r="D3464" s="96" t="s">
        <v>2048</v>
      </c>
      <c r="E3464" s="96" t="s">
        <v>2044</v>
      </c>
      <c r="F3464" s="97">
        <v>153</v>
      </c>
      <c r="G3464" s="98" t="s">
        <v>2046</v>
      </c>
      <c r="H3464" s="96" t="s">
        <v>2047</v>
      </c>
      <c r="I3464" s="99">
        <v>96.063999999999993</v>
      </c>
      <c r="J3464" s="235" t="str">
        <f t="shared" si="54"/>
        <v>Short Haul</v>
      </c>
    </row>
    <row r="3465" spans="1:10" ht="15" thickBot="1" x14ac:dyDescent="0.4">
      <c r="A3465" s="96" t="s">
        <v>2043</v>
      </c>
      <c r="B3465" s="96" t="s">
        <v>1393</v>
      </c>
      <c r="C3465" s="106">
        <v>43642</v>
      </c>
      <c r="D3465" s="96" t="s">
        <v>2044</v>
      </c>
      <c r="E3465" s="96" t="s">
        <v>2048</v>
      </c>
      <c r="F3465" s="97">
        <v>153</v>
      </c>
      <c r="G3465" s="98" t="s">
        <v>2046</v>
      </c>
      <c r="H3465" s="96" t="s">
        <v>2047</v>
      </c>
      <c r="I3465" s="99">
        <v>96.063999999999993</v>
      </c>
      <c r="J3465" s="235" t="str">
        <f t="shared" si="54"/>
        <v>Short Haul</v>
      </c>
    </row>
    <row r="3466" spans="1:10" ht="15" thickBot="1" x14ac:dyDescent="0.4">
      <c r="A3466" s="96" t="s">
        <v>2043</v>
      </c>
      <c r="B3466" s="96" t="s">
        <v>1393</v>
      </c>
      <c r="C3466" s="106">
        <v>43627</v>
      </c>
      <c r="D3466" s="96" t="s">
        <v>2053</v>
      </c>
      <c r="E3466" s="96" t="s">
        <v>2272</v>
      </c>
      <c r="F3466" s="97">
        <v>500</v>
      </c>
      <c r="G3466" s="98" t="s">
        <v>2046</v>
      </c>
      <c r="H3466" s="96" t="s">
        <v>2047</v>
      </c>
      <c r="I3466" s="99">
        <v>315.36799999999999</v>
      </c>
      <c r="J3466" s="235" t="str">
        <f t="shared" si="54"/>
        <v>Medium Haul</v>
      </c>
    </row>
    <row r="3467" spans="1:10" ht="15" thickBot="1" x14ac:dyDescent="0.4">
      <c r="A3467" s="96" t="s">
        <v>2043</v>
      </c>
      <c r="B3467" s="96" t="s">
        <v>1393</v>
      </c>
      <c r="C3467" s="106">
        <v>43627</v>
      </c>
      <c r="D3467" s="96" t="s">
        <v>2048</v>
      </c>
      <c r="E3467" s="96" t="s">
        <v>2053</v>
      </c>
      <c r="F3467" s="97">
        <v>527</v>
      </c>
      <c r="G3467" s="98" t="s">
        <v>2046</v>
      </c>
      <c r="H3467" s="96" t="s">
        <v>2047</v>
      </c>
      <c r="I3467" s="99">
        <v>332.43200000000002</v>
      </c>
      <c r="J3467" s="235" t="str">
        <f t="shared" si="54"/>
        <v>Medium Haul</v>
      </c>
    </row>
    <row r="3468" spans="1:10" ht="15" thickBot="1" x14ac:dyDescent="0.4">
      <c r="A3468" s="96" t="s">
        <v>2043</v>
      </c>
      <c r="B3468" s="96" t="s">
        <v>1393</v>
      </c>
      <c r="C3468" s="106">
        <v>43637</v>
      </c>
      <c r="D3468" s="96" t="s">
        <v>2044</v>
      </c>
      <c r="E3468" s="96" t="s">
        <v>2173</v>
      </c>
      <c r="F3468" s="97">
        <v>237</v>
      </c>
      <c r="G3468" s="98" t="s">
        <v>2046</v>
      </c>
      <c r="H3468" s="96" t="s">
        <v>2047</v>
      </c>
      <c r="I3468" s="99">
        <v>149.15199999999999</v>
      </c>
      <c r="J3468" s="235" t="str">
        <f t="shared" si="54"/>
        <v>Short Haul</v>
      </c>
    </row>
    <row r="3469" spans="1:10" ht="15" thickBot="1" x14ac:dyDescent="0.4">
      <c r="A3469" s="96" t="s">
        <v>2043</v>
      </c>
      <c r="B3469" s="96" t="s">
        <v>1393</v>
      </c>
      <c r="C3469" s="106">
        <v>43637</v>
      </c>
      <c r="D3469" s="96" t="s">
        <v>2048</v>
      </c>
      <c r="E3469" s="96" t="s">
        <v>2044</v>
      </c>
      <c r="F3469" s="97">
        <v>153</v>
      </c>
      <c r="G3469" s="98" t="s">
        <v>2046</v>
      </c>
      <c r="H3469" s="96" t="s">
        <v>2047</v>
      </c>
      <c r="I3469" s="99">
        <v>96.063999999999993</v>
      </c>
      <c r="J3469" s="235" t="str">
        <f t="shared" si="54"/>
        <v>Short Haul</v>
      </c>
    </row>
    <row r="3470" spans="1:10" ht="15" thickBot="1" x14ac:dyDescent="0.4">
      <c r="A3470" s="96" t="s">
        <v>2043</v>
      </c>
      <c r="B3470" s="96" t="s">
        <v>1393</v>
      </c>
      <c r="C3470" s="106">
        <v>43642</v>
      </c>
      <c r="D3470" s="96" t="s">
        <v>2173</v>
      </c>
      <c r="E3470" s="96" t="s">
        <v>2044</v>
      </c>
      <c r="F3470" s="97">
        <v>237</v>
      </c>
      <c r="G3470" s="98" t="s">
        <v>2046</v>
      </c>
      <c r="H3470" s="96" t="s">
        <v>2047</v>
      </c>
      <c r="I3470" s="99">
        <v>149.15199999999999</v>
      </c>
      <c r="J3470" s="235" t="str">
        <f t="shared" si="54"/>
        <v>Short Haul</v>
      </c>
    </row>
    <row r="3471" spans="1:10" ht="15" thickBot="1" x14ac:dyDescent="0.4">
      <c r="A3471" s="89"/>
      <c r="B3471" s="89"/>
      <c r="C3471" s="290"/>
      <c r="D3471" s="290"/>
      <c r="E3471" s="290"/>
      <c r="F3471" s="290"/>
      <c r="G3471" s="290"/>
      <c r="H3471" s="290"/>
      <c r="I3471" s="95">
        <v>2031.248</v>
      </c>
      <c r="J3471" s="235" t="str">
        <f t="shared" si="54"/>
        <v/>
      </c>
    </row>
    <row r="3472" spans="1:10" ht="15" thickBot="1" x14ac:dyDescent="0.4">
      <c r="A3472" s="96" t="s">
        <v>2043</v>
      </c>
      <c r="B3472" s="96" t="s">
        <v>1393</v>
      </c>
      <c r="C3472" s="106">
        <v>43622</v>
      </c>
      <c r="D3472" s="96" t="s">
        <v>2053</v>
      </c>
      <c r="E3472" s="96" t="s">
        <v>2079</v>
      </c>
      <c r="F3472" s="97">
        <v>887</v>
      </c>
      <c r="G3472" s="98" t="s">
        <v>2046</v>
      </c>
      <c r="H3472" s="96" t="s">
        <v>2047</v>
      </c>
      <c r="I3472" s="99">
        <v>342.495</v>
      </c>
      <c r="J3472" s="235" t="str">
        <f t="shared" si="54"/>
        <v>Medium Haul</v>
      </c>
    </row>
    <row r="3473" spans="1:10" ht="15" thickBot="1" x14ac:dyDescent="0.4">
      <c r="A3473" s="96" t="s">
        <v>2043</v>
      </c>
      <c r="B3473" s="96" t="s">
        <v>1393</v>
      </c>
      <c r="C3473" s="106">
        <v>43622</v>
      </c>
      <c r="D3473" s="96" t="s">
        <v>2048</v>
      </c>
      <c r="E3473" s="96" t="s">
        <v>2053</v>
      </c>
      <c r="F3473" s="97">
        <v>527</v>
      </c>
      <c r="G3473" s="98" t="s">
        <v>2046</v>
      </c>
      <c r="H3473" s="96" t="s">
        <v>2047</v>
      </c>
      <c r="I3473" s="99">
        <v>332.43200000000002</v>
      </c>
      <c r="J3473" s="235" t="str">
        <f t="shared" si="54"/>
        <v>Medium Haul</v>
      </c>
    </row>
    <row r="3474" spans="1:10" ht="15" thickBot="1" x14ac:dyDescent="0.4">
      <c r="A3474" s="96" t="s">
        <v>2043</v>
      </c>
      <c r="B3474" s="96" t="s">
        <v>1393</v>
      </c>
      <c r="C3474" s="106">
        <v>43628</v>
      </c>
      <c r="D3474" s="96" t="s">
        <v>2053</v>
      </c>
      <c r="E3474" s="96" t="s">
        <v>2048</v>
      </c>
      <c r="F3474" s="97">
        <v>527</v>
      </c>
      <c r="G3474" s="98" t="s">
        <v>2046</v>
      </c>
      <c r="H3474" s="96" t="s">
        <v>2047</v>
      </c>
      <c r="I3474" s="99">
        <v>332.43200000000002</v>
      </c>
      <c r="J3474" s="235" t="str">
        <f t="shared" si="54"/>
        <v>Medium Haul</v>
      </c>
    </row>
    <row r="3475" spans="1:10" ht="15" thickBot="1" x14ac:dyDescent="0.4">
      <c r="A3475" s="96" t="s">
        <v>2043</v>
      </c>
      <c r="B3475" s="96" t="s">
        <v>1393</v>
      </c>
      <c r="C3475" s="106">
        <v>43657</v>
      </c>
      <c r="D3475" s="96" t="s">
        <v>2048</v>
      </c>
      <c r="E3475" s="96" t="s">
        <v>2053</v>
      </c>
      <c r="F3475" s="97">
        <v>527</v>
      </c>
      <c r="G3475" s="98" t="s">
        <v>2046</v>
      </c>
      <c r="H3475" s="96" t="s">
        <v>2047</v>
      </c>
      <c r="I3475" s="99">
        <v>332.43200000000002</v>
      </c>
      <c r="J3475" s="235" t="str">
        <f t="shared" si="54"/>
        <v>Medium Haul</v>
      </c>
    </row>
    <row r="3476" spans="1:10" ht="15" thickBot="1" x14ac:dyDescent="0.4">
      <c r="A3476" s="96" t="s">
        <v>2043</v>
      </c>
      <c r="B3476" s="96" t="s">
        <v>1393</v>
      </c>
      <c r="C3476" s="106">
        <v>43661</v>
      </c>
      <c r="D3476" s="96" t="s">
        <v>2079</v>
      </c>
      <c r="E3476" s="96" t="s">
        <v>2053</v>
      </c>
      <c r="F3476" s="97">
        <v>887</v>
      </c>
      <c r="G3476" s="98" t="s">
        <v>2046</v>
      </c>
      <c r="H3476" s="96" t="s">
        <v>2047</v>
      </c>
      <c r="I3476" s="99">
        <v>342.495</v>
      </c>
      <c r="J3476" s="235" t="str">
        <f t="shared" si="54"/>
        <v>Medium Haul</v>
      </c>
    </row>
    <row r="3477" spans="1:10" ht="15" thickBot="1" x14ac:dyDescent="0.4">
      <c r="A3477" s="96" t="s">
        <v>2043</v>
      </c>
      <c r="B3477" s="96" t="s">
        <v>1393</v>
      </c>
      <c r="C3477" s="106">
        <v>43689</v>
      </c>
      <c r="D3477" s="96" t="s">
        <v>2048</v>
      </c>
      <c r="E3477" s="96" t="s">
        <v>2053</v>
      </c>
      <c r="F3477" s="97">
        <v>527</v>
      </c>
      <c r="G3477" s="98" t="s">
        <v>2046</v>
      </c>
      <c r="H3477" s="96" t="s">
        <v>2047</v>
      </c>
      <c r="I3477" s="99">
        <v>332.43200000000002</v>
      </c>
      <c r="J3477" s="235" t="str">
        <f t="shared" si="54"/>
        <v>Medium Haul</v>
      </c>
    </row>
    <row r="3478" spans="1:10" ht="15" thickBot="1" x14ac:dyDescent="0.4">
      <c r="A3478" s="96" t="s">
        <v>2043</v>
      </c>
      <c r="B3478" s="96" t="s">
        <v>1393</v>
      </c>
      <c r="C3478" s="106">
        <v>43696</v>
      </c>
      <c r="D3478" s="96" t="s">
        <v>2077</v>
      </c>
      <c r="E3478" s="96" t="s">
        <v>2155</v>
      </c>
      <c r="F3478" s="97">
        <v>361</v>
      </c>
      <c r="G3478" s="98" t="s">
        <v>2046</v>
      </c>
      <c r="H3478" s="96" t="s">
        <v>2047</v>
      </c>
      <c r="I3478" s="99">
        <v>227.52</v>
      </c>
      <c r="J3478" s="235" t="str">
        <f t="shared" si="54"/>
        <v>Medium Haul</v>
      </c>
    </row>
    <row r="3479" spans="1:10" ht="15" thickBot="1" x14ac:dyDescent="0.4">
      <c r="A3479" s="96" t="s">
        <v>2043</v>
      </c>
      <c r="B3479" s="96" t="s">
        <v>1393</v>
      </c>
      <c r="C3479" s="106">
        <v>43797</v>
      </c>
      <c r="D3479" s="96" t="s">
        <v>2053</v>
      </c>
      <c r="E3479" s="96" t="s">
        <v>2067</v>
      </c>
      <c r="F3479" s="97">
        <v>1743</v>
      </c>
      <c r="G3479" s="98" t="s">
        <v>2046</v>
      </c>
      <c r="H3479" s="96" t="s">
        <v>2047</v>
      </c>
      <c r="I3479" s="99">
        <v>672.99300000000005</v>
      </c>
      <c r="J3479" s="235" t="str">
        <f t="shared" si="54"/>
        <v>Medium Haul</v>
      </c>
    </row>
    <row r="3480" spans="1:10" ht="15" thickBot="1" x14ac:dyDescent="0.4">
      <c r="A3480" s="96" t="s">
        <v>2043</v>
      </c>
      <c r="B3480" s="96" t="s">
        <v>1393</v>
      </c>
      <c r="C3480" s="106">
        <v>43797</v>
      </c>
      <c r="D3480" s="96" t="s">
        <v>2048</v>
      </c>
      <c r="E3480" s="96" t="s">
        <v>2053</v>
      </c>
      <c r="F3480" s="97">
        <v>527</v>
      </c>
      <c r="G3480" s="98" t="s">
        <v>2046</v>
      </c>
      <c r="H3480" s="96" t="s">
        <v>2047</v>
      </c>
      <c r="I3480" s="99">
        <v>332.43200000000002</v>
      </c>
      <c r="J3480" s="235" t="str">
        <f t="shared" si="54"/>
        <v>Medium Haul</v>
      </c>
    </row>
    <row r="3481" spans="1:10" ht="15" thickBot="1" x14ac:dyDescent="0.4">
      <c r="A3481" s="96" t="s">
        <v>2043</v>
      </c>
      <c r="B3481" s="96" t="s">
        <v>1393</v>
      </c>
      <c r="C3481" s="106">
        <v>43805</v>
      </c>
      <c r="D3481" s="96" t="s">
        <v>2058</v>
      </c>
      <c r="E3481" s="96" t="s">
        <v>2044</v>
      </c>
      <c r="F3481" s="97">
        <v>2367</v>
      </c>
      <c r="G3481" s="98" t="s">
        <v>2056</v>
      </c>
      <c r="H3481" s="96" t="s">
        <v>2047</v>
      </c>
      <c r="I3481" s="99">
        <v>803.42</v>
      </c>
      <c r="J3481" s="235" t="str">
        <f t="shared" si="54"/>
        <v>Long Haul</v>
      </c>
    </row>
    <row r="3482" spans="1:10" ht="15" thickBot="1" x14ac:dyDescent="0.4">
      <c r="A3482" s="96" t="s">
        <v>2043</v>
      </c>
      <c r="B3482" s="96" t="s">
        <v>1393</v>
      </c>
      <c r="C3482" s="106">
        <v>43628</v>
      </c>
      <c r="D3482" s="96" t="s">
        <v>2079</v>
      </c>
      <c r="E3482" s="96" t="s">
        <v>2053</v>
      </c>
      <c r="F3482" s="97">
        <v>887</v>
      </c>
      <c r="G3482" s="98" t="s">
        <v>2046</v>
      </c>
      <c r="H3482" s="96" t="s">
        <v>2047</v>
      </c>
      <c r="I3482" s="99">
        <v>342.495</v>
      </c>
      <c r="J3482" s="235" t="str">
        <f t="shared" si="54"/>
        <v>Medium Haul</v>
      </c>
    </row>
    <row r="3483" spans="1:10" ht="15" thickBot="1" x14ac:dyDescent="0.4">
      <c r="A3483" s="96" t="s">
        <v>2043</v>
      </c>
      <c r="B3483" s="96" t="s">
        <v>1393</v>
      </c>
      <c r="C3483" s="106">
        <v>43657</v>
      </c>
      <c r="D3483" s="96" t="s">
        <v>2053</v>
      </c>
      <c r="E3483" s="96" t="s">
        <v>2079</v>
      </c>
      <c r="F3483" s="97">
        <v>887</v>
      </c>
      <c r="G3483" s="98" t="s">
        <v>2046</v>
      </c>
      <c r="H3483" s="96" t="s">
        <v>2047</v>
      </c>
      <c r="I3483" s="99">
        <v>342.495</v>
      </c>
      <c r="J3483" s="235" t="str">
        <f t="shared" si="54"/>
        <v>Medium Haul</v>
      </c>
    </row>
    <row r="3484" spans="1:10" ht="15" thickBot="1" x14ac:dyDescent="0.4">
      <c r="A3484" s="96" t="s">
        <v>2043</v>
      </c>
      <c r="B3484" s="96" t="s">
        <v>1393</v>
      </c>
      <c r="C3484" s="106">
        <v>43661</v>
      </c>
      <c r="D3484" s="96" t="s">
        <v>2053</v>
      </c>
      <c r="E3484" s="96" t="s">
        <v>2048</v>
      </c>
      <c r="F3484" s="97">
        <v>527</v>
      </c>
      <c r="G3484" s="98" t="s">
        <v>2046</v>
      </c>
      <c r="H3484" s="96" t="s">
        <v>2047</v>
      </c>
      <c r="I3484" s="99">
        <v>332.43200000000002</v>
      </c>
      <c r="J3484" s="235" t="str">
        <f t="shared" si="54"/>
        <v>Medium Haul</v>
      </c>
    </row>
    <row r="3485" spans="1:10" ht="15" thickBot="1" x14ac:dyDescent="0.4">
      <c r="A3485" s="96" t="s">
        <v>2043</v>
      </c>
      <c r="B3485" s="96" t="s">
        <v>1393</v>
      </c>
      <c r="C3485" s="106">
        <v>43689</v>
      </c>
      <c r="D3485" s="96" t="s">
        <v>2053</v>
      </c>
      <c r="E3485" s="96" t="s">
        <v>2079</v>
      </c>
      <c r="F3485" s="97">
        <v>887</v>
      </c>
      <c r="G3485" s="98" t="s">
        <v>2046</v>
      </c>
      <c r="H3485" s="96" t="s">
        <v>2047</v>
      </c>
      <c r="I3485" s="99">
        <v>342.495</v>
      </c>
      <c r="J3485" s="235" t="str">
        <f t="shared" si="54"/>
        <v>Medium Haul</v>
      </c>
    </row>
    <row r="3486" spans="1:10" ht="15" thickBot="1" x14ac:dyDescent="0.4">
      <c r="A3486" s="96" t="s">
        <v>2043</v>
      </c>
      <c r="B3486" s="96" t="s">
        <v>1393</v>
      </c>
      <c r="C3486" s="106">
        <v>43696</v>
      </c>
      <c r="D3486" s="96" t="s">
        <v>2079</v>
      </c>
      <c r="E3486" s="96" t="s">
        <v>2077</v>
      </c>
      <c r="F3486" s="97">
        <v>1336</v>
      </c>
      <c r="G3486" s="98" t="s">
        <v>2056</v>
      </c>
      <c r="H3486" s="96" t="s">
        <v>2047</v>
      </c>
      <c r="I3486" s="99">
        <v>515.87099999999998</v>
      </c>
      <c r="J3486" s="235" t="str">
        <f t="shared" si="54"/>
        <v>Medium Haul</v>
      </c>
    </row>
    <row r="3487" spans="1:10" ht="15" thickBot="1" x14ac:dyDescent="0.4">
      <c r="A3487" s="96" t="s">
        <v>2043</v>
      </c>
      <c r="B3487" s="96" t="s">
        <v>1393</v>
      </c>
      <c r="C3487" s="106">
        <v>43800</v>
      </c>
      <c r="D3487" s="96" t="s">
        <v>2067</v>
      </c>
      <c r="E3487" s="96" t="s">
        <v>2058</v>
      </c>
      <c r="F3487" s="97">
        <v>109</v>
      </c>
      <c r="G3487" s="98" t="s">
        <v>2046</v>
      </c>
      <c r="H3487" s="96" t="s">
        <v>2047</v>
      </c>
      <c r="I3487" s="99">
        <v>68.888000000000005</v>
      </c>
      <c r="J3487" s="235" t="str">
        <f t="shared" si="54"/>
        <v>Short Haul</v>
      </c>
    </row>
    <row r="3488" spans="1:10" ht="15" thickBot="1" x14ac:dyDescent="0.4">
      <c r="A3488" s="96" t="s">
        <v>2043</v>
      </c>
      <c r="B3488" s="96" t="s">
        <v>1393</v>
      </c>
      <c r="C3488" s="106">
        <v>43805</v>
      </c>
      <c r="D3488" s="96" t="s">
        <v>2044</v>
      </c>
      <c r="E3488" s="96" t="s">
        <v>2048</v>
      </c>
      <c r="F3488" s="97">
        <v>153</v>
      </c>
      <c r="G3488" s="98" t="s">
        <v>2046</v>
      </c>
      <c r="H3488" s="96" t="s">
        <v>2047</v>
      </c>
      <c r="I3488" s="99">
        <v>96.063999999999993</v>
      </c>
      <c r="J3488" s="235" t="str">
        <f t="shared" si="54"/>
        <v>Short Haul</v>
      </c>
    </row>
    <row r="3489" spans="1:10" ht="15" thickBot="1" x14ac:dyDescent="0.4">
      <c r="A3489" s="89"/>
      <c r="B3489" s="89"/>
      <c r="C3489" s="290"/>
      <c r="D3489" s="290"/>
      <c r="E3489" s="290"/>
      <c r="F3489" s="290"/>
      <c r="G3489" s="290"/>
      <c r="H3489" s="290"/>
      <c r="I3489" s="95">
        <v>6091.8230000000003</v>
      </c>
      <c r="J3489" s="235" t="str">
        <f t="shared" si="54"/>
        <v/>
      </c>
    </row>
    <row r="3490" spans="1:10" ht="15" thickBot="1" x14ac:dyDescent="0.4">
      <c r="A3490" s="96" t="s">
        <v>2043</v>
      </c>
      <c r="B3490" s="96" t="s">
        <v>1393</v>
      </c>
      <c r="C3490" s="106">
        <v>43743</v>
      </c>
      <c r="D3490" s="96" t="s">
        <v>2143</v>
      </c>
      <c r="E3490" s="96" t="s">
        <v>2107</v>
      </c>
      <c r="F3490" s="97">
        <v>3959</v>
      </c>
      <c r="G3490" s="98" t="s">
        <v>2056</v>
      </c>
      <c r="H3490" s="96" t="s">
        <v>2051</v>
      </c>
      <c r="I3490" s="99">
        <v>1343.68</v>
      </c>
      <c r="J3490" s="235" t="str">
        <f t="shared" si="54"/>
        <v>Long Haul</v>
      </c>
    </row>
    <row r="3491" spans="1:10" ht="15" thickBot="1" x14ac:dyDescent="0.4">
      <c r="A3491" s="96" t="s">
        <v>2043</v>
      </c>
      <c r="B3491" s="96" t="s">
        <v>1393</v>
      </c>
      <c r="C3491" s="106">
        <v>43744</v>
      </c>
      <c r="D3491" s="96" t="s">
        <v>2057</v>
      </c>
      <c r="E3491" s="96" t="s">
        <v>2053</v>
      </c>
      <c r="F3491" s="97">
        <v>588</v>
      </c>
      <c r="G3491" s="98" t="s">
        <v>2046</v>
      </c>
      <c r="H3491" s="96" t="s">
        <v>2051</v>
      </c>
      <c r="I3491" s="99">
        <v>370.98399999999998</v>
      </c>
      <c r="J3491" s="235" t="str">
        <f t="shared" si="54"/>
        <v>Medium Haul</v>
      </c>
    </row>
    <row r="3492" spans="1:10" ht="15" thickBot="1" x14ac:dyDescent="0.4">
      <c r="A3492" s="96" t="s">
        <v>2043</v>
      </c>
      <c r="B3492" s="96" t="s">
        <v>1393</v>
      </c>
      <c r="C3492" s="106">
        <v>43764</v>
      </c>
      <c r="D3492" s="96" t="s">
        <v>2057</v>
      </c>
      <c r="E3492" s="96" t="s">
        <v>2143</v>
      </c>
      <c r="F3492" s="97">
        <v>7192</v>
      </c>
      <c r="G3492" s="98" t="s">
        <v>2056</v>
      </c>
      <c r="H3492" s="96" t="s">
        <v>2051</v>
      </c>
      <c r="I3492" s="99">
        <v>2441.1999999999998</v>
      </c>
      <c r="J3492" s="235" t="str">
        <f t="shared" si="54"/>
        <v>Long Haul</v>
      </c>
    </row>
    <row r="3493" spans="1:10" ht="15" thickBot="1" x14ac:dyDescent="0.4">
      <c r="A3493" s="96" t="s">
        <v>2043</v>
      </c>
      <c r="B3493" s="96" t="s">
        <v>1393</v>
      </c>
      <c r="C3493" s="106">
        <v>43765</v>
      </c>
      <c r="D3493" s="96" t="s">
        <v>2143</v>
      </c>
      <c r="E3493" s="96" t="s">
        <v>2273</v>
      </c>
      <c r="F3493" s="97">
        <v>2010</v>
      </c>
      <c r="G3493" s="98" t="s">
        <v>2056</v>
      </c>
      <c r="H3493" s="96" t="s">
        <v>2051</v>
      </c>
      <c r="I3493" s="99">
        <v>776.322</v>
      </c>
      <c r="J3493" s="235" t="str">
        <f t="shared" si="54"/>
        <v>Medium Haul</v>
      </c>
    </row>
    <row r="3494" spans="1:10" ht="15" thickBot="1" x14ac:dyDescent="0.4">
      <c r="A3494" s="96" t="s">
        <v>2043</v>
      </c>
      <c r="B3494" s="96" t="s">
        <v>1393</v>
      </c>
      <c r="C3494" s="106">
        <v>43743</v>
      </c>
      <c r="D3494" s="96" t="s">
        <v>2273</v>
      </c>
      <c r="E3494" s="96" t="s">
        <v>2143</v>
      </c>
      <c r="F3494" s="97">
        <v>2010</v>
      </c>
      <c r="G3494" s="98" t="s">
        <v>2056</v>
      </c>
      <c r="H3494" s="96" t="s">
        <v>2051</v>
      </c>
      <c r="I3494" s="99">
        <v>776.322</v>
      </c>
      <c r="J3494" s="235" t="str">
        <f t="shared" si="54"/>
        <v>Medium Haul</v>
      </c>
    </row>
    <row r="3495" spans="1:10" ht="15" thickBot="1" x14ac:dyDescent="0.4">
      <c r="A3495" s="96" t="s">
        <v>2043</v>
      </c>
      <c r="B3495" s="96" t="s">
        <v>1393</v>
      </c>
      <c r="C3495" s="106">
        <v>43744</v>
      </c>
      <c r="D3495" s="96" t="s">
        <v>2107</v>
      </c>
      <c r="E3495" s="96" t="s">
        <v>2057</v>
      </c>
      <c r="F3495" s="97">
        <v>3398</v>
      </c>
      <c r="G3495" s="98" t="s">
        <v>2046</v>
      </c>
      <c r="H3495" s="96" t="s">
        <v>2051</v>
      </c>
      <c r="I3495" s="99">
        <v>1153.28</v>
      </c>
      <c r="J3495" s="235" t="str">
        <f t="shared" si="54"/>
        <v>Long Haul</v>
      </c>
    </row>
    <row r="3496" spans="1:10" ht="15" thickBot="1" x14ac:dyDescent="0.4">
      <c r="A3496" s="96" t="s">
        <v>2043</v>
      </c>
      <c r="B3496" s="96" t="s">
        <v>1393</v>
      </c>
      <c r="C3496" s="106">
        <v>43759</v>
      </c>
      <c r="D3496" s="96" t="s">
        <v>2053</v>
      </c>
      <c r="E3496" s="96" t="s">
        <v>2048</v>
      </c>
      <c r="F3496" s="97">
        <v>527</v>
      </c>
      <c r="G3496" s="98" t="s">
        <v>2046</v>
      </c>
      <c r="H3496" s="96" t="s">
        <v>2047</v>
      </c>
      <c r="I3496" s="99">
        <v>332.43200000000002</v>
      </c>
      <c r="J3496" s="235" t="str">
        <f t="shared" si="54"/>
        <v>Medium Haul</v>
      </c>
    </row>
    <row r="3497" spans="1:10" ht="15" thickBot="1" x14ac:dyDescent="0.4">
      <c r="A3497" s="96" t="s">
        <v>2043</v>
      </c>
      <c r="B3497" s="96" t="s">
        <v>1393</v>
      </c>
      <c r="C3497" s="106">
        <v>43764</v>
      </c>
      <c r="D3497" s="96" t="s">
        <v>2048</v>
      </c>
      <c r="E3497" s="96" t="s">
        <v>2057</v>
      </c>
      <c r="F3497" s="97">
        <v>133</v>
      </c>
      <c r="G3497" s="98" t="s">
        <v>2046</v>
      </c>
      <c r="H3497" s="96" t="s">
        <v>2047</v>
      </c>
      <c r="I3497" s="99">
        <v>84.055999999999997</v>
      </c>
      <c r="J3497" s="235" t="str">
        <f t="shared" si="54"/>
        <v>Short Haul</v>
      </c>
    </row>
    <row r="3498" spans="1:10" ht="15" thickBot="1" x14ac:dyDescent="0.4">
      <c r="A3498" s="89"/>
      <c r="B3498" s="89"/>
      <c r="C3498" s="290"/>
      <c r="D3498" s="290"/>
      <c r="E3498" s="290"/>
      <c r="F3498" s="290"/>
      <c r="G3498" s="290"/>
      <c r="H3498" s="290"/>
      <c r="I3498" s="95">
        <v>7278.2759999999998</v>
      </c>
      <c r="J3498" s="235" t="str">
        <f t="shared" si="54"/>
        <v/>
      </c>
    </row>
    <row r="3499" spans="1:10" ht="15" thickBot="1" x14ac:dyDescent="0.4">
      <c r="A3499" s="96" t="s">
        <v>2043</v>
      </c>
      <c r="B3499" s="96" t="s">
        <v>1512</v>
      </c>
      <c r="C3499" s="106">
        <v>43679</v>
      </c>
      <c r="D3499" s="96" t="s">
        <v>2053</v>
      </c>
      <c r="E3499" s="96" t="s">
        <v>2116</v>
      </c>
      <c r="F3499" s="97">
        <v>1717</v>
      </c>
      <c r="G3499" s="98" t="s">
        <v>2046</v>
      </c>
      <c r="H3499" s="96" t="s">
        <v>2047</v>
      </c>
      <c r="I3499" s="99">
        <v>663.31799999999998</v>
      </c>
      <c r="J3499" s="235" t="str">
        <f t="shared" si="54"/>
        <v>Medium Haul</v>
      </c>
    </row>
    <row r="3500" spans="1:10" ht="15" thickBot="1" x14ac:dyDescent="0.4">
      <c r="A3500" s="96" t="s">
        <v>2043</v>
      </c>
      <c r="B3500" s="96" t="s">
        <v>1512</v>
      </c>
      <c r="C3500" s="106">
        <v>43676</v>
      </c>
      <c r="D3500" s="96" t="s">
        <v>2053</v>
      </c>
      <c r="E3500" s="96" t="s">
        <v>2048</v>
      </c>
      <c r="F3500" s="97">
        <v>527</v>
      </c>
      <c r="G3500" s="98" t="s">
        <v>2046</v>
      </c>
      <c r="H3500" s="96" t="s">
        <v>2047</v>
      </c>
      <c r="I3500" s="99">
        <v>332.43200000000002</v>
      </c>
      <c r="J3500" s="235" t="str">
        <f t="shared" si="54"/>
        <v>Medium Haul</v>
      </c>
    </row>
    <row r="3501" spans="1:10" ht="15" thickBot="1" x14ac:dyDescent="0.4">
      <c r="A3501" s="96" t="s">
        <v>2043</v>
      </c>
      <c r="B3501" s="96" t="s">
        <v>1512</v>
      </c>
      <c r="C3501" s="106">
        <v>43676</v>
      </c>
      <c r="D3501" s="96" t="s">
        <v>2116</v>
      </c>
      <c r="E3501" s="96" t="s">
        <v>2053</v>
      </c>
      <c r="F3501" s="97">
        <v>1717</v>
      </c>
      <c r="G3501" s="98" t="s">
        <v>2056</v>
      </c>
      <c r="H3501" s="96" t="s">
        <v>2047</v>
      </c>
      <c r="I3501" s="99">
        <v>663.31799999999998</v>
      </c>
      <c r="J3501" s="235" t="str">
        <f t="shared" si="54"/>
        <v>Medium Haul</v>
      </c>
    </row>
    <row r="3502" spans="1:10" ht="15" thickBot="1" x14ac:dyDescent="0.4">
      <c r="A3502" s="96" t="s">
        <v>2043</v>
      </c>
      <c r="B3502" s="96" t="s">
        <v>1512</v>
      </c>
      <c r="C3502" s="106">
        <v>43679</v>
      </c>
      <c r="D3502" s="96" t="s">
        <v>2048</v>
      </c>
      <c r="E3502" s="96" t="s">
        <v>2053</v>
      </c>
      <c r="F3502" s="97">
        <v>527</v>
      </c>
      <c r="G3502" s="98" t="s">
        <v>2046</v>
      </c>
      <c r="H3502" s="96" t="s">
        <v>2047</v>
      </c>
      <c r="I3502" s="99">
        <v>332.43200000000002</v>
      </c>
      <c r="J3502" s="235" t="str">
        <f t="shared" si="54"/>
        <v>Medium Haul</v>
      </c>
    </row>
    <row r="3503" spans="1:10" ht="15" thickBot="1" x14ac:dyDescent="0.4">
      <c r="A3503" s="89"/>
      <c r="B3503" s="89"/>
      <c r="C3503" s="290"/>
      <c r="D3503" s="290"/>
      <c r="E3503" s="290"/>
      <c r="F3503" s="290"/>
      <c r="G3503" s="290"/>
      <c r="H3503" s="290"/>
      <c r="I3503" s="95">
        <v>1991.5</v>
      </c>
      <c r="J3503" s="235" t="str">
        <f t="shared" si="54"/>
        <v/>
      </c>
    </row>
    <row r="3504" spans="1:10" ht="15" thickBot="1" x14ac:dyDescent="0.4">
      <c r="A3504" s="96" t="s">
        <v>2043</v>
      </c>
      <c r="B3504" s="96" t="s">
        <v>1104</v>
      </c>
      <c r="C3504" s="106">
        <v>43786</v>
      </c>
      <c r="D3504" s="96" t="s">
        <v>2068</v>
      </c>
      <c r="E3504" s="96" t="s">
        <v>2054</v>
      </c>
      <c r="F3504" s="97">
        <v>599</v>
      </c>
      <c r="G3504" s="98" t="s">
        <v>2046</v>
      </c>
      <c r="H3504" s="96" t="s">
        <v>2047</v>
      </c>
      <c r="I3504" s="99">
        <v>377.93599999999998</v>
      </c>
      <c r="J3504" s="235" t="str">
        <f t="shared" si="54"/>
        <v>Medium Haul</v>
      </c>
    </row>
    <row r="3505" spans="1:10" ht="15" thickBot="1" x14ac:dyDescent="0.4">
      <c r="A3505" s="96" t="s">
        <v>2043</v>
      </c>
      <c r="B3505" s="96" t="s">
        <v>1104</v>
      </c>
      <c r="C3505" s="106">
        <v>43807</v>
      </c>
      <c r="D3505" s="96" t="s">
        <v>2085</v>
      </c>
      <c r="E3505" s="96" t="s">
        <v>2044</v>
      </c>
      <c r="F3505" s="97">
        <v>347</v>
      </c>
      <c r="G3505" s="98" t="s">
        <v>2046</v>
      </c>
      <c r="H3505" s="96" t="s">
        <v>2047</v>
      </c>
      <c r="I3505" s="99">
        <v>218.672</v>
      </c>
      <c r="J3505" s="235" t="str">
        <f t="shared" si="54"/>
        <v>Medium Haul</v>
      </c>
    </row>
    <row r="3506" spans="1:10" ht="15" thickBot="1" x14ac:dyDescent="0.4">
      <c r="A3506" s="96" t="s">
        <v>2043</v>
      </c>
      <c r="B3506" s="96" t="s">
        <v>1104</v>
      </c>
      <c r="C3506" s="106">
        <v>43783</v>
      </c>
      <c r="D3506" s="96" t="s">
        <v>2050</v>
      </c>
      <c r="E3506" s="96" t="s">
        <v>2066</v>
      </c>
      <c r="F3506" s="97">
        <v>439</v>
      </c>
      <c r="G3506" s="98" t="s">
        <v>2046</v>
      </c>
      <c r="H3506" s="96" t="s">
        <v>2051</v>
      </c>
      <c r="I3506" s="99">
        <v>277.44799999999998</v>
      </c>
      <c r="J3506" s="235" t="str">
        <f t="shared" si="54"/>
        <v>Medium Haul</v>
      </c>
    </row>
    <row r="3507" spans="1:10" ht="15" thickBot="1" x14ac:dyDescent="0.4">
      <c r="A3507" s="96" t="s">
        <v>2043</v>
      </c>
      <c r="B3507" s="96" t="s">
        <v>1104</v>
      </c>
      <c r="C3507" s="106">
        <v>43783</v>
      </c>
      <c r="D3507" s="96" t="s">
        <v>2048</v>
      </c>
      <c r="E3507" s="96" t="s">
        <v>2050</v>
      </c>
      <c r="F3507" s="97">
        <v>300</v>
      </c>
      <c r="G3507" s="98" t="s">
        <v>2046</v>
      </c>
      <c r="H3507" s="96" t="s">
        <v>2051</v>
      </c>
      <c r="I3507" s="99">
        <v>188.96799999999999</v>
      </c>
      <c r="J3507" s="235" t="str">
        <f t="shared" si="54"/>
        <v>Short Haul</v>
      </c>
    </row>
    <row r="3508" spans="1:10" ht="15" thickBot="1" x14ac:dyDescent="0.4">
      <c r="A3508" s="96" t="s">
        <v>2043</v>
      </c>
      <c r="B3508" s="96" t="s">
        <v>1104</v>
      </c>
      <c r="C3508" s="106">
        <v>43786</v>
      </c>
      <c r="D3508" s="96" t="s">
        <v>2066</v>
      </c>
      <c r="E3508" s="96" t="s">
        <v>2068</v>
      </c>
      <c r="F3508" s="97">
        <v>1154</v>
      </c>
      <c r="G3508" s="98" t="s">
        <v>2046</v>
      </c>
      <c r="H3508" s="96" t="s">
        <v>2047</v>
      </c>
      <c r="I3508" s="99">
        <v>445.82400000000001</v>
      </c>
      <c r="J3508" s="235" t="str">
        <f t="shared" si="54"/>
        <v>Medium Haul</v>
      </c>
    </row>
    <row r="3509" spans="1:10" ht="15" thickBot="1" x14ac:dyDescent="0.4">
      <c r="A3509" s="96" t="s">
        <v>2043</v>
      </c>
      <c r="B3509" s="96" t="s">
        <v>1104</v>
      </c>
      <c r="C3509" s="106">
        <v>43807</v>
      </c>
      <c r="D3509" s="96" t="s">
        <v>2044</v>
      </c>
      <c r="E3509" s="96" t="s">
        <v>2048</v>
      </c>
      <c r="F3509" s="97">
        <v>153</v>
      </c>
      <c r="G3509" s="98" t="s">
        <v>2046</v>
      </c>
      <c r="H3509" s="96" t="s">
        <v>2047</v>
      </c>
      <c r="I3509" s="99">
        <v>96.063999999999993</v>
      </c>
      <c r="J3509" s="235" t="str">
        <f t="shared" si="54"/>
        <v>Short Haul</v>
      </c>
    </row>
    <row r="3510" spans="1:10" ht="15" thickBot="1" x14ac:dyDescent="0.4">
      <c r="A3510" s="89"/>
      <c r="B3510" s="89"/>
      <c r="C3510" s="290"/>
      <c r="D3510" s="290"/>
      <c r="E3510" s="290"/>
      <c r="F3510" s="290"/>
      <c r="G3510" s="290"/>
      <c r="H3510" s="290"/>
      <c r="I3510" s="95">
        <v>1604.912</v>
      </c>
      <c r="J3510" s="235" t="str">
        <f t="shared" si="54"/>
        <v/>
      </c>
    </row>
    <row r="3511" spans="1:10" ht="15" thickBot="1" x14ac:dyDescent="0.4">
      <c r="A3511" s="96" t="s">
        <v>2043</v>
      </c>
      <c r="B3511" s="96" t="s">
        <v>1393</v>
      </c>
      <c r="C3511" s="106">
        <v>43760</v>
      </c>
      <c r="D3511" s="96" t="s">
        <v>2050</v>
      </c>
      <c r="E3511" s="96" t="s">
        <v>2048</v>
      </c>
      <c r="F3511" s="97">
        <v>300</v>
      </c>
      <c r="G3511" s="98" t="s">
        <v>2046</v>
      </c>
      <c r="H3511" s="96" t="s">
        <v>2047</v>
      </c>
      <c r="I3511" s="99">
        <v>188.96799999999999</v>
      </c>
      <c r="J3511" s="235" t="str">
        <f t="shared" si="54"/>
        <v>Short Haul</v>
      </c>
    </row>
    <row r="3512" spans="1:10" ht="15" thickBot="1" x14ac:dyDescent="0.4">
      <c r="A3512" s="96" t="s">
        <v>2043</v>
      </c>
      <c r="B3512" s="96" t="s">
        <v>1393</v>
      </c>
      <c r="C3512" s="106">
        <v>43760</v>
      </c>
      <c r="D3512" s="96" t="s">
        <v>2068</v>
      </c>
      <c r="E3512" s="96" t="s">
        <v>2050</v>
      </c>
      <c r="F3512" s="97">
        <v>1479</v>
      </c>
      <c r="G3512" s="98" t="s">
        <v>2056</v>
      </c>
      <c r="H3512" s="96" t="s">
        <v>2047</v>
      </c>
      <c r="I3512" s="99">
        <v>571.21199999999999</v>
      </c>
      <c r="J3512" s="235" t="str">
        <f t="shared" si="54"/>
        <v>Medium Haul</v>
      </c>
    </row>
    <row r="3513" spans="1:10" ht="15" thickBot="1" x14ac:dyDescent="0.4">
      <c r="A3513" s="96" t="s">
        <v>2043</v>
      </c>
      <c r="B3513" s="96" t="s">
        <v>1393</v>
      </c>
      <c r="C3513" s="106">
        <v>43764</v>
      </c>
      <c r="D3513" s="96" t="s">
        <v>2053</v>
      </c>
      <c r="E3513" s="96" t="s">
        <v>2068</v>
      </c>
      <c r="F3513" s="97">
        <v>1247</v>
      </c>
      <c r="G3513" s="98" t="s">
        <v>2046</v>
      </c>
      <c r="H3513" s="96" t="s">
        <v>2047</v>
      </c>
      <c r="I3513" s="99">
        <v>481.815</v>
      </c>
      <c r="J3513" s="235" t="str">
        <f t="shared" si="54"/>
        <v>Medium Haul</v>
      </c>
    </row>
    <row r="3514" spans="1:10" ht="15" thickBot="1" x14ac:dyDescent="0.4">
      <c r="A3514" s="96" t="s">
        <v>2043</v>
      </c>
      <c r="B3514" s="96" t="s">
        <v>1393</v>
      </c>
      <c r="C3514" s="106">
        <v>43764</v>
      </c>
      <c r="D3514" s="96" t="s">
        <v>2048</v>
      </c>
      <c r="E3514" s="96" t="s">
        <v>2053</v>
      </c>
      <c r="F3514" s="97">
        <v>527</v>
      </c>
      <c r="G3514" s="98" t="s">
        <v>2046</v>
      </c>
      <c r="H3514" s="96" t="s">
        <v>2047</v>
      </c>
      <c r="I3514" s="99">
        <v>332.43200000000002</v>
      </c>
      <c r="J3514" s="235" t="str">
        <f t="shared" si="54"/>
        <v>Medium Haul</v>
      </c>
    </row>
    <row r="3515" spans="1:10" ht="15" thickBot="1" x14ac:dyDescent="0.4">
      <c r="A3515" s="89"/>
      <c r="B3515" s="89"/>
      <c r="C3515" s="290"/>
      <c r="D3515" s="290"/>
      <c r="E3515" s="290"/>
      <c r="F3515" s="290"/>
      <c r="G3515" s="290"/>
      <c r="H3515" s="290"/>
      <c r="I3515" s="95">
        <v>1574.4269999999999</v>
      </c>
      <c r="J3515" s="235" t="str">
        <f t="shared" si="54"/>
        <v/>
      </c>
    </row>
    <row r="3516" spans="1:10" ht="15" thickBot="1" x14ac:dyDescent="0.4">
      <c r="A3516" s="96" t="s">
        <v>2043</v>
      </c>
      <c r="B3516" s="96" t="s">
        <v>1227</v>
      </c>
      <c r="C3516" s="106">
        <v>43601</v>
      </c>
      <c r="D3516" s="96" t="s">
        <v>2053</v>
      </c>
      <c r="E3516" s="96" t="s">
        <v>2048</v>
      </c>
      <c r="F3516" s="97">
        <v>527</v>
      </c>
      <c r="G3516" s="98" t="s">
        <v>2046</v>
      </c>
      <c r="H3516" s="96" t="s">
        <v>2047</v>
      </c>
      <c r="I3516" s="99">
        <v>332.43200000000002</v>
      </c>
      <c r="J3516" s="235" t="str">
        <f t="shared" si="54"/>
        <v>Medium Haul</v>
      </c>
    </row>
    <row r="3517" spans="1:10" ht="15" thickBot="1" x14ac:dyDescent="0.4">
      <c r="A3517" s="96" t="s">
        <v>2043</v>
      </c>
      <c r="B3517" s="96" t="s">
        <v>1227</v>
      </c>
      <c r="C3517" s="106">
        <v>43601</v>
      </c>
      <c r="D3517" s="96" t="s">
        <v>2054</v>
      </c>
      <c r="E3517" s="96" t="s">
        <v>2053</v>
      </c>
      <c r="F3517" s="97">
        <v>1844</v>
      </c>
      <c r="G3517" s="98" t="s">
        <v>2056</v>
      </c>
      <c r="H3517" s="96" t="s">
        <v>2047</v>
      </c>
      <c r="I3517" s="99">
        <v>712.46699999999998</v>
      </c>
      <c r="J3517" s="235" t="str">
        <f t="shared" ref="J3517:J3580" si="55">IF(ISBLANK(F3517),"",IF(F3517&gt;$O$9,$N$9,IF(F3517&gt;$O$8, $N$8,$N$7)))</f>
        <v>Medium Haul</v>
      </c>
    </row>
    <row r="3518" spans="1:10" ht="15" thickBot="1" x14ac:dyDescent="0.4">
      <c r="A3518" s="96" t="s">
        <v>2043</v>
      </c>
      <c r="B3518" s="96" t="s">
        <v>1227</v>
      </c>
      <c r="C3518" s="106">
        <v>43613</v>
      </c>
      <c r="D3518" s="96" t="s">
        <v>2054</v>
      </c>
      <c r="E3518" s="96" t="s">
        <v>2237</v>
      </c>
      <c r="F3518" s="97">
        <v>262</v>
      </c>
      <c r="G3518" s="98" t="s">
        <v>2046</v>
      </c>
      <c r="H3518" s="96" t="s">
        <v>2047</v>
      </c>
      <c r="I3518" s="99">
        <v>165.584</v>
      </c>
      <c r="J3518" s="235" t="str">
        <f t="shared" si="55"/>
        <v>Short Haul</v>
      </c>
    </row>
    <row r="3519" spans="1:10" ht="15" thickBot="1" x14ac:dyDescent="0.4">
      <c r="A3519" s="96" t="s">
        <v>2043</v>
      </c>
      <c r="B3519" s="96" t="s">
        <v>1227</v>
      </c>
      <c r="C3519" s="106">
        <v>43616</v>
      </c>
      <c r="D3519" s="96" t="s">
        <v>2237</v>
      </c>
      <c r="E3519" s="96" t="s">
        <v>2054</v>
      </c>
      <c r="F3519" s="97">
        <v>262</v>
      </c>
      <c r="G3519" s="98" t="s">
        <v>2046</v>
      </c>
      <c r="H3519" s="96" t="s">
        <v>2047</v>
      </c>
      <c r="I3519" s="99">
        <v>165.584</v>
      </c>
      <c r="J3519" s="235" t="str">
        <f t="shared" si="55"/>
        <v>Short Haul</v>
      </c>
    </row>
    <row r="3520" spans="1:10" ht="15" thickBot="1" x14ac:dyDescent="0.4">
      <c r="A3520" s="96" t="s">
        <v>2043</v>
      </c>
      <c r="B3520" s="96" t="s">
        <v>1227</v>
      </c>
      <c r="C3520" s="106">
        <v>43606</v>
      </c>
      <c r="D3520" s="96" t="s">
        <v>2048</v>
      </c>
      <c r="E3520" s="96" t="s">
        <v>2057</v>
      </c>
      <c r="F3520" s="97">
        <v>133</v>
      </c>
      <c r="G3520" s="98" t="s">
        <v>2046</v>
      </c>
      <c r="H3520" s="96" t="s">
        <v>2047</v>
      </c>
      <c r="I3520" s="99">
        <v>84.055999999999997</v>
      </c>
      <c r="J3520" s="235" t="str">
        <f t="shared" si="55"/>
        <v>Short Haul</v>
      </c>
    </row>
    <row r="3521" spans="1:10" ht="15" thickBot="1" x14ac:dyDescent="0.4">
      <c r="A3521" s="96" t="s">
        <v>2043</v>
      </c>
      <c r="B3521" s="96" t="s">
        <v>1227</v>
      </c>
      <c r="C3521" s="106">
        <v>43606</v>
      </c>
      <c r="D3521" s="96" t="s">
        <v>2057</v>
      </c>
      <c r="E3521" s="96" t="s">
        <v>2054</v>
      </c>
      <c r="F3521" s="97">
        <v>2416</v>
      </c>
      <c r="G3521" s="98" t="s">
        <v>2046</v>
      </c>
      <c r="H3521" s="96" t="s">
        <v>2047</v>
      </c>
      <c r="I3521" s="99">
        <v>820.08</v>
      </c>
      <c r="J3521" s="235" t="str">
        <f t="shared" si="55"/>
        <v>Long Haul</v>
      </c>
    </row>
    <row r="3522" spans="1:10" ht="15" thickBot="1" x14ac:dyDescent="0.4">
      <c r="A3522" s="96" t="s">
        <v>2043</v>
      </c>
      <c r="B3522" s="96" t="s">
        <v>1227</v>
      </c>
      <c r="C3522" s="106">
        <v>43808</v>
      </c>
      <c r="D3522" s="96" t="s">
        <v>2053</v>
      </c>
      <c r="E3522" s="96" t="s">
        <v>2093</v>
      </c>
      <c r="F3522" s="97">
        <v>1761</v>
      </c>
      <c r="G3522" s="98" t="s">
        <v>2046</v>
      </c>
      <c r="H3522" s="96" t="s">
        <v>2055</v>
      </c>
      <c r="I3522" s="99">
        <v>680.346</v>
      </c>
      <c r="J3522" s="235" t="str">
        <f t="shared" si="55"/>
        <v>Medium Haul</v>
      </c>
    </row>
    <row r="3523" spans="1:10" ht="15" thickBot="1" x14ac:dyDescent="0.4">
      <c r="A3523" s="96" t="s">
        <v>2043</v>
      </c>
      <c r="B3523" s="96" t="s">
        <v>1227</v>
      </c>
      <c r="C3523" s="106">
        <v>43808</v>
      </c>
      <c r="D3523" s="96" t="s">
        <v>2048</v>
      </c>
      <c r="E3523" s="96" t="s">
        <v>2053</v>
      </c>
      <c r="F3523" s="97">
        <v>527</v>
      </c>
      <c r="G3523" s="98" t="s">
        <v>2046</v>
      </c>
      <c r="H3523" s="96" t="s">
        <v>2047</v>
      </c>
      <c r="I3523" s="99">
        <v>332.43200000000002</v>
      </c>
      <c r="J3523" s="235" t="str">
        <f t="shared" si="55"/>
        <v>Medium Haul</v>
      </c>
    </row>
    <row r="3524" spans="1:10" ht="15" thickBot="1" x14ac:dyDescent="0.4">
      <c r="A3524" s="96" t="s">
        <v>2043</v>
      </c>
      <c r="B3524" s="96" t="s">
        <v>1227</v>
      </c>
      <c r="C3524" s="106">
        <v>43814</v>
      </c>
      <c r="D3524" s="96" t="s">
        <v>2053</v>
      </c>
      <c r="E3524" s="96" t="s">
        <v>2048</v>
      </c>
      <c r="F3524" s="97">
        <v>527</v>
      </c>
      <c r="G3524" s="98" t="s">
        <v>2046</v>
      </c>
      <c r="H3524" s="96" t="s">
        <v>2047</v>
      </c>
      <c r="I3524" s="99">
        <v>332.43200000000002</v>
      </c>
      <c r="J3524" s="235" t="str">
        <f t="shared" si="55"/>
        <v>Medium Haul</v>
      </c>
    </row>
    <row r="3525" spans="1:10" ht="15" thickBot="1" x14ac:dyDescent="0.4">
      <c r="A3525" s="89"/>
      <c r="B3525" s="89"/>
      <c r="C3525" s="290"/>
      <c r="D3525" s="290"/>
      <c r="E3525" s="290"/>
      <c r="F3525" s="290"/>
      <c r="G3525" s="290"/>
      <c r="H3525" s="290"/>
      <c r="I3525" s="95">
        <v>3625.413</v>
      </c>
      <c r="J3525" s="235" t="str">
        <f t="shared" si="55"/>
        <v/>
      </c>
    </row>
    <row r="3526" spans="1:10" ht="15" thickBot="1" x14ac:dyDescent="0.4">
      <c r="A3526" s="96" t="s">
        <v>2043</v>
      </c>
      <c r="B3526" s="96" t="s">
        <v>1227</v>
      </c>
      <c r="C3526" s="106">
        <v>43637</v>
      </c>
      <c r="D3526" s="96" t="s">
        <v>2053</v>
      </c>
      <c r="E3526" s="96" t="s">
        <v>2148</v>
      </c>
      <c r="F3526" s="97">
        <v>7050</v>
      </c>
      <c r="G3526" s="98" t="s">
        <v>2056</v>
      </c>
      <c r="H3526" s="96" t="s">
        <v>2047</v>
      </c>
      <c r="I3526" s="99">
        <v>2392.58</v>
      </c>
      <c r="J3526" s="235" t="str">
        <f t="shared" si="55"/>
        <v>Long Haul</v>
      </c>
    </row>
    <row r="3527" spans="1:10" ht="15" thickBot="1" x14ac:dyDescent="0.4">
      <c r="A3527" s="96" t="s">
        <v>2043</v>
      </c>
      <c r="B3527" s="96" t="s">
        <v>1227</v>
      </c>
      <c r="C3527" s="106">
        <v>43655</v>
      </c>
      <c r="D3527" s="96" t="s">
        <v>2148</v>
      </c>
      <c r="E3527" s="96" t="s">
        <v>2053</v>
      </c>
      <c r="F3527" s="97">
        <v>7050</v>
      </c>
      <c r="G3527" s="98" t="s">
        <v>2046</v>
      </c>
      <c r="H3527" s="96" t="s">
        <v>2047</v>
      </c>
      <c r="I3527" s="99">
        <v>2392.58</v>
      </c>
      <c r="J3527" s="235" t="str">
        <f t="shared" si="55"/>
        <v>Long Haul</v>
      </c>
    </row>
    <row r="3528" spans="1:10" ht="15" thickBot="1" x14ac:dyDescent="0.4">
      <c r="A3528" s="96" t="s">
        <v>2043</v>
      </c>
      <c r="B3528" s="96" t="s">
        <v>1227</v>
      </c>
      <c r="C3528" s="106">
        <v>43637</v>
      </c>
      <c r="D3528" s="96" t="s">
        <v>2048</v>
      </c>
      <c r="E3528" s="96" t="s">
        <v>2053</v>
      </c>
      <c r="F3528" s="97">
        <v>527</v>
      </c>
      <c r="G3528" s="98" t="s">
        <v>2046</v>
      </c>
      <c r="H3528" s="96" t="s">
        <v>2047</v>
      </c>
      <c r="I3528" s="99">
        <v>332.43200000000002</v>
      </c>
      <c r="J3528" s="235" t="str">
        <f t="shared" si="55"/>
        <v>Medium Haul</v>
      </c>
    </row>
    <row r="3529" spans="1:10" ht="15" thickBot="1" x14ac:dyDescent="0.4">
      <c r="A3529" s="96" t="s">
        <v>2043</v>
      </c>
      <c r="B3529" s="96" t="s">
        <v>1227</v>
      </c>
      <c r="C3529" s="106">
        <v>43655</v>
      </c>
      <c r="D3529" s="96" t="s">
        <v>2053</v>
      </c>
      <c r="E3529" s="96" t="s">
        <v>2048</v>
      </c>
      <c r="F3529" s="97">
        <v>527</v>
      </c>
      <c r="G3529" s="98" t="s">
        <v>2046</v>
      </c>
      <c r="H3529" s="96" t="s">
        <v>2047</v>
      </c>
      <c r="I3529" s="99">
        <v>332.43200000000002</v>
      </c>
      <c r="J3529" s="235" t="str">
        <f t="shared" si="55"/>
        <v>Medium Haul</v>
      </c>
    </row>
    <row r="3530" spans="1:10" ht="15" thickBot="1" x14ac:dyDescent="0.4">
      <c r="A3530" s="89"/>
      <c r="B3530" s="89"/>
      <c r="C3530" s="290"/>
      <c r="D3530" s="290"/>
      <c r="E3530" s="290"/>
      <c r="F3530" s="290"/>
      <c r="G3530" s="290"/>
      <c r="H3530" s="290"/>
      <c r="I3530" s="95">
        <v>5450.0240000000003</v>
      </c>
      <c r="J3530" s="235" t="str">
        <f t="shared" si="55"/>
        <v/>
      </c>
    </row>
    <row r="3531" spans="1:10" ht="15" thickBot="1" x14ac:dyDescent="0.4">
      <c r="A3531" s="96" t="s">
        <v>2043</v>
      </c>
      <c r="B3531" s="96" t="s">
        <v>1393</v>
      </c>
      <c r="C3531" s="106">
        <v>43636</v>
      </c>
      <c r="D3531" s="96" t="s">
        <v>2048</v>
      </c>
      <c r="E3531" s="96" t="s">
        <v>2053</v>
      </c>
      <c r="F3531" s="97">
        <v>527</v>
      </c>
      <c r="G3531" s="98" t="s">
        <v>2046</v>
      </c>
      <c r="H3531" s="96" t="s">
        <v>2047</v>
      </c>
      <c r="I3531" s="99">
        <v>332.43200000000002</v>
      </c>
      <c r="J3531" s="235" t="str">
        <f t="shared" si="55"/>
        <v>Medium Haul</v>
      </c>
    </row>
    <row r="3532" spans="1:10" ht="15" thickBot="1" x14ac:dyDescent="0.4">
      <c r="A3532" s="96" t="s">
        <v>2043</v>
      </c>
      <c r="B3532" s="96" t="s">
        <v>1393</v>
      </c>
      <c r="C3532" s="106">
        <v>43643</v>
      </c>
      <c r="D3532" s="96" t="s">
        <v>2057</v>
      </c>
      <c r="E3532" s="96" t="s">
        <v>2048</v>
      </c>
      <c r="F3532" s="97">
        <v>133</v>
      </c>
      <c r="G3532" s="98" t="s">
        <v>2046</v>
      </c>
      <c r="H3532" s="96" t="s">
        <v>2047</v>
      </c>
      <c r="I3532" s="99">
        <v>84.055999999999997</v>
      </c>
      <c r="J3532" s="235" t="str">
        <f t="shared" si="55"/>
        <v>Short Haul</v>
      </c>
    </row>
    <row r="3533" spans="1:10" ht="15" thickBot="1" x14ac:dyDescent="0.4">
      <c r="A3533" s="96" t="s">
        <v>2043</v>
      </c>
      <c r="B3533" s="96" t="s">
        <v>1393</v>
      </c>
      <c r="C3533" s="106">
        <v>43636</v>
      </c>
      <c r="D3533" s="96" t="s">
        <v>2053</v>
      </c>
      <c r="E3533" s="96" t="s">
        <v>2054</v>
      </c>
      <c r="F3533" s="97">
        <v>1844</v>
      </c>
      <c r="G3533" s="98" t="s">
        <v>2046</v>
      </c>
      <c r="H3533" s="96" t="s">
        <v>2047</v>
      </c>
      <c r="I3533" s="99">
        <v>712.46699999999998</v>
      </c>
      <c r="J3533" s="235" t="str">
        <f t="shared" si="55"/>
        <v>Medium Haul</v>
      </c>
    </row>
    <row r="3534" spans="1:10" ht="15" thickBot="1" x14ac:dyDescent="0.4">
      <c r="A3534" s="96" t="s">
        <v>2043</v>
      </c>
      <c r="B3534" s="96" t="s">
        <v>1393</v>
      </c>
      <c r="C3534" s="106">
        <v>43643</v>
      </c>
      <c r="D3534" s="96" t="s">
        <v>2054</v>
      </c>
      <c r="E3534" s="96" t="s">
        <v>2057</v>
      </c>
      <c r="F3534" s="97">
        <v>2416</v>
      </c>
      <c r="G3534" s="98" t="s">
        <v>2056</v>
      </c>
      <c r="H3534" s="96" t="s">
        <v>2047</v>
      </c>
      <c r="I3534" s="99">
        <v>820.08</v>
      </c>
      <c r="J3534" s="235" t="str">
        <f t="shared" si="55"/>
        <v>Long Haul</v>
      </c>
    </row>
    <row r="3535" spans="1:10" ht="15" thickBot="1" x14ac:dyDescent="0.4">
      <c r="A3535" s="89"/>
      <c r="B3535" s="89"/>
      <c r="C3535" s="290"/>
      <c r="D3535" s="290"/>
      <c r="E3535" s="290"/>
      <c r="F3535" s="290"/>
      <c r="G3535" s="290"/>
      <c r="H3535" s="290"/>
      <c r="I3535" s="95">
        <v>1949.0350000000001</v>
      </c>
      <c r="J3535" s="235" t="str">
        <f t="shared" si="55"/>
        <v/>
      </c>
    </row>
    <row r="3536" spans="1:10" ht="15" thickBot="1" x14ac:dyDescent="0.4">
      <c r="A3536" s="96" t="s">
        <v>2043</v>
      </c>
      <c r="B3536" s="96" t="s">
        <v>1536</v>
      </c>
      <c r="C3536" s="106">
        <v>43611</v>
      </c>
      <c r="D3536" s="96" t="s">
        <v>2048</v>
      </c>
      <c r="E3536" s="96" t="s">
        <v>2057</v>
      </c>
      <c r="F3536" s="97">
        <v>133</v>
      </c>
      <c r="G3536" s="98" t="s">
        <v>2046</v>
      </c>
      <c r="H3536" s="96" t="s">
        <v>2274</v>
      </c>
      <c r="I3536" s="99">
        <v>84.055999999999997</v>
      </c>
      <c r="J3536" s="235" t="str">
        <f t="shared" si="55"/>
        <v>Short Haul</v>
      </c>
    </row>
    <row r="3537" spans="1:10" ht="15" thickBot="1" x14ac:dyDescent="0.4">
      <c r="A3537" s="96" t="s">
        <v>2043</v>
      </c>
      <c r="B3537" s="96" t="s">
        <v>1536</v>
      </c>
      <c r="C3537" s="106">
        <v>43611</v>
      </c>
      <c r="D3537" s="96" t="s">
        <v>2057</v>
      </c>
      <c r="E3537" s="96" t="s">
        <v>2080</v>
      </c>
      <c r="F3537" s="97">
        <v>4074</v>
      </c>
      <c r="G3537" s="98" t="s">
        <v>2046</v>
      </c>
      <c r="H3537" s="96" t="s">
        <v>2274</v>
      </c>
      <c r="I3537" s="99">
        <v>1382.78</v>
      </c>
      <c r="J3537" s="235" t="str">
        <f t="shared" si="55"/>
        <v>Long Haul</v>
      </c>
    </row>
    <row r="3538" spans="1:10" ht="15" thickBot="1" x14ac:dyDescent="0.4">
      <c r="A3538" s="96" t="s">
        <v>2043</v>
      </c>
      <c r="B3538" s="96" t="s">
        <v>1536</v>
      </c>
      <c r="C3538" s="106">
        <v>43613</v>
      </c>
      <c r="D3538" s="96" t="s">
        <v>2080</v>
      </c>
      <c r="E3538" s="96" t="s">
        <v>2147</v>
      </c>
      <c r="F3538" s="97">
        <v>386</v>
      </c>
      <c r="G3538" s="98" t="s">
        <v>2046</v>
      </c>
      <c r="H3538" s="96" t="s">
        <v>2274</v>
      </c>
      <c r="I3538" s="99">
        <v>243.32</v>
      </c>
      <c r="J3538" s="235" t="str">
        <f t="shared" si="55"/>
        <v>Medium Haul</v>
      </c>
    </row>
    <row r="3539" spans="1:10" ht="15" thickBot="1" x14ac:dyDescent="0.4">
      <c r="A3539" s="96" t="s">
        <v>2043</v>
      </c>
      <c r="B3539" s="96" t="s">
        <v>1536</v>
      </c>
      <c r="C3539" s="106">
        <v>43620</v>
      </c>
      <c r="D3539" s="96" t="s">
        <v>2053</v>
      </c>
      <c r="E3539" s="96" t="s">
        <v>2048</v>
      </c>
      <c r="F3539" s="97">
        <v>527</v>
      </c>
      <c r="G3539" s="98" t="s">
        <v>2046</v>
      </c>
      <c r="H3539" s="96" t="s">
        <v>2274</v>
      </c>
      <c r="I3539" s="99">
        <v>332.43200000000002</v>
      </c>
      <c r="J3539" s="235" t="str">
        <f t="shared" si="55"/>
        <v>Medium Haul</v>
      </c>
    </row>
    <row r="3540" spans="1:10" ht="15" thickBot="1" x14ac:dyDescent="0.4">
      <c r="A3540" s="96" t="s">
        <v>2043</v>
      </c>
      <c r="B3540" s="96" t="s">
        <v>1536</v>
      </c>
      <c r="C3540" s="106">
        <v>43620</v>
      </c>
      <c r="D3540" s="96" t="s">
        <v>2147</v>
      </c>
      <c r="E3540" s="96" t="s">
        <v>2053</v>
      </c>
      <c r="F3540" s="97">
        <v>4706</v>
      </c>
      <c r="G3540" s="98" t="s">
        <v>2046</v>
      </c>
      <c r="H3540" s="96" t="s">
        <v>2274</v>
      </c>
      <c r="I3540" s="99">
        <v>1597.32</v>
      </c>
      <c r="J3540" s="235" t="str">
        <f t="shared" si="55"/>
        <v>Long Haul</v>
      </c>
    </row>
    <row r="3541" spans="1:10" ht="15" thickBot="1" x14ac:dyDescent="0.4">
      <c r="A3541" s="96" t="s">
        <v>2043</v>
      </c>
      <c r="B3541" s="96" t="s">
        <v>1536</v>
      </c>
      <c r="C3541" s="106">
        <v>43620</v>
      </c>
      <c r="D3541" s="96" t="s">
        <v>2275</v>
      </c>
      <c r="E3541" s="96" t="s">
        <v>2147</v>
      </c>
      <c r="F3541" s="97">
        <v>1476</v>
      </c>
      <c r="G3541" s="98" t="s">
        <v>2046</v>
      </c>
      <c r="H3541" s="96" t="s">
        <v>2274</v>
      </c>
      <c r="I3541" s="99">
        <v>570.43799999999999</v>
      </c>
      <c r="J3541" s="235" t="str">
        <f t="shared" si="55"/>
        <v>Medium Haul</v>
      </c>
    </row>
    <row r="3542" spans="1:10" ht="15" thickBot="1" x14ac:dyDescent="0.4">
      <c r="A3542" s="96" t="s">
        <v>2043</v>
      </c>
      <c r="B3542" s="96" t="s">
        <v>1536</v>
      </c>
      <c r="C3542" s="106">
        <v>43645</v>
      </c>
      <c r="D3542" s="96" t="s">
        <v>2048</v>
      </c>
      <c r="E3542" s="96" t="s">
        <v>2057</v>
      </c>
      <c r="F3542" s="97">
        <v>133</v>
      </c>
      <c r="G3542" s="98" t="s">
        <v>2046</v>
      </c>
      <c r="H3542" s="96" t="s">
        <v>2274</v>
      </c>
      <c r="I3542" s="99">
        <v>84.055999999999997</v>
      </c>
      <c r="J3542" s="235" t="str">
        <f t="shared" si="55"/>
        <v>Short Haul</v>
      </c>
    </row>
    <row r="3543" spans="1:10" ht="15" thickBot="1" x14ac:dyDescent="0.4">
      <c r="A3543" s="96" t="s">
        <v>2043</v>
      </c>
      <c r="B3543" s="96" t="s">
        <v>1536</v>
      </c>
      <c r="C3543" s="106">
        <v>43652</v>
      </c>
      <c r="D3543" s="96" t="s">
        <v>2074</v>
      </c>
      <c r="E3543" s="96" t="s">
        <v>2057</v>
      </c>
      <c r="F3543" s="97">
        <v>3861</v>
      </c>
      <c r="G3543" s="98" t="s">
        <v>2046</v>
      </c>
      <c r="H3543" s="96" t="s">
        <v>2274</v>
      </c>
      <c r="I3543" s="99">
        <v>1310.3599999999999</v>
      </c>
      <c r="J3543" s="235" t="str">
        <f t="shared" si="55"/>
        <v>Long Haul</v>
      </c>
    </row>
    <row r="3544" spans="1:10" ht="15" thickBot="1" x14ac:dyDescent="0.4">
      <c r="A3544" s="96" t="s">
        <v>2043</v>
      </c>
      <c r="B3544" s="96" t="s">
        <v>1536</v>
      </c>
      <c r="C3544" s="106">
        <v>43716</v>
      </c>
      <c r="D3544" s="96" t="s">
        <v>2049</v>
      </c>
      <c r="E3544" s="96" t="s">
        <v>2061</v>
      </c>
      <c r="F3544" s="97">
        <v>3600</v>
      </c>
      <c r="G3544" s="98" t="s">
        <v>2056</v>
      </c>
      <c r="H3544" s="96" t="s">
        <v>2047</v>
      </c>
      <c r="I3544" s="99">
        <v>1221.96</v>
      </c>
      <c r="J3544" s="235" t="str">
        <f t="shared" si="55"/>
        <v>Long Haul</v>
      </c>
    </row>
    <row r="3545" spans="1:10" ht="15" thickBot="1" x14ac:dyDescent="0.4">
      <c r="A3545" s="96" t="s">
        <v>2043</v>
      </c>
      <c r="B3545" s="96" t="s">
        <v>1536</v>
      </c>
      <c r="C3545" s="106">
        <v>43721</v>
      </c>
      <c r="D3545" s="96" t="s">
        <v>2061</v>
      </c>
      <c r="E3545" s="96" t="s">
        <v>2049</v>
      </c>
      <c r="F3545" s="97">
        <v>3600</v>
      </c>
      <c r="G3545" s="98" t="s">
        <v>2046</v>
      </c>
      <c r="H3545" s="96" t="s">
        <v>2047</v>
      </c>
      <c r="I3545" s="99">
        <v>1221.96</v>
      </c>
      <c r="J3545" s="235" t="str">
        <f t="shared" si="55"/>
        <v>Long Haul</v>
      </c>
    </row>
    <row r="3546" spans="1:10" ht="15" thickBot="1" x14ac:dyDescent="0.4">
      <c r="A3546" s="96" t="s">
        <v>2043</v>
      </c>
      <c r="B3546" s="96" t="s">
        <v>1536</v>
      </c>
      <c r="C3546" s="106">
        <v>43758</v>
      </c>
      <c r="D3546" s="96" t="s">
        <v>2057</v>
      </c>
      <c r="E3546" s="96" t="s">
        <v>2064</v>
      </c>
      <c r="F3546" s="97">
        <v>3586</v>
      </c>
      <c r="G3546" s="98" t="s">
        <v>2056</v>
      </c>
      <c r="H3546" s="96" t="s">
        <v>2047</v>
      </c>
      <c r="I3546" s="99">
        <v>1217.2</v>
      </c>
      <c r="J3546" s="235" t="str">
        <f t="shared" si="55"/>
        <v>Long Haul</v>
      </c>
    </row>
    <row r="3547" spans="1:10" ht="15" thickBot="1" x14ac:dyDescent="0.4">
      <c r="A3547" s="96" t="s">
        <v>2043</v>
      </c>
      <c r="B3547" s="96" t="s">
        <v>1536</v>
      </c>
      <c r="C3547" s="106">
        <v>43763</v>
      </c>
      <c r="D3547" s="96" t="s">
        <v>2064</v>
      </c>
      <c r="E3547" s="96" t="s">
        <v>2057</v>
      </c>
      <c r="F3547" s="97">
        <v>3586</v>
      </c>
      <c r="G3547" s="98" t="s">
        <v>2046</v>
      </c>
      <c r="H3547" s="96" t="s">
        <v>2164</v>
      </c>
      <c r="I3547" s="99">
        <v>1217.2</v>
      </c>
      <c r="J3547" s="235" t="str">
        <f t="shared" si="55"/>
        <v>Long Haul</v>
      </c>
    </row>
    <row r="3548" spans="1:10" ht="15" thickBot="1" x14ac:dyDescent="0.4">
      <c r="A3548" s="96" t="s">
        <v>2043</v>
      </c>
      <c r="B3548" s="96" t="s">
        <v>1536</v>
      </c>
      <c r="C3548" s="106">
        <v>43763</v>
      </c>
      <c r="D3548" s="96" t="s">
        <v>2057</v>
      </c>
      <c r="E3548" s="96" t="s">
        <v>2048</v>
      </c>
      <c r="F3548" s="97">
        <v>133</v>
      </c>
      <c r="G3548" s="98" t="s">
        <v>2046</v>
      </c>
      <c r="H3548" s="96" t="s">
        <v>2164</v>
      </c>
      <c r="I3548" s="99">
        <v>84.055999999999997</v>
      </c>
      <c r="J3548" s="235" t="str">
        <f t="shared" si="55"/>
        <v>Short Haul</v>
      </c>
    </row>
    <row r="3549" spans="1:10" ht="15" thickBot="1" x14ac:dyDescent="0.4">
      <c r="A3549" s="96" t="s">
        <v>2043</v>
      </c>
      <c r="B3549" s="96" t="s">
        <v>1536</v>
      </c>
      <c r="C3549" s="106">
        <v>43781</v>
      </c>
      <c r="D3549" s="96" t="s">
        <v>2220</v>
      </c>
      <c r="E3549" s="96" t="s">
        <v>2083</v>
      </c>
      <c r="F3549" s="97">
        <v>1063</v>
      </c>
      <c r="G3549" s="98" t="s">
        <v>2046</v>
      </c>
      <c r="H3549" s="96" t="s">
        <v>2047</v>
      </c>
      <c r="I3549" s="99">
        <v>410.60700000000003</v>
      </c>
      <c r="J3549" s="235" t="str">
        <f t="shared" si="55"/>
        <v>Medium Haul</v>
      </c>
    </row>
    <row r="3550" spans="1:10" ht="15" thickBot="1" x14ac:dyDescent="0.4">
      <c r="A3550" s="96" t="s">
        <v>2043</v>
      </c>
      <c r="B3550" s="96" t="s">
        <v>1536</v>
      </c>
      <c r="C3550" s="106">
        <v>43784</v>
      </c>
      <c r="D3550" s="96" t="s">
        <v>2083</v>
      </c>
      <c r="E3550" s="96" t="s">
        <v>2220</v>
      </c>
      <c r="F3550" s="97">
        <v>1063</v>
      </c>
      <c r="G3550" s="98" t="s">
        <v>2046</v>
      </c>
      <c r="H3550" s="96" t="s">
        <v>2047</v>
      </c>
      <c r="I3550" s="99">
        <v>410.60700000000003</v>
      </c>
      <c r="J3550" s="235" t="str">
        <f t="shared" si="55"/>
        <v>Medium Haul</v>
      </c>
    </row>
    <row r="3551" spans="1:10" ht="15" thickBot="1" x14ac:dyDescent="0.4">
      <c r="A3551" s="96" t="s">
        <v>2043</v>
      </c>
      <c r="B3551" s="96" t="s">
        <v>1536</v>
      </c>
      <c r="C3551" s="106">
        <v>43785</v>
      </c>
      <c r="D3551" s="96" t="s">
        <v>2220</v>
      </c>
      <c r="E3551" s="96" t="s">
        <v>2080</v>
      </c>
      <c r="F3551" s="97">
        <v>3807</v>
      </c>
      <c r="G3551" s="98" t="s">
        <v>2056</v>
      </c>
      <c r="H3551" s="96" t="s">
        <v>2047</v>
      </c>
      <c r="I3551" s="99">
        <v>1292</v>
      </c>
      <c r="J3551" s="235" t="str">
        <f t="shared" si="55"/>
        <v>Long Haul</v>
      </c>
    </row>
    <row r="3552" spans="1:10" ht="15" thickBot="1" x14ac:dyDescent="0.4">
      <c r="A3552" s="96" t="s">
        <v>2043</v>
      </c>
      <c r="B3552" s="96" t="s">
        <v>1536</v>
      </c>
      <c r="C3552" s="106">
        <v>43785</v>
      </c>
      <c r="D3552" s="96" t="s">
        <v>2080</v>
      </c>
      <c r="E3552" s="96" t="s">
        <v>2049</v>
      </c>
      <c r="F3552" s="97">
        <v>3863</v>
      </c>
      <c r="G3552" s="98" t="s">
        <v>2046</v>
      </c>
      <c r="H3552" s="96" t="s">
        <v>2047</v>
      </c>
      <c r="I3552" s="99">
        <v>1311.04</v>
      </c>
      <c r="J3552" s="235" t="str">
        <f t="shared" si="55"/>
        <v>Long Haul</v>
      </c>
    </row>
    <row r="3553" spans="1:10" ht="15" thickBot="1" x14ac:dyDescent="0.4">
      <c r="A3553" s="96" t="s">
        <v>2043</v>
      </c>
      <c r="B3553" s="96" t="s">
        <v>1536</v>
      </c>
      <c r="C3553" s="106">
        <v>43613</v>
      </c>
      <c r="D3553" s="96" t="s">
        <v>2147</v>
      </c>
      <c r="E3553" s="96" t="s">
        <v>2275</v>
      </c>
      <c r="F3553" s="97">
        <v>1476</v>
      </c>
      <c r="G3553" s="98" t="s">
        <v>2046</v>
      </c>
      <c r="H3553" s="96" t="s">
        <v>2274</v>
      </c>
      <c r="I3553" s="99">
        <v>570.43799999999999</v>
      </c>
      <c r="J3553" s="235" t="str">
        <f t="shared" si="55"/>
        <v>Medium Haul</v>
      </c>
    </row>
    <row r="3554" spans="1:10" ht="15" thickBot="1" x14ac:dyDescent="0.4">
      <c r="A3554" s="96" t="s">
        <v>2043</v>
      </c>
      <c r="B3554" s="96" t="s">
        <v>1536</v>
      </c>
      <c r="C3554" s="106">
        <v>43645</v>
      </c>
      <c r="D3554" s="96" t="s">
        <v>2057</v>
      </c>
      <c r="E3554" s="96" t="s">
        <v>2074</v>
      </c>
      <c r="F3554" s="97">
        <v>3861</v>
      </c>
      <c r="G3554" s="98" t="s">
        <v>2056</v>
      </c>
      <c r="H3554" s="96" t="s">
        <v>2274</v>
      </c>
      <c r="I3554" s="99">
        <v>1310.3599999999999</v>
      </c>
      <c r="J3554" s="235" t="str">
        <f t="shared" si="55"/>
        <v>Long Haul</v>
      </c>
    </row>
    <row r="3555" spans="1:10" ht="15" thickBot="1" x14ac:dyDescent="0.4">
      <c r="A3555" s="96" t="s">
        <v>2043</v>
      </c>
      <c r="B3555" s="96" t="s">
        <v>1536</v>
      </c>
      <c r="C3555" s="106">
        <v>43779</v>
      </c>
      <c r="D3555" s="96" t="s">
        <v>2049</v>
      </c>
      <c r="E3555" s="96" t="s">
        <v>2220</v>
      </c>
      <c r="F3555" s="97">
        <v>7317</v>
      </c>
      <c r="G3555" s="98" t="s">
        <v>2056</v>
      </c>
      <c r="H3555" s="96" t="s">
        <v>2274</v>
      </c>
      <c r="I3555" s="99">
        <v>2483.36</v>
      </c>
      <c r="J3555" s="235" t="str">
        <f t="shared" si="55"/>
        <v>Long Haul</v>
      </c>
    </row>
    <row r="3556" spans="1:10" ht="15" thickBot="1" x14ac:dyDescent="0.4">
      <c r="A3556" s="89"/>
      <c r="B3556" s="89"/>
      <c r="C3556" s="290"/>
      <c r="D3556" s="290"/>
      <c r="E3556" s="290"/>
      <c r="F3556" s="290"/>
      <c r="G3556" s="290"/>
      <c r="H3556" s="290"/>
      <c r="I3556" s="95">
        <v>18355.55</v>
      </c>
      <c r="J3556" s="235" t="str">
        <f t="shared" si="55"/>
        <v/>
      </c>
    </row>
    <row r="3557" spans="1:10" ht="15" thickBot="1" x14ac:dyDescent="0.4">
      <c r="A3557" s="96" t="s">
        <v>2043</v>
      </c>
      <c r="B3557" s="96" t="s">
        <v>1325</v>
      </c>
      <c r="C3557" s="106">
        <v>43479</v>
      </c>
      <c r="D3557" s="96" t="s">
        <v>2269</v>
      </c>
      <c r="E3557" s="96" t="s">
        <v>2053</v>
      </c>
      <c r="F3557" s="97">
        <v>135</v>
      </c>
      <c r="G3557" s="98" t="s">
        <v>2046</v>
      </c>
      <c r="H3557" s="96" t="s">
        <v>2047</v>
      </c>
      <c r="I3557" s="99">
        <v>85.32</v>
      </c>
      <c r="J3557" s="235" t="str">
        <f t="shared" si="55"/>
        <v>Short Haul</v>
      </c>
    </row>
    <row r="3558" spans="1:10" ht="15" thickBot="1" x14ac:dyDescent="0.4">
      <c r="A3558" s="96" t="s">
        <v>2043</v>
      </c>
      <c r="B3558" s="96" t="s">
        <v>1325</v>
      </c>
      <c r="C3558" s="106">
        <v>43479</v>
      </c>
      <c r="D3558" s="96" t="s">
        <v>2053</v>
      </c>
      <c r="E3558" s="96" t="s">
        <v>2044</v>
      </c>
      <c r="F3558" s="97">
        <v>676</v>
      </c>
      <c r="G3558" s="98" t="s">
        <v>2046</v>
      </c>
      <c r="H3558" s="96" t="s">
        <v>2047</v>
      </c>
      <c r="I3558" s="99">
        <v>261.22500000000002</v>
      </c>
      <c r="J3558" s="235" t="str">
        <f t="shared" si="55"/>
        <v>Medium Haul</v>
      </c>
    </row>
    <row r="3559" spans="1:10" ht="15" thickBot="1" x14ac:dyDescent="0.4">
      <c r="A3559" s="96" t="s">
        <v>2043</v>
      </c>
      <c r="B3559" s="96" t="s">
        <v>1325</v>
      </c>
      <c r="C3559" s="106">
        <v>43479</v>
      </c>
      <c r="D3559" s="96" t="s">
        <v>2044</v>
      </c>
      <c r="E3559" s="96" t="s">
        <v>2048</v>
      </c>
      <c r="F3559" s="97">
        <v>153</v>
      </c>
      <c r="G3559" s="98" t="s">
        <v>2046</v>
      </c>
      <c r="H3559" s="96" t="s">
        <v>2047</v>
      </c>
      <c r="I3559" s="99">
        <v>96.063999999999993</v>
      </c>
      <c r="J3559" s="235" t="str">
        <f t="shared" si="55"/>
        <v>Short Haul</v>
      </c>
    </row>
    <row r="3560" spans="1:10" ht="15" thickBot="1" x14ac:dyDescent="0.4">
      <c r="A3560" s="96" t="s">
        <v>2043</v>
      </c>
      <c r="B3560" s="96" t="s">
        <v>1325</v>
      </c>
      <c r="C3560" s="106">
        <v>43481</v>
      </c>
      <c r="D3560" s="96" t="s">
        <v>2044</v>
      </c>
      <c r="E3560" s="96" t="s">
        <v>2053</v>
      </c>
      <c r="F3560" s="97">
        <v>676</v>
      </c>
      <c r="G3560" s="98" t="s">
        <v>2046</v>
      </c>
      <c r="H3560" s="96" t="s">
        <v>2047</v>
      </c>
      <c r="I3560" s="99">
        <v>261.22500000000002</v>
      </c>
      <c r="J3560" s="235" t="str">
        <f t="shared" si="55"/>
        <v>Medium Haul</v>
      </c>
    </row>
    <row r="3561" spans="1:10" ht="15" thickBot="1" x14ac:dyDescent="0.4">
      <c r="A3561" s="96" t="s">
        <v>2043</v>
      </c>
      <c r="B3561" s="96" t="s">
        <v>1325</v>
      </c>
      <c r="C3561" s="106">
        <v>43481</v>
      </c>
      <c r="D3561" s="96" t="s">
        <v>2048</v>
      </c>
      <c r="E3561" s="96" t="s">
        <v>2044</v>
      </c>
      <c r="F3561" s="97">
        <v>153</v>
      </c>
      <c r="G3561" s="98" t="s">
        <v>2046</v>
      </c>
      <c r="H3561" s="96" t="s">
        <v>2047</v>
      </c>
      <c r="I3561" s="99">
        <v>96.063999999999993</v>
      </c>
      <c r="J3561" s="235" t="str">
        <f t="shared" si="55"/>
        <v>Short Haul</v>
      </c>
    </row>
    <row r="3562" spans="1:10" ht="15" thickBot="1" x14ac:dyDescent="0.4">
      <c r="A3562" s="96" t="s">
        <v>2043</v>
      </c>
      <c r="B3562" s="96" t="s">
        <v>1325</v>
      </c>
      <c r="C3562" s="106">
        <v>43481</v>
      </c>
      <c r="D3562" s="96" t="s">
        <v>2053</v>
      </c>
      <c r="E3562" s="96" t="s">
        <v>2269</v>
      </c>
      <c r="F3562" s="97">
        <v>135</v>
      </c>
      <c r="G3562" s="98" t="s">
        <v>2046</v>
      </c>
      <c r="H3562" s="96" t="s">
        <v>2047</v>
      </c>
      <c r="I3562" s="99">
        <v>85.32</v>
      </c>
      <c r="J3562" s="235" t="str">
        <f t="shared" si="55"/>
        <v>Short Haul</v>
      </c>
    </row>
    <row r="3563" spans="1:10" ht="15" thickBot="1" x14ac:dyDescent="0.4">
      <c r="A3563" s="89"/>
      <c r="B3563" s="89"/>
      <c r="C3563" s="290"/>
      <c r="D3563" s="290"/>
      <c r="E3563" s="290"/>
      <c r="F3563" s="290"/>
      <c r="G3563" s="290"/>
      <c r="H3563" s="290"/>
      <c r="I3563" s="95">
        <v>885.21799999999996</v>
      </c>
      <c r="J3563" s="235" t="str">
        <f t="shared" si="55"/>
        <v/>
      </c>
    </row>
    <row r="3564" spans="1:10" ht="15" thickBot="1" x14ac:dyDescent="0.4">
      <c r="A3564" s="96" t="s">
        <v>2043</v>
      </c>
      <c r="B3564" s="96" t="s">
        <v>1527</v>
      </c>
      <c r="C3564" s="106">
        <v>43808</v>
      </c>
      <c r="D3564" s="96" t="s">
        <v>2044</v>
      </c>
      <c r="E3564" s="96" t="s">
        <v>2048</v>
      </c>
      <c r="F3564" s="97">
        <v>153</v>
      </c>
      <c r="G3564" s="98" t="s">
        <v>2046</v>
      </c>
      <c r="H3564" s="96" t="s">
        <v>2047</v>
      </c>
      <c r="I3564" s="99">
        <v>96.063999999999993</v>
      </c>
      <c r="J3564" s="235" t="str">
        <f t="shared" si="55"/>
        <v>Short Haul</v>
      </c>
    </row>
    <row r="3565" spans="1:10" ht="15" thickBot="1" x14ac:dyDescent="0.4">
      <c r="A3565" s="96" t="s">
        <v>2043</v>
      </c>
      <c r="B3565" s="96" t="s">
        <v>1527</v>
      </c>
      <c r="C3565" s="106">
        <v>43811</v>
      </c>
      <c r="D3565" s="96" t="s">
        <v>2044</v>
      </c>
      <c r="E3565" s="96" t="s">
        <v>2045</v>
      </c>
      <c r="F3565" s="97">
        <v>280</v>
      </c>
      <c r="G3565" s="98" t="s">
        <v>2046</v>
      </c>
      <c r="H3565" s="96" t="s">
        <v>2047</v>
      </c>
      <c r="I3565" s="99">
        <v>176.328</v>
      </c>
      <c r="J3565" s="235" t="str">
        <f t="shared" si="55"/>
        <v>Short Haul</v>
      </c>
    </row>
    <row r="3566" spans="1:10" ht="15" thickBot="1" x14ac:dyDescent="0.4">
      <c r="A3566" s="96" t="s">
        <v>2043</v>
      </c>
      <c r="B3566" s="96" t="s">
        <v>1527</v>
      </c>
      <c r="C3566" s="106">
        <v>43811</v>
      </c>
      <c r="D3566" s="96" t="s">
        <v>2048</v>
      </c>
      <c r="E3566" s="96" t="s">
        <v>2044</v>
      </c>
      <c r="F3566" s="97">
        <v>153</v>
      </c>
      <c r="G3566" s="98" t="s">
        <v>2046</v>
      </c>
      <c r="H3566" s="96" t="s">
        <v>2047</v>
      </c>
      <c r="I3566" s="99">
        <v>96.063999999999993</v>
      </c>
      <c r="J3566" s="235" t="str">
        <f t="shared" si="55"/>
        <v>Short Haul</v>
      </c>
    </row>
    <row r="3567" spans="1:10" ht="15" thickBot="1" x14ac:dyDescent="0.4">
      <c r="A3567" s="96" t="s">
        <v>2043</v>
      </c>
      <c r="B3567" s="96" t="s">
        <v>1527</v>
      </c>
      <c r="C3567" s="106">
        <v>43808</v>
      </c>
      <c r="D3567" s="96" t="s">
        <v>2045</v>
      </c>
      <c r="E3567" s="96" t="s">
        <v>2044</v>
      </c>
      <c r="F3567" s="97">
        <v>280</v>
      </c>
      <c r="G3567" s="98" t="s">
        <v>2046</v>
      </c>
      <c r="H3567" s="96" t="s">
        <v>2047</v>
      </c>
      <c r="I3567" s="99">
        <v>176.328</v>
      </c>
      <c r="J3567" s="235" t="str">
        <f t="shared" si="55"/>
        <v>Short Haul</v>
      </c>
    </row>
    <row r="3568" spans="1:10" ht="15" thickBot="1" x14ac:dyDescent="0.4">
      <c r="A3568" s="89"/>
      <c r="B3568" s="89"/>
      <c r="C3568" s="290"/>
      <c r="D3568" s="290"/>
      <c r="E3568" s="290"/>
      <c r="F3568" s="290"/>
      <c r="G3568" s="290"/>
      <c r="H3568" s="290"/>
      <c r="I3568" s="95">
        <v>544.78399999999999</v>
      </c>
      <c r="J3568" s="235" t="str">
        <f t="shared" si="55"/>
        <v/>
      </c>
    </row>
    <row r="3569" spans="1:10" ht="15" thickBot="1" x14ac:dyDescent="0.4">
      <c r="A3569" s="96" t="s">
        <v>2043</v>
      </c>
      <c r="B3569" s="96" t="s">
        <v>1536</v>
      </c>
      <c r="C3569" s="106">
        <v>43715</v>
      </c>
      <c r="D3569" s="96" t="s">
        <v>2057</v>
      </c>
      <c r="E3569" s="96" t="s">
        <v>2081</v>
      </c>
      <c r="F3569" s="97">
        <v>4256</v>
      </c>
      <c r="G3569" s="98" t="s">
        <v>2056</v>
      </c>
      <c r="H3569" s="96" t="s">
        <v>2047</v>
      </c>
      <c r="I3569" s="99">
        <v>1444.66</v>
      </c>
      <c r="J3569" s="235" t="str">
        <f t="shared" si="55"/>
        <v>Long Haul</v>
      </c>
    </row>
    <row r="3570" spans="1:10" ht="15" thickBot="1" x14ac:dyDescent="0.4">
      <c r="A3570" s="96" t="s">
        <v>2043</v>
      </c>
      <c r="B3570" s="96" t="s">
        <v>1536</v>
      </c>
      <c r="C3570" s="106">
        <v>43728</v>
      </c>
      <c r="D3570" s="96" t="s">
        <v>2081</v>
      </c>
      <c r="E3570" s="96" t="s">
        <v>2057</v>
      </c>
      <c r="F3570" s="97">
        <v>4256</v>
      </c>
      <c r="G3570" s="98" t="s">
        <v>2046</v>
      </c>
      <c r="H3570" s="96" t="s">
        <v>2047</v>
      </c>
      <c r="I3570" s="99">
        <v>1444.66</v>
      </c>
      <c r="J3570" s="235" t="str">
        <f t="shared" si="55"/>
        <v>Long Haul</v>
      </c>
    </row>
    <row r="3571" spans="1:10" ht="15" thickBot="1" x14ac:dyDescent="0.4">
      <c r="A3571" s="89"/>
      <c r="B3571" s="89"/>
      <c r="C3571" s="290"/>
      <c r="D3571" s="290"/>
      <c r="E3571" s="290"/>
      <c r="F3571" s="290"/>
      <c r="G3571" s="290"/>
      <c r="H3571" s="290"/>
      <c r="I3571" s="95">
        <v>2889.32</v>
      </c>
      <c r="J3571" s="235" t="str">
        <f t="shared" si="55"/>
        <v/>
      </c>
    </row>
    <row r="3572" spans="1:10" ht="15" thickBot="1" x14ac:dyDescent="0.4">
      <c r="A3572" s="96" t="s">
        <v>2043</v>
      </c>
      <c r="B3572" s="96" t="s">
        <v>1512</v>
      </c>
      <c r="C3572" s="106">
        <v>43744</v>
      </c>
      <c r="D3572" s="96" t="s">
        <v>2057</v>
      </c>
      <c r="E3572" s="96" t="s">
        <v>2048</v>
      </c>
      <c r="F3572" s="97">
        <v>133</v>
      </c>
      <c r="G3572" s="98" t="s">
        <v>2046</v>
      </c>
      <c r="H3572" s="96" t="s">
        <v>2047</v>
      </c>
      <c r="I3572" s="99">
        <v>84.055999999999997</v>
      </c>
      <c r="J3572" s="235" t="str">
        <f t="shared" si="55"/>
        <v>Short Haul</v>
      </c>
    </row>
    <row r="3573" spans="1:10" ht="15" thickBot="1" x14ac:dyDescent="0.4">
      <c r="A3573" s="96" t="s">
        <v>2043</v>
      </c>
      <c r="B3573" s="96" t="s">
        <v>1512</v>
      </c>
      <c r="C3573" s="106">
        <v>43746</v>
      </c>
      <c r="D3573" s="96" t="s">
        <v>2048</v>
      </c>
      <c r="E3573" s="96" t="s">
        <v>2057</v>
      </c>
      <c r="F3573" s="97">
        <v>133</v>
      </c>
      <c r="G3573" s="98" t="s">
        <v>2046</v>
      </c>
      <c r="H3573" s="96" t="s">
        <v>2047</v>
      </c>
      <c r="I3573" s="99">
        <v>84.055999999999997</v>
      </c>
      <c r="J3573" s="235" t="str">
        <f t="shared" si="55"/>
        <v>Short Haul</v>
      </c>
    </row>
    <row r="3574" spans="1:10" ht="15" thickBot="1" x14ac:dyDescent="0.4">
      <c r="A3574" s="89"/>
      <c r="B3574" s="89"/>
      <c r="C3574" s="290"/>
      <c r="D3574" s="290"/>
      <c r="E3574" s="290"/>
      <c r="F3574" s="290"/>
      <c r="G3574" s="290"/>
      <c r="H3574" s="290"/>
      <c r="I3574" s="95">
        <v>168.11199999999999</v>
      </c>
      <c r="J3574" s="235" t="str">
        <f t="shared" si="55"/>
        <v/>
      </c>
    </row>
    <row r="3575" spans="1:10" ht="15" thickBot="1" x14ac:dyDescent="0.4">
      <c r="A3575" s="96" t="s">
        <v>2043</v>
      </c>
      <c r="B3575" s="96" t="s">
        <v>1325</v>
      </c>
      <c r="C3575" s="106">
        <v>43507</v>
      </c>
      <c r="D3575" s="96" t="s">
        <v>2048</v>
      </c>
      <c r="E3575" s="96" t="s">
        <v>2053</v>
      </c>
      <c r="F3575" s="97">
        <v>527</v>
      </c>
      <c r="G3575" s="98" t="s">
        <v>2046</v>
      </c>
      <c r="H3575" s="96" t="s">
        <v>2047</v>
      </c>
      <c r="I3575" s="99">
        <v>332.43200000000002</v>
      </c>
      <c r="J3575" s="235" t="str">
        <f t="shared" si="55"/>
        <v>Medium Haul</v>
      </c>
    </row>
    <row r="3576" spans="1:10" ht="15" thickBot="1" x14ac:dyDescent="0.4">
      <c r="A3576" s="96" t="s">
        <v>2043</v>
      </c>
      <c r="B3576" s="96" t="s">
        <v>1325</v>
      </c>
      <c r="C3576" s="106">
        <v>43511</v>
      </c>
      <c r="D3576" s="96" t="s">
        <v>2053</v>
      </c>
      <c r="E3576" s="96" t="s">
        <v>2048</v>
      </c>
      <c r="F3576" s="97">
        <v>527</v>
      </c>
      <c r="G3576" s="98" t="s">
        <v>2046</v>
      </c>
      <c r="H3576" s="96" t="s">
        <v>2047</v>
      </c>
      <c r="I3576" s="99">
        <v>332.43200000000002</v>
      </c>
      <c r="J3576" s="235" t="str">
        <f t="shared" si="55"/>
        <v>Medium Haul</v>
      </c>
    </row>
    <row r="3577" spans="1:10" ht="15" thickBot="1" x14ac:dyDescent="0.4">
      <c r="A3577" s="96" t="s">
        <v>2043</v>
      </c>
      <c r="B3577" s="96" t="s">
        <v>1325</v>
      </c>
      <c r="C3577" s="106">
        <v>43522</v>
      </c>
      <c r="D3577" s="96" t="s">
        <v>2048</v>
      </c>
      <c r="E3577" s="96" t="s">
        <v>2053</v>
      </c>
      <c r="F3577" s="97">
        <v>527</v>
      </c>
      <c r="G3577" s="98" t="s">
        <v>2046</v>
      </c>
      <c r="H3577" s="96" t="s">
        <v>2051</v>
      </c>
      <c r="I3577" s="99">
        <v>332.43200000000002</v>
      </c>
      <c r="J3577" s="235" t="str">
        <f t="shared" si="55"/>
        <v>Medium Haul</v>
      </c>
    </row>
    <row r="3578" spans="1:10" ht="15" thickBot="1" x14ac:dyDescent="0.4">
      <c r="A3578" s="96" t="s">
        <v>2043</v>
      </c>
      <c r="B3578" s="96" t="s">
        <v>1325</v>
      </c>
      <c r="C3578" s="106">
        <v>43524</v>
      </c>
      <c r="D3578" s="96" t="s">
        <v>2053</v>
      </c>
      <c r="E3578" s="96" t="s">
        <v>2048</v>
      </c>
      <c r="F3578" s="97">
        <v>527</v>
      </c>
      <c r="G3578" s="98" t="s">
        <v>2046</v>
      </c>
      <c r="H3578" s="96" t="s">
        <v>2051</v>
      </c>
      <c r="I3578" s="99">
        <v>332.43200000000002</v>
      </c>
      <c r="J3578" s="235" t="str">
        <f t="shared" si="55"/>
        <v>Medium Haul</v>
      </c>
    </row>
    <row r="3579" spans="1:10" ht="15" thickBot="1" x14ac:dyDescent="0.4">
      <c r="A3579" s="89"/>
      <c r="B3579" s="89"/>
      <c r="C3579" s="290"/>
      <c r="D3579" s="290"/>
      <c r="E3579" s="290"/>
      <c r="F3579" s="290"/>
      <c r="G3579" s="290"/>
      <c r="H3579" s="290"/>
      <c r="I3579" s="95">
        <v>1329.7280000000001</v>
      </c>
      <c r="J3579" s="235" t="str">
        <f t="shared" si="55"/>
        <v/>
      </c>
    </row>
    <row r="3580" spans="1:10" ht="15" thickBot="1" x14ac:dyDescent="0.4">
      <c r="A3580" s="96" t="s">
        <v>2043</v>
      </c>
      <c r="B3580" s="96" t="s">
        <v>1393</v>
      </c>
      <c r="C3580" s="106">
        <v>43675</v>
      </c>
      <c r="D3580" s="96" t="s">
        <v>2044</v>
      </c>
      <c r="E3580" s="96" t="s">
        <v>2151</v>
      </c>
      <c r="F3580" s="97">
        <v>1581</v>
      </c>
      <c r="G3580" s="98" t="s">
        <v>2056</v>
      </c>
      <c r="H3580" s="96" t="s">
        <v>2047</v>
      </c>
      <c r="I3580" s="99">
        <v>610.68600000000004</v>
      </c>
      <c r="J3580" s="235" t="str">
        <f t="shared" si="55"/>
        <v>Medium Haul</v>
      </c>
    </row>
    <row r="3581" spans="1:10" ht="15" thickBot="1" x14ac:dyDescent="0.4">
      <c r="A3581" s="96" t="s">
        <v>2043</v>
      </c>
      <c r="B3581" s="96" t="s">
        <v>1393</v>
      </c>
      <c r="C3581" s="106">
        <v>43679</v>
      </c>
      <c r="D3581" s="96" t="s">
        <v>2044</v>
      </c>
      <c r="E3581" s="96" t="s">
        <v>2048</v>
      </c>
      <c r="F3581" s="97">
        <v>153</v>
      </c>
      <c r="G3581" s="98" t="s">
        <v>2046</v>
      </c>
      <c r="H3581" s="96" t="s">
        <v>2047</v>
      </c>
      <c r="I3581" s="99">
        <v>96.063999999999993</v>
      </c>
      <c r="J3581" s="235" t="str">
        <f t="shared" ref="J3581:J3644" si="56">IF(ISBLANK(F3581),"",IF(F3581&gt;$O$9,$N$9,IF(F3581&gt;$O$8, $N$8,$N$7)))</f>
        <v>Short Haul</v>
      </c>
    </row>
    <row r="3582" spans="1:10" ht="15" thickBot="1" x14ac:dyDescent="0.4">
      <c r="A3582" s="96" t="s">
        <v>2043</v>
      </c>
      <c r="B3582" s="96" t="s">
        <v>1393</v>
      </c>
      <c r="C3582" s="106">
        <v>43675</v>
      </c>
      <c r="D3582" s="96" t="s">
        <v>2048</v>
      </c>
      <c r="E3582" s="96" t="s">
        <v>2044</v>
      </c>
      <c r="F3582" s="97">
        <v>153</v>
      </c>
      <c r="G3582" s="98" t="s">
        <v>2046</v>
      </c>
      <c r="H3582" s="96" t="s">
        <v>2047</v>
      </c>
      <c r="I3582" s="99">
        <v>96.063999999999993</v>
      </c>
      <c r="J3582" s="235" t="str">
        <f t="shared" si="56"/>
        <v>Short Haul</v>
      </c>
    </row>
    <row r="3583" spans="1:10" ht="15" thickBot="1" x14ac:dyDescent="0.4">
      <c r="A3583" s="96" t="s">
        <v>2043</v>
      </c>
      <c r="B3583" s="96" t="s">
        <v>1393</v>
      </c>
      <c r="C3583" s="106">
        <v>43679</v>
      </c>
      <c r="D3583" s="96" t="s">
        <v>2151</v>
      </c>
      <c r="E3583" s="96" t="s">
        <v>2044</v>
      </c>
      <c r="F3583" s="97">
        <v>1581</v>
      </c>
      <c r="G3583" s="98" t="s">
        <v>2056</v>
      </c>
      <c r="H3583" s="96" t="s">
        <v>2047</v>
      </c>
      <c r="I3583" s="99">
        <v>610.68600000000004</v>
      </c>
      <c r="J3583" s="235" t="str">
        <f t="shared" si="56"/>
        <v>Medium Haul</v>
      </c>
    </row>
    <row r="3584" spans="1:10" ht="15" thickBot="1" x14ac:dyDescent="0.4">
      <c r="A3584" s="89"/>
      <c r="B3584" s="89"/>
      <c r="C3584" s="290"/>
      <c r="D3584" s="290"/>
      <c r="E3584" s="290"/>
      <c r="F3584" s="290"/>
      <c r="G3584" s="290"/>
      <c r="H3584" s="290"/>
      <c r="I3584" s="95">
        <v>1413.5</v>
      </c>
      <c r="J3584" s="235" t="str">
        <f t="shared" si="56"/>
        <v/>
      </c>
    </row>
    <row r="3585" spans="1:10" ht="15" thickBot="1" x14ac:dyDescent="0.4">
      <c r="A3585" s="96" t="s">
        <v>2043</v>
      </c>
      <c r="B3585" s="96" t="s">
        <v>1512</v>
      </c>
      <c r="C3585" s="106">
        <v>43478</v>
      </c>
      <c r="D3585" s="96" t="s">
        <v>2053</v>
      </c>
      <c r="E3585" s="96" t="s">
        <v>2048</v>
      </c>
      <c r="F3585" s="97">
        <v>527</v>
      </c>
      <c r="G3585" s="98" t="s">
        <v>2046</v>
      </c>
      <c r="H3585" s="96" t="s">
        <v>2047</v>
      </c>
      <c r="I3585" s="99">
        <v>332.43200000000002</v>
      </c>
      <c r="J3585" s="235" t="str">
        <f t="shared" si="56"/>
        <v>Medium Haul</v>
      </c>
    </row>
    <row r="3586" spans="1:10" ht="15" thickBot="1" x14ac:dyDescent="0.4">
      <c r="A3586" s="96" t="s">
        <v>2043</v>
      </c>
      <c r="B3586" s="96" t="s">
        <v>1512</v>
      </c>
      <c r="C3586" s="106">
        <v>43481</v>
      </c>
      <c r="D3586" s="96" t="s">
        <v>2048</v>
      </c>
      <c r="E3586" s="96" t="s">
        <v>2057</v>
      </c>
      <c r="F3586" s="97">
        <v>133</v>
      </c>
      <c r="G3586" s="98" t="s">
        <v>2046</v>
      </c>
      <c r="H3586" s="96" t="s">
        <v>2047</v>
      </c>
      <c r="I3586" s="99">
        <v>84.055999999999997</v>
      </c>
      <c r="J3586" s="235" t="str">
        <f t="shared" si="56"/>
        <v>Short Haul</v>
      </c>
    </row>
    <row r="3587" spans="1:10" ht="15" thickBot="1" x14ac:dyDescent="0.4">
      <c r="A3587" s="96" t="s">
        <v>2043</v>
      </c>
      <c r="B3587" s="96" t="s">
        <v>1512</v>
      </c>
      <c r="C3587" s="106">
        <v>43481</v>
      </c>
      <c r="D3587" s="96" t="s">
        <v>2057</v>
      </c>
      <c r="E3587" s="96" t="s">
        <v>2052</v>
      </c>
      <c r="F3587" s="97">
        <v>534</v>
      </c>
      <c r="G3587" s="98" t="s">
        <v>2046</v>
      </c>
      <c r="H3587" s="96" t="s">
        <v>2047</v>
      </c>
      <c r="I3587" s="99">
        <v>336.85599999999999</v>
      </c>
      <c r="J3587" s="235" t="str">
        <f t="shared" si="56"/>
        <v>Medium Haul</v>
      </c>
    </row>
    <row r="3588" spans="1:10" ht="15" thickBot="1" x14ac:dyDescent="0.4">
      <c r="A3588" s="96" t="s">
        <v>2043</v>
      </c>
      <c r="B3588" s="96" t="s">
        <v>1512</v>
      </c>
      <c r="C3588" s="106">
        <v>43478</v>
      </c>
      <c r="D3588" s="96" t="s">
        <v>2052</v>
      </c>
      <c r="E3588" s="96" t="s">
        <v>2053</v>
      </c>
      <c r="F3588" s="97">
        <v>607</v>
      </c>
      <c r="G3588" s="98" t="s">
        <v>2046</v>
      </c>
      <c r="H3588" s="96" t="s">
        <v>2047</v>
      </c>
      <c r="I3588" s="99">
        <v>382.99200000000002</v>
      </c>
      <c r="J3588" s="235" t="str">
        <f t="shared" si="56"/>
        <v>Medium Haul</v>
      </c>
    </row>
    <row r="3589" spans="1:10" ht="15" thickBot="1" x14ac:dyDescent="0.4">
      <c r="A3589" s="89"/>
      <c r="B3589" s="89"/>
      <c r="C3589" s="290"/>
      <c r="D3589" s="290"/>
      <c r="E3589" s="290"/>
      <c r="F3589" s="290"/>
      <c r="G3589" s="290"/>
      <c r="H3589" s="290"/>
      <c r="I3589" s="95">
        <v>1136.336</v>
      </c>
      <c r="J3589" s="235" t="str">
        <f t="shared" si="56"/>
        <v/>
      </c>
    </row>
    <row r="3590" spans="1:10" ht="15" thickBot="1" x14ac:dyDescent="0.4">
      <c r="A3590" s="96" t="s">
        <v>2043</v>
      </c>
      <c r="B3590" s="96" t="s">
        <v>1512</v>
      </c>
      <c r="C3590" s="106">
        <v>43734</v>
      </c>
      <c r="D3590" s="96" t="s">
        <v>2053</v>
      </c>
      <c r="E3590" s="96" t="s">
        <v>2048</v>
      </c>
      <c r="F3590" s="97">
        <v>527</v>
      </c>
      <c r="G3590" s="98" t="s">
        <v>2046</v>
      </c>
      <c r="H3590" s="96" t="s">
        <v>2047</v>
      </c>
      <c r="I3590" s="99">
        <v>332.43200000000002</v>
      </c>
      <c r="J3590" s="235" t="str">
        <f t="shared" si="56"/>
        <v>Medium Haul</v>
      </c>
    </row>
    <row r="3591" spans="1:10" ht="15" thickBot="1" x14ac:dyDescent="0.4">
      <c r="A3591" s="96" t="s">
        <v>2043</v>
      </c>
      <c r="B3591" s="96" t="s">
        <v>1512</v>
      </c>
      <c r="C3591" s="106">
        <v>43729</v>
      </c>
      <c r="D3591" s="96" t="s">
        <v>2044</v>
      </c>
      <c r="E3591" s="96" t="s">
        <v>2091</v>
      </c>
      <c r="F3591" s="97">
        <v>2073</v>
      </c>
      <c r="G3591" s="98" t="s">
        <v>2046</v>
      </c>
      <c r="H3591" s="96" t="s">
        <v>2047</v>
      </c>
      <c r="I3591" s="99">
        <v>800.70299999999997</v>
      </c>
      <c r="J3591" s="235" t="str">
        <f t="shared" si="56"/>
        <v>Medium Haul</v>
      </c>
    </row>
    <row r="3592" spans="1:10" ht="15" thickBot="1" x14ac:dyDescent="0.4">
      <c r="A3592" s="96" t="s">
        <v>2043</v>
      </c>
      <c r="B3592" s="96" t="s">
        <v>1512</v>
      </c>
      <c r="C3592" s="106">
        <v>43729</v>
      </c>
      <c r="D3592" s="96" t="s">
        <v>2091</v>
      </c>
      <c r="E3592" s="96" t="s">
        <v>2244</v>
      </c>
      <c r="F3592" s="97">
        <v>260</v>
      </c>
      <c r="G3592" s="98" t="s">
        <v>2046</v>
      </c>
      <c r="H3592" s="96" t="s">
        <v>2047</v>
      </c>
      <c r="I3592" s="99">
        <v>163.68799999999999</v>
      </c>
      <c r="J3592" s="235" t="str">
        <f t="shared" si="56"/>
        <v>Short Haul</v>
      </c>
    </row>
    <row r="3593" spans="1:10" ht="15" thickBot="1" x14ac:dyDescent="0.4">
      <c r="A3593" s="96" t="s">
        <v>2043</v>
      </c>
      <c r="B3593" s="96" t="s">
        <v>1512</v>
      </c>
      <c r="C3593" s="106">
        <v>43729</v>
      </c>
      <c r="D3593" s="96" t="s">
        <v>2048</v>
      </c>
      <c r="E3593" s="96" t="s">
        <v>2044</v>
      </c>
      <c r="F3593" s="97">
        <v>153</v>
      </c>
      <c r="G3593" s="98" t="s">
        <v>2046</v>
      </c>
      <c r="H3593" s="96" t="s">
        <v>2047</v>
      </c>
      <c r="I3593" s="99">
        <v>96.063999999999993</v>
      </c>
      <c r="J3593" s="235" t="str">
        <f t="shared" si="56"/>
        <v>Short Haul</v>
      </c>
    </row>
    <row r="3594" spans="1:10" ht="15" thickBot="1" x14ac:dyDescent="0.4">
      <c r="A3594" s="96" t="s">
        <v>2043</v>
      </c>
      <c r="B3594" s="96" t="s">
        <v>1512</v>
      </c>
      <c r="C3594" s="106">
        <v>43734</v>
      </c>
      <c r="D3594" s="96" t="s">
        <v>2244</v>
      </c>
      <c r="E3594" s="96" t="s">
        <v>2091</v>
      </c>
      <c r="F3594" s="97">
        <v>260</v>
      </c>
      <c r="G3594" s="98" t="s">
        <v>2046</v>
      </c>
      <c r="H3594" s="96" t="s">
        <v>2047</v>
      </c>
      <c r="I3594" s="99">
        <v>163.68799999999999</v>
      </c>
      <c r="J3594" s="235" t="str">
        <f t="shared" si="56"/>
        <v>Short Haul</v>
      </c>
    </row>
    <row r="3595" spans="1:10" ht="15" thickBot="1" x14ac:dyDescent="0.4">
      <c r="A3595" s="96" t="s">
        <v>2043</v>
      </c>
      <c r="B3595" s="96" t="s">
        <v>1512</v>
      </c>
      <c r="C3595" s="106">
        <v>43734</v>
      </c>
      <c r="D3595" s="96" t="s">
        <v>2091</v>
      </c>
      <c r="E3595" s="96" t="s">
        <v>2053</v>
      </c>
      <c r="F3595" s="97">
        <v>1439</v>
      </c>
      <c r="G3595" s="98" t="s">
        <v>2056</v>
      </c>
      <c r="H3595" s="96" t="s">
        <v>2047</v>
      </c>
      <c r="I3595" s="99">
        <v>555.73199999999997</v>
      </c>
      <c r="J3595" s="235" t="str">
        <f t="shared" si="56"/>
        <v>Medium Haul</v>
      </c>
    </row>
    <row r="3596" spans="1:10" ht="15" thickBot="1" x14ac:dyDescent="0.4">
      <c r="A3596" s="89"/>
      <c r="B3596" s="89"/>
      <c r="C3596" s="290"/>
      <c r="D3596" s="290"/>
      <c r="E3596" s="290"/>
      <c r="F3596" s="290"/>
      <c r="G3596" s="290"/>
      <c r="H3596" s="290"/>
      <c r="I3596" s="95">
        <v>2112.3069999999998</v>
      </c>
      <c r="J3596" s="235" t="str">
        <f t="shared" si="56"/>
        <v/>
      </c>
    </row>
    <row r="3597" spans="1:10" ht="15" thickBot="1" x14ac:dyDescent="0.4">
      <c r="A3597" s="96" t="s">
        <v>2043</v>
      </c>
      <c r="B3597" s="96" t="s">
        <v>1393</v>
      </c>
      <c r="C3597" s="106">
        <v>43760</v>
      </c>
      <c r="D3597" s="96" t="s">
        <v>2116</v>
      </c>
      <c r="E3597" s="96" t="s">
        <v>2057</v>
      </c>
      <c r="F3597" s="97">
        <v>2302</v>
      </c>
      <c r="G3597" s="98" t="s">
        <v>2056</v>
      </c>
      <c r="H3597" s="96" t="s">
        <v>2047</v>
      </c>
      <c r="I3597" s="99">
        <v>889.32600000000002</v>
      </c>
      <c r="J3597" s="235" t="str">
        <f t="shared" si="56"/>
        <v>Long Haul</v>
      </c>
    </row>
    <row r="3598" spans="1:10" ht="15" thickBot="1" x14ac:dyDescent="0.4">
      <c r="A3598" s="96" t="s">
        <v>2043</v>
      </c>
      <c r="B3598" s="96" t="s">
        <v>1393</v>
      </c>
      <c r="C3598" s="106">
        <v>43764</v>
      </c>
      <c r="D3598" s="96" t="s">
        <v>2044</v>
      </c>
      <c r="E3598" s="96" t="s">
        <v>2155</v>
      </c>
      <c r="F3598" s="97">
        <v>90</v>
      </c>
      <c r="G3598" s="98" t="s">
        <v>2046</v>
      </c>
      <c r="H3598" s="96" t="s">
        <v>2047</v>
      </c>
      <c r="I3598" s="99">
        <v>56.247999999999998</v>
      </c>
      <c r="J3598" s="235" t="str">
        <f t="shared" si="56"/>
        <v>Short Haul</v>
      </c>
    </row>
    <row r="3599" spans="1:10" ht="15" thickBot="1" x14ac:dyDescent="0.4">
      <c r="A3599" s="96" t="s">
        <v>2043</v>
      </c>
      <c r="B3599" s="96" t="s">
        <v>1393</v>
      </c>
      <c r="C3599" s="106">
        <v>43760</v>
      </c>
      <c r="D3599" s="96" t="s">
        <v>2057</v>
      </c>
      <c r="E3599" s="96" t="s">
        <v>2048</v>
      </c>
      <c r="F3599" s="97">
        <v>133</v>
      </c>
      <c r="G3599" s="98" t="s">
        <v>2046</v>
      </c>
      <c r="H3599" s="96" t="s">
        <v>2047</v>
      </c>
      <c r="I3599" s="99">
        <v>84.055999999999997</v>
      </c>
      <c r="J3599" s="235" t="str">
        <f t="shared" si="56"/>
        <v>Short Haul</v>
      </c>
    </row>
    <row r="3600" spans="1:10" ht="15" thickBot="1" x14ac:dyDescent="0.4">
      <c r="A3600" s="96" t="s">
        <v>2043</v>
      </c>
      <c r="B3600" s="96" t="s">
        <v>1393</v>
      </c>
      <c r="C3600" s="106">
        <v>43764</v>
      </c>
      <c r="D3600" s="96" t="s">
        <v>2048</v>
      </c>
      <c r="E3600" s="96" t="s">
        <v>2044</v>
      </c>
      <c r="F3600" s="97">
        <v>153</v>
      </c>
      <c r="G3600" s="98" t="s">
        <v>2046</v>
      </c>
      <c r="H3600" s="96" t="s">
        <v>2047</v>
      </c>
      <c r="I3600" s="99">
        <v>96.063999999999993</v>
      </c>
      <c r="J3600" s="235" t="str">
        <f t="shared" si="56"/>
        <v>Short Haul</v>
      </c>
    </row>
    <row r="3601" spans="1:10" ht="15" thickBot="1" x14ac:dyDescent="0.4">
      <c r="A3601" s="89"/>
      <c r="B3601" s="89"/>
      <c r="C3601" s="290"/>
      <c r="D3601" s="290"/>
      <c r="E3601" s="290"/>
      <c r="F3601" s="290"/>
      <c r="G3601" s="290"/>
      <c r="H3601" s="290"/>
      <c r="I3601" s="95">
        <v>1125.694</v>
      </c>
      <c r="J3601" s="235" t="str">
        <f t="shared" si="56"/>
        <v/>
      </c>
    </row>
    <row r="3602" spans="1:10" ht="15" thickBot="1" x14ac:dyDescent="0.4">
      <c r="A3602" s="96" t="s">
        <v>2043</v>
      </c>
      <c r="B3602" s="96" t="s">
        <v>1512</v>
      </c>
      <c r="C3602" s="106">
        <v>43506</v>
      </c>
      <c r="D3602" s="96" t="s">
        <v>2045</v>
      </c>
      <c r="E3602" s="96" t="s">
        <v>2057</v>
      </c>
      <c r="F3602" s="97">
        <v>412</v>
      </c>
      <c r="G3602" s="98" t="s">
        <v>2046</v>
      </c>
      <c r="H3602" s="96" t="s">
        <v>2047</v>
      </c>
      <c r="I3602" s="99">
        <v>260.38400000000001</v>
      </c>
      <c r="J3602" s="235" t="str">
        <f t="shared" si="56"/>
        <v>Medium Haul</v>
      </c>
    </row>
    <row r="3603" spans="1:10" ht="15" thickBot="1" x14ac:dyDescent="0.4">
      <c r="A3603" s="96" t="s">
        <v>2043</v>
      </c>
      <c r="B3603" s="96" t="s">
        <v>1512</v>
      </c>
      <c r="C3603" s="106">
        <v>43509</v>
      </c>
      <c r="D3603" s="96" t="s">
        <v>2057</v>
      </c>
      <c r="E3603" s="96" t="s">
        <v>2045</v>
      </c>
      <c r="F3603" s="97">
        <v>412</v>
      </c>
      <c r="G3603" s="98" t="s">
        <v>2046</v>
      </c>
      <c r="H3603" s="96" t="s">
        <v>2047</v>
      </c>
      <c r="I3603" s="99">
        <v>260.38400000000001</v>
      </c>
      <c r="J3603" s="235" t="str">
        <f t="shared" si="56"/>
        <v>Medium Haul</v>
      </c>
    </row>
    <row r="3604" spans="1:10" ht="15" thickBot="1" x14ac:dyDescent="0.4">
      <c r="A3604" s="96" t="s">
        <v>2043</v>
      </c>
      <c r="B3604" s="96" t="s">
        <v>1512</v>
      </c>
      <c r="C3604" s="106">
        <v>43506</v>
      </c>
      <c r="D3604" s="96" t="s">
        <v>2057</v>
      </c>
      <c r="E3604" s="96" t="s">
        <v>2048</v>
      </c>
      <c r="F3604" s="97">
        <v>133</v>
      </c>
      <c r="G3604" s="98" t="s">
        <v>2046</v>
      </c>
      <c r="H3604" s="96" t="s">
        <v>2047</v>
      </c>
      <c r="I3604" s="99">
        <v>84.055999999999997</v>
      </c>
      <c r="J3604" s="235" t="str">
        <f t="shared" si="56"/>
        <v>Short Haul</v>
      </c>
    </row>
    <row r="3605" spans="1:10" ht="15" thickBot="1" x14ac:dyDescent="0.4">
      <c r="A3605" s="96" t="s">
        <v>2043</v>
      </c>
      <c r="B3605" s="96" t="s">
        <v>1512</v>
      </c>
      <c r="C3605" s="106">
        <v>43509</v>
      </c>
      <c r="D3605" s="96" t="s">
        <v>2048</v>
      </c>
      <c r="E3605" s="96" t="s">
        <v>2057</v>
      </c>
      <c r="F3605" s="97">
        <v>133</v>
      </c>
      <c r="G3605" s="98" t="s">
        <v>2046</v>
      </c>
      <c r="H3605" s="96" t="s">
        <v>2047</v>
      </c>
      <c r="I3605" s="99">
        <v>84.055999999999997</v>
      </c>
      <c r="J3605" s="235" t="str">
        <f t="shared" si="56"/>
        <v>Short Haul</v>
      </c>
    </row>
    <row r="3606" spans="1:10" ht="15" thickBot="1" x14ac:dyDescent="0.4">
      <c r="A3606" s="89"/>
      <c r="B3606" s="89"/>
      <c r="C3606" s="290"/>
      <c r="D3606" s="290"/>
      <c r="E3606" s="290"/>
      <c r="F3606" s="290"/>
      <c r="G3606" s="290"/>
      <c r="H3606" s="290"/>
      <c r="I3606" s="95">
        <v>688.88</v>
      </c>
      <c r="J3606" s="235" t="str">
        <f t="shared" si="56"/>
        <v/>
      </c>
    </row>
    <row r="3607" spans="1:10" ht="15" thickBot="1" x14ac:dyDescent="0.4">
      <c r="A3607" s="96" t="s">
        <v>2043</v>
      </c>
      <c r="B3607" s="96" t="s">
        <v>1536</v>
      </c>
      <c r="C3607" s="106">
        <v>43480</v>
      </c>
      <c r="D3607" s="96" t="s">
        <v>2073</v>
      </c>
      <c r="E3607" s="96" t="s">
        <v>2097</v>
      </c>
      <c r="F3607" s="97">
        <v>6736</v>
      </c>
      <c r="G3607" s="98" t="s">
        <v>2056</v>
      </c>
      <c r="H3607" s="96" t="s">
        <v>2047</v>
      </c>
      <c r="I3607" s="99">
        <v>2286.5</v>
      </c>
      <c r="J3607" s="235" t="str">
        <f t="shared" si="56"/>
        <v>Long Haul</v>
      </c>
    </row>
    <row r="3608" spans="1:10" ht="15" thickBot="1" x14ac:dyDescent="0.4">
      <c r="A3608" s="96" t="s">
        <v>2043</v>
      </c>
      <c r="B3608" s="96" t="s">
        <v>1536</v>
      </c>
      <c r="C3608" s="106">
        <v>43494</v>
      </c>
      <c r="D3608" s="96" t="s">
        <v>2053</v>
      </c>
      <c r="E3608" s="96" t="s">
        <v>2062</v>
      </c>
      <c r="F3608" s="97">
        <v>593</v>
      </c>
      <c r="G3608" s="98" t="s">
        <v>2046</v>
      </c>
      <c r="H3608" s="96" t="s">
        <v>2047</v>
      </c>
      <c r="I3608" s="99">
        <v>374.14400000000001</v>
      </c>
      <c r="J3608" s="235" t="str">
        <f t="shared" si="56"/>
        <v>Medium Haul</v>
      </c>
    </row>
    <row r="3609" spans="1:10" ht="15" thickBot="1" x14ac:dyDescent="0.4">
      <c r="A3609" s="96" t="s">
        <v>2043</v>
      </c>
      <c r="B3609" s="96" t="s">
        <v>1536</v>
      </c>
      <c r="C3609" s="106">
        <v>43494</v>
      </c>
      <c r="D3609" s="96" t="s">
        <v>2097</v>
      </c>
      <c r="E3609" s="96" t="s">
        <v>2053</v>
      </c>
      <c r="F3609" s="97">
        <v>6266</v>
      </c>
      <c r="G3609" s="98" t="s">
        <v>2046</v>
      </c>
      <c r="H3609" s="96" t="s">
        <v>2047</v>
      </c>
      <c r="I3609" s="99">
        <v>2126.6999999999998</v>
      </c>
      <c r="J3609" s="235" t="str">
        <f t="shared" si="56"/>
        <v>Long Haul</v>
      </c>
    </row>
    <row r="3610" spans="1:10" ht="15" thickBot="1" x14ac:dyDescent="0.4">
      <c r="A3610" s="96" t="s">
        <v>2043</v>
      </c>
      <c r="B3610" s="96" t="s">
        <v>1536</v>
      </c>
      <c r="C3610" s="106">
        <v>43535</v>
      </c>
      <c r="D3610" s="96" t="s">
        <v>2048</v>
      </c>
      <c r="E3610" s="96" t="s">
        <v>2053</v>
      </c>
      <c r="F3610" s="97">
        <v>527</v>
      </c>
      <c r="G3610" s="98" t="s">
        <v>2046</v>
      </c>
      <c r="H3610" s="96" t="s">
        <v>2047</v>
      </c>
      <c r="I3610" s="99">
        <v>332.43200000000002</v>
      </c>
      <c r="J3610" s="235" t="str">
        <f t="shared" si="56"/>
        <v>Medium Haul</v>
      </c>
    </row>
    <row r="3611" spans="1:10" ht="15" thickBot="1" x14ac:dyDescent="0.4">
      <c r="A3611" s="96" t="s">
        <v>2043</v>
      </c>
      <c r="B3611" s="96" t="s">
        <v>1536</v>
      </c>
      <c r="C3611" s="106">
        <v>43567</v>
      </c>
      <c r="D3611" s="96" t="s">
        <v>2053</v>
      </c>
      <c r="E3611" s="96" t="s">
        <v>2079</v>
      </c>
      <c r="F3611" s="97">
        <v>887</v>
      </c>
      <c r="G3611" s="98" t="s">
        <v>2046</v>
      </c>
      <c r="H3611" s="96" t="s">
        <v>2047</v>
      </c>
      <c r="I3611" s="99">
        <v>342.495</v>
      </c>
      <c r="J3611" s="235" t="str">
        <f t="shared" si="56"/>
        <v>Medium Haul</v>
      </c>
    </row>
    <row r="3612" spans="1:10" ht="15" thickBot="1" x14ac:dyDescent="0.4">
      <c r="A3612" s="96" t="s">
        <v>2043</v>
      </c>
      <c r="B3612" s="96" t="s">
        <v>1536</v>
      </c>
      <c r="C3612" s="106">
        <v>43567</v>
      </c>
      <c r="D3612" s="96" t="s">
        <v>2048</v>
      </c>
      <c r="E3612" s="96" t="s">
        <v>2053</v>
      </c>
      <c r="F3612" s="97">
        <v>527</v>
      </c>
      <c r="G3612" s="98" t="s">
        <v>2046</v>
      </c>
      <c r="H3612" s="96" t="s">
        <v>2047</v>
      </c>
      <c r="I3612" s="99">
        <v>332.43200000000002</v>
      </c>
      <c r="J3612" s="235" t="str">
        <f t="shared" si="56"/>
        <v>Medium Haul</v>
      </c>
    </row>
    <row r="3613" spans="1:10" ht="15" thickBot="1" x14ac:dyDescent="0.4">
      <c r="A3613" s="96" t="s">
        <v>2043</v>
      </c>
      <c r="B3613" s="96" t="s">
        <v>1536</v>
      </c>
      <c r="C3613" s="106">
        <v>43572</v>
      </c>
      <c r="D3613" s="96" t="s">
        <v>2079</v>
      </c>
      <c r="E3613" s="96" t="s">
        <v>2057</v>
      </c>
      <c r="F3613" s="97">
        <v>1450</v>
      </c>
      <c r="G3613" s="98" t="s">
        <v>2056</v>
      </c>
      <c r="H3613" s="96" t="s">
        <v>2047</v>
      </c>
      <c r="I3613" s="99">
        <v>559.98900000000003</v>
      </c>
      <c r="J3613" s="235" t="str">
        <f t="shared" si="56"/>
        <v>Medium Haul</v>
      </c>
    </row>
    <row r="3614" spans="1:10" ht="15" thickBot="1" x14ac:dyDescent="0.4">
      <c r="A3614" s="96" t="s">
        <v>2043</v>
      </c>
      <c r="B3614" s="96" t="s">
        <v>1536</v>
      </c>
      <c r="C3614" s="106">
        <v>43655</v>
      </c>
      <c r="D3614" s="96" t="s">
        <v>2073</v>
      </c>
      <c r="E3614" s="96" t="s">
        <v>2074</v>
      </c>
      <c r="F3614" s="97">
        <v>3637</v>
      </c>
      <c r="G3614" s="98" t="s">
        <v>2056</v>
      </c>
      <c r="H3614" s="96" t="s">
        <v>2047</v>
      </c>
      <c r="I3614" s="99">
        <v>1234.2</v>
      </c>
      <c r="J3614" s="235" t="str">
        <f t="shared" si="56"/>
        <v>Long Haul</v>
      </c>
    </row>
    <row r="3615" spans="1:10" ht="15" thickBot="1" x14ac:dyDescent="0.4">
      <c r="A3615" s="96" t="s">
        <v>2043</v>
      </c>
      <c r="B3615" s="96" t="s">
        <v>1536</v>
      </c>
      <c r="C3615" s="106">
        <v>43695</v>
      </c>
      <c r="D3615" s="96" t="s">
        <v>2048</v>
      </c>
      <c r="E3615" s="96" t="s">
        <v>2053</v>
      </c>
      <c r="F3615" s="97">
        <v>527</v>
      </c>
      <c r="G3615" s="98" t="s">
        <v>2046</v>
      </c>
      <c r="H3615" s="96" t="s">
        <v>2047</v>
      </c>
      <c r="I3615" s="99">
        <v>332.43200000000002</v>
      </c>
      <c r="J3615" s="235" t="str">
        <f t="shared" si="56"/>
        <v>Medium Haul</v>
      </c>
    </row>
    <row r="3616" spans="1:10" ht="15" thickBot="1" x14ac:dyDescent="0.4">
      <c r="A3616" s="96" t="s">
        <v>2043</v>
      </c>
      <c r="B3616" s="96" t="s">
        <v>1536</v>
      </c>
      <c r="C3616" s="106">
        <v>43700</v>
      </c>
      <c r="D3616" s="96" t="s">
        <v>2053</v>
      </c>
      <c r="E3616" s="96" t="s">
        <v>2048</v>
      </c>
      <c r="F3616" s="97">
        <v>527</v>
      </c>
      <c r="G3616" s="98" t="s">
        <v>2046</v>
      </c>
      <c r="H3616" s="96" t="s">
        <v>2047</v>
      </c>
      <c r="I3616" s="99">
        <v>332.43200000000002</v>
      </c>
      <c r="J3616" s="235" t="str">
        <f t="shared" si="56"/>
        <v>Medium Haul</v>
      </c>
    </row>
    <row r="3617" spans="1:10" ht="15" thickBot="1" x14ac:dyDescent="0.4">
      <c r="A3617" s="96" t="s">
        <v>2043</v>
      </c>
      <c r="B3617" s="96" t="s">
        <v>1536</v>
      </c>
      <c r="C3617" s="106">
        <v>43535</v>
      </c>
      <c r="D3617" s="96" t="s">
        <v>2053</v>
      </c>
      <c r="E3617" s="96" t="s">
        <v>2185</v>
      </c>
      <c r="F3617" s="97">
        <v>66</v>
      </c>
      <c r="G3617" s="98" t="s">
        <v>2046</v>
      </c>
      <c r="H3617" s="96" t="s">
        <v>2047</v>
      </c>
      <c r="I3617" s="99">
        <v>41.712000000000003</v>
      </c>
      <c r="J3617" s="235" t="str">
        <f t="shared" si="56"/>
        <v>Short Haul</v>
      </c>
    </row>
    <row r="3618" spans="1:10" ht="15" thickBot="1" x14ac:dyDescent="0.4">
      <c r="A3618" s="96" t="s">
        <v>2043</v>
      </c>
      <c r="B3618" s="96" t="s">
        <v>1536</v>
      </c>
      <c r="C3618" s="106">
        <v>43548</v>
      </c>
      <c r="D3618" s="96" t="s">
        <v>2053</v>
      </c>
      <c r="E3618" s="96" t="s">
        <v>2048</v>
      </c>
      <c r="F3618" s="97">
        <v>527</v>
      </c>
      <c r="G3618" s="98" t="s">
        <v>2046</v>
      </c>
      <c r="H3618" s="96" t="s">
        <v>2047</v>
      </c>
      <c r="I3618" s="99">
        <v>332.43200000000002</v>
      </c>
      <c r="J3618" s="235" t="str">
        <f t="shared" si="56"/>
        <v>Medium Haul</v>
      </c>
    </row>
    <row r="3619" spans="1:10" ht="15" thickBot="1" x14ac:dyDescent="0.4">
      <c r="A3619" s="96" t="s">
        <v>2043</v>
      </c>
      <c r="B3619" s="96" t="s">
        <v>1536</v>
      </c>
      <c r="C3619" s="106">
        <v>43573</v>
      </c>
      <c r="D3619" s="96" t="s">
        <v>2057</v>
      </c>
      <c r="E3619" s="96" t="s">
        <v>2048</v>
      </c>
      <c r="F3619" s="97">
        <v>133</v>
      </c>
      <c r="G3619" s="98" t="s">
        <v>2046</v>
      </c>
      <c r="H3619" s="96" t="s">
        <v>2047</v>
      </c>
      <c r="I3619" s="99">
        <v>84.055999999999997</v>
      </c>
      <c r="J3619" s="235" t="str">
        <f t="shared" si="56"/>
        <v>Short Haul</v>
      </c>
    </row>
    <row r="3620" spans="1:10" ht="15" thickBot="1" x14ac:dyDescent="0.4">
      <c r="A3620" s="96" t="s">
        <v>2043</v>
      </c>
      <c r="B3620" s="96" t="s">
        <v>1536</v>
      </c>
      <c r="C3620" s="106">
        <v>43672</v>
      </c>
      <c r="D3620" s="96" t="s">
        <v>2243</v>
      </c>
      <c r="E3620" s="96" t="s">
        <v>2073</v>
      </c>
      <c r="F3620" s="97">
        <v>3985</v>
      </c>
      <c r="G3620" s="98" t="s">
        <v>2046</v>
      </c>
      <c r="H3620" s="96" t="s">
        <v>2051</v>
      </c>
      <c r="I3620" s="99">
        <v>1352.52</v>
      </c>
      <c r="J3620" s="235" t="str">
        <f t="shared" si="56"/>
        <v>Long Haul</v>
      </c>
    </row>
    <row r="3621" spans="1:10" ht="15" thickBot="1" x14ac:dyDescent="0.4">
      <c r="A3621" s="89"/>
      <c r="B3621" s="89"/>
      <c r="C3621" s="290"/>
      <c r="D3621" s="290"/>
      <c r="E3621" s="290"/>
      <c r="F3621" s="290"/>
      <c r="G3621" s="290"/>
      <c r="H3621" s="290"/>
      <c r="I3621" s="95">
        <v>10064.476000000001</v>
      </c>
      <c r="J3621" s="235" t="str">
        <f t="shared" si="56"/>
        <v/>
      </c>
    </row>
    <row r="3622" spans="1:10" ht="15" thickBot="1" x14ac:dyDescent="0.4">
      <c r="A3622" s="96" t="s">
        <v>2043</v>
      </c>
      <c r="B3622" s="96" t="s">
        <v>1536</v>
      </c>
      <c r="C3622" s="106">
        <v>43526</v>
      </c>
      <c r="D3622" s="96" t="s">
        <v>2048</v>
      </c>
      <c r="E3622" s="96" t="s">
        <v>2050</v>
      </c>
      <c r="F3622" s="97">
        <v>300</v>
      </c>
      <c r="G3622" s="98" t="s">
        <v>2046</v>
      </c>
      <c r="H3622" s="96" t="s">
        <v>2051</v>
      </c>
      <c r="I3622" s="99">
        <v>188.96799999999999</v>
      </c>
      <c r="J3622" s="235" t="str">
        <f t="shared" si="56"/>
        <v>Short Haul</v>
      </c>
    </row>
    <row r="3623" spans="1:10" ht="15" thickBot="1" x14ac:dyDescent="0.4">
      <c r="A3623" s="96" t="s">
        <v>2043</v>
      </c>
      <c r="B3623" s="96" t="s">
        <v>1536</v>
      </c>
      <c r="C3623" s="106">
        <v>43542</v>
      </c>
      <c r="D3623" s="96" t="s">
        <v>2048</v>
      </c>
      <c r="E3623" s="96" t="s">
        <v>2057</v>
      </c>
      <c r="F3623" s="97">
        <v>133</v>
      </c>
      <c r="G3623" s="98" t="s">
        <v>2046</v>
      </c>
      <c r="H3623" s="96" t="s">
        <v>2047</v>
      </c>
      <c r="I3623" s="99">
        <v>84.055999999999997</v>
      </c>
      <c r="J3623" s="235" t="str">
        <f t="shared" si="56"/>
        <v>Short Haul</v>
      </c>
    </row>
    <row r="3624" spans="1:10" ht="15" thickBot="1" x14ac:dyDescent="0.4">
      <c r="A3624" s="96" t="s">
        <v>2043</v>
      </c>
      <c r="B3624" s="96" t="s">
        <v>1536</v>
      </c>
      <c r="C3624" s="106">
        <v>43545</v>
      </c>
      <c r="D3624" s="96" t="s">
        <v>2057</v>
      </c>
      <c r="E3624" s="96" t="s">
        <v>2053</v>
      </c>
      <c r="F3624" s="97">
        <v>588</v>
      </c>
      <c r="G3624" s="98" t="s">
        <v>2046</v>
      </c>
      <c r="H3624" s="96" t="s">
        <v>2055</v>
      </c>
      <c r="I3624" s="99">
        <v>370.98399999999998</v>
      </c>
      <c r="J3624" s="235" t="str">
        <f t="shared" si="56"/>
        <v>Medium Haul</v>
      </c>
    </row>
    <row r="3625" spans="1:10" ht="15" thickBot="1" x14ac:dyDescent="0.4">
      <c r="A3625" s="96" t="s">
        <v>2043</v>
      </c>
      <c r="B3625" s="96" t="s">
        <v>1536</v>
      </c>
      <c r="C3625" s="106">
        <v>43580</v>
      </c>
      <c r="D3625" s="96" t="s">
        <v>2053</v>
      </c>
      <c r="E3625" s="96" t="s">
        <v>2091</v>
      </c>
      <c r="F3625" s="97">
        <v>1439</v>
      </c>
      <c r="G3625" s="98" t="s">
        <v>2046</v>
      </c>
      <c r="H3625" s="96" t="s">
        <v>2055</v>
      </c>
      <c r="I3625" s="99">
        <v>555.73199999999997</v>
      </c>
      <c r="J3625" s="235" t="str">
        <f t="shared" si="56"/>
        <v>Medium Haul</v>
      </c>
    </row>
    <row r="3626" spans="1:10" ht="15" thickBot="1" x14ac:dyDescent="0.4">
      <c r="A3626" s="96" t="s">
        <v>2043</v>
      </c>
      <c r="B3626" s="96" t="s">
        <v>1536</v>
      </c>
      <c r="C3626" s="106">
        <v>43580</v>
      </c>
      <c r="D3626" s="96" t="s">
        <v>2048</v>
      </c>
      <c r="E3626" s="96" t="s">
        <v>2053</v>
      </c>
      <c r="F3626" s="97">
        <v>527</v>
      </c>
      <c r="G3626" s="98" t="s">
        <v>2046</v>
      </c>
      <c r="H3626" s="96" t="s">
        <v>2047</v>
      </c>
      <c r="I3626" s="99">
        <v>332.43200000000002</v>
      </c>
      <c r="J3626" s="235" t="str">
        <f t="shared" si="56"/>
        <v>Medium Haul</v>
      </c>
    </row>
    <row r="3627" spans="1:10" ht="15" thickBot="1" x14ac:dyDescent="0.4">
      <c r="A3627" s="96" t="s">
        <v>2043</v>
      </c>
      <c r="B3627" s="96" t="s">
        <v>1536</v>
      </c>
      <c r="C3627" s="106">
        <v>43582</v>
      </c>
      <c r="D3627" s="96" t="s">
        <v>2053</v>
      </c>
      <c r="E3627" s="96" t="s">
        <v>2057</v>
      </c>
      <c r="F3627" s="97">
        <v>588</v>
      </c>
      <c r="G3627" s="98" t="s">
        <v>2046</v>
      </c>
      <c r="H3627" s="96" t="s">
        <v>2047</v>
      </c>
      <c r="I3627" s="99">
        <v>370.98399999999998</v>
      </c>
      <c r="J3627" s="235" t="str">
        <f t="shared" si="56"/>
        <v>Medium Haul</v>
      </c>
    </row>
    <row r="3628" spans="1:10" ht="15" thickBot="1" x14ac:dyDescent="0.4">
      <c r="A3628" s="96" t="s">
        <v>2043</v>
      </c>
      <c r="B3628" s="96" t="s">
        <v>1536</v>
      </c>
      <c r="C3628" s="106">
        <v>43582</v>
      </c>
      <c r="D3628" s="96" t="s">
        <v>2091</v>
      </c>
      <c r="E3628" s="96" t="s">
        <v>2053</v>
      </c>
      <c r="F3628" s="97">
        <v>1439</v>
      </c>
      <c r="G3628" s="98" t="s">
        <v>2056</v>
      </c>
      <c r="H3628" s="96" t="s">
        <v>2047</v>
      </c>
      <c r="I3628" s="99">
        <v>555.73199999999997</v>
      </c>
      <c r="J3628" s="235" t="str">
        <f t="shared" si="56"/>
        <v>Medium Haul</v>
      </c>
    </row>
    <row r="3629" spans="1:10" ht="15" thickBot="1" x14ac:dyDescent="0.4">
      <c r="A3629" s="96" t="s">
        <v>2043</v>
      </c>
      <c r="B3629" s="96" t="s">
        <v>1536</v>
      </c>
      <c r="C3629" s="106">
        <v>43639</v>
      </c>
      <c r="D3629" s="96" t="s">
        <v>2048</v>
      </c>
      <c r="E3629" s="96" t="s">
        <v>2053</v>
      </c>
      <c r="F3629" s="97">
        <v>527</v>
      </c>
      <c r="G3629" s="98" t="s">
        <v>2046</v>
      </c>
      <c r="H3629" s="96" t="s">
        <v>2047</v>
      </c>
      <c r="I3629" s="99">
        <v>332.43200000000002</v>
      </c>
      <c r="J3629" s="235" t="str">
        <f t="shared" si="56"/>
        <v>Medium Haul</v>
      </c>
    </row>
    <row r="3630" spans="1:10" ht="15" thickBot="1" x14ac:dyDescent="0.4">
      <c r="A3630" s="96" t="s">
        <v>2043</v>
      </c>
      <c r="B3630" s="96" t="s">
        <v>1536</v>
      </c>
      <c r="C3630" s="106">
        <v>43644</v>
      </c>
      <c r="D3630" s="96" t="s">
        <v>2053</v>
      </c>
      <c r="E3630" s="96" t="s">
        <v>2048</v>
      </c>
      <c r="F3630" s="97">
        <v>527</v>
      </c>
      <c r="G3630" s="98" t="s">
        <v>2046</v>
      </c>
      <c r="H3630" s="96" t="s">
        <v>2047</v>
      </c>
      <c r="I3630" s="99">
        <v>332.43200000000002</v>
      </c>
      <c r="J3630" s="235" t="str">
        <f t="shared" si="56"/>
        <v>Medium Haul</v>
      </c>
    </row>
    <row r="3631" spans="1:10" ht="15" thickBot="1" x14ac:dyDescent="0.4">
      <c r="A3631" s="96" t="s">
        <v>2043</v>
      </c>
      <c r="B3631" s="96" t="s">
        <v>1536</v>
      </c>
      <c r="C3631" s="106">
        <v>43659</v>
      </c>
      <c r="D3631" s="96" t="s">
        <v>2116</v>
      </c>
      <c r="E3631" s="96" t="s">
        <v>2089</v>
      </c>
      <c r="F3631" s="97">
        <v>5033</v>
      </c>
      <c r="G3631" s="98" t="s">
        <v>2056</v>
      </c>
      <c r="H3631" s="96" t="s">
        <v>2154</v>
      </c>
      <c r="I3631" s="99">
        <v>1708.16</v>
      </c>
      <c r="J3631" s="235" t="str">
        <f t="shared" si="56"/>
        <v>Long Haul</v>
      </c>
    </row>
    <row r="3632" spans="1:10" ht="15" thickBot="1" x14ac:dyDescent="0.4">
      <c r="A3632" s="96" t="s">
        <v>2043</v>
      </c>
      <c r="B3632" s="96" t="s">
        <v>1536</v>
      </c>
      <c r="C3632" s="106">
        <v>43662</v>
      </c>
      <c r="D3632" s="96" t="s">
        <v>2089</v>
      </c>
      <c r="E3632" s="96" t="s">
        <v>2116</v>
      </c>
      <c r="F3632" s="97">
        <v>5033</v>
      </c>
      <c r="G3632" s="98" t="s">
        <v>2046</v>
      </c>
      <c r="H3632" s="96" t="s">
        <v>2051</v>
      </c>
      <c r="I3632" s="99">
        <v>1708.16</v>
      </c>
      <c r="J3632" s="235" t="str">
        <f t="shared" si="56"/>
        <v>Long Haul</v>
      </c>
    </row>
    <row r="3633" spans="1:10" ht="15" thickBot="1" x14ac:dyDescent="0.4">
      <c r="A3633" s="96" t="s">
        <v>2043</v>
      </c>
      <c r="B3633" s="96" t="s">
        <v>1536</v>
      </c>
      <c r="C3633" s="106">
        <v>43662</v>
      </c>
      <c r="D3633" s="96" t="s">
        <v>2116</v>
      </c>
      <c r="E3633" s="96" t="s">
        <v>2050</v>
      </c>
      <c r="F3633" s="97">
        <v>1923</v>
      </c>
      <c r="G3633" s="98" t="s">
        <v>2056</v>
      </c>
      <c r="H3633" s="96" t="s">
        <v>2051</v>
      </c>
      <c r="I3633" s="99">
        <v>743.04</v>
      </c>
      <c r="J3633" s="235" t="str">
        <f t="shared" si="56"/>
        <v>Medium Haul</v>
      </c>
    </row>
    <row r="3634" spans="1:10" ht="15" thickBot="1" x14ac:dyDescent="0.4">
      <c r="A3634" s="96" t="s">
        <v>2043</v>
      </c>
      <c r="B3634" s="96" t="s">
        <v>1536</v>
      </c>
      <c r="C3634" s="106">
        <v>43674</v>
      </c>
      <c r="D3634" s="96" t="s">
        <v>2048</v>
      </c>
      <c r="E3634" s="96" t="s">
        <v>2057</v>
      </c>
      <c r="F3634" s="97">
        <v>133</v>
      </c>
      <c r="G3634" s="98" t="s">
        <v>2046</v>
      </c>
      <c r="H3634" s="96" t="s">
        <v>2047</v>
      </c>
      <c r="I3634" s="99">
        <v>84.055999999999997</v>
      </c>
      <c r="J3634" s="235" t="str">
        <f t="shared" si="56"/>
        <v>Short Haul</v>
      </c>
    </row>
    <row r="3635" spans="1:10" ht="15" thickBot="1" x14ac:dyDescent="0.4">
      <c r="A3635" s="96" t="s">
        <v>2043</v>
      </c>
      <c r="B3635" s="96" t="s">
        <v>1536</v>
      </c>
      <c r="C3635" s="106">
        <v>43676</v>
      </c>
      <c r="D3635" s="96" t="s">
        <v>2057</v>
      </c>
      <c r="E3635" s="96" t="s">
        <v>2048</v>
      </c>
      <c r="F3635" s="97">
        <v>133</v>
      </c>
      <c r="G3635" s="98" t="s">
        <v>2046</v>
      </c>
      <c r="H3635" s="96" t="s">
        <v>2047</v>
      </c>
      <c r="I3635" s="99">
        <v>84.055999999999997</v>
      </c>
      <c r="J3635" s="235" t="str">
        <f t="shared" si="56"/>
        <v>Short Haul</v>
      </c>
    </row>
    <row r="3636" spans="1:10" ht="15" thickBot="1" x14ac:dyDescent="0.4">
      <c r="A3636" s="96" t="s">
        <v>2043</v>
      </c>
      <c r="B3636" s="96" t="s">
        <v>1536</v>
      </c>
      <c r="C3636" s="106">
        <v>43495</v>
      </c>
      <c r="D3636" s="96" t="s">
        <v>2048</v>
      </c>
      <c r="E3636" s="96" t="s">
        <v>2057</v>
      </c>
      <c r="F3636" s="97">
        <v>133</v>
      </c>
      <c r="G3636" s="98" t="s">
        <v>2046</v>
      </c>
      <c r="H3636" s="96" t="s">
        <v>2047</v>
      </c>
      <c r="I3636" s="99">
        <v>84.055999999999997</v>
      </c>
      <c r="J3636" s="235" t="str">
        <f t="shared" si="56"/>
        <v>Short Haul</v>
      </c>
    </row>
    <row r="3637" spans="1:10" ht="15" thickBot="1" x14ac:dyDescent="0.4">
      <c r="A3637" s="96" t="s">
        <v>2043</v>
      </c>
      <c r="B3637" s="96" t="s">
        <v>1536</v>
      </c>
      <c r="C3637" s="106">
        <v>43498</v>
      </c>
      <c r="D3637" s="96" t="s">
        <v>2057</v>
      </c>
      <c r="E3637" s="96" t="s">
        <v>2048</v>
      </c>
      <c r="F3637" s="97">
        <v>133</v>
      </c>
      <c r="G3637" s="98" t="s">
        <v>2046</v>
      </c>
      <c r="H3637" s="96" t="s">
        <v>2047</v>
      </c>
      <c r="I3637" s="99">
        <v>84.055999999999997</v>
      </c>
      <c r="J3637" s="235" t="str">
        <f t="shared" si="56"/>
        <v>Short Haul</v>
      </c>
    </row>
    <row r="3638" spans="1:10" ht="15" thickBot="1" x14ac:dyDescent="0.4">
      <c r="A3638" s="96" t="s">
        <v>2043</v>
      </c>
      <c r="B3638" s="96" t="s">
        <v>1536</v>
      </c>
      <c r="C3638" s="106">
        <v>43526</v>
      </c>
      <c r="D3638" s="96" t="s">
        <v>2050</v>
      </c>
      <c r="E3638" s="96" t="s">
        <v>2045</v>
      </c>
      <c r="F3638" s="97">
        <v>631</v>
      </c>
      <c r="G3638" s="98" t="s">
        <v>2046</v>
      </c>
      <c r="H3638" s="96" t="s">
        <v>2051</v>
      </c>
      <c r="I3638" s="99">
        <v>243.81</v>
      </c>
      <c r="J3638" s="235" t="str">
        <f t="shared" si="56"/>
        <v>Medium Haul</v>
      </c>
    </row>
    <row r="3639" spans="1:10" ht="15" thickBot="1" x14ac:dyDescent="0.4">
      <c r="A3639" s="96" t="s">
        <v>2043</v>
      </c>
      <c r="B3639" s="96" t="s">
        <v>1536</v>
      </c>
      <c r="C3639" s="106">
        <v>43532</v>
      </c>
      <c r="D3639" s="96" t="s">
        <v>2045</v>
      </c>
      <c r="E3639" s="96" t="s">
        <v>2050</v>
      </c>
      <c r="F3639" s="97">
        <v>631</v>
      </c>
      <c r="G3639" s="98" t="s">
        <v>2046</v>
      </c>
      <c r="H3639" s="96" t="s">
        <v>2051</v>
      </c>
      <c r="I3639" s="99">
        <v>243.81</v>
      </c>
      <c r="J3639" s="235" t="str">
        <f t="shared" si="56"/>
        <v>Medium Haul</v>
      </c>
    </row>
    <row r="3640" spans="1:10" ht="15" thickBot="1" x14ac:dyDescent="0.4">
      <c r="A3640" s="96" t="s">
        <v>2043</v>
      </c>
      <c r="B3640" s="96" t="s">
        <v>1536</v>
      </c>
      <c r="C3640" s="106">
        <v>43532</v>
      </c>
      <c r="D3640" s="96" t="s">
        <v>2050</v>
      </c>
      <c r="E3640" s="96" t="s">
        <v>2048</v>
      </c>
      <c r="F3640" s="97">
        <v>300</v>
      </c>
      <c r="G3640" s="98" t="s">
        <v>2046</v>
      </c>
      <c r="H3640" s="96" t="s">
        <v>2051</v>
      </c>
      <c r="I3640" s="99">
        <v>188.96799999999999</v>
      </c>
      <c r="J3640" s="235" t="str">
        <f t="shared" si="56"/>
        <v>Short Haul</v>
      </c>
    </row>
    <row r="3641" spans="1:10" ht="15" thickBot="1" x14ac:dyDescent="0.4">
      <c r="A3641" s="96" t="s">
        <v>2043</v>
      </c>
      <c r="B3641" s="96" t="s">
        <v>1536</v>
      </c>
      <c r="C3641" s="106">
        <v>43547</v>
      </c>
      <c r="D3641" s="96" t="s">
        <v>2053</v>
      </c>
      <c r="E3641" s="96" t="s">
        <v>2048</v>
      </c>
      <c r="F3641" s="97">
        <v>527</v>
      </c>
      <c r="G3641" s="98" t="s">
        <v>2046</v>
      </c>
      <c r="H3641" s="96" t="s">
        <v>2047</v>
      </c>
      <c r="I3641" s="99">
        <v>332.43200000000002</v>
      </c>
      <c r="J3641" s="235" t="str">
        <f t="shared" si="56"/>
        <v>Medium Haul</v>
      </c>
    </row>
    <row r="3642" spans="1:10" ht="15" thickBot="1" x14ac:dyDescent="0.4">
      <c r="A3642" s="96" t="s">
        <v>2043</v>
      </c>
      <c r="B3642" s="96" t="s">
        <v>1536</v>
      </c>
      <c r="C3642" s="106">
        <v>43582</v>
      </c>
      <c r="D3642" s="96" t="s">
        <v>2053</v>
      </c>
      <c r="E3642" s="96" t="s">
        <v>2048</v>
      </c>
      <c r="F3642" s="97">
        <v>527</v>
      </c>
      <c r="G3642" s="98" t="s">
        <v>2046</v>
      </c>
      <c r="H3642" s="96" t="s">
        <v>2047</v>
      </c>
      <c r="I3642" s="99">
        <v>332.43200000000002</v>
      </c>
      <c r="J3642" s="235" t="str">
        <f t="shared" si="56"/>
        <v>Medium Haul</v>
      </c>
    </row>
    <row r="3643" spans="1:10" ht="15" thickBot="1" x14ac:dyDescent="0.4">
      <c r="A3643" s="96" t="s">
        <v>2043</v>
      </c>
      <c r="B3643" s="96" t="s">
        <v>1536</v>
      </c>
      <c r="C3643" s="106">
        <v>43657</v>
      </c>
      <c r="D3643" s="96" t="s">
        <v>2050</v>
      </c>
      <c r="E3643" s="96" t="s">
        <v>2060</v>
      </c>
      <c r="F3643" s="97">
        <v>527</v>
      </c>
      <c r="G3643" s="98" t="s">
        <v>2046</v>
      </c>
      <c r="H3643" s="96" t="s">
        <v>2051</v>
      </c>
      <c r="I3643" s="99">
        <v>332.43200000000002</v>
      </c>
      <c r="J3643" s="235" t="str">
        <f t="shared" si="56"/>
        <v>Medium Haul</v>
      </c>
    </row>
    <row r="3644" spans="1:10" ht="15" thickBot="1" x14ac:dyDescent="0.4">
      <c r="A3644" s="96" t="s">
        <v>2043</v>
      </c>
      <c r="B3644" s="96" t="s">
        <v>1536</v>
      </c>
      <c r="C3644" s="106">
        <v>43657</v>
      </c>
      <c r="D3644" s="96" t="s">
        <v>2048</v>
      </c>
      <c r="E3644" s="96" t="s">
        <v>2050</v>
      </c>
      <c r="F3644" s="97">
        <v>300</v>
      </c>
      <c r="G3644" s="98" t="s">
        <v>2046</v>
      </c>
      <c r="H3644" s="96" t="s">
        <v>2051</v>
      </c>
      <c r="I3644" s="99">
        <v>188.96799999999999</v>
      </c>
      <c r="J3644" s="235" t="str">
        <f t="shared" si="56"/>
        <v>Short Haul</v>
      </c>
    </row>
    <row r="3645" spans="1:10" ht="15" thickBot="1" x14ac:dyDescent="0.4">
      <c r="A3645" s="96" t="s">
        <v>2043</v>
      </c>
      <c r="B3645" s="96" t="s">
        <v>1536</v>
      </c>
      <c r="C3645" s="106">
        <v>43658</v>
      </c>
      <c r="D3645" s="96" t="s">
        <v>2060</v>
      </c>
      <c r="E3645" s="96" t="s">
        <v>2116</v>
      </c>
      <c r="F3645" s="97">
        <v>1396</v>
      </c>
      <c r="G3645" s="98" t="s">
        <v>2046</v>
      </c>
      <c r="H3645" s="96" t="s">
        <v>2191</v>
      </c>
      <c r="I3645" s="99">
        <v>539.09100000000001</v>
      </c>
      <c r="J3645" s="235" t="str">
        <f t="shared" ref="J3645:J3708" si="57">IF(ISBLANK(F3645),"",IF(F3645&gt;$O$9,$N$9,IF(F3645&gt;$O$8, $N$8,$N$7)))</f>
        <v>Medium Haul</v>
      </c>
    </row>
    <row r="3646" spans="1:10" ht="15" thickBot="1" x14ac:dyDescent="0.4">
      <c r="A3646" s="96" t="s">
        <v>2043</v>
      </c>
      <c r="B3646" s="96" t="s">
        <v>1536</v>
      </c>
      <c r="C3646" s="106">
        <v>43662</v>
      </c>
      <c r="D3646" s="96" t="s">
        <v>2050</v>
      </c>
      <c r="E3646" s="96" t="s">
        <v>2048</v>
      </c>
      <c r="F3646" s="97">
        <v>300</v>
      </c>
      <c r="G3646" s="98" t="s">
        <v>2046</v>
      </c>
      <c r="H3646" s="96" t="s">
        <v>2051</v>
      </c>
      <c r="I3646" s="99">
        <v>188.96799999999999</v>
      </c>
      <c r="J3646" s="235" t="str">
        <f t="shared" si="57"/>
        <v>Short Haul</v>
      </c>
    </row>
    <row r="3647" spans="1:10" ht="15" thickBot="1" x14ac:dyDescent="0.4">
      <c r="A3647" s="89"/>
      <c r="B3647" s="89"/>
      <c r="C3647" s="290"/>
      <c r="D3647" s="290"/>
      <c r="E3647" s="290"/>
      <c r="F3647" s="290"/>
      <c r="G3647" s="290"/>
      <c r="H3647" s="290"/>
      <c r="I3647" s="95">
        <v>10210.246999999999</v>
      </c>
      <c r="J3647" s="235" t="str">
        <f t="shared" si="57"/>
        <v/>
      </c>
    </row>
    <row r="3648" spans="1:10" ht="15" thickBot="1" x14ac:dyDescent="0.4">
      <c r="A3648" s="96" t="s">
        <v>2043</v>
      </c>
      <c r="B3648" s="96" t="s">
        <v>1536</v>
      </c>
      <c r="C3648" s="106">
        <v>43655</v>
      </c>
      <c r="D3648" s="96" t="s">
        <v>2074</v>
      </c>
      <c r="E3648" s="96" t="s">
        <v>2084</v>
      </c>
      <c r="F3648" s="97">
        <v>921</v>
      </c>
      <c r="G3648" s="98" t="s">
        <v>2046</v>
      </c>
      <c r="H3648" s="96" t="s">
        <v>2051</v>
      </c>
      <c r="I3648" s="99">
        <v>355.65300000000002</v>
      </c>
      <c r="J3648" s="235" t="str">
        <f t="shared" si="57"/>
        <v>Medium Haul</v>
      </c>
    </row>
    <row r="3649" spans="1:10" ht="15" thickBot="1" x14ac:dyDescent="0.4">
      <c r="A3649" s="96" t="s">
        <v>2043</v>
      </c>
      <c r="B3649" s="96" t="s">
        <v>1536</v>
      </c>
      <c r="C3649" s="106">
        <v>43658</v>
      </c>
      <c r="D3649" s="96" t="s">
        <v>2084</v>
      </c>
      <c r="E3649" s="96" t="s">
        <v>2074</v>
      </c>
      <c r="F3649" s="97">
        <v>921</v>
      </c>
      <c r="G3649" s="98" t="s">
        <v>2046</v>
      </c>
      <c r="H3649" s="96" t="s">
        <v>2051</v>
      </c>
      <c r="I3649" s="99">
        <v>355.65300000000002</v>
      </c>
      <c r="J3649" s="235" t="str">
        <f t="shared" si="57"/>
        <v>Medium Haul</v>
      </c>
    </row>
    <row r="3650" spans="1:10" ht="15" thickBot="1" x14ac:dyDescent="0.4">
      <c r="A3650" s="96" t="s">
        <v>2043</v>
      </c>
      <c r="B3650" s="96" t="s">
        <v>1536</v>
      </c>
      <c r="C3650" s="106">
        <v>43708</v>
      </c>
      <c r="D3650" s="96" t="s">
        <v>2049</v>
      </c>
      <c r="E3650" s="96" t="s">
        <v>2086</v>
      </c>
      <c r="F3650" s="97">
        <v>4271</v>
      </c>
      <c r="G3650" s="98" t="s">
        <v>2056</v>
      </c>
      <c r="H3650" s="96" t="s">
        <v>2047</v>
      </c>
      <c r="I3650" s="99">
        <v>1449.42</v>
      </c>
      <c r="J3650" s="235" t="str">
        <f t="shared" si="57"/>
        <v>Long Haul</v>
      </c>
    </row>
    <row r="3651" spans="1:10" ht="15" thickBot="1" x14ac:dyDescent="0.4">
      <c r="A3651" s="96" t="s">
        <v>2043</v>
      </c>
      <c r="B3651" s="96" t="s">
        <v>1536</v>
      </c>
      <c r="C3651" s="106">
        <v>43758</v>
      </c>
      <c r="D3651" s="96" t="s">
        <v>2111</v>
      </c>
      <c r="E3651" s="96" t="s">
        <v>2080</v>
      </c>
      <c r="F3651" s="97">
        <v>3641</v>
      </c>
      <c r="G3651" s="98" t="s">
        <v>2056</v>
      </c>
      <c r="H3651" s="96" t="s">
        <v>2047</v>
      </c>
      <c r="I3651" s="99">
        <v>1235.9000000000001</v>
      </c>
      <c r="J3651" s="235" t="str">
        <f t="shared" si="57"/>
        <v>Long Haul</v>
      </c>
    </row>
    <row r="3652" spans="1:10" ht="15" thickBot="1" x14ac:dyDescent="0.4">
      <c r="A3652" s="96" t="s">
        <v>2043</v>
      </c>
      <c r="B3652" s="96" t="s">
        <v>1536</v>
      </c>
      <c r="C3652" s="106">
        <v>43758</v>
      </c>
      <c r="D3652" s="96" t="s">
        <v>2049</v>
      </c>
      <c r="E3652" s="96" t="s">
        <v>2111</v>
      </c>
      <c r="F3652" s="97">
        <v>331</v>
      </c>
      <c r="G3652" s="98" t="s">
        <v>2046</v>
      </c>
      <c r="H3652" s="96" t="s">
        <v>2047</v>
      </c>
      <c r="I3652" s="99">
        <v>208.56</v>
      </c>
      <c r="J3652" s="235" t="str">
        <f t="shared" si="57"/>
        <v>Medium Haul</v>
      </c>
    </row>
    <row r="3653" spans="1:10" ht="15" thickBot="1" x14ac:dyDescent="0.4">
      <c r="A3653" s="96" t="s">
        <v>2043</v>
      </c>
      <c r="B3653" s="96" t="s">
        <v>1536</v>
      </c>
      <c r="C3653" s="106">
        <v>43762</v>
      </c>
      <c r="D3653" s="96" t="s">
        <v>2080</v>
      </c>
      <c r="E3653" s="96" t="s">
        <v>2044</v>
      </c>
      <c r="F3653" s="97">
        <v>3943</v>
      </c>
      <c r="G3653" s="98" t="s">
        <v>2046</v>
      </c>
      <c r="H3653" s="96" t="s">
        <v>2047</v>
      </c>
      <c r="I3653" s="99">
        <v>1338.24</v>
      </c>
      <c r="J3653" s="235" t="str">
        <f t="shared" si="57"/>
        <v>Long Haul</v>
      </c>
    </row>
    <row r="3654" spans="1:10" ht="15" thickBot="1" x14ac:dyDescent="0.4">
      <c r="A3654" s="96" t="s">
        <v>2043</v>
      </c>
      <c r="B3654" s="96" t="s">
        <v>1536</v>
      </c>
      <c r="C3654" s="106">
        <v>43789</v>
      </c>
      <c r="D3654" s="96" t="s">
        <v>2048</v>
      </c>
      <c r="E3654" s="96" t="s">
        <v>2044</v>
      </c>
      <c r="F3654" s="97">
        <v>153</v>
      </c>
      <c r="G3654" s="98" t="s">
        <v>2046</v>
      </c>
      <c r="H3654" s="96" t="s">
        <v>2047</v>
      </c>
      <c r="I3654" s="99">
        <v>96.063999999999993</v>
      </c>
      <c r="J3654" s="235" t="str">
        <f t="shared" si="57"/>
        <v>Short Haul</v>
      </c>
    </row>
    <row r="3655" spans="1:10" ht="15" thickBot="1" x14ac:dyDescent="0.4">
      <c r="A3655" s="96" t="s">
        <v>2043</v>
      </c>
      <c r="B3655" s="96" t="s">
        <v>1536</v>
      </c>
      <c r="C3655" s="106">
        <v>43813</v>
      </c>
      <c r="D3655" s="96" t="s">
        <v>2057</v>
      </c>
      <c r="E3655" s="96" t="s">
        <v>2063</v>
      </c>
      <c r="F3655" s="97">
        <v>3671</v>
      </c>
      <c r="G3655" s="98" t="s">
        <v>2056</v>
      </c>
      <c r="H3655" s="96" t="s">
        <v>2047</v>
      </c>
      <c r="I3655" s="99">
        <v>1245.76</v>
      </c>
      <c r="J3655" s="235" t="str">
        <f t="shared" si="57"/>
        <v>Long Haul</v>
      </c>
    </row>
    <row r="3656" spans="1:10" ht="15" thickBot="1" x14ac:dyDescent="0.4">
      <c r="A3656" s="96" t="s">
        <v>2043</v>
      </c>
      <c r="B3656" s="96" t="s">
        <v>1536</v>
      </c>
      <c r="C3656" s="106">
        <v>43817</v>
      </c>
      <c r="D3656" s="96" t="s">
        <v>2057</v>
      </c>
      <c r="E3656" s="96" t="s">
        <v>2048</v>
      </c>
      <c r="F3656" s="97">
        <v>133</v>
      </c>
      <c r="G3656" s="98" t="s">
        <v>2046</v>
      </c>
      <c r="H3656" s="96" t="s">
        <v>2047</v>
      </c>
      <c r="I3656" s="99">
        <v>84.055999999999997</v>
      </c>
      <c r="J3656" s="235" t="str">
        <f t="shared" si="57"/>
        <v>Short Haul</v>
      </c>
    </row>
    <row r="3657" spans="1:10" ht="15" thickBot="1" x14ac:dyDescent="0.4">
      <c r="A3657" s="96" t="s">
        <v>2043</v>
      </c>
      <c r="B3657" s="96" t="s">
        <v>1536</v>
      </c>
      <c r="C3657" s="106">
        <v>43714</v>
      </c>
      <c r="D3657" s="96" t="s">
        <v>2086</v>
      </c>
      <c r="E3657" s="96" t="s">
        <v>2049</v>
      </c>
      <c r="F3657" s="97">
        <v>4271</v>
      </c>
      <c r="G3657" s="98" t="s">
        <v>2046</v>
      </c>
      <c r="H3657" s="96" t="s">
        <v>2047</v>
      </c>
      <c r="I3657" s="99">
        <v>1449.42</v>
      </c>
      <c r="J3657" s="235" t="str">
        <f t="shared" si="57"/>
        <v>Long Haul</v>
      </c>
    </row>
    <row r="3658" spans="1:10" ht="15" thickBot="1" x14ac:dyDescent="0.4">
      <c r="A3658" s="96" t="s">
        <v>2043</v>
      </c>
      <c r="B3658" s="96" t="s">
        <v>1536</v>
      </c>
      <c r="C3658" s="106">
        <v>43762</v>
      </c>
      <c r="D3658" s="96" t="s">
        <v>2044</v>
      </c>
      <c r="E3658" s="96" t="s">
        <v>2049</v>
      </c>
      <c r="F3658" s="97">
        <v>73</v>
      </c>
      <c r="G3658" s="98" t="s">
        <v>2046</v>
      </c>
      <c r="H3658" s="96" t="s">
        <v>2047</v>
      </c>
      <c r="I3658" s="99">
        <v>46.136000000000003</v>
      </c>
      <c r="J3658" s="235" t="str">
        <f t="shared" si="57"/>
        <v>Short Haul</v>
      </c>
    </row>
    <row r="3659" spans="1:10" ht="15" thickBot="1" x14ac:dyDescent="0.4">
      <c r="A3659" s="96" t="s">
        <v>2043</v>
      </c>
      <c r="B3659" s="96" t="s">
        <v>1536</v>
      </c>
      <c r="C3659" s="106">
        <v>43789</v>
      </c>
      <c r="D3659" s="96" t="s">
        <v>2044</v>
      </c>
      <c r="E3659" s="96" t="s">
        <v>2250</v>
      </c>
      <c r="F3659" s="97">
        <v>289</v>
      </c>
      <c r="G3659" s="98" t="s">
        <v>2046</v>
      </c>
      <c r="H3659" s="96" t="s">
        <v>2047</v>
      </c>
      <c r="I3659" s="99">
        <v>182.01599999999999</v>
      </c>
      <c r="J3659" s="235" t="str">
        <f t="shared" si="57"/>
        <v>Short Haul</v>
      </c>
    </row>
    <row r="3660" spans="1:10" ht="15" thickBot="1" x14ac:dyDescent="0.4">
      <c r="A3660" s="96" t="s">
        <v>2043</v>
      </c>
      <c r="B3660" s="96" t="s">
        <v>1536</v>
      </c>
      <c r="C3660" s="106">
        <v>43791</v>
      </c>
      <c r="D3660" s="96" t="s">
        <v>2250</v>
      </c>
      <c r="E3660" s="96" t="s">
        <v>2044</v>
      </c>
      <c r="F3660" s="97">
        <v>289</v>
      </c>
      <c r="G3660" s="98" t="s">
        <v>2046</v>
      </c>
      <c r="H3660" s="96" t="s">
        <v>2047</v>
      </c>
      <c r="I3660" s="99">
        <v>182.01599999999999</v>
      </c>
      <c r="J3660" s="235" t="str">
        <f t="shared" si="57"/>
        <v>Short Haul</v>
      </c>
    </row>
    <row r="3661" spans="1:10" ht="15" thickBot="1" x14ac:dyDescent="0.4">
      <c r="A3661" s="96" t="s">
        <v>2043</v>
      </c>
      <c r="B3661" s="96" t="s">
        <v>1536</v>
      </c>
      <c r="C3661" s="106">
        <v>43791</v>
      </c>
      <c r="D3661" s="96" t="s">
        <v>2044</v>
      </c>
      <c r="E3661" s="96" t="s">
        <v>2048</v>
      </c>
      <c r="F3661" s="97">
        <v>153</v>
      </c>
      <c r="G3661" s="98" t="s">
        <v>2046</v>
      </c>
      <c r="H3661" s="96" t="s">
        <v>2047</v>
      </c>
      <c r="I3661" s="99">
        <v>96.063999999999993</v>
      </c>
      <c r="J3661" s="235" t="str">
        <f t="shared" si="57"/>
        <v>Short Haul</v>
      </c>
    </row>
    <row r="3662" spans="1:10" ht="15" thickBot="1" x14ac:dyDescent="0.4">
      <c r="A3662" s="96" t="s">
        <v>2043</v>
      </c>
      <c r="B3662" s="96" t="s">
        <v>1536</v>
      </c>
      <c r="C3662" s="106">
        <v>43817</v>
      </c>
      <c r="D3662" s="96" t="s">
        <v>2063</v>
      </c>
      <c r="E3662" s="96" t="s">
        <v>2057</v>
      </c>
      <c r="F3662" s="97">
        <v>3671</v>
      </c>
      <c r="G3662" s="98" t="s">
        <v>2056</v>
      </c>
      <c r="H3662" s="96" t="s">
        <v>2047</v>
      </c>
      <c r="I3662" s="99">
        <v>1245.76</v>
      </c>
      <c r="J3662" s="235" t="str">
        <f t="shared" si="57"/>
        <v>Long Haul</v>
      </c>
    </row>
    <row r="3663" spans="1:10" ht="15" thickBot="1" x14ac:dyDescent="0.4">
      <c r="A3663" s="89"/>
      <c r="B3663" s="89"/>
      <c r="C3663" s="290"/>
      <c r="D3663" s="290"/>
      <c r="E3663" s="290"/>
      <c r="F3663" s="290"/>
      <c r="G3663" s="290"/>
      <c r="H3663" s="290"/>
      <c r="I3663" s="95">
        <v>9570.7180000000008</v>
      </c>
      <c r="J3663" s="235" t="str">
        <f t="shared" si="57"/>
        <v/>
      </c>
    </row>
    <row r="3664" spans="1:10" ht="15" thickBot="1" x14ac:dyDescent="0.4">
      <c r="A3664" s="96" t="s">
        <v>2043</v>
      </c>
      <c r="B3664" s="96" t="s">
        <v>1512</v>
      </c>
      <c r="C3664" s="106">
        <v>43562</v>
      </c>
      <c r="D3664" s="96" t="s">
        <v>2053</v>
      </c>
      <c r="E3664" s="96" t="s">
        <v>2230</v>
      </c>
      <c r="F3664" s="97">
        <v>1728</v>
      </c>
      <c r="G3664" s="98" t="s">
        <v>2046</v>
      </c>
      <c r="H3664" s="96" t="s">
        <v>2047</v>
      </c>
      <c r="I3664" s="99">
        <v>667.57500000000005</v>
      </c>
      <c r="J3664" s="235" t="str">
        <f t="shared" si="57"/>
        <v>Medium Haul</v>
      </c>
    </row>
    <row r="3665" spans="1:10" ht="15" thickBot="1" x14ac:dyDescent="0.4">
      <c r="A3665" s="96" t="s">
        <v>2043</v>
      </c>
      <c r="B3665" s="96" t="s">
        <v>1512</v>
      </c>
      <c r="C3665" s="106">
        <v>43562</v>
      </c>
      <c r="D3665" s="96" t="s">
        <v>2048</v>
      </c>
      <c r="E3665" s="96" t="s">
        <v>2053</v>
      </c>
      <c r="F3665" s="97">
        <v>527</v>
      </c>
      <c r="G3665" s="98" t="s">
        <v>2046</v>
      </c>
      <c r="H3665" s="96" t="s">
        <v>2047</v>
      </c>
      <c r="I3665" s="99">
        <v>332.43200000000002</v>
      </c>
      <c r="J3665" s="235" t="str">
        <f t="shared" si="57"/>
        <v>Medium Haul</v>
      </c>
    </row>
    <row r="3666" spans="1:10" ht="15" thickBot="1" x14ac:dyDescent="0.4">
      <c r="A3666" s="96" t="s">
        <v>2043</v>
      </c>
      <c r="B3666" s="96" t="s">
        <v>1512</v>
      </c>
      <c r="C3666" s="106">
        <v>43569</v>
      </c>
      <c r="D3666" s="96" t="s">
        <v>2230</v>
      </c>
      <c r="E3666" s="96" t="s">
        <v>2067</v>
      </c>
      <c r="F3666" s="97">
        <v>209</v>
      </c>
      <c r="G3666" s="98" t="s">
        <v>2046</v>
      </c>
      <c r="H3666" s="96" t="s">
        <v>2055</v>
      </c>
      <c r="I3666" s="99">
        <v>132.08799999999999</v>
      </c>
      <c r="J3666" s="235" t="str">
        <f t="shared" si="57"/>
        <v>Short Haul</v>
      </c>
    </row>
    <row r="3667" spans="1:10" ht="15" thickBot="1" x14ac:dyDescent="0.4">
      <c r="A3667" s="96" t="s">
        <v>2043</v>
      </c>
      <c r="B3667" s="96" t="s">
        <v>1512</v>
      </c>
      <c r="C3667" s="106">
        <v>43569</v>
      </c>
      <c r="D3667" s="96" t="s">
        <v>2067</v>
      </c>
      <c r="E3667" s="96" t="s">
        <v>2057</v>
      </c>
      <c r="F3667" s="97">
        <v>2285</v>
      </c>
      <c r="G3667" s="98" t="s">
        <v>2056</v>
      </c>
      <c r="H3667" s="96" t="s">
        <v>2047</v>
      </c>
      <c r="I3667" s="99">
        <v>882.74699999999996</v>
      </c>
      <c r="J3667" s="235" t="str">
        <f t="shared" si="57"/>
        <v>Medium Haul</v>
      </c>
    </row>
    <row r="3668" spans="1:10" ht="15" thickBot="1" x14ac:dyDescent="0.4">
      <c r="A3668" s="96" t="s">
        <v>2043</v>
      </c>
      <c r="B3668" s="96" t="s">
        <v>1512</v>
      </c>
      <c r="C3668" s="106">
        <v>43570</v>
      </c>
      <c r="D3668" s="96" t="s">
        <v>2057</v>
      </c>
      <c r="E3668" s="96" t="s">
        <v>2048</v>
      </c>
      <c r="F3668" s="97">
        <v>133</v>
      </c>
      <c r="G3668" s="98" t="s">
        <v>2046</v>
      </c>
      <c r="H3668" s="96" t="s">
        <v>2047</v>
      </c>
      <c r="I3668" s="99">
        <v>84.055999999999997</v>
      </c>
      <c r="J3668" s="235" t="str">
        <f t="shared" si="57"/>
        <v>Short Haul</v>
      </c>
    </row>
    <row r="3669" spans="1:10" ht="15" thickBot="1" x14ac:dyDescent="0.4">
      <c r="A3669" s="96" t="s">
        <v>2043</v>
      </c>
      <c r="B3669" s="96" t="s">
        <v>1512</v>
      </c>
      <c r="C3669" s="106">
        <v>43568</v>
      </c>
      <c r="D3669" s="96" t="s">
        <v>2230</v>
      </c>
      <c r="E3669" s="96" t="s">
        <v>2053</v>
      </c>
      <c r="F3669" s="97">
        <v>1728</v>
      </c>
      <c r="G3669" s="98" t="s">
        <v>2056</v>
      </c>
      <c r="H3669" s="96" t="s">
        <v>2047</v>
      </c>
      <c r="I3669" s="99">
        <v>667.57500000000005</v>
      </c>
      <c r="J3669" s="235" t="str">
        <f t="shared" si="57"/>
        <v>Medium Haul</v>
      </c>
    </row>
    <row r="3670" spans="1:10" ht="15" thickBot="1" x14ac:dyDescent="0.4">
      <c r="A3670" s="96" t="s">
        <v>2043</v>
      </c>
      <c r="B3670" s="96" t="s">
        <v>1512</v>
      </c>
      <c r="C3670" s="106">
        <v>43785</v>
      </c>
      <c r="D3670" s="96" t="s">
        <v>2044</v>
      </c>
      <c r="E3670" s="96" t="s">
        <v>2066</v>
      </c>
      <c r="F3670" s="97">
        <v>812</v>
      </c>
      <c r="G3670" s="98" t="s">
        <v>2046</v>
      </c>
      <c r="H3670" s="96" t="s">
        <v>2047</v>
      </c>
      <c r="I3670" s="99">
        <v>313.47000000000003</v>
      </c>
      <c r="J3670" s="235" t="str">
        <f t="shared" si="57"/>
        <v>Medium Haul</v>
      </c>
    </row>
    <row r="3671" spans="1:10" ht="15" thickBot="1" x14ac:dyDescent="0.4">
      <c r="A3671" s="96" t="s">
        <v>2043</v>
      </c>
      <c r="B3671" s="96" t="s">
        <v>1512</v>
      </c>
      <c r="C3671" s="106">
        <v>43785</v>
      </c>
      <c r="D3671" s="96" t="s">
        <v>2048</v>
      </c>
      <c r="E3671" s="96" t="s">
        <v>2044</v>
      </c>
      <c r="F3671" s="97">
        <v>153</v>
      </c>
      <c r="G3671" s="98" t="s">
        <v>2046</v>
      </c>
      <c r="H3671" s="96" t="s">
        <v>2047</v>
      </c>
      <c r="I3671" s="99">
        <v>96.063999999999993</v>
      </c>
      <c r="J3671" s="235" t="str">
        <f t="shared" si="57"/>
        <v>Short Haul</v>
      </c>
    </row>
    <row r="3672" spans="1:10" ht="15" thickBot="1" x14ac:dyDescent="0.4">
      <c r="A3672" s="96" t="s">
        <v>2043</v>
      </c>
      <c r="B3672" s="96" t="s">
        <v>1512</v>
      </c>
      <c r="C3672" s="106">
        <v>43790</v>
      </c>
      <c r="D3672" s="96" t="s">
        <v>2044</v>
      </c>
      <c r="E3672" s="96" t="s">
        <v>2048</v>
      </c>
      <c r="F3672" s="97">
        <v>153</v>
      </c>
      <c r="G3672" s="98" t="s">
        <v>2046</v>
      </c>
      <c r="H3672" s="96" t="s">
        <v>2047</v>
      </c>
      <c r="I3672" s="99">
        <v>96.063999999999993</v>
      </c>
      <c r="J3672" s="235" t="str">
        <f t="shared" si="57"/>
        <v>Short Haul</v>
      </c>
    </row>
    <row r="3673" spans="1:10" ht="15" thickBot="1" x14ac:dyDescent="0.4">
      <c r="A3673" s="96" t="s">
        <v>2043</v>
      </c>
      <c r="B3673" s="96" t="s">
        <v>1512</v>
      </c>
      <c r="C3673" s="106">
        <v>43790</v>
      </c>
      <c r="D3673" s="96" t="s">
        <v>2066</v>
      </c>
      <c r="E3673" s="96" t="s">
        <v>2044</v>
      </c>
      <c r="F3673" s="97">
        <v>812</v>
      </c>
      <c r="G3673" s="98" t="s">
        <v>2046</v>
      </c>
      <c r="H3673" s="96" t="s">
        <v>2047</v>
      </c>
      <c r="I3673" s="99">
        <v>313.47000000000003</v>
      </c>
      <c r="J3673" s="235" t="str">
        <f t="shared" si="57"/>
        <v>Medium Haul</v>
      </c>
    </row>
    <row r="3674" spans="1:10" ht="15" thickBot="1" x14ac:dyDescent="0.4">
      <c r="A3674" s="89"/>
      <c r="B3674" s="89"/>
      <c r="C3674" s="290"/>
      <c r="D3674" s="290"/>
      <c r="E3674" s="290"/>
      <c r="F3674" s="290"/>
      <c r="G3674" s="290"/>
      <c r="H3674" s="290"/>
      <c r="I3674" s="95">
        <v>3585.5410000000002</v>
      </c>
      <c r="J3674" s="235" t="str">
        <f t="shared" si="57"/>
        <v/>
      </c>
    </row>
    <row r="3675" spans="1:10" ht="15" thickBot="1" x14ac:dyDescent="0.4">
      <c r="A3675" s="96" t="s">
        <v>2043</v>
      </c>
      <c r="B3675" s="96" t="s">
        <v>1393</v>
      </c>
      <c r="C3675" s="106">
        <v>43555</v>
      </c>
      <c r="D3675" s="96" t="s">
        <v>2044</v>
      </c>
      <c r="E3675" s="96" t="s">
        <v>2048</v>
      </c>
      <c r="F3675" s="97">
        <v>153</v>
      </c>
      <c r="G3675" s="98" t="s">
        <v>2046</v>
      </c>
      <c r="H3675" s="96" t="s">
        <v>2047</v>
      </c>
      <c r="I3675" s="99">
        <v>96.063999999999993</v>
      </c>
      <c r="J3675" s="235" t="str">
        <f t="shared" si="57"/>
        <v>Short Haul</v>
      </c>
    </row>
    <row r="3676" spans="1:10" ht="15" thickBot="1" x14ac:dyDescent="0.4">
      <c r="A3676" s="96" t="s">
        <v>2043</v>
      </c>
      <c r="B3676" s="96" t="s">
        <v>1393</v>
      </c>
      <c r="C3676" s="106">
        <v>43551</v>
      </c>
      <c r="D3676" s="96" t="s">
        <v>2044</v>
      </c>
      <c r="E3676" s="96" t="s">
        <v>2163</v>
      </c>
      <c r="F3676" s="97">
        <v>1301</v>
      </c>
      <c r="G3676" s="98" t="s">
        <v>2046</v>
      </c>
      <c r="H3676" s="96" t="s">
        <v>2047</v>
      </c>
      <c r="I3676" s="99">
        <v>502.71300000000002</v>
      </c>
      <c r="J3676" s="235" t="str">
        <f t="shared" si="57"/>
        <v>Medium Haul</v>
      </c>
    </row>
    <row r="3677" spans="1:10" ht="15" thickBot="1" x14ac:dyDescent="0.4">
      <c r="A3677" s="96" t="s">
        <v>2043</v>
      </c>
      <c r="B3677" s="96" t="s">
        <v>1393</v>
      </c>
      <c r="C3677" s="106">
        <v>43551</v>
      </c>
      <c r="D3677" s="96" t="s">
        <v>2048</v>
      </c>
      <c r="E3677" s="96" t="s">
        <v>2044</v>
      </c>
      <c r="F3677" s="97">
        <v>153</v>
      </c>
      <c r="G3677" s="98" t="s">
        <v>2046</v>
      </c>
      <c r="H3677" s="96" t="s">
        <v>2047</v>
      </c>
      <c r="I3677" s="99">
        <v>96.063999999999993</v>
      </c>
      <c r="J3677" s="235" t="str">
        <f t="shared" si="57"/>
        <v>Short Haul</v>
      </c>
    </row>
    <row r="3678" spans="1:10" ht="15" thickBot="1" x14ac:dyDescent="0.4">
      <c r="A3678" s="96" t="s">
        <v>2043</v>
      </c>
      <c r="B3678" s="96" t="s">
        <v>1393</v>
      </c>
      <c r="C3678" s="106">
        <v>43555</v>
      </c>
      <c r="D3678" s="96" t="s">
        <v>2163</v>
      </c>
      <c r="E3678" s="96" t="s">
        <v>2044</v>
      </c>
      <c r="F3678" s="97">
        <v>1301</v>
      </c>
      <c r="G3678" s="98" t="s">
        <v>2056</v>
      </c>
      <c r="H3678" s="96" t="s">
        <v>2047</v>
      </c>
      <c r="I3678" s="99">
        <v>502.71300000000002</v>
      </c>
      <c r="J3678" s="235" t="str">
        <f t="shared" si="57"/>
        <v>Medium Haul</v>
      </c>
    </row>
    <row r="3679" spans="1:10" ht="15" thickBot="1" x14ac:dyDescent="0.4">
      <c r="A3679" s="89"/>
      <c r="B3679" s="89"/>
      <c r="C3679" s="290"/>
      <c r="D3679" s="290"/>
      <c r="E3679" s="290"/>
      <c r="F3679" s="290"/>
      <c r="G3679" s="290"/>
      <c r="H3679" s="290"/>
      <c r="I3679" s="95">
        <v>1197.5540000000001</v>
      </c>
      <c r="J3679" s="235" t="str">
        <f t="shared" si="57"/>
        <v/>
      </c>
    </row>
    <row r="3680" spans="1:10" ht="15" thickBot="1" x14ac:dyDescent="0.4">
      <c r="A3680" s="96" t="s">
        <v>2043</v>
      </c>
      <c r="B3680" s="96" t="s">
        <v>1393</v>
      </c>
      <c r="C3680" s="106">
        <v>43786</v>
      </c>
      <c r="D3680" s="96" t="s">
        <v>2044</v>
      </c>
      <c r="E3680" s="96" t="s">
        <v>2048</v>
      </c>
      <c r="F3680" s="97">
        <v>153</v>
      </c>
      <c r="G3680" s="98" t="s">
        <v>2046</v>
      </c>
      <c r="H3680" s="96" t="s">
        <v>2047</v>
      </c>
      <c r="I3680" s="99">
        <v>96.063999999999993</v>
      </c>
      <c r="J3680" s="235" t="str">
        <f t="shared" si="57"/>
        <v>Short Haul</v>
      </c>
    </row>
    <row r="3681" spans="1:10" ht="15" thickBot="1" x14ac:dyDescent="0.4">
      <c r="A3681" s="96" t="s">
        <v>2043</v>
      </c>
      <c r="B3681" s="96" t="s">
        <v>1393</v>
      </c>
      <c r="C3681" s="106">
        <v>43782</v>
      </c>
      <c r="D3681" s="96" t="s">
        <v>2044</v>
      </c>
      <c r="E3681" s="96" t="s">
        <v>2067</v>
      </c>
      <c r="F3681" s="97">
        <v>2398</v>
      </c>
      <c r="G3681" s="98" t="s">
        <v>2046</v>
      </c>
      <c r="H3681" s="96" t="s">
        <v>2047</v>
      </c>
      <c r="I3681" s="99">
        <v>813.96</v>
      </c>
      <c r="J3681" s="235" t="str">
        <f t="shared" si="57"/>
        <v>Long Haul</v>
      </c>
    </row>
    <row r="3682" spans="1:10" ht="15" thickBot="1" x14ac:dyDescent="0.4">
      <c r="A3682" s="96" t="s">
        <v>2043</v>
      </c>
      <c r="B3682" s="96" t="s">
        <v>1393</v>
      </c>
      <c r="C3682" s="106">
        <v>43782</v>
      </c>
      <c r="D3682" s="96" t="s">
        <v>2048</v>
      </c>
      <c r="E3682" s="96" t="s">
        <v>2044</v>
      </c>
      <c r="F3682" s="97">
        <v>153</v>
      </c>
      <c r="G3682" s="98" t="s">
        <v>2046</v>
      </c>
      <c r="H3682" s="96" t="s">
        <v>2047</v>
      </c>
      <c r="I3682" s="99">
        <v>96.063999999999993</v>
      </c>
      <c r="J3682" s="235" t="str">
        <f t="shared" si="57"/>
        <v>Short Haul</v>
      </c>
    </row>
    <row r="3683" spans="1:10" ht="15" thickBot="1" x14ac:dyDescent="0.4">
      <c r="A3683" s="96" t="s">
        <v>2043</v>
      </c>
      <c r="B3683" s="96" t="s">
        <v>1393</v>
      </c>
      <c r="C3683" s="106">
        <v>43786</v>
      </c>
      <c r="D3683" s="96" t="s">
        <v>2067</v>
      </c>
      <c r="E3683" s="96" t="s">
        <v>2044</v>
      </c>
      <c r="F3683" s="97">
        <v>2398</v>
      </c>
      <c r="G3683" s="98" t="s">
        <v>2056</v>
      </c>
      <c r="H3683" s="96" t="s">
        <v>2047</v>
      </c>
      <c r="I3683" s="99">
        <v>813.96</v>
      </c>
      <c r="J3683" s="235" t="str">
        <f t="shared" si="57"/>
        <v>Long Haul</v>
      </c>
    </row>
    <row r="3684" spans="1:10" ht="15" thickBot="1" x14ac:dyDescent="0.4">
      <c r="A3684" s="89"/>
      <c r="B3684" s="89"/>
      <c r="C3684" s="290"/>
      <c r="D3684" s="290"/>
      <c r="E3684" s="290"/>
      <c r="F3684" s="290"/>
      <c r="G3684" s="290"/>
      <c r="H3684" s="290"/>
      <c r="I3684" s="95">
        <v>1820.048</v>
      </c>
      <c r="J3684" s="235" t="str">
        <f t="shared" si="57"/>
        <v/>
      </c>
    </row>
    <row r="3685" spans="1:10" ht="15" thickBot="1" x14ac:dyDescent="0.4">
      <c r="A3685" s="96" t="s">
        <v>2043</v>
      </c>
      <c r="B3685" s="96" t="s">
        <v>1325</v>
      </c>
      <c r="C3685" s="106">
        <v>43782</v>
      </c>
      <c r="D3685" s="96" t="s">
        <v>2057</v>
      </c>
      <c r="E3685" s="96" t="s">
        <v>2169</v>
      </c>
      <c r="F3685" s="97">
        <v>475</v>
      </c>
      <c r="G3685" s="98" t="s">
        <v>2046</v>
      </c>
      <c r="H3685" s="96" t="s">
        <v>2047</v>
      </c>
      <c r="I3685" s="99">
        <v>299.56799999999998</v>
      </c>
      <c r="J3685" s="235" t="str">
        <f t="shared" si="57"/>
        <v>Medium Haul</v>
      </c>
    </row>
    <row r="3686" spans="1:10" ht="15" thickBot="1" x14ac:dyDescent="0.4">
      <c r="A3686" s="96" t="s">
        <v>2043</v>
      </c>
      <c r="B3686" s="96" t="s">
        <v>1325</v>
      </c>
      <c r="C3686" s="106">
        <v>43785</v>
      </c>
      <c r="D3686" s="96" t="s">
        <v>2169</v>
      </c>
      <c r="E3686" s="96" t="s">
        <v>2057</v>
      </c>
      <c r="F3686" s="97">
        <v>475</v>
      </c>
      <c r="G3686" s="98" t="s">
        <v>2046</v>
      </c>
      <c r="H3686" s="96" t="s">
        <v>2047</v>
      </c>
      <c r="I3686" s="99">
        <v>299.56799999999998</v>
      </c>
      <c r="J3686" s="235" t="str">
        <f t="shared" si="57"/>
        <v>Medium Haul</v>
      </c>
    </row>
    <row r="3687" spans="1:10" ht="15" thickBot="1" x14ac:dyDescent="0.4">
      <c r="A3687" s="96" t="s">
        <v>2043</v>
      </c>
      <c r="B3687" s="96" t="s">
        <v>1325</v>
      </c>
      <c r="C3687" s="106">
        <v>43782</v>
      </c>
      <c r="D3687" s="96" t="s">
        <v>2048</v>
      </c>
      <c r="E3687" s="96" t="s">
        <v>2057</v>
      </c>
      <c r="F3687" s="97">
        <v>133</v>
      </c>
      <c r="G3687" s="98" t="s">
        <v>2046</v>
      </c>
      <c r="H3687" s="96" t="s">
        <v>2047</v>
      </c>
      <c r="I3687" s="99">
        <v>84.055999999999997</v>
      </c>
      <c r="J3687" s="235" t="str">
        <f t="shared" si="57"/>
        <v>Short Haul</v>
      </c>
    </row>
    <row r="3688" spans="1:10" ht="15" thickBot="1" x14ac:dyDescent="0.4">
      <c r="A3688" s="96" t="s">
        <v>2043</v>
      </c>
      <c r="B3688" s="96" t="s">
        <v>1325</v>
      </c>
      <c r="C3688" s="106">
        <v>43785</v>
      </c>
      <c r="D3688" s="96" t="s">
        <v>2057</v>
      </c>
      <c r="E3688" s="96" t="s">
        <v>2048</v>
      </c>
      <c r="F3688" s="97">
        <v>133</v>
      </c>
      <c r="G3688" s="98" t="s">
        <v>2046</v>
      </c>
      <c r="H3688" s="96" t="s">
        <v>2047</v>
      </c>
      <c r="I3688" s="99">
        <v>84.055999999999997</v>
      </c>
      <c r="J3688" s="235" t="str">
        <f t="shared" si="57"/>
        <v>Short Haul</v>
      </c>
    </row>
    <row r="3689" spans="1:10" ht="15" thickBot="1" x14ac:dyDescent="0.4">
      <c r="A3689" s="89"/>
      <c r="B3689" s="89"/>
      <c r="C3689" s="290"/>
      <c r="D3689" s="290"/>
      <c r="E3689" s="290"/>
      <c r="F3689" s="290"/>
      <c r="G3689" s="290"/>
      <c r="H3689" s="290"/>
      <c r="I3689" s="95">
        <v>767.24800000000005</v>
      </c>
      <c r="J3689" s="235" t="str">
        <f t="shared" si="57"/>
        <v/>
      </c>
    </row>
    <row r="3690" spans="1:10" ht="15" thickBot="1" x14ac:dyDescent="0.4">
      <c r="A3690" s="96" t="s">
        <v>2043</v>
      </c>
      <c r="B3690" s="96" t="s">
        <v>1527</v>
      </c>
      <c r="C3690" s="106">
        <v>43803</v>
      </c>
      <c r="D3690" s="96" t="s">
        <v>2048</v>
      </c>
      <c r="E3690" s="96" t="s">
        <v>2057</v>
      </c>
      <c r="F3690" s="97">
        <v>133</v>
      </c>
      <c r="G3690" s="98" t="s">
        <v>2046</v>
      </c>
      <c r="H3690" s="96" t="s">
        <v>2047</v>
      </c>
      <c r="I3690" s="99">
        <v>84.055999999999997</v>
      </c>
      <c r="J3690" s="235" t="str">
        <f t="shared" si="57"/>
        <v>Short Haul</v>
      </c>
    </row>
    <row r="3691" spans="1:10" ht="15" thickBot="1" x14ac:dyDescent="0.4">
      <c r="A3691" s="96" t="s">
        <v>2043</v>
      </c>
      <c r="B3691" s="96" t="s">
        <v>1527</v>
      </c>
      <c r="C3691" s="106">
        <v>43807</v>
      </c>
      <c r="D3691" s="96" t="s">
        <v>2081</v>
      </c>
      <c r="E3691" s="96" t="s">
        <v>2057</v>
      </c>
      <c r="F3691" s="97">
        <v>4256</v>
      </c>
      <c r="G3691" s="98" t="s">
        <v>2046</v>
      </c>
      <c r="H3691" s="96" t="s">
        <v>2047</v>
      </c>
      <c r="I3691" s="99">
        <v>1444.66</v>
      </c>
      <c r="J3691" s="235" t="str">
        <f t="shared" si="57"/>
        <v>Long Haul</v>
      </c>
    </row>
    <row r="3692" spans="1:10" ht="15" thickBot="1" x14ac:dyDescent="0.4">
      <c r="A3692" s="96" t="s">
        <v>2043</v>
      </c>
      <c r="B3692" s="96" t="s">
        <v>1527</v>
      </c>
      <c r="C3692" s="106">
        <v>43804</v>
      </c>
      <c r="D3692" s="96" t="s">
        <v>2057</v>
      </c>
      <c r="E3692" s="96" t="s">
        <v>2276</v>
      </c>
      <c r="F3692" s="97">
        <v>176</v>
      </c>
      <c r="G3692" s="98" t="s">
        <v>2046</v>
      </c>
      <c r="H3692" s="96" t="s">
        <v>2047</v>
      </c>
      <c r="I3692" s="99">
        <v>111.232</v>
      </c>
      <c r="J3692" s="235" t="str">
        <f t="shared" si="57"/>
        <v>Short Haul</v>
      </c>
    </row>
    <row r="3693" spans="1:10" ht="15" thickBot="1" x14ac:dyDescent="0.4">
      <c r="A3693" s="96" t="s">
        <v>2043</v>
      </c>
      <c r="B3693" s="96" t="s">
        <v>1527</v>
      </c>
      <c r="C3693" s="106">
        <v>43807</v>
      </c>
      <c r="D3693" s="96" t="s">
        <v>2057</v>
      </c>
      <c r="E3693" s="96" t="s">
        <v>2048</v>
      </c>
      <c r="F3693" s="97">
        <v>133</v>
      </c>
      <c r="G3693" s="98" t="s">
        <v>2046</v>
      </c>
      <c r="H3693" s="96" t="s">
        <v>2047</v>
      </c>
      <c r="I3693" s="99">
        <v>84.055999999999997</v>
      </c>
      <c r="J3693" s="235" t="str">
        <f t="shared" si="57"/>
        <v>Short Haul</v>
      </c>
    </row>
    <row r="3694" spans="1:10" ht="15" thickBot="1" x14ac:dyDescent="0.4">
      <c r="A3694" s="89"/>
      <c r="B3694" s="89"/>
      <c r="C3694" s="290"/>
      <c r="D3694" s="290"/>
      <c r="E3694" s="290"/>
      <c r="F3694" s="290"/>
      <c r="G3694" s="290"/>
      <c r="H3694" s="290"/>
      <c r="I3694" s="95">
        <v>1724.0039999999999</v>
      </c>
      <c r="J3694" s="235" t="str">
        <f t="shared" si="57"/>
        <v/>
      </c>
    </row>
    <row r="3695" spans="1:10" ht="15" thickBot="1" x14ac:dyDescent="0.4">
      <c r="A3695" s="96" t="s">
        <v>2043</v>
      </c>
      <c r="B3695" s="96" t="s">
        <v>1325</v>
      </c>
      <c r="C3695" s="106">
        <v>43622</v>
      </c>
      <c r="D3695" s="96" t="s">
        <v>2048</v>
      </c>
      <c r="E3695" s="96" t="s">
        <v>2050</v>
      </c>
      <c r="F3695" s="97">
        <v>300</v>
      </c>
      <c r="G3695" s="98" t="s">
        <v>2046</v>
      </c>
      <c r="H3695" s="96" t="s">
        <v>2051</v>
      </c>
      <c r="I3695" s="99">
        <v>188.96799999999999</v>
      </c>
      <c r="J3695" s="235" t="str">
        <f t="shared" si="57"/>
        <v>Short Haul</v>
      </c>
    </row>
    <row r="3696" spans="1:10" ht="15" thickBot="1" x14ac:dyDescent="0.4">
      <c r="A3696" s="96" t="s">
        <v>2043</v>
      </c>
      <c r="B3696" s="96" t="s">
        <v>1325</v>
      </c>
      <c r="C3696" s="106">
        <v>43623</v>
      </c>
      <c r="D3696" s="96" t="s">
        <v>2050</v>
      </c>
      <c r="E3696" s="96" t="s">
        <v>2048</v>
      </c>
      <c r="F3696" s="97">
        <v>300</v>
      </c>
      <c r="G3696" s="98" t="s">
        <v>2046</v>
      </c>
      <c r="H3696" s="96" t="s">
        <v>2051</v>
      </c>
      <c r="I3696" s="99">
        <v>188.96799999999999</v>
      </c>
      <c r="J3696" s="235" t="str">
        <f t="shared" si="57"/>
        <v>Short Haul</v>
      </c>
    </row>
    <row r="3697" spans="1:10" ht="15" thickBot="1" x14ac:dyDescent="0.4">
      <c r="A3697" s="89"/>
      <c r="B3697" s="89"/>
      <c r="C3697" s="290"/>
      <c r="D3697" s="290"/>
      <c r="E3697" s="290"/>
      <c r="F3697" s="290"/>
      <c r="G3697" s="290"/>
      <c r="H3697" s="290"/>
      <c r="I3697" s="95">
        <v>377.93599999999998</v>
      </c>
      <c r="J3697" s="235" t="str">
        <f t="shared" si="57"/>
        <v/>
      </c>
    </row>
    <row r="3698" spans="1:10" ht="15" thickBot="1" x14ac:dyDescent="0.4">
      <c r="A3698" s="96" t="s">
        <v>2043</v>
      </c>
      <c r="B3698" s="96" t="s">
        <v>1325</v>
      </c>
      <c r="C3698" s="106">
        <v>43556</v>
      </c>
      <c r="D3698" s="96" t="s">
        <v>2044</v>
      </c>
      <c r="E3698" s="96" t="s">
        <v>2115</v>
      </c>
      <c r="F3698" s="97">
        <v>863</v>
      </c>
      <c r="G3698" s="98" t="s">
        <v>2046</v>
      </c>
      <c r="H3698" s="96" t="s">
        <v>2047</v>
      </c>
      <c r="I3698" s="99">
        <v>333.59399999999999</v>
      </c>
      <c r="J3698" s="235" t="str">
        <f t="shared" si="57"/>
        <v>Medium Haul</v>
      </c>
    </row>
    <row r="3699" spans="1:10" ht="15" thickBot="1" x14ac:dyDescent="0.4">
      <c r="A3699" s="96" t="s">
        <v>2043</v>
      </c>
      <c r="B3699" s="96" t="s">
        <v>1325</v>
      </c>
      <c r="C3699" s="106">
        <v>43556</v>
      </c>
      <c r="D3699" s="96" t="s">
        <v>2048</v>
      </c>
      <c r="E3699" s="96" t="s">
        <v>2044</v>
      </c>
      <c r="F3699" s="97">
        <v>153</v>
      </c>
      <c r="G3699" s="98" t="s">
        <v>2046</v>
      </c>
      <c r="H3699" s="96" t="s">
        <v>2047</v>
      </c>
      <c r="I3699" s="99">
        <v>96.063999999999993</v>
      </c>
      <c r="J3699" s="235" t="str">
        <f t="shared" si="57"/>
        <v>Short Haul</v>
      </c>
    </row>
    <row r="3700" spans="1:10" ht="15" thickBot="1" x14ac:dyDescent="0.4">
      <c r="A3700" s="96" t="s">
        <v>2043</v>
      </c>
      <c r="B3700" s="96" t="s">
        <v>1325</v>
      </c>
      <c r="C3700" s="106">
        <v>43702</v>
      </c>
      <c r="D3700" s="96" t="s">
        <v>2053</v>
      </c>
      <c r="E3700" s="96" t="s">
        <v>2058</v>
      </c>
      <c r="F3700" s="97">
        <v>1721</v>
      </c>
      <c r="G3700" s="98" t="s">
        <v>2046</v>
      </c>
      <c r="H3700" s="96" t="s">
        <v>2047</v>
      </c>
      <c r="I3700" s="99">
        <v>664.86599999999999</v>
      </c>
      <c r="J3700" s="235" t="str">
        <f t="shared" si="57"/>
        <v>Medium Haul</v>
      </c>
    </row>
    <row r="3701" spans="1:10" ht="15" thickBot="1" x14ac:dyDescent="0.4">
      <c r="A3701" s="96" t="s">
        <v>2043</v>
      </c>
      <c r="B3701" s="96" t="s">
        <v>1325</v>
      </c>
      <c r="C3701" s="106">
        <v>43702</v>
      </c>
      <c r="D3701" s="96" t="s">
        <v>2048</v>
      </c>
      <c r="E3701" s="96" t="s">
        <v>2053</v>
      </c>
      <c r="F3701" s="97">
        <v>527</v>
      </c>
      <c r="G3701" s="98" t="s">
        <v>2046</v>
      </c>
      <c r="H3701" s="96" t="s">
        <v>2047</v>
      </c>
      <c r="I3701" s="99">
        <v>332.43200000000002</v>
      </c>
      <c r="J3701" s="235" t="str">
        <f t="shared" si="57"/>
        <v>Medium Haul</v>
      </c>
    </row>
    <row r="3702" spans="1:10" ht="15" thickBot="1" x14ac:dyDescent="0.4">
      <c r="A3702" s="96" t="s">
        <v>2043</v>
      </c>
      <c r="B3702" s="96" t="s">
        <v>1325</v>
      </c>
      <c r="C3702" s="106">
        <v>43706</v>
      </c>
      <c r="D3702" s="96" t="s">
        <v>2058</v>
      </c>
      <c r="E3702" s="96" t="s">
        <v>2057</v>
      </c>
      <c r="F3702" s="97">
        <v>2250</v>
      </c>
      <c r="G3702" s="98" t="s">
        <v>2056</v>
      </c>
      <c r="H3702" s="96" t="s">
        <v>2047</v>
      </c>
      <c r="I3702" s="99">
        <v>869.202</v>
      </c>
      <c r="J3702" s="235" t="str">
        <f t="shared" si="57"/>
        <v>Medium Haul</v>
      </c>
    </row>
    <row r="3703" spans="1:10" ht="15" thickBot="1" x14ac:dyDescent="0.4">
      <c r="A3703" s="96" t="s">
        <v>2043</v>
      </c>
      <c r="B3703" s="96" t="s">
        <v>1325</v>
      </c>
      <c r="C3703" s="106">
        <v>43729</v>
      </c>
      <c r="D3703" s="96" t="s">
        <v>2053</v>
      </c>
      <c r="E3703" s="96" t="s">
        <v>2048</v>
      </c>
      <c r="F3703" s="97">
        <v>527</v>
      </c>
      <c r="G3703" s="98" t="s">
        <v>2046</v>
      </c>
      <c r="H3703" s="96" t="s">
        <v>2047</v>
      </c>
      <c r="I3703" s="99">
        <v>332.43200000000002</v>
      </c>
      <c r="J3703" s="235" t="str">
        <f t="shared" si="57"/>
        <v>Medium Haul</v>
      </c>
    </row>
    <row r="3704" spans="1:10" ht="15" thickBot="1" x14ac:dyDescent="0.4">
      <c r="A3704" s="96" t="s">
        <v>2043</v>
      </c>
      <c r="B3704" s="96" t="s">
        <v>1325</v>
      </c>
      <c r="C3704" s="106">
        <v>43814</v>
      </c>
      <c r="D3704" s="96" t="s">
        <v>2049</v>
      </c>
      <c r="E3704" s="96" t="s">
        <v>2197</v>
      </c>
      <c r="F3704" s="97">
        <v>709</v>
      </c>
      <c r="G3704" s="98" t="s">
        <v>2046</v>
      </c>
      <c r="H3704" s="96" t="s">
        <v>2047</v>
      </c>
      <c r="I3704" s="99">
        <v>273.99599999999998</v>
      </c>
      <c r="J3704" s="235" t="str">
        <f t="shared" si="57"/>
        <v>Medium Haul</v>
      </c>
    </row>
    <row r="3705" spans="1:10" ht="15" thickBot="1" x14ac:dyDescent="0.4">
      <c r="A3705" s="96" t="s">
        <v>2043</v>
      </c>
      <c r="B3705" s="96" t="s">
        <v>1325</v>
      </c>
      <c r="C3705" s="106">
        <v>43816</v>
      </c>
      <c r="D3705" s="96" t="s">
        <v>2197</v>
      </c>
      <c r="E3705" s="96" t="s">
        <v>2049</v>
      </c>
      <c r="F3705" s="97">
        <v>709</v>
      </c>
      <c r="G3705" s="98" t="s">
        <v>2046</v>
      </c>
      <c r="H3705" s="96" t="s">
        <v>2047</v>
      </c>
      <c r="I3705" s="99">
        <v>273.99599999999998</v>
      </c>
      <c r="J3705" s="235" t="str">
        <f t="shared" si="57"/>
        <v>Medium Haul</v>
      </c>
    </row>
    <row r="3706" spans="1:10" ht="15" thickBot="1" x14ac:dyDescent="0.4">
      <c r="A3706" s="96" t="s">
        <v>2043</v>
      </c>
      <c r="B3706" s="96" t="s">
        <v>1325</v>
      </c>
      <c r="C3706" s="106">
        <v>43557</v>
      </c>
      <c r="D3706" s="96" t="s">
        <v>2044</v>
      </c>
      <c r="E3706" s="96" t="s">
        <v>2115</v>
      </c>
      <c r="F3706" s="97">
        <v>863</v>
      </c>
      <c r="G3706" s="98" t="s">
        <v>2046</v>
      </c>
      <c r="H3706" s="96" t="s">
        <v>2047</v>
      </c>
      <c r="I3706" s="99">
        <v>333.59399999999999</v>
      </c>
      <c r="J3706" s="235" t="str">
        <f t="shared" si="57"/>
        <v>Medium Haul</v>
      </c>
    </row>
    <row r="3707" spans="1:10" ht="15" thickBot="1" x14ac:dyDescent="0.4">
      <c r="A3707" s="96" t="s">
        <v>2043</v>
      </c>
      <c r="B3707" s="96" t="s">
        <v>1325</v>
      </c>
      <c r="C3707" s="106">
        <v>43706</v>
      </c>
      <c r="D3707" s="96" t="s">
        <v>2057</v>
      </c>
      <c r="E3707" s="96" t="s">
        <v>2048</v>
      </c>
      <c r="F3707" s="97">
        <v>133</v>
      </c>
      <c r="G3707" s="98" t="s">
        <v>2046</v>
      </c>
      <c r="H3707" s="96" t="s">
        <v>2047</v>
      </c>
      <c r="I3707" s="99">
        <v>84.055999999999997</v>
      </c>
      <c r="J3707" s="235" t="str">
        <f t="shared" si="57"/>
        <v>Short Haul</v>
      </c>
    </row>
    <row r="3708" spans="1:10" ht="15" thickBot="1" x14ac:dyDescent="0.4">
      <c r="A3708" s="96" t="s">
        <v>2043</v>
      </c>
      <c r="B3708" s="96" t="s">
        <v>1325</v>
      </c>
      <c r="C3708" s="106">
        <v>43727</v>
      </c>
      <c r="D3708" s="96" t="s">
        <v>2048</v>
      </c>
      <c r="E3708" s="96" t="s">
        <v>2053</v>
      </c>
      <c r="F3708" s="97">
        <v>527</v>
      </c>
      <c r="G3708" s="98" t="s">
        <v>2046</v>
      </c>
      <c r="H3708" s="96" t="s">
        <v>2047</v>
      </c>
      <c r="I3708" s="99">
        <v>332.43200000000002</v>
      </c>
      <c r="J3708" s="235" t="str">
        <f t="shared" si="57"/>
        <v>Medium Haul</v>
      </c>
    </row>
    <row r="3709" spans="1:10" ht="15" thickBot="1" x14ac:dyDescent="0.4">
      <c r="A3709" s="89"/>
      <c r="B3709" s="89"/>
      <c r="C3709" s="290"/>
      <c r="D3709" s="290"/>
      <c r="E3709" s="290"/>
      <c r="F3709" s="290"/>
      <c r="G3709" s="290"/>
      <c r="H3709" s="290"/>
      <c r="I3709" s="95">
        <v>3926.6640000000002</v>
      </c>
      <c r="J3709" s="235" t="str">
        <f t="shared" ref="J3709:J3772" si="58">IF(ISBLANK(F3709),"",IF(F3709&gt;$O$9,$N$9,IF(F3709&gt;$O$8, $N$8,$N$7)))</f>
        <v/>
      </c>
    </row>
    <row r="3710" spans="1:10" ht="15" thickBot="1" x14ac:dyDescent="0.4">
      <c r="A3710" s="96" t="s">
        <v>2043</v>
      </c>
      <c r="B3710" s="96" t="s">
        <v>1527</v>
      </c>
      <c r="C3710" s="106">
        <v>43694</v>
      </c>
      <c r="D3710" s="96" t="s">
        <v>2045</v>
      </c>
      <c r="E3710" s="96" t="s">
        <v>2101</v>
      </c>
      <c r="F3710" s="97">
        <v>2409</v>
      </c>
      <c r="G3710" s="98" t="s">
        <v>2056</v>
      </c>
      <c r="H3710" s="96" t="s">
        <v>2051</v>
      </c>
      <c r="I3710" s="99">
        <v>817.7</v>
      </c>
      <c r="J3710" s="235" t="str">
        <f t="shared" si="58"/>
        <v>Long Haul</v>
      </c>
    </row>
    <row r="3711" spans="1:10" ht="15" thickBot="1" x14ac:dyDescent="0.4">
      <c r="A3711" s="96" t="s">
        <v>2043</v>
      </c>
      <c r="B3711" s="96" t="s">
        <v>1527</v>
      </c>
      <c r="C3711" s="106">
        <v>43700</v>
      </c>
      <c r="D3711" s="96" t="s">
        <v>2101</v>
      </c>
      <c r="E3711" s="96" t="s">
        <v>2045</v>
      </c>
      <c r="F3711" s="97">
        <v>2409</v>
      </c>
      <c r="G3711" s="98" t="s">
        <v>2046</v>
      </c>
      <c r="H3711" s="96" t="s">
        <v>2051</v>
      </c>
      <c r="I3711" s="99">
        <v>817.7</v>
      </c>
      <c r="J3711" s="235" t="str">
        <f t="shared" si="58"/>
        <v>Long Haul</v>
      </c>
    </row>
    <row r="3712" spans="1:10" ht="15" thickBot="1" x14ac:dyDescent="0.4">
      <c r="A3712" s="89"/>
      <c r="B3712" s="89"/>
      <c r="C3712" s="290"/>
      <c r="D3712" s="290"/>
      <c r="E3712" s="290"/>
      <c r="F3712" s="290"/>
      <c r="G3712" s="290"/>
      <c r="H3712" s="290"/>
      <c r="I3712" s="95">
        <v>1635.4</v>
      </c>
      <c r="J3712" s="235" t="str">
        <f t="shared" si="58"/>
        <v/>
      </c>
    </row>
    <row r="3713" spans="1:10" ht="15" thickBot="1" x14ac:dyDescent="0.4">
      <c r="A3713" s="96" t="s">
        <v>2043</v>
      </c>
      <c r="B3713" s="96" t="s">
        <v>1393</v>
      </c>
      <c r="C3713" s="106">
        <v>43506</v>
      </c>
      <c r="D3713" s="96" t="s">
        <v>2116</v>
      </c>
      <c r="E3713" s="96" t="s">
        <v>2050</v>
      </c>
      <c r="F3713" s="97">
        <v>1923</v>
      </c>
      <c r="G3713" s="98" t="s">
        <v>2056</v>
      </c>
      <c r="H3713" s="96" t="s">
        <v>2051</v>
      </c>
      <c r="I3713" s="99">
        <v>743.04</v>
      </c>
      <c r="J3713" s="235" t="str">
        <f t="shared" si="58"/>
        <v>Medium Haul</v>
      </c>
    </row>
    <row r="3714" spans="1:10" ht="15" thickBot="1" x14ac:dyDescent="0.4">
      <c r="A3714" s="96" t="s">
        <v>2043</v>
      </c>
      <c r="B3714" s="96" t="s">
        <v>1393</v>
      </c>
      <c r="C3714" s="106">
        <v>43506</v>
      </c>
      <c r="D3714" s="96" t="s">
        <v>2216</v>
      </c>
      <c r="E3714" s="96" t="s">
        <v>2116</v>
      </c>
      <c r="F3714" s="97">
        <v>5208</v>
      </c>
      <c r="G3714" s="98" t="s">
        <v>2046</v>
      </c>
      <c r="H3714" s="96" t="s">
        <v>2051</v>
      </c>
      <c r="I3714" s="99">
        <v>1767.66</v>
      </c>
      <c r="J3714" s="235" t="str">
        <f t="shared" si="58"/>
        <v>Long Haul</v>
      </c>
    </row>
    <row r="3715" spans="1:10" ht="15" thickBot="1" x14ac:dyDescent="0.4">
      <c r="A3715" s="96" t="s">
        <v>2043</v>
      </c>
      <c r="B3715" s="96" t="s">
        <v>1393</v>
      </c>
      <c r="C3715" s="106">
        <v>43507</v>
      </c>
      <c r="D3715" s="96" t="s">
        <v>2050</v>
      </c>
      <c r="E3715" s="96" t="s">
        <v>2048</v>
      </c>
      <c r="F3715" s="97">
        <v>300</v>
      </c>
      <c r="G3715" s="98" t="s">
        <v>2046</v>
      </c>
      <c r="H3715" s="96" t="s">
        <v>2051</v>
      </c>
      <c r="I3715" s="99">
        <v>188.96799999999999</v>
      </c>
      <c r="J3715" s="235" t="str">
        <f t="shared" si="58"/>
        <v>Short Haul</v>
      </c>
    </row>
    <row r="3716" spans="1:10" ht="15" thickBot="1" x14ac:dyDescent="0.4">
      <c r="A3716" s="96" t="s">
        <v>2043</v>
      </c>
      <c r="B3716" s="96" t="s">
        <v>1393</v>
      </c>
      <c r="C3716" s="106">
        <v>43516</v>
      </c>
      <c r="D3716" s="96" t="s">
        <v>2050</v>
      </c>
      <c r="E3716" s="96" t="s">
        <v>2216</v>
      </c>
      <c r="F3716" s="97">
        <v>6627</v>
      </c>
      <c r="G3716" s="98" t="s">
        <v>2056</v>
      </c>
      <c r="H3716" s="96" t="s">
        <v>2047</v>
      </c>
      <c r="I3716" s="99">
        <v>2249.1</v>
      </c>
      <c r="J3716" s="235" t="str">
        <f t="shared" si="58"/>
        <v>Long Haul</v>
      </c>
    </row>
    <row r="3717" spans="1:10" ht="15" thickBot="1" x14ac:dyDescent="0.4">
      <c r="A3717" s="96" t="s">
        <v>2043</v>
      </c>
      <c r="B3717" s="96" t="s">
        <v>1393</v>
      </c>
      <c r="C3717" s="106">
        <v>43516</v>
      </c>
      <c r="D3717" s="96" t="s">
        <v>2048</v>
      </c>
      <c r="E3717" s="96" t="s">
        <v>2050</v>
      </c>
      <c r="F3717" s="97">
        <v>300</v>
      </c>
      <c r="G3717" s="98" t="s">
        <v>2046</v>
      </c>
      <c r="H3717" s="96" t="s">
        <v>2047</v>
      </c>
      <c r="I3717" s="99">
        <v>188.96799999999999</v>
      </c>
      <c r="J3717" s="235" t="str">
        <f t="shared" si="58"/>
        <v>Short Haul</v>
      </c>
    </row>
    <row r="3718" spans="1:10" ht="15" thickBot="1" x14ac:dyDescent="0.4">
      <c r="A3718" s="96" t="s">
        <v>2043</v>
      </c>
      <c r="B3718" s="96" t="s">
        <v>1393</v>
      </c>
      <c r="C3718" s="106">
        <v>43517</v>
      </c>
      <c r="D3718" s="96" t="s">
        <v>2216</v>
      </c>
      <c r="E3718" s="96" t="s">
        <v>2202</v>
      </c>
      <c r="F3718" s="97">
        <v>910</v>
      </c>
      <c r="G3718" s="98" t="s">
        <v>2046</v>
      </c>
      <c r="H3718" s="96" t="s">
        <v>2047</v>
      </c>
      <c r="I3718" s="99">
        <v>351.39600000000002</v>
      </c>
      <c r="J3718" s="235" t="str">
        <f t="shared" si="58"/>
        <v>Medium Haul</v>
      </c>
    </row>
    <row r="3719" spans="1:10" ht="15" thickBot="1" x14ac:dyDescent="0.4">
      <c r="A3719" s="96" t="s">
        <v>2043</v>
      </c>
      <c r="B3719" s="96" t="s">
        <v>1393</v>
      </c>
      <c r="C3719" s="106">
        <v>43594</v>
      </c>
      <c r="D3719" s="96" t="s">
        <v>2132</v>
      </c>
      <c r="E3719" s="96" t="s">
        <v>2227</v>
      </c>
      <c r="F3719" s="97">
        <v>2213</v>
      </c>
      <c r="G3719" s="98" t="s">
        <v>2056</v>
      </c>
      <c r="H3719" s="96" t="s">
        <v>2133</v>
      </c>
      <c r="I3719" s="99">
        <v>855.27</v>
      </c>
      <c r="J3719" s="235" t="str">
        <f t="shared" si="58"/>
        <v>Medium Haul</v>
      </c>
    </row>
    <row r="3720" spans="1:10" ht="15" thickBot="1" x14ac:dyDescent="0.4">
      <c r="A3720" s="96" t="s">
        <v>2043</v>
      </c>
      <c r="B3720" s="96" t="s">
        <v>1393</v>
      </c>
      <c r="C3720" s="106">
        <v>43620</v>
      </c>
      <c r="D3720" s="96" t="s">
        <v>2227</v>
      </c>
      <c r="E3720" s="96" t="s">
        <v>2132</v>
      </c>
      <c r="F3720" s="97">
        <v>2213</v>
      </c>
      <c r="G3720" s="98" t="s">
        <v>2056</v>
      </c>
      <c r="H3720" s="96" t="s">
        <v>2133</v>
      </c>
      <c r="I3720" s="99">
        <v>855.27</v>
      </c>
      <c r="J3720" s="235" t="str">
        <f t="shared" si="58"/>
        <v>Medium Haul</v>
      </c>
    </row>
    <row r="3721" spans="1:10" ht="15" thickBot="1" x14ac:dyDescent="0.4">
      <c r="A3721" s="96" t="s">
        <v>2043</v>
      </c>
      <c r="B3721" s="96" t="s">
        <v>1393</v>
      </c>
      <c r="C3721" s="106">
        <v>43738</v>
      </c>
      <c r="D3721" s="96" t="s">
        <v>2202</v>
      </c>
      <c r="E3721" s="96" t="s">
        <v>2054</v>
      </c>
      <c r="F3721" s="97">
        <v>6462</v>
      </c>
      <c r="G3721" s="98" t="s">
        <v>2046</v>
      </c>
      <c r="H3721" s="96" t="s">
        <v>2047</v>
      </c>
      <c r="I3721" s="99">
        <v>2193.34</v>
      </c>
      <c r="J3721" s="235" t="str">
        <f t="shared" si="58"/>
        <v>Long Haul</v>
      </c>
    </row>
    <row r="3722" spans="1:10" ht="15" thickBot="1" x14ac:dyDescent="0.4">
      <c r="A3722" s="96" t="s">
        <v>2043</v>
      </c>
      <c r="B3722" s="96" t="s">
        <v>1393</v>
      </c>
      <c r="C3722" s="106">
        <v>43749</v>
      </c>
      <c r="D3722" s="96" t="s">
        <v>2053</v>
      </c>
      <c r="E3722" s="96" t="s">
        <v>2054</v>
      </c>
      <c r="F3722" s="97">
        <v>1844</v>
      </c>
      <c r="G3722" s="98" t="s">
        <v>2046</v>
      </c>
      <c r="H3722" s="96" t="s">
        <v>2047</v>
      </c>
      <c r="I3722" s="99">
        <v>712.46699999999998</v>
      </c>
      <c r="J3722" s="235" t="str">
        <f t="shared" si="58"/>
        <v>Medium Haul</v>
      </c>
    </row>
    <row r="3723" spans="1:10" ht="15" thickBot="1" x14ac:dyDescent="0.4">
      <c r="A3723" s="96" t="s">
        <v>2043</v>
      </c>
      <c r="B3723" s="96" t="s">
        <v>1393</v>
      </c>
      <c r="C3723" s="106">
        <v>43749</v>
      </c>
      <c r="D3723" s="96" t="s">
        <v>2048</v>
      </c>
      <c r="E3723" s="96" t="s">
        <v>2053</v>
      </c>
      <c r="F3723" s="97">
        <v>527</v>
      </c>
      <c r="G3723" s="98" t="s">
        <v>2046</v>
      </c>
      <c r="H3723" s="96" t="s">
        <v>2047</v>
      </c>
      <c r="I3723" s="99">
        <v>332.43200000000002</v>
      </c>
      <c r="J3723" s="235" t="str">
        <f t="shared" si="58"/>
        <v>Medium Haul</v>
      </c>
    </row>
    <row r="3724" spans="1:10" ht="15" thickBot="1" x14ac:dyDescent="0.4">
      <c r="A3724" s="96" t="s">
        <v>2043</v>
      </c>
      <c r="B3724" s="96" t="s">
        <v>1393</v>
      </c>
      <c r="C3724" s="106">
        <v>43506</v>
      </c>
      <c r="D3724" s="96" t="s">
        <v>2202</v>
      </c>
      <c r="E3724" s="96" t="s">
        <v>2216</v>
      </c>
      <c r="F3724" s="97">
        <v>910</v>
      </c>
      <c r="G3724" s="98" t="s">
        <v>2046</v>
      </c>
      <c r="H3724" s="96" t="s">
        <v>2051</v>
      </c>
      <c r="I3724" s="99">
        <v>351.39600000000002</v>
      </c>
      <c r="J3724" s="235" t="str">
        <f t="shared" si="58"/>
        <v>Medium Haul</v>
      </c>
    </row>
    <row r="3725" spans="1:10" ht="15" thickBot="1" x14ac:dyDescent="0.4">
      <c r="A3725" s="96" t="s">
        <v>2043</v>
      </c>
      <c r="B3725" s="96" t="s">
        <v>1393</v>
      </c>
      <c r="C3725" s="106">
        <v>43593</v>
      </c>
      <c r="D3725" s="96" t="s">
        <v>2202</v>
      </c>
      <c r="E3725" s="96" t="s">
        <v>2132</v>
      </c>
      <c r="F3725" s="97">
        <v>4077</v>
      </c>
      <c r="G3725" s="98" t="s">
        <v>2056</v>
      </c>
      <c r="H3725" s="96" t="s">
        <v>2133</v>
      </c>
      <c r="I3725" s="99">
        <v>1383.8</v>
      </c>
      <c r="J3725" s="235" t="str">
        <f t="shared" si="58"/>
        <v>Long Haul</v>
      </c>
    </row>
    <row r="3726" spans="1:10" ht="15" thickBot="1" x14ac:dyDescent="0.4">
      <c r="A3726" s="96" t="s">
        <v>2043</v>
      </c>
      <c r="B3726" s="96" t="s">
        <v>1393</v>
      </c>
      <c r="C3726" s="106">
        <v>43621</v>
      </c>
      <c r="D3726" s="96" t="s">
        <v>2132</v>
      </c>
      <c r="E3726" s="96" t="s">
        <v>2202</v>
      </c>
      <c r="F3726" s="97">
        <v>4077</v>
      </c>
      <c r="G3726" s="98" t="s">
        <v>2056</v>
      </c>
      <c r="H3726" s="96" t="s">
        <v>2133</v>
      </c>
      <c r="I3726" s="99">
        <v>1383.8</v>
      </c>
      <c r="J3726" s="235" t="str">
        <f t="shared" si="58"/>
        <v>Long Haul</v>
      </c>
    </row>
    <row r="3727" spans="1:10" ht="15" thickBot="1" x14ac:dyDescent="0.4">
      <c r="A3727" s="96" t="s">
        <v>2043</v>
      </c>
      <c r="B3727" s="96" t="s">
        <v>1393</v>
      </c>
      <c r="C3727" s="106">
        <v>43738</v>
      </c>
      <c r="D3727" s="96" t="s">
        <v>2053</v>
      </c>
      <c r="E3727" s="96" t="s">
        <v>2048</v>
      </c>
      <c r="F3727" s="97">
        <v>527</v>
      </c>
      <c r="G3727" s="98" t="s">
        <v>2046</v>
      </c>
      <c r="H3727" s="96" t="s">
        <v>2047</v>
      </c>
      <c r="I3727" s="99">
        <v>332.43200000000002</v>
      </c>
      <c r="J3727" s="235" t="str">
        <f t="shared" si="58"/>
        <v>Medium Haul</v>
      </c>
    </row>
    <row r="3728" spans="1:10" ht="15" thickBot="1" x14ac:dyDescent="0.4">
      <c r="A3728" s="96" t="s">
        <v>2043</v>
      </c>
      <c r="B3728" s="96" t="s">
        <v>1393</v>
      </c>
      <c r="C3728" s="106">
        <v>43738</v>
      </c>
      <c r="D3728" s="96" t="s">
        <v>2054</v>
      </c>
      <c r="E3728" s="96" t="s">
        <v>2053</v>
      </c>
      <c r="F3728" s="97">
        <v>1844</v>
      </c>
      <c r="G3728" s="98" t="s">
        <v>2056</v>
      </c>
      <c r="H3728" s="96" t="s">
        <v>2047</v>
      </c>
      <c r="I3728" s="99">
        <v>712.46699999999998</v>
      </c>
      <c r="J3728" s="235" t="str">
        <f t="shared" si="58"/>
        <v>Medium Haul</v>
      </c>
    </row>
    <row r="3729" spans="1:10" ht="15" thickBot="1" x14ac:dyDescent="0.4">
      <c r="A3729" s="96" t="s">
        <v>2043</v>
      </c>
      <c r="B3729" s="96" t="s">
        <v>1393</v>
      </c>
      <c r="C3729" s="106">
        <v>43750</v>
      </c>
      <c r="D3729" s="96" t="s">
        <v>2053</v>
      </c>
      <c r="E3729" s="96" t="s">
        <v>2054</v>
      </c>
      <c r="F3729" s="97">
        <v>1844</v>
      </c>
      <c r="G3729" s="98" t="s">
        <v>2046</v>
      </c>
      <c r="H3729" s="96" t="s">
        <v>2047</v>
      </c>
      <c r="I3729" s="99">
        <v>712.46699999999998</v>
      </c>
      <c r="J3729" s="235" t="str">
        <f t="shared" si="58"/>
        <v>Medium Haul</v>
      </c>
    </row>
    <row r="3730" spans="1:10" ht="15" thickBot="1" x14ac:dyDescent="0.4">
      <c r="A3730" s="96" t="s">
        <v>2043</v>
      </c>
      <c r="B3730" s="96" t="s">
        <v>1393</v>
      </c>
      <c r="C3730" s="106">
        <v>43750</v>
      </c>
      <c r="D3730" s="96" t="s">
        <v>2054</v>
      </c>
      <c r="E3730" s="96" t="s">
        <v>2202</v>
      </c>
      <c r="F3730" s="97">
        <v>6462</v>
      </c>
      <c r="G3730" s="98" t="s">
        <v>2056</v>
      </c>
      <c r="H3730" s="96" t="s">
        <v>2047</v>
      </c>
      <c r="I3730" s="99">
        <v>2193.34</v>
      </c>
      <c r="J3730" s="235" t="str">
        <f t="shared" si="58"/>
        <v>Long Haul</v>
      </c>
    </row>
    <row r="3731" spans="1:10" ht="15" thickBot="1" x14ac:dyDescent="0.4">
      <c r="A3731" s="89"/>
      <c r="B3731" s="89"/>
      <c r="C3731" s="290"/>
      <c r="D3731" s="290"/>
      <c r="E3731" s="290"/>
      <c r="F3731" s="290"/>
      <c r="G3731" s="290"/>
      <c r="H3731" s="290"/>
      <c r="I3731" s="95">
        <v>17507.613000000001</v>
      </c>
      <c r="J3731" s="235" t="str">
        <f t="shared" si="58"/>
        <v/>
      </c>
    </row>
    <row r="3732" spans="1:10" ht="15" thickBot="1" x14ac:dyDescent="0.4">
      <c r="A3732" s="96" t="s">
        <v>2043</v>
      </c>
      <c r="B3732" s="96" t="s">
        <v>1111</v>
      </c>
      <c r="C3732" s="106">
        <v>43489</v>
      </c>
      <c r="D3732" s="96" t="s">
        <v>2053</v>
      </c>
      <c r="E3732" s="96" t="s">
        <v>2067</v>
      </c>
      <c r="F3732" s="97">
        <v>1743</v>
      </c>
      <c r="G3732" s="98" t="s">
        <v>2046</v>
      </c>
      <c r="H3732" s="96" t="s">
        <v>2047</v>
      </c>
      <c r="I3732" s="99">
        <v>672.99300000000005</v>
      </c>
      <c r="J3732" s="235" t="str">
        <f t="shared" si="58"/>
        <v>Medium Haul</v>
      </c>
    </row>
    <row r="3733" spans="1:10" ht="15" thickBot="1" x14ac:dyDescent="0.4">
      <c r="A3733" s="96" t="s">
        <v>2043</v>
      </c>
      <c r="B3733" s="96" t="s">
        <v>1111</v>
      </c>
      <c r="C3733" s="106">
        <v>43489</v>
      </c>
      <c r="D3733" s="96" t="s">
        <v>2048</v>
      </c>
      <c r="E3733" s="96" t="s">
        <v>2053</v>
      </c>
      <c r="F3733" s="97">
        <v>527</v>
      </c>
      <c r="G3733" s="98" t="s">
        <v>2046</v>
      </c>
      <c r="H3733" s="96" t="s">
        <v>2047</v>
      </c>
      <c r="I3733" s="99">
        <v>332.43200000000002</v>
      </c>
      <c r="J3733" s="235" t="str">
        <f t="shared" si="58"/>
        <v>Medium Haul</v>
      </c>
    </row>
    <row r="3734" spans="1:10" ht="15" thickBot="1" x14ac:dyDescent="0.4">
      <c r="A3734" s="96" t="s">
        <v>2043</v>
      </c>
      <c r="B3734" s="96" t="s">
        <v>1111</v>
      </c>
      <c r="C3734" s="106">
        <v>43491</v>
      </c>
      <c r="D3734" s="96" t="s">
        <v>2067</v>
      </c>
      <c r="E3734" s="96" t="s">
        <v>2053</v>
      </c>
      <c r="F3734" s="97">
        <v>1743</v>
      </c>
      <c r="G3734" s="98" t="s">
        <v>2056</v>
      </c>
      <c r="H3734" s="96" t="s">
        <v>2047</v>
      </c>
      <c r="I3734" s="99">
        <v>672.99300000000005</v>
      </c>
      <c r="J3734" s="235" t="str">
        <f t="shared" si="58"/>
        <v>Medium Haul</v>
      </c>
    </row>
    <row r="3735" spans="1:10" ht="15" thickBot="1" x14ac:dyDescent="0.4">
      <c r="A3735" s="96" t="s">
        <v>2043</v>
      </c>
      <c r="B3735" s="96" t="s">
        <v>1111</v>
      </c>
      <c r="C3735" s="106">
        <v>43492</v>
      </c>
      <c r="D3735" s="96" t="s">
        <v>2053</v>
      </c>
      <c r="E3735" s="96" t="s">
        <v>2048</v>
      </c>
      <c r="F3735" s="97">
        <v>527</v>
      </c>
      <c r="G3735" s="98" t="s">
        <v>2046</v>
      </c>
      <c r="H3735" s="96" t="s">
        <v>2047</v>
      </c>
      <c r="I3735" s="99">
        <v>332.43200000000002</v>
      </c>
      <c r="J3735" s="235" t="str">
        <f t="shared" si="58"/>
        <v>Medium Haul</v>
      </c>
    </row>
    <row r="3736" spans="1:10" ht="15" thickBot="1" x14ac:dyDescent="0.4">
      <c r="A3736" s="89"/>
      <c r="B3736" s="89"/>
      <c r="C3736" s="290"/>
      <c r="D3736" s="290"/>
      <c r="E3736" s="290"/>
      <c r="F3736" s="290"/>
      <c r="G3736" s="290"/>
      <c r="H3736" s="290"/>
      <c r="I3736" s="95">
        <v>2010.85</v>
      </c>
      <c r="J3736" s="235" t="str">
        <f t="shared" si="58"/>
        <v/>
      </c>
    </row>
    <row r="3737" spans="1:10" ht="15" thickBot="1" x14ac:dyDescent="0.4">
      <c r="A3737" s="96" t="s">
        <v>2043</v>
      </c>
      <c r="B3737" s="96" t="s">
        <v>1393</v>
      </c>
      <c r="C3737" s="106">
        <v>43760</v>
      </c>
      <c r="D3737" s="96" t="s">
        <v>2050</v>
      </c>
      <c r="E3737" s="96" t="s">
        <v>2048</v>
      </c>
      <c r="F3737" s="97">
        <v>300</v>
      </c>
      <c r="G3737" s="98" t="s">
        <v>2046</v>
      </c>
      <c r="H3737" s="96" t="s">
        <v>2051</v>
      </c>
      <c r="I3737" s="99">
        <v>188.96799999999999</v>
      </c>
      <c r="J3737" s="235" t="str">
        <f t="shared" si="58"/>
        <v>Short Haul</v>
      </c>
    </row>
    <row r="3738" spans="1:10" ht="15" thickBot="1" x14ac:dyDescent="0.4">
      <c r="A3738" s="96" t="s">
        <v>2043</v>
      </c>
      <c r="B3738" s="96" t="s">
        <v>1393</v>
      </c>
      <c r="C3738" s="106">
        <v>43764</v>
      </c>
      <c r="D3738" s="96" t="s">
        <v>2050</v>
      </c>
      <c r="E3738" s="96" t="s">
        <v>2060</v>
      </c>
      <c r="F3738" s="97">
        <v>527</v>
      </c>
      <c r="G3738" s="98" t="s">
        <v>2046</v>
      </c>
      <c r="H3738" s="96" t="s">
        <v>2051</v>
      </c>
      <c r="I3738" s="99">
        <v>332.43200000000002</v>
      </c>
      <c r="J3738" s="235" t="str">
        <f t="shared" si="58"/>
        <v>Medium Haul</v>
      </c>
    </row>
    <row r="3739" spans="1:10" ht="15" thickBot="1" x14ac:dyDescent="0.4">
      <c r="A3739" s="96" t="s">
        <v>2043</v>
      </c>
      <c r="B3739" s="96" t="s">
        <v>1393</v>
      </c>
      <c r="C3739" s="106">
        <v>43760</v>
      </c>
      <c r="D3739" s="96" t="s">
        <v>2060</v>
      </c>
      <c r="E3739" s="96" t="s">
        <v>2050</v>
      </c>
      <c r="F3739" s="97">
        <v>527</v>
      </c>
      <c r="G3739" s="98" t="s">
        <v>2046</v>
      </c>
      <c r="H3739" s="96" t="s">
        <v>2051</v>
      </c>
      <c r="I3739" s="99">
        <v>332.43200000000002</v>
      </c>
      <c r="J3739" s="235" t="str">
        <f t="shared" si="58"/>
        <v>Medium Haul</v>
      </c>
    </row>
    <row r="3740" spans="1:10" ht="15" thickBot="1" x14ac:dyDescent="0.4">
      <c r="A3740" s="96" t="s">
        <v>2043</v>
      </c>
      <c r="B3740" s="96" t="s">
        <v>1393</v>
      </c>
      <c r="C3740" s="106">
        <v>43764</v>
      </c>
      <c r="D3740" s="96" t="s">
        <v>2048</v>
      </c>
      <c r="E3740" s="96" t="s">
        <v>2050</v>
      </c>
      <c r="F3740" s="97">
        <v>300</v>
      </c>
      <c r="G3740" s="98" t="s">
        <v>2046</v>
      </c>
      <c r="H3740" s="96" t="s">
        <v>2051</v>
      </c>
      <c r="I3740" s="99">
        <v>188.96799999999999</v>
      </c>
      <c r="J3740" s="235" t="str">
        <f t="shared" si="58"/>
        <v>Short Haul</v>
      </c>
    </row>
    <row r="3741" spans="1:10" ht="15" thickBot="1" x14ac:dyDescent="0.4">
      <c r="A3741" s="89"/>
      <c r="B3741" s="89"/>
      <c r="C3741" s="290"/>
      <c r="D3741" s="290"/>
      <c r="E3741" s="290"/>
      <c r="F3741" s="290"/>
      <c r="G3741" s="290"/>
      <c r="H3741" s="290"/>
      <c r="I3741" s="95">
        <v>1042.8</v>
      </c>
      <c r="J3741" s="235" t="str">
        <f t="shared" si="58"/>
        <v/>
      </c>
    </row>
    <row r="3742" spans="1:10" ht="15" thickBot="1" x14ac:dyDescent="0.4">
      <c r="A3742" s="96" t="s">
        <v>2043</v>
      </c>
      <c r="B3742" s="96" t="s">
        <v>1393</v>
      </c>
      <c r="C3742" s="106">
        <v>43517</v>
      </c>
      <c r="D3742" s="96" t="s">
        <v>2048</v>
      </c>
      <c r="E3742" s="96" t="s">
        <v>2050</v>
      </c>
      <c r="F3742" s="97">
        <v>300</v>
      </c>
      <c r="G3742" s="98" t="s">
        <v>2046</v>
      </c>
      <c r="H3742" s="96" t="s">
        <v>2051</v>
      </c>
      <c r="I3742" s="99">
        <v>188.96799999999999</v>
      </c>
      <c r="J3742" s="235" t="str">
        <f t="shared" si="58"/>
        <v>Short Haul</v>
      </c>
    </row>
    <row r="3743" spans="1:10" ht="15" thickBot="1" x14ac:dyDescent="0.4">
      <c r="A3743" s="96" t="s">
        <v>2043</v>
      </c>
      <c r="B3743" s="96" t="s">
        <v>1393</v>
      </c>
      <c r="C3743" s="106">
        <v>43515</v>
      </c>
      <c r="D3743" s="96" t="s">
        <v>2050</v>
      </c>
      <c r="E3743" s="96" t="s">
        <v>2048</v>
      </c>
      <c r="F3743" s="97">
        <v>300</v>
      </c>
      <c r="G3743" s="98" t="s">
        <v>2046</v>
      </c>
      <c r="H3743" s="96" t="s">
        <v>2051</v>
      </c>
      <c r="I3743" s="99">
        <v>188.96799999999999</v>
      </c>
      <c r="J3743" s="235" t="str">
        <f t="shared" si="58"/>
        <v>Short Haul</v>
      </c>
    </row>
    <row r="3744" spans="1:10" ht="15" thickBot="1" x14ac:dyDescent="0.4">
      <c r="A3744" s="89"/>
      <c r="B3744" s="89"/>
      <c r="C3744" s="290"/>
      <c r="D3744" s="290"/>
      <c r="E3744" s="290"/>
      <c r="F3744" s="290"/>
      <c r="G3744" s="290"/>
      <c r="H3744" s="290"/>
      <c r="I3744" s="95">
        <v>377.93599999999998</v>
      </c>
      <c r="J3744" s="235" t="str">
        <f t="shared" si="58"/>
        <v/>
      </c>
    </row>
    <row r="3745" spans="1:10" ht="15" thickBot="1" x14ac:dyDescent="0.4">
      <c r="A3745" s="96" t="s">
        <v>2043</v>
      </c>
      <c r="B3745" s="96" t="s">
        <v>1512</v>
      </c>
      <c r="C3745" s="106">
        <v>43621</v>
      </c>
      <c r="D3745" s="96" t="s">
        <v>2053</v>
      </c>
      <c r="E3745" s="96" t="s">
        <v>2079</v>
      </c>
      <c r="F3745" s="97">
        <v>887</v>
      </c>
      <c r="G3745" s="98" t="s">
        <v>2046</v>
      </c>
      <c r="H3745" s="96" t="s">
        <v>2047</v>
      </c>
      <c r="I3745" s="99">
        <v>342.495</v>
      </c>
      <c r="J3745" s="235" t="str">
        <f t="shared" si="58"/>
        <v>Medium Haul</v>
      </c>
    </row>
    <row r="3746" spans="1:10" ht="15" thickBot="1" x14ac:dyDescent="0.4">
      <c r="A3746" s="96" t="s">
        <v>2043</v>
      </c>
      <c r="B3746" s="96" t="s">
        <v>1512</v>
      </c>
      <c r="C3746" s="106">
        <v>43621</v>
      </c>
      <c r="D3746" s="96" t="s">
        <v>2048</v>
      </c>
      <c r="E3746" s="96" t="s">
        <v>2053</v>
      </c>
      <c r="F3746" s="97">
        <v>527</v>
      </c>
      <c r="G3746" s="98" t="s">
        <v>2046</v>
      </c>
      <c r="H3746" s="96" t="s">
        <v>2047</v>
      </c>
      <c r="I3746" s="99">
        <v>332.43200000000002</v>
      </c>
      <c r="J3746" s="235" t="str">
        <f t="shared" si="58"/>
        <v>Medium Haul</v>
      </c>
    </row>
    <row r="3747" spans="1:10" ht="15" thickBot="1" x14ac:dyDescent="0.4">
      <c r="A3747" s="96" t="s">
        <v>2043</v>
      </c>
      <c r="B3747" s="96" t="s">
        <v>1512</v>
      </c>
      <c r="C3747" s="106">
        <v>43626</v>
      </c>
      <c r="D3747" s="96" t="s">
        <v>2053</v>
      </c>
      <c r="E3747" s="96" t="s">
        <v>2048</v>
      </c>
      <c r="F3747" s="97">
        <v>527</v>
      </c>
      <c r="G3747" s="98" t="s">
        <v>2046</v>
      </c>
      <c r="H3747" s="96" t="s">
        <v>2047</v>
      </c>
      <c r="I3747" s="99">
        <v>332.43200000000002</v>
      </c>
      <c r="J3747" s="235" t="str">
        <f t="shared" si="58"/>
        <v>Medium Haul</v>
      </c>
    </row>
    <row r="3748" spans="1:10" ht="15" thickBot="1" x14ac:dyDescent="0.4">
      <c r="A3748" s="96" t="s">
        <v>2043</v>
      </c>
      <c r="B3748" s="96" t="s">
        <v>1512</v>
      </c>
      <c r="C3748" s="106">
        <v>43626</v>
      </c>
      <c r="D3748" s="96" t="s">
        <v>2079</v>
      </c>
      <c r="E3748" s="96" t="s">
        <v>2053</v>
      </c>
      <c r="F3748" s="97">
        <v>887</v>
      </c>
      <c r="G3748" s="98" t="s">
        <v>2046</v>
      </c>
      <c r="H3748" s="96" t="s">
        <v>2047</v>
      </c>
      <c r="I3748" s="99">
        <v>342.495</v>
      </c>
      <c r="J3748" s="235" t="str">
        <f t="shared" si="58"/>
        <v>Medium Haul</v>
      </c>
    </row>
    <row r="3749" spans="1:10" ht="15" thickBot="1" x14ac:dyDescent="0.4">
      <c r="A3749" s="89"/>
      <c r="B3749" s="89"/>
      <c r="C3749" s="290"/>
      <c r="D3749" s="290"/>
      <c r="E3749" s="290"/>
      <c r="F3749" s="290"/>
      <c r="G3749" s="290"/>
      <c r="H3749" s="290"/>
      <c r="I3749" s="95">
        <v>1349.854</v>
      </c>
      <c r="J3749" s="235" t="str">
        <f t="shared" si="58"/>
        <v/>
      </c>
    </row>
    <row r="3750" spans="1:10" ht="15" thickBot="1" x14ac:dyDescent="0.4">
      <c r="A3750" s="96" t="s">
        <v>2043</v>
      </c>
      <c r="B3750" s="96" t="s">
        <v>1104</v>
      </c>
      <c r="C3750" s="106">
        <v>43562</v>
      </c>
      <c r="D3750" s="96" t="s">
        <v>2057</v>
      </c>
      <c r="E3750" s="96" t="s">
        <v>2113</v>
      </c>
      <c r="F3750" s="97">
        <v>224</v>
      </c>
      <c r="G3750" s="98" t="s">
        <v>2046</v>
      </c>
      <c r="H3750" s="96" t="s">
        <v>2047</v>
      </c>
      <c r="I3750" s="99">
        <v>140.93600000000001</v>
      </c>
      <c r="J3750" s="235" t="str">
        <f t="shared" si="58"/>
        <v>Short Haul</v>
      </c>
    </row>
    <row r="3751" spans="1:10" ht="15" thickBot="1" x14ac:dyDescent="0.4">
      <c r="A3751" s="96" t="s">
        <v>2043</v>
      </c>
      <c r="B3751" s="96" t="s">
        <v>1104</v>
      </c>
      <c r="C3751" s="106">
        <v>43566</v>
      </c>
      <c r="D3751" s="96" t="s">
        <v>2057</v>
      </c>
      <c r="E3751" s="96" t="s">
        <v>2048</v>
      </c>
      <c r="F3751" s="97">
        <v>133</v>
      </c>
      <c r="G3751" s="98" t="s">
        <v>2046</v>
      </c>
      <c r="H3751" s="96" t="s">
        <v>2047</v>
      </c>
      <c r="I3751" s="99">
        <v>84.055999999999997</v>
      </c>
      <c r="J3751" s="235" t="str">
        <f t="shared" si="58"/>
        <v>Short Haul</v>
      </c>
    </row>
    <row r="3752" spans="1:10" ht="15" thickBot="1" x14ac:dyDescent="0.4">
      <c r="A3752" s="96" t="s">
        <v>2043</v>
      </c>
      <c r="B3752" s="96" t="s">
        <v>1104</v>
      </c>
      <c r="C3752" s="106">
        <v>43592</v>
      </c>
      <c r="D3752" s="96" t="s">
        <v>2073</v>
      </c>
      <c r="E3752" s="96" t="s">
        <v>2144</v>
      </c>
      <c r="F3752" s="97">
        <v>3988</v>
      </c>
      <c r="G3752" s="98" t="s">
        <v>2056</v>
      </c>
      <c r="H3752" s="96" t="s">
        <v>2070</v>
      </c>
      <c r="I3752" s="99">
        <v>1353.54</v>
      </c>
      <c r="J3752" s="235" t="str">
        <f t="shared" si="58"/>
        <v>Long Haul</v>
      </c>
    </row>
    <row r="3753" spans="1:10" ht="15" thickBot="1" x14ac:dyDescent="0.4">
      <c r="A3753" s="96" t="s">
        <v>2043</v>
      </c>
      <c r="B3753" s="96" t="s">
        <v>1104</v>
      </c>
      <c r="C3753" s="106">
        <v>43599</v>
      </c>
      <c r="D3753" s="96" t="s">
        <v>2144</v>
      </c>
      <c r="E3753" s="96" t="s">
        <v>2277</v>
      </c>
      <c r="F3753" s="97">
        <v>539</v>
      </c>
      <c r="G3753" s="98" t="s">
        <v>2046</v>
      </c>
      <c r="H3753" s="96" t="s">
        <v>2051</v>
      </c>
      <c r="I3753" s="99">
        <v>340.01600000000002</v>
      </c>
      <c r="J3753" s="235" t="str">
        <f t="shared" si="58"/>
        <v>Medium Haul</v>
      </c>
    </row>
    <row r="3754" spans="1:10" ht="15" thickBot="1" x14ac:dyDescent="0.4">
      <c r="A3754" s="96" t="s">
        <v>2043</v>
      </c>
      <c r="B3754" s="96" t="s">
        <v>1104</v>
      </c>
      <c r="C3754" s="106">
        <v>43602</v>
      </c>
      <c r="D3754" s="96" t="s">
        <v>2277</v>
      </c>
      <c r="E3754" s="96" t="s">
        <v>2144</v>
      </c>
      <c r="F3754" s="97">
        <v>539</v>
      </c>
      <c r="G3754" s="98" t="s">
        <v>2046</v>
      </c>
      <c r="H3754" s="96" t="s">
        <v>2051</v>
      </c>
      <c r="I3754" s="99">
        <v>340.01600000000002</v>
      </c>
      <c r="J3754" s="235" t="str">
        <f t="shared" si="58"/>
        <v>Medium Haul</v>
      </c>
    </row>
    <row r="3755" spans="1:10" ht="15" thickBot="1" x14ac:dyDescent="0.4">
      <c r="A3755" s="96" t="s">
        <v>2043</v>
      </c>
      <c r="B3755" s="96" t="s">
        <v>1104</v>
      </c>
      <c r="C3755" s="106">
        <v>43611</v>
      </c>
      <c r="D3755" s="96" t="s">
        <v>2144</v>
      </c>
      <c r="E3755" s="96" t="s">
        <v>2073</v>
      </c>
      <c r="F3755" s="97">
        <v>3988</v>
      </c>
      <c r="G3755" s="98" t="s">
        <v>2056</v>
      </c>
      <c r="H3755" s="96" t="s">
        <v>2070</v>
      </c>
      <c r="I3755" s="99">
        <v>1353.54</v>
      </c>
      <c r="J3755" s="235" t="str">
        <f t="shared" si="58"/>
        <v>Long Haul</v>
      </c>
    </row>
    <row r="3756" spans="1:10" ht="15" thickBot="1" x14ac:dyDescent="0.4">
      <c r="A3756" s="96" t="s">
        <v>2043</v>
      </c>
      <c r="B3756" s="96" t="s">
        <v>1104</v>
      </c>
      <c r="C3756" s="106">
        <v>43771</v>
      </c>
      <c r="D3756" s="96" t="s">
        <v>2053</v>
      </c>
      <c r="E3756" s="96" t="s">
        <v>2054</v>
      </c>
      <c r="F3756" s="97">
        <v>1844</v>
      </c>
      <c r="G3756" s="98" t="s">
        <v>2046</v>
      </c>
      <c r="H3756" s="96" t="s">
        <v>2047</v>
      </c>
      <c r="I3756" s="99">
        <v>712.46699999999998</v>
      </c>
      <c r="J3756" s="235" t="str">
        <f t="shared" si="58"/>
        <v>Medium Haul</v>
      </c>
    </row>
    <row r="3757" spans="1:10" ht="15" thickBot="1" x14ac:dyDescent="0.4">
      <c r="A3757" s="96" t="s">
        <v>2043</v>
      </c>
      <c r="B3757" s="96" t="s">
        <v>1104</v>
      </c>
      <c r="C3757" s="106">
        <v>43771</v>
      </c>
      <c r="D3757" s="96" t="s">
        <v>2054</v>
      </c>
      <c r="E3757" s="96" t="s">
        <v>2148</v>
      </c>
      <c r="F3757" s="97">
        <v>6143</v>
      </c>
      <c r="G3757" s="98" t="s">
        <v>2056</v>
      </c>
      <c r="H3757" s="96" t="s">
        <v>2047</v>
      </c>
      <c r="I3757" s="99">
        <v>2084.88</v>
      </c>
      <c r="J3757" s="235" t="str">
        <f t="shared" si="58"/>
        <v>Long Haul</v>
      </c>
    </row>
    <row r="3758" spans="1:10" ht="15" thickBot="1" x14ac:dyDescent="0.4">
      <c r="A3758" s="96" t="s">
        <v>2043</v>
      </c>
      <c r="B3758" s="96" t="s">
        <v>1104</v>
      </c>
      <c r="C3758" s="106">
        <v>43771</v>
      </c>
      <c r="D3758" s="96" t="s">
        <v>2048</v>
      </c>
      <c r="E3758" s="96" t="s">
        <v>2053</v>
      </c>
      <c r="F3758" s="97">
        <v>527</v>
      </c>
      <c r="G3758" s="98" t="s">
        <v>2046</v>
      </c>
      <c r="H3758" s="96" t="s">
        <v>2047</v>
      </c>
      <c r="I3758" s="99">
        <v>332.43200000000002</v>
      </c>
      <c r="J3758" s="235" t="str">
        <f t="shared" si="58"/>
        <v>Medium Haul</v>
      </c>
    </row>
    <row r="3759" spans="1:10" ht="15" thickBot="1" x14ac:dyDescent="0.4">
      <c r="A3759" s="96" t="s">
        <v>2043</v>
      </c>
      <c r="B3759" s="96" t="s">
        <v>1104</v>
      </c>
      <c r="C3759" s="106">
        <v>43793</v>
      </c>
      <c r="D3759" s="96" t="s">
        <v>2148</v>
      </c>
      <c r="E3759" s="96" t="s">
        <v>2053</v>
      </c>
      <c r="F3759" s="97">
        <v>7050</v>
      </c>
      <c r="G3759" s="98" t="s">
        <v>2046</v>
      </c>
      <c r="H3759" s="96" t="s">
        <v>2047</v>
      </c>
      <c r="I3759" s="99">
        <v>2392.58</v>
      </c>
      <c r="J3759" s="235" t="str">
        <f t="shared" si="58"/>
        <v>Long Haul</v>
      </c>
    </row>
    <row r="3760" spans="1:10" ht="15" thickBot="1" x14ac:dyDescent="0.4">
      <c r="A3760" s="96" t="s">
        <v>2043</v>
      </c>
      <c r="B3760" s="96" t="s">
        <v>1104</v>
      </c>
      <c r="C3760" s="106">
        <v>43562</v>
      </c>
      <c r="D3760" s="96" t="s">
        <v>2048</v>
      </c>
      <c r="E3760" s="96" t="s">
        <v>2057</v>
      </c>
      <c r="F3760" s="97">
        <v>133</v>
      </c>
      <c r="G3760" s="98" t="s">
        <v>2046</v>
      </c>
      <c r="H3760" s="96" t="s">
        <v>2047</v>
      </c>
      <c r="I3760" s="99">
        <v>84.055999999999997</v>
      </c>
      <c r="J3760" s="235" t="str">
        <f t="shared" si="58"/>
        <v>Short Haul</v>
      </c>
    </row>
    <row r="3761" spans="1:10" ht="15" thickBot="1" x14ac:dyDescent="0.4">
      <c r="A3761" s="96" t="s">
        <v>2043</v>
      </c>
      <c r="B3761" s="96" t="s">
        <v>1104</v>
      </c>
      <c r="C3761" s="106">
        <v>43566</v>
      </c>
      <c r="D3761" s="96" t="s">
        <v>2113</v>
      </c>
      <c r="E3761" s="96" t="s">
        <v>2057</v>
      </c>
      <c r="F3761" s="97">
        <v>224</v>
      </c>
      <c r="G3761" s="98" t="s">
        <v>2046</v>
      </c>
      <c r="H3761" s="96" t="s">
        <v>2047</v>
      </c>
      <c r="I3761" s="99">
        <v>140.93600000000001</v>
      </c>
      <c r="J3761" s="235" t="str">
        <f t="shared" si="58"/>
        <v>Short Haul</v>
      </c>
    </row>
    <row r="3762" spans="1:10" ht="15" thickBot="1" x14ac:dyDescent="0.4">
      <c r="A3762" s="96" t="s">
        <v>2043</v>
      </c>
      <c r="B3762" s="96" t="s">
        <v>1104</v>
      </c>
      <c r="C3762" s="106">
        <v>43793</v>
      </c>
      <c r="D3762" s="96" t="s">
        <v>2053</v>
      </c>
      <c r="E3762" s="96" t="s">
        <v>2048</v>
      </c>
      <c r="F3762" s="97">
        <v>527</v>
      </c>
      <c r="G3762" s="98" t="s">
        <v>2046</v>
      </c>
      <c r="H3762" s="96" t="s">
        <v>2047</v>
      </c>
      <c r="I3762" s="99">
        <v>332.43200000000002</v>
      </c>
      <c r="J3762" s="235" t="str">
        <f t="shared" si="58"/>
        <v>Medium Haul</v>
      </c>
    </row>
    <row r="3763" spans="1:10" ht="15" thickBot="1" x14ac:dyDescent="0.4">
      <c r="A3763" s="89"/>
      <c r="B3763" s="89"/>
      <c r="C3763" s="290"/>
      <c r="D3763" s="290"/>
      <c r="E3763" s="290"/>
      <c r="F3763" s="290"/>
      <c r="G3763" s="290"/>
      <c r="H3763" s="290"/>
      <c r="I3763" s="95">
        <v>9691.8870000000006</v>
      </c>
      <c r="J3763" s="235" t="str">
        <f t="shared" si="58"/>
        <v/>
      </c>
    </row>
    <row r="3764" spans="1:10" ht="15" thickBot="1" x14ac:dyDescent="0.4">
      <c r="A3764" s="96" t="s">
        <v>2043</v>
      </c>
      <c r="B3764" s="96" t="s">
        <v>1185</v>
      </c>
      <c r="C3764" s="106">
        <v>43668</v>
      </c>
      <c r="D3764" s="96" t="s">
        <v>2048</v>
      </c>
      <c r="E3764" s="96" t="s">
        <v>2053</v>
      </c>
      <c r="F3764" s="97">
        <v>527</v>
      </c>
      <c r="G3764" s="98" t="s">
        <v>2046</v>
      </c>
      <c r="H3764" s="96" t="s">
        <v>2047</v>
      </c>
      <c r="I3764" s="99">
        <v>332.43200000000002</v>
      </c>
      <c r="J3764" s="235" t="str">
        <f t="shared" si="58"/>
        <v>Medium Haul</v>
      </c>
    </row>
    <row r="3765" spans="1:10" ht="15" thickBot="1" x14ac:dyDescent="0.4">
      <c r="A3765" s="96" t="s">
        <v>2043</v>
      </c>
      <c r="B3765" s="96" t="s">
        <v>1185</v>
      </c>
      <c r="C3765" s="106">
        <v>43672</v>
      </c>
      <c r="D3765" s="96" t="s">
        <v>2114</v>
      </c>
      <c r="E3765" s="96" t="s">
        <v>2053</v>
      </c>
      <c r="F3765" s="97">
        <v>927</v>
      </c>
      <c r="G3765" s="98" t="s">
        <v>2046</v>
      </c>
      <c r="H3765" s="96" t="s">
        <v>2047</v>
      </c>
      <c r="I3765" s="99">
        <v>357.97500000000002</v>
      </c>
      <c r="J3765" s="235" t="str">
        <f t="shared" si="58"/>
        <v>Medium Haul</v>
      </c>
    </row>
    <row r="3766" spans="1:10" ht="15" thickBot="1" x14ac:dyDescent="0.4">
      <c r="A3766" s="96" t="s">
        <v>2043</v>
      </c>
      <c r="B3766" s="96" t="s">
        <v>1185</v>
      </c>
      <c r="C3766" s="106">
        <v>43668</v>
      </c>
      <c r="D3766" s="96" t="s">
        <v>2053</v>
      </c>
      <c r="E3766" s="96" t="s">
        <v>2114</v>
      </c>
      <c r="F3766" s="97">
        <v>927</v>
      </c>
      <c r="G3766" s="98" t="s">
        <v>2046</v>
      </c>
      <c r="H3766" s="96" t="s">
        <v>2047</v>
      </c>
      <c r="I3766" s="99">
        <v>357.97500000000002</v>
      </c>
      <c r="J3766" s="235" t="str">
        <f t="shared" si="58"/>
        <v>Medium Haul</v>
      </c>
    </row>
    <row r="3767" spans="1:10" ht="15" thickBot="1" x14ac:dyDescent="0.4">
      <c r="A3767" s="96" t="s">
        <v>2043</v>
      </c>
      <c r="B3767" s="96" t="s">
        <v>1185</v>
      </c>
      <c r="C3767" s="106">
        <v>43672</v>
      </c>
      <c r="D3767" s="96" t="s">
        <v>2053</v>
      </c>
      <c r="E3767" s="96" t="s">
        <v>2048</v>
      </c>
      <c r="F3767" s="97">
        <v>527</v>
      </c>
      <c r="G3767" s="98" t="s">
        <v>2046</v>
      </c>
      <c r="H3767" s="96" t="s">
        <v>2047</v>
      </c>
      <c r="I3767" s="99">
        <v>332.43200000000002</v>
      </c>
      <c r="J3767" s="235" t="str">
        <f t="shared" si="58"/>
        <v>Medium Haul</v>
      </c>
    </row>
    <row r="3768" spans="1:10" ht="15" thickBot="1" x14ac:dyDescent="0.4">
      <c r="A3768" s="89"/>
      <c r="B3768" s="89"/>
      <c r="C3768" s="290"/>
      <c r="D3768" s="290"/>
      <c r="E3768" s="290"/>
      <c r="F3768" s="290"/>
      <c r="G3768" s="290"/>
      <c r="H3768" s="290"/>
      <c r="I3768" s="95">
        <v>1380.8140000000001</v>
      </c>
      <c r="J3768" s="235" t="str">
        <f t="shared" si="58"/>
        <v/>
      </c>
    </row>
    <row r="3769" spans="1:10" ht="15" thickBot="1" x14ac:dyDescent="0.4">
      <c r="A3769" s="96" t="s">
        <v>2043</v>
      </c>
      <c r="B3769" s="96" t="s">
        <v>1325</v>
      </c>
      <c r="C3769" s="106">
        <v>43661</v>
      </c>
      <c r="D3769" s="96" t="s">
        <v>2044</v>
      </c>
      <c r="E3769" s="96" t="s">
        <v>2091</v>
      </c>
      <c r="F3769" s="97">
        <v>2073</v>
      </c>
      <c r="G3769" s="98" t="s">
        <v>2046</v>
      </c>
      <c r="H3769" s="96" t="s">
        <v>2047</v>
      </c>
      <c r="I3769" s="99">
        <v>800.70299999999997</v>
      </c>
      <c r="J3769" s="235" t="str">
        <f t="shared" si="58"/>
        <v>Medium Haul</v>
      </c>
    </row>
    <row r="3770" spans="1:10" ht="15" thickBot="1" x14ac:dyDescent="0.4">
      <c r="A3770" s="96" t="s">
        <v>2043</v>
      </c>
      <c r="B3770" s="96" t="s">
        <v>1325</v>
      </c>
      <c r="C3770" s="106">
        <v>43661</v>
      </c>
      <c r="D3770" s="96" t="s">
        <v>2091</v>
      </c>
      <c r="E3770" s="96" t="s">
        <v>2278</v>
      </c>
      <c r="F3770" s="97">
        <v>351</v>
      </c>
      <c r="G3770" s="98" t="s">
        <v>2046</v>
      </c>
      <c r="H3770" s="96" t="s">
        <v>2170</v>
      </c>
      <c r="I3770" s="99">
        <v>221.83199999999999</v>
      </c>
      <c r="J3770" s="235" t="str">
        <f t="shared" si="58"/>
        <v>Medium Haul</v>
      </c>
    </row>
    <row r="3771" spans="1:10" ht="15" thickBot="1" x14ac:dyDescent="0.4">
      <c r="A3771" s="96" t="s">
        <v>2043</v>
      </c>
      <c r="B3771" s="96" t="s">
        <v>1325</v>
      </c>
      <c r="C3771" s="106">
        <v>43674</v>
      </c>
      <c r="D3771" s="96" t="s">
        <v>2163</v>
      </c>
      <c r="E3771" s="96" t="s">
        <v>2053</v>
      </c>
      <c r="F3771" s="97">
        <v>802</v>
      </c>
      <c r="G3771" s="98" t="s">
        <v>2046</v>
      </c>
      <c r="H3771" s="96" t="s">
        <v>2047</v>
      </c>
      <c r="I3771" s="99">
        <v>309.98700000000002</v>
      </c>
      <c r="J3771" s="235" t="str">
        <f t="shared" si="58"/>
        <v>Medium Haul</v>
      </c>
    </row>
    <row r="3772" spans="1:10" ht="15" thickBot="1" x14ac:dyDescent="0.4">
      <c r="A3772" s="96" t="s">
        <v>2043</v>
      </c>
      <c r="B3772" s="96" t="s">
        <v>1325</v>
      </c>
      <c r="C3772" s="106">
        <v>43743</v>
      </c>
      <c r="D3772" s="96" t="s">
        <v>2044</v>
      </c>
      <c r="E3772" s="96" t="s">
        <v>2066</v>
      </c>
      <c r="F3772" s="97">
        <v>812</v>
      </c>
      <c r="G3772" s="98" t="s">
        <v>2046</v>
      </c>
      <c r="H3772" s="96" t="s">
        <v>2170</v>
      </c>
      <c r="I3772" s="99">
        <v>313.47000000000003</v>
      </c>
      <c r="J3772" s="235" t="str">
        <f t="shared" si="58"/>
        <v>Medium Haul</v>
      </c>
    </row>
    <row r="3773" spans="1:10" ht="15" thickBot="1" x14ac:dyDescent="0.4">
      <c r="A3773" s="96" t="s">
        <v>2043</v>
      </c>
      <c r="B3773" s="96" t="s">
        <v>1325</v>
      </c>
      <c r="C3773" s="106">
        <v>43787</v>
      </c>
      <c r="D3773" s="96" t="s">
        <v>2044</v>
      </c>
      <c r="E3773" s="96" t="s">
        <v>2066</v>
      </c>
      <c r="F3773" s="97">
        <v>812</v>
      </c>
      <c r="G3773" s="98" t="s">
        <v>2046</v>
      </c>
      <c r="H3773" s="96" t="s">
        <v>2047</v>
      </c>
      <c r="I3773" s="99">
        <v>313.47000000000003</v>
      </c>
      <c r="J3773" s="235" t="str">
        <f t="shared" ref="J3773:J3836" si="59">IF(ISBLANK(F3773),"",IF(F3773&gt;$O$9,$N$9,IF(F3773&gt;$O$8, $N$8,$N$7)))</f>
        <v>Medium Haul</v>
      </c>
    </row>
    <row r="3774" spans="1:10" ht="15" thickBot="1" x14ac:dyDescent="0.4">
      <c r="A3774" s="96" t="s">
        <v>2043</v>
      </c>
      <c r="B3774" s="96" t="s">
        <v>1325</v>
      </c>
      <c r="C3774" s="106">
        <v>43787</v>
      </c>
      <c r="D3774" s="96" t="s">
        <v>2048</v>
      </c>
      <c r="E3774" s="96" t="s">
        <v>2044</v>
      </c>
      <c r="F3774" s="97">
        <v>153</v>
      </c>
      <c r="G3774" s="98" t="s">
        <v>2046</v>
      </c>
      <c r="H3774" s="96" t="s">
        <v>2047</v>
      </c>
      <c r="I3774" s="99">
        <v>96.063999999999993</v>
      </c>
      <c r="J3774" s="235" t="str">
        <f t="shared" si="59"/>
        <v>Short Haul</v>
      </c>
    </row>
    <row r="3775" spans="1:10" ht="15" thickBot="1" x14ac:dyDescent="0.4">
      <c r="A3775" s="96" t="s">
        <v>2043</v>
      </c>
      <c r="B3775" s="96" t="s">
        <v>1325</v>
      </c>
      <c r="C3775" s="106">
        <v>43789</v>
      </c>
      <c r="D3775" s="96" t="s">
        <v>2044</v>
      </c>
      <c r="E3775" s="96" t="s">
        <v>2048</v>
      </c>
      <c r="F3775" s="97">
        <v>153</v>
      </c>
      <c r="G3775" s="98" t="s">
        <v>2046</v>
      </c>
      <c r="H3775" s="96" t="s">
        <v>2047</v>
      </c>
      <c r="I3775" s="99">
        <v>96.063999999999993</v>
      </c>
      <c r="J3775" s="235" t="str">
        <f t="shared" si="59"/>
        <v>Short Haul</v>
      </c>
    </row>
    <row r="3776" spans="1:10" ht="15" thickBot="1" x14ac:dyDescent="0.4">
      <c r="A3776" s="96" t="s">
        <v>2043</v>
      </c>
      <c r="B3776" s="96" t="s">
        <v>1325</v>
      </c>
      <c r="C3776" s="106">
        <v>43661</v>
      </c>
      <c r="D3776" s="96" t="s">
        <v>2048</v>
      </c>
      <c r="E3776" s="96" t="s">
        <v>2044</v>
      </c>
      <c r="F3776" s="97">
        <v>153</v>
      </c>
      <c r="G3776" s="98" t="s">
        <v>2046</v>
      </c>
      <c r="H3776" s="96" t="s">
        <v>2047</v>
      </c>
      <c r="I3776" s="99">
        <v>96.063999999999993</v>
      </c>
      <c r="J3776" s="235" t="str">
        <f t="shared" si="59"/>
        <v>Short Haul</v>
      </c>
    </row>
    <row r="3777" spans="1:10" ht="15" thickBot="1" x14ac:dyDescent="0.4">
      <c r="A3777" s="96" t="s">
        <v>2043</v>
      </c>
      <c r="B3777" s="96" t="s">
        <v>1325</v>
      </c>
      <c r="C3777" s="106">
        <v>43674</v>
      </c>
      <c r="D3777" s="96" t="s">
        <v>2053</v>
      </c>
      <c r="E3777" s="96" t="s">
        <v>2048</v>
      </c>
      <c r="F3777" s="97">
        <v>527</v>
      </c>
      <c r="G3777" s="98" t="s">
        <v>2046</v>
      </c>
      <c r="H3777" s="96" t="s">
        <v>2047</v>
      </c>
      <c r="I3777" s="99">
        <v>332.43200000000002</v>
      </c>
      <c r="J3777" s="235" t="str">
        <f t="shared" si="59"/>
        <v>Medium Haul</v>
      </c>
    </row>
    <row r="3778" spans="1:10" ht="15" thickBot="1" x14ac:dyDescent="0.4">
      <c r="A3778" s="96" t="s">
        <v>2043</v>
      </c>
      <c r="B3778" s="96" t="s">
        <v>1325</v>
      </c>
      <c r="C3778" s="106">
        <v>43674</v>
      </c>
      <c r="D3778" s="96" t="s">
        <v>2278</v>
      </c>
      <c r="E3778" s="96" t="s">
        <v>2163</v>
      </c>
      <c r="F3778" s="97">
        <v>673</v>
      </c>
      <c r="G3778" s="98" t="s">
        <v>2046</v>
      </c>
      <c r="H3778" s="96" t="s">
        <v>2047</v>
      </c>
      <c r="I3778" s="99">
        <v>260.06400000000002</v>
      </c>
      <c r="J3778" s="235" t="str">
        <f t="shared" si="59"/>
        <v>Medium Haul</v>
      </c>
    </row>
    <row r="3779" spans="1:10" ht="15" thickBot="1" x14ac:dyDescent="0.4">
      <c r="A3779" s="96" t="s">
        <v>2043</v>
      </c>
      <c r="B3779" s="96" t="s">
        <v>1325</v>
      </c>
      <c r="C3779" s="106">
        <v>43743</v>
      </c>
      <c r="D3779" s="96" t="s">
        <v>2048</v>
      </c>
      <c r="E3779" s="96" t="s">
        <v>2044</v>
      </c>
      <c r="F3779" s="97">
        <v>153</v>
      </c>
      <c r="G3779" s="98" t="s">
        <v>2046</v>
      </c>
      <c r="H3779" s="96" t="s">
        <v>2047</v>
      </c>
      <c r="I3779" s="99">
        <v>96.063999999999993</v>
      </c>
      <c r="J3779" s="235" t="str">
        <f t="shared" si="59"/>
        <v>Short Haul</v>
      </c>
    </row>
    <row r="3780" spans="1:10" ht="15" thickBot="1" x14ac:dyDescent="0.4">
      <c r="A3780" s="96" t="s">
        <v>2043</v>
      </c>
      <c r="B3780" s="96" t="s">
        <v>1325</v>
      </c>
      <c r="C3780" s="106">
        <v>43746</v>
      </c>
      <c r="D3780" s="96" t="s">
        <v>2044</v>
      </c>
      <c r="E3780" s="96" t="s">
        <v>2048</v>
      </c>
      <c r="F3780" s="97">
        <v>153</v>
      </c>
      <c r="G3780" s="98" t="s">
        <v>2046</v>
      </c>
      <c r="H3780" s="96" t="s">
        <v>2047</v>
      </c>
      <c r="I3780" s="99">
        <v>96.063999999999993</v>
      </c>
      <c r="J3780" s="235" t="str">
        <f t="shared" si="59"/>
        <v>Short Haul</v>
      </c>
    </row>
    <row r="3781" spans="1:10" ht="15" thickBot="1" x14ac:dyDescent="0.4">
      <c r="A3781" s="96" t="s">
        <v>2043</v>
      </c>
      <c r="B3781" s="96" t="s">
        <v>1325</v>
      </c>
      <c r="C3781" s="106">
        <v>43746</v>
      </c>
      <c r="D3781" s="96" t="s">
        <v>2066</v>
      </c>
      <c r="E3781" s="96" t="s">
        <v>2044</v>
      </c>
      <c r="F3781" s="97">
        <v>812</v>
      </c>
      <c r="G3781" s="98" t="s">
        <v>2046</v>
      </c>
      <c r="H3781" s="96" t="s">
        <v>2170</v>
      </c>
      <c r="I3781" s="99">
        <v>313.47000000000003</v>
      </c>
      <c r="J3781" s="235" t="str">
        <f t="shared" si="59"/>
        <v>Medium Haul</v>
      </c>
    </row>
    <row r="3782" spans="1:10" ht="15" thickBot="1" x14ac:dyDescent="0.4">
      <c r="A3782" s="96" t="s">
        <v>2043</v>
      </c>
      <c r="B3782" s="96" t="s">
        <v>1325</v>
      </c>
      <c r="C3782" s="106">
        <v>43789</v>
      </c>
      <c r="D3782" s="96" t="s">
        <v>2066</v>
      </c>
      <c r="E3782" s="96" t="s">
        <v>2044</v>
      </c>
      <c r="F3782" s="97">
        <v>812</v>
      </c>
      <c r="G3782" s="98" t="s">
        <v>2046</v>
      </c>
      <c r="H3782" s="96" t="s">
        <v>2170</v>
      </c>
      <c r="I3782" s="99">
        <v>313.47000000000003</v>
      </c>
      <c r="J3782" s="235" t="str">
        <f t="shared" si="59"/>
        <v>Medium Haul</v>
      </c>
    </row>
    <row r="3783" spans="1:10" ht="15" thickBot="1" x14ac:dyDescent="0.4">
      <c r="A3783" s="89"/>
      <c r="B3783" s="89"/>
      <c r="C3783" s="290"/>
      <c r="D3783" s="290"/>
      <c r="E3783" s="290"/>
      <c r="F3783" s="290"/>
      <c r="G3783" s="290"/>
      <c r="H3783" s="290"/>
      <c r="I3783" s="95">
        <v>3659.2179999999998</v>
      </c>
      <c r="J3783" s="235" t="str">
        <f t="shared" si="59"/>
        <v/>
      </c>
    </row>
    <row r="3784" spans="1:10" ht="15" thickBot="1" x14ac:dyDescent="0.4">
      <c r="A3784" s="96" t="s">
        <v>2043</v>
      </c>
      <c r="B3784" s="96" t="s">
        <v>1325</v>
      </c>
      <c r="C3784" s="106">
        <v>43492</v>
      </c>
      <c r="D3784" s="96" t="s">
        <v>2053</v>
      </c>
      <c r="E3784" s="96" t="s">
        <v>2067</v>
      </c>
      <c r="F3784" s="97">
        <v>1743</v>
      </c>
      <c r="G3784" s="98" t="s">
        <v>2046</v>
      </c>
      <c r="H3784" s="96" t="s">
        <v>2047</v>
      </c>
      <c r="I3784" s="99">
        <v>672.99300000000005</v>
      </c>
      <c r="J3784" s="235" t="str">
        <f t="shared" si="59"/>
        <v>Medium Haul</v>
      </c>
    </row>
    <row r="3785" spans="1:10" ht="15" thickBot="1" x14ac:dyDescent="0.4">
      <c r="A3785" s="96" t="s">
        <v>2043</v>
      </c>
      <c r="B3785" s="96" t="s">
        <v>1325</v>
      </c>
      <c r="C3785" s="106">
        <v>43496</v>
      </c>
      <c r="D3785" s="96" t="s">
        <v>2067</v>
      </c>
      <c r="E3785" s="96" t="s">
        <v>2057</v>
      </c>
      <c r="F3785" s="97">
        <v>2285</v>
      </c>
      <c r="G3785" s="98" t="s">
        <v>2056</v>
      </c>
      <c r="H3785" s="96" t="s">
        <v>2047</v>
      </c>
      <c r="I3785" s="99">
        <v>882.74699999999996</v>
      </c>
      <c r="J3785" s="235" t="str">
        <f t="shared" si="59"/>
        <v>Medium Haul</v>
      </c>
    </row>
    <row r="3786" spans="1:10" ht="15" thickBot="1" x14ac:dyDescent="0.4">
      <c r="A3786" s="96" t="s">
        <v>2043</v>
      </c>
      <c r="B3786" s="96" t="s">
        <v>1325</v>
      </c>
      <c r="C3786" s="106">
        <v>43559</v>
      </c>
      <c r="D3786" s="96" t="s">
        <v>2115</v>
      </c>
      <c r="E3786" s="96" t="s">
        <v>2057</v>
      </c>
      <c r="F3786" s="97">
        <v>760</v>
      </c>
      <c r="G3786" s="98" t="s">
        <v>2046</v>
      </c>
      <c r="H3786" s="96" t="s">
        <v>2047</v>
      </c>
      <c r="I3786" s="99">
        <v>293.346</v>
      </c>
      <c r="J3786" s="235" t="str">
        <f t="shared" si="59"/>
        <v>Medium Haul</v>
      </c>
    </row>
    <row r="3787" spans="1:10" ht="15" thickBot="1" x14ac:dyDescent="0.4">
      <c r="A3787" s="96" t="s">
        <v>2043</v>
      </c>
      <c r="B3787" s="96" t="s">
        <v>1325</v>
      </c>
      <c r="C3787" s="106">
        <v>43492</v>
      </c>
      <c r="D3787" s="96" t="s">
        <v>2048</v>
      </c>
      <c r="E3787" s="96" t="s">
        <v>2053</v>
      </c>
      <c r="F3787" s="97">
        <v>527</v>
      </c>
      <c r="G3787" s="98" t="s">
        <v>2046</v>
      </c>
      <c r="H3787" s="96" t="s">
        <v>2047</v>
      </c>
      <c r="I3787" s="99">
        <v>332.43200000000002</v>
      </c>
      <c r="J3787" s="235" t="str">
        <f t="shared" si="59"/>
        <v>Medium Haul</v>
      </c>
    </row>
    <row r="3788" spans="1:10" ht="15" thickBot="1" x14ac:dyDescent="0.4">
      <c r="A3788" s="96" t="s">
        <v>2043</v>
      </c>
      <c r="B3788" s="96" t="s">
        <v>1325</v>
      </c>
      <c r="C3788" s="106">
        <v>43496</v>
      </c>
      <c r="D3788" s="96" t="s">
        <v>2057</v>
      </c>
      <c r="E3788" s="96" t="s">
        <v>2048</v>
      </c>
      <c r="F3788" s="97">
        <v>133</v>
      </c>
      <c r="G3788" s="98" t="s">
        <v>2046</v>
      </c>
      <c r="H3788" s="96" t="s">
        <v>2047</v>
      </c>
      <c r="I3788" s="99">
        <v>84.055999999999997</v>
      </c>
      <c r="J3788" s="235" t="str">
        <f t="shared" si="59"/>
        <v>Short Haul</v>
      </c>
    </row>
    <row r="3789" spans="1:10" ht="15" thickBot="1" x14ac:dyDescent="0.4">
      <c r="A3789" s="96" t="s">
        <v>2043</v>
      </c>
      <c r="B3789" s="96" t="s">
        <v>1325</v>
      </c>
      <c r="C3789" s="106">
        <v>43554</v>
      </c>
      <c r="D3789" s="96" t="s">
        <v>2048</v>
      </c>
      <c r="E3789" s="96" t="s">
        <v>2057</v>
      </c>
      <c r="F3789" s="97">
        <v>133</v>
      </c>
      <c r="G3789" s="98" t="s">
        <v>2046</v>
      </c>
      <c r="H3789" s="96" t="s">
        <v>2047</v>
      </c>
      <c r="I3789" s="99">
        <v>84.055999999999997</v>
      </c>
      <c r="J3789" s="235" t="str">
        <f t="shared" si="59"/>
        <v>Short Haul</v>
      </c>
    </row>
    <row r="3790" spans="1:10" ht="15" thickBot="1" x14ac:dyDescent="0.4">
      <c r="A3790" s="96" t="s">
        <v>2043</v>
      </c>
      <c r="B3790" s="96" t="s">
        <v>1325</v>
      </c>
      <c r="C3790" s="106">
        <v>43554</v>
      </c>
      <c r="D3790" s="96" t="s">
        <v>2057</v>
      </c>
      <c r="E3790" s="96" t="s">
        <v>2115</v>
      </c>
      <c r="F3790" s="97">
        <v>760</v>
      </c>
      <c r="G3790" s="98" t="s">
        <v>2046</v>
      </c>
      <c r="H3790" s="96" t="s">
        <v>2047</v>
      </c>
      <c r="I3790" s="99">
        <v>293.346</v>
      </c>
      <c r="J3790" s="235" t="str">
        <f t="shared" si="59"/>
        <v>Medium Haul</v>
      </c>
    </row>
    <row r="3791" spans="1:10" ht="15" thickBot="1" x14ac:dyDescent="0.4">
      <c r="A3791" s="96" t="s">
        <v>2043</v>
      </c>
      <c r="B3791" s="96" t="s">
        <v>1325</v>
      </c>
      <c r="C3791" s="106">
        <v>43559</v>
      </c>
      <c r="D3791" s="96" t="s">
        <v>2057</v>
      </c>
      <c r="E3791" s="96" t="s">
        <v>2048</v>
      </c>
      <c r="F3791" s="97">
        <v>133</v>
      </c>
      <c r="G3791" s="98" t="s">
        <v>2046</v>
      </c>
      <c r="H3791" s="96" t="s">
        <v>2047</v>
      </c>
      <c r="I3791" s="99">
        <v>84.055999999999997</v>
      </c>
      <c r="J3791" s="235" t="str">
        <f t="shared" si="59"/>
        <v>Short Haul</v>
      </c>
    </row>
    <row r="3792" spans="1:10" ht="15" thickBot="1" x14ac:dyDescent="0.4">
      <c r="A3792" s="89"/>
      <c r="B3792" s="89"/>
      <c r="C3792" s="290"/>
      <c r="D3792" s="290"/>
      <c r="E3792" s="290"/>
      <c r="F3792" s="290"/>
      <c r="G3792" s="290"/>
      <c r="H3792" s="290"/>
      <c r="I3792" s="95">
        <v>2727.0320000000002</v>
      </c>
      <c r="J3792" s="235" t="str">
        <f t="shared" si="59"/>
        <v/>
      </c>
    </row>
    <row r="3793" spans="1:10" ht="15" thickBot="1" x14ac:dyDescent="0.4">
      <c r="A3793" s="96" t="s">
        <v>2043</v>
      </c>
      <c r="B3793" s="96" t="s">
        <v>1227</v>
      </c>
      <c r="C3793" s="106">
        <v>43497</v>
      </c>
      <c r="D3793" s="96" t="s">
        <v>2057</v>
      </c>
      <c r="E3793" s="96" t="s">
        <v>2048</v>
      </c>
      <c r="F3793" s="97">
        <v>133</v>
      </c>
      <c r="G3793" s="98" t="s">
        <v>2046</v>
      </c>
      <c r="H3793" s="96" t="s">
        <v>2047</v>
      </c>
      <c r="I3793" s="99">
        <v>84.055999999999997</v>
      </c>
      <c r="J3793" s="235" t="str">
        <f t="shared" si="59"/>
        <v>Short Haul</v>
      </c>
    </row>
    <row r="3794" spans="1:10" ht="15" thickBot="1" x14ac:dyDescent="0.4">
      <c r="A3794" s="96" t="s">
        <v>2043</v>
      </c>
      <c r="B3794" s="96" t="s">
        <v>1227</v>
      </c>
      <c r="C3794" s="106">
        <v>43678</v>
      </c>
      <c r="D3794" s="96" t="s">
        <v>2057</v>
      </c>
      <c r="E3794" s="96" t="s">
        <v>2048</v>
      </c>
      <c r="F3794" s="97">
        <v>133</v>
      </c>
      <c r="G3794" s="98" t="s">
        <v>2046</v>
      </c>
      <c r="H3794" s="96" t="s">
        <v>2047</v>
      </c>
      <c r="I3794" s="99">
        <v>84.055999999999997</v>
      </c>
      <c r="J3794" s="235" t="str">
        <f t="shared" si="59"/>
        <v>Short Haul</v>
      </c>
    </row>
    <row r="3795" spans="1:10" ht="15" thickBot="1" x14ac:dyDescent="0.4">
      <c r="A3795" s="96" t="s">
        <v>2043</v>
      </c>
      <c r="B3795" s="96" t="s">
        <v>1227</v>
      </c>
      <c r="C3795" s="106">
        <v>43744</v>
      </c>
      <c r="D3795" s="96" t="s">
        <v>2057</v>
      </c>
      <c r="E3795" s="96" t="s">
        <v>2048</v>
      </c>
      <c r="F3795" s="97">
        <v>133</v>
      </c>
      <c r="G3795" s="98" t="s">
        <v>2046</v>
      </c>
      <c r="H3795" s="96" t="s">
        <v>2047</v>
      </c>
      <c r="I3795" s="99">
        <v>84.055999999999997</v>
      </c>
      <c r="J3795" s="235" t="str">
        <f t="shared" si="59"/>
        <v>Short Haul</v>
      </c>
    </row>
    <row r="3796" spans="1:10" ht="15" thickBot="1" x14ac:dyDescent="0.4">
      <c r="A3796" s="96" t="s">
        <v>2043</v>
      </c>
      <c r="B3796" s="96" t="s">
        <v>1227</v>
      </c>
      <c r="C3796" s="106">
        <v>43786</v>
      </c>
      <c r="D3796" s="96" t="s">
        <v>2066</v>
      </c>
      <c r="E3796" s="96" t="s">
        <v>2057</v>
      </c>
      <c r="F3796" s="97">
        <v>695</v>
      </c>
      <c r="G3796" s="98" t="s">
        <v>2046</v>
      </c>
      <c r="H3796" s="96" t="s">
        <v>2047</v>
      </c>
      <c r="I3796" s="99">
        <v>268.57799999999997</v>
      </c>
      <c r="J3796" s="235" t="str">
        <f t="shared" si="59"/>
        <v>Medium Haul</v>
      </c>
    </row>
    <row r="3797" spans="1:10" ht="15" thickBot="1" x14ac:dyDescent="0.4">
      <c r="A3797" s="96" t="s">
        <v>2043</v>
      </c>
      <c r="B3797" s="96" t="s">
        <v>1227</v>
      </c>
      <c r="C3797" s="106">
        <v>43786</v>
      </c>
      <c r="D3797" s="96" t="s">
        <v>2057</v>
      </c>
      <c r="E3797" s="96" t="s">
        <v>2048</v>
      </c>
      <c r="F3797" s="97">
        <v>133</v>
      </c>
      <c r="G3797" s="98" t="s">
        <v>2046</v>
      </c>
      <c r="H3797" s="96" t="s">
        <v>2047</v>
      </c>
      <c r="I3797" s="99">
        <v>84.055999999999997</v>
      </c>
      <c r="J3797" s="235" t="str">
        <f t="shared" si="59"/>
        <v>Short Haul</v>
      </c>
    </row>
    <row r="3798" spans="1:10" ht="15" thickBot="1" x14ac:dyDescent="0.4">
      <c r="A3798" s="96" t="s">
        <v>2043</v>
      </c>
      <c r="B3798" s="96" t="s">
        <v>1227</v>
      </c>
      <c r="C3798" s="106">
        <v>43491</v>
      </c>
      <c r="D3798" s="96" t="s">
        <v>2048</v>
      </c>
      <c r="E3798" s="96" t="s">
        <v>2057</v>
      </c>
      <c r="F3798" s="97">
        <v>133</v>
      </c>
      <c r="G3798" s="98" t="s">
        <v>2046</v>
      </c>
      <c r="H3798" s="96" t="s">
        <v>2047</v>
      </c>
      <c r="I3798" s="99">
        <v>84.055999999999997</v>
      </c>
      <c r="J3798" s="235" t="str">
        <f t="shared" si="59"/>
        <v>Short Haul</v>
      </c>
    </row>
    <row r="3799" spans="1:10" ht="15" thickBot="1" x14ac:dyDescent="0.4">
      <c r="A3799" s="96" t="s">
        <v>2043</v>
      </c>
      <c r="B3799" s="96" t="s">
        <v>1227</v>
      </c>
      <c r="C3799" s="106">
        <v>43491</v>
      </c>
      <c r="D3799" s="96" t="s">
        <v>2057</v>
      </c>
      <c r="E3799" s="96" t="s">
        <v>2054</v>
      </c>
      <c r="F3799" s="97">
        <v>2416</v>
      </c>
      <c r="G3799" s="98" t="s">
        <v>2046</v>
      </c>
      <c r="H3799" s="96" t="s">
        <v>2047</v>
      </c>
      <c r="I3799" s="99">
        <v>820.08</v>
      </c>
      <c r="J3799" s="235" t="str">
        <f t="shared" si="59"/>
        <v>Long Haul</v>
      </c>
    </row>
    <row r="3800" spans="1:10" ht="15" thickBot="1" x14ac:dyDescent="0.4">
      <c r="A3800" s="96" t="s">
        <v>2043</v>
      </c>
      <c r="B3800" s="96" t="s">
        <v>1227</v>
      </c>
      <c r="C3800" s="106">
        <v>43497</v>
      </c>
      <c r="D3800" s="96" t="s">
        <v>2054</v>
      </c>
      <c r="E3800" s="96" t="s">
        <v>2057</v>
      </c>
      <c r="F3800" s="97">
        <v>2416</v>
      </c>
      <c r="G3800" s="98" t="s">
        <v>2056</v>
      </c>
      <c r="H3800" s="96" t="s">
        <v>2047</v>
      </c>
      <c r="I3800" s="99">
        <v>820.08</v>
      </c>
      <c r="J3800" s="235" t="str">
        <f t="shared" si="59"/>
        <v>Long Haul</v>
      </c>
    </row>
    <row r="3801" spans="1:10" ht="15" thickBot="1" x14ac:dyDescent="0.4">
      <c r="A3801" s="96" t="s">
        <v>2043</v>
      </c>
      <c r="B3801" s="96" t="s">
        <v>1227</v>
      </c>
      <c r="C3801" s="106">
        <v>43674</v>
      </c>
      <c r="D3801" s="96" t="s">
        <v>2053</v>
      </c>
      <c r="E3801" s="96" t="s">
        <v>2079</v>
      </c>
      <c r="F3801" s="97">
        <v>887</v>
      </c>
      <c r="G3801" s="98" t="s">
        <v>2046</v>
      </c>
      <c r="H3801" s="96" t="s">
        <v>2047</v>
      </c>
      <c r="I3801" s="99">
        <v>342.495</v>
      </c>
      <c r="J3801" s="235" t="str">
        <f t="shared" si="59"/>
        <v>Medium Haul</v>
      </c>
    </row>
    <row r="3802" spans="1:10" ht="15" thickBot="1" x14ac:dyDescent="0.4">
      <c r="A3802" s="96" t="s">
        <v>2043</v>
      </c>
      <c r="B3802" s="96" t="s">
        <v>1227</v>
      </c>
      <c r="C3802" s="106">
        <v>43674</v>
      </c>
      <c r="D3802" s="96" t="s">
        <v>2048</v>
      </c>
      <c r="E3802" s="96" t="s">
        <v>2053</v>
      </c>
      <c r="F3802" s="97">
        <v>527</v>
      </c>
      <c r="G3802" s="98" t="s">
        <v>2046</v>
      </c>
      <c r="H3802" s="96" t="s">
        <v>2047</v>
      </c>
      <c r="I3802" s="99">
        <v>332.43200000000002</v>
      </c>
      <c r="J3802" s="235" t="str">
        <f t="shared" si="59"/>
        <v>Medium Haul</v>
      </c>
    </row>
    <row r="3803" spans="1:10" ht="15" thickBot="1" x14ac:dyDescent="0.4">
      <c r="A3803" s="96" t="s">
        <v>2043</v>
      </c>
      <c r="B3803" s="96" t="s">
        <v>1227</v>
      </c>
      <c r="C3803" s="106">
        <v>43678</v>
      </c>
      <c r="D3803" s="96" t="s">
        <v>2079</v>
      </c>
      <c r="E3803" s="96" t="s">
        <v>2057</v>
      </c>
      <c r="F3803" s="97">
        <v>1450</v>
      </c>
      <c r="G3803" s="98" t="s">
        <v>2056</v>
      </c>
      <c r="H3803" s="96" t="s">
        <v>2047</v>
      </c>
      <c r="I3803" s="99">
        <v>559.98900000000003</v>
      </c>
      <c r="J3803" s="235" t="str">
        <f t="shared" si="59"/>
        <v>Medium Haul</v>
      </c>
    </row>
    <row r="3804" spans="1:10" ht="15" thickBot="1" x14ac:dyDescent="0.4">
      <c r="A3804" s="96" t="s">
        <v>2043</v>
      </c>
      <c r="B3804" s="96" t="s">
        <v>1227</v>
      </c>
      <c r="C3804" s="106">
        <v>43740</v>
      </c>
      <c r="D3804" s="96" t="s">
        <v>2053</v>
      </c>
      <c r="E3804" s="96" t="s">
        <v>2116</v>
      </c>
      <c r="F3804" s="97">
        <v>1717</v>
      </c>
      <c r="G3804" s="98" t="s">
        <v>2046</v>
      </c>
      <c r="H3804" s="96" t="s">
        <v>2047</v>
      </c>
      <c r="I3804" s="99">
        <v>663.31799999999998</v>
      </c>
      <c r="J3804" s="235" t="str">
        <f t="shared" si="59"/>
        <v>Medium Haul</v>
      </c>
    </row>
    <row r="3805" spans="1:10" ht="15" thickBot="1" x14ac:dyDescent="0.4">
      <c r="A3805" s="96" t="s">
        <v>2043</v>
      </c>
      <c r="B3805" s="96" t="s">
        <v>1227</v>
      </c>
      <c r="C3805" s="106">
        <v>43740</v>
      </c>
      <c r="D3805" s="96" t="s">
        <v>2048</v>
      </c>
      <c r="E3805" s="96" t="s">
        <v>2053</v>
      </c>
      <c r="F3805" s="97">
        <v>527</v>
      </c>
      <c r="G3805" s="98" t="s">
        <v>2046</v>
      </c>
      <c r="H3805" s="96" t="s">
        <v>2047</v>
      </c>
      <c r="I3805" s="99">
        <v>332.43200000000002</v>
      </c>
      <c r="J3805" s="235" t="str">
        <f t="shared" si="59"/>
        <v>Medium Haul</v>
      </c>
    </row>
    <row r="3806" spans="1:10" ht="15" thickBot="1" x14ac:dyDescent="0.4">
      <c r="A3806" s="96" t="s">
        <v>2043</v>
      </c>
      <c r="B3806" s="96" t="s">
        <v>1227</v>
      </c>
      <c r="C3806" s="106">
        <v>43743</v>
      </c>
      <c r="D3806" s="96" t="s">
        <v>2116</v>
      </c>
      <c r="E3806" s="96" t="s">
        <v>2057</v>
      </c>
      <c r="F3806" s="97">
        <v>2302</v>
      </c>
      <c r="G3806" s="98" t="s">
        <v>2056</v>
      </c>
      <c r="H3806" s="96" t="s">
        <v>2047</v>
      </c>
      <c r="I3806" s="99">
        <v>889.32600000000002</v>
      </c>
      <c r="J3806" s="235" t="str">
        <f t="shared" si="59"/>
        <v>Long Haul</v>
      </c>
    </row>
    <row r="3807" spans="1:10" ht="15" thickBot="1" x14ac:dyDescent="0.4">
      <c r="A3807" s="96" t="s">
        <v>2043</v>
      </c>
      <c r="B3807" s="96" t="s">
        <v>1227</v>
      </c>
      <c r="C3807" s="106">
        <v>43784</v>
      </c>
      <c r="D3807" s="96" t="s">
        <v>2050</v>
      </c>
      <c r="E3807" s="96" t="s">
        <v>2066</v>
      </c>
      <c r="F3807" s="97">
        <v>439</v>
      </c>
      <c r="G3807" s="98" t="s">
        <v>2046</v>
      </c>
      <c r="H3807" s="96" t="s">
        <v>2051</v>
      </c>
      <c r="I3807" s="99">
        <v>277.44799999999998</v>
      </c>
      <c r="J3807" s="235" t="str">
        <f t="shared" si="59"/>
        <v>Medium Haul</v>
      </c>
    </row>
    <row r="3808" spans="1:10" ht="15" thickBot="1" x14ac:dyDescent="0.4">
      <c r="A3808" s="96" t="s">
        <v>2043</v>
      </c>
      <c r="B3808" s="96" t="s">
        <v>1227</v>
      </c>
      <c r="C3808" s="106">
        <v>43784</v>
      </c>
      <c r="D3808" s="96" t="s">
        <v>2048</v>
      </c>
      <c r="E3808" s="96" t="s">
        <v>2050</v>
      </c>
      <c r="F3808" s="97">
        <v>300</v>
      </c>
      <c r="G3808" s="98" t="s">
        <v>2046</v>
      </c>
      <c r="H3808" s="96" t="s">
        <v>2051</v>
      </c>
      <c r="I3808" s="99">
        <v>188.96799999999999</v>
      </c>
      <c r="J3808" s="235" t="str">
        <f t="shared" si="59"/>
        <v>Short Haul</v>
      </c>
    </row>
    <row r="3809" spans="1:10" ht="15" thickBot="1" x14ac:dyDescent="0.4">
      <c r="A3809" s="89"/>
      <c r="B3809" s="89"/>
      <c r="C3809" s="290"/>
      <c r="D3809" s="290"/>
      <c r="E3809" s="290"/>
      <c r="F3809" s="290"/>
      <c r="G3809" s="290"/>
      <c r="H3809" s="290"/>
      <c r="I3809" s="95">
        <v>5915.4260000000004</v>
      </c>
      <c r="J3809" s="235" t="str">
        <f t="shared" si="59"/>
        <v/>
      </c>
    </row>
    <row r="3810" spans="1:10" ht="15" thickBot="1" x14ac:dyDescent="0.4">
      <c r="A3810" s="96" t="s">
        <v>2043</v>
      </c>
      <c r="B3810" s="96" t="s">
        <v>1512</v>
      </c>
      <c r="C3810" s="106">
        <v>43594</v>
      </c>
      <c r="D3810" s="96" t="s">
        <v>2076</v>
      </c>
      <c r="E3810" s="96" t="s">
        <v>2057</v>
      </c>
      <c r="F3810" s="97">
        <v>812</v>
      </c>
      <c r="G3810" s="98" t="s">
        <v>2046</v>
      </c>
      <c r="H3810" s="96" t="s">
        <v>2047</v>
      </c>
      <c r="I3810" s="99">
        <v>313.85700000000003</v>
      </c>
      <c r="J3810" s="235" t="str">
        <f t="shared" si="59"/>
        <v>Medium Haul</v>
      </c>
    </row>
    <row r="3811" spans="1:10" ht="15" thickBot="1" x14ac:dyDescent="0.4">
      <c r="A3811" s="96" t="s">
        <v>2043</v>
      </c>
      <c r="B3811" s="96" t="s">
        <v>1512</v>
      </c>
      <c r="C3811" s="106">
        <v>43592</v>
      </c>
      <c r="D3811" s="96" t="s">
        <v>2048</v>
      </c>
      <c r="E3811" s="96" t="s">
        <v>2057</v>
      </c>
      <c r="F3811" s="97">
        <v>133</v>
      </c>
      <c r="G3811" s="98" t="s">
        <v>2046</v>
      </c>
      <c r="H3811" s="96" t="s">
        <v>2047</v>
      </c>
      <c r="I3811" s="99">
        <v>84.055999999999997</v>
      </c>
      <c r="J3811" s="235" t="str">
        <f t="shared" si="59"/>
        <v>Short Haul</v>
      </c>
    </row>
    <row r="3812" spans="1:10" ht="15" thickBot="1" x14ac:dyDescent="0.4">
      <c r="A3812" s="96" t="s">
        <v>2043</v>
      </c>
      <c r="B3812" s="96" t="s">
        <v>1512</v>
      </c>
      <c r="C3812" s="106">
        <v>43592</v>
      </c>
      <c r="D3812" s="96" t="s">
        <v>2057</v>
      </c>
      <c r="E3812" s="96" t="s">
        <v>2076</v>
      </c>
      <c r="F3812" s="97">
        <v>812</v>
      </c>
      <c r="G3812" s="98" t="s">
        <v>2046</v>
      </c>
      <c r="H3812" s="96" t="s">
        <v>2047</v>
      </c>
      <c r="I3812" s="99">
        <v>313.85700000000003</v>
      </c>
      <c r="J3812" s="235" t="str">
        <f t="shared" si="59"/>
        <v>Medium Haul</v>
      </c>
    </row>
    <row r="3813" spans="1:10" ht="15" thickBot="1" x14ac:dyDescent="0.4">
      <c r="A3813" s="96" t="s">
        <v>2043</v>
      </c>
      <c r="B3813" s="96" t="s">
        <v>1512</v>
      </c>
      <c r="C3813" s="106">
        <v>43594</v>
      </c>
      <c r="D3813" s="96" t="s">
        <v>2057</v>
      </c>
      <c r="E3813" s="96" t="s">
        <v>2048</v>
      </c>
      <c r="F3813" s="97">
        <v>133</v>
      </c>
      <c r="G3813" s="98" t="s">
        <v>2046</v>
      </c>
      <c r="H3813" s="96" t="s">
        <v>2047</v>
      </c>
      <c r="I3813" s="99">
        <v>84.055999999999997</v>
      </c>
      <c r="J3813" s="235" t="str">
        <f t="shared" si="59"/>
        <v>Short Haul</v>
      </c>
    </row>
    <row r="3814" spans="1:10" ht="15" thickBot="1" x14ac:dyDescent="0.4">
      <c r="A3814" s="89"/>
      <c r="B3814" s="89"/>
      <c r="C3814" s="290"/>
      <c r="D3814" s="290"/>
      <c r="E3814" s="290"/>
      <c r="F3814" s="290"/>
      <c r="G3814" s="290"/>
      <c r="H3814" s="290"/>
      <c r="I3814" s="95">
        <v>795.82600000000002</v>
      </c>
      <c r="J3814" s="235" t="str">
        <f t="shared" si="59"/>
        <v/>
      </c>
    </row>
    <row r="3815" spans="1:10" ht="15" thickBot="1" x14ac:dyDescent="0.4">
      <c r="A3815" s="96" t="s">
        <v>2043</v>
      </c>
      <c r="B3815" s="96" t="s">
        <v>1393</v>
      </c>
      <c r="C3815" s="106">
        <v>43578</v>
      </c>
      <c r="D3815" s="96" t="s">
        <v>2279</v>
      </c>
      <c r="E3815" s="96" t="s">
        <v>2044</v>
      </c>
      <c r="F3815" s="97">
        <v>873</v>
      </c>
      <c r="G3815" s="98" t="s">
        <v>2046</v>
      </c>
      <c r="H3815" s="96" t="s">
        <v>2047</v>
      </c>
      <c r="I3815" s="99">
        <v>337.464</v>
      </c>
      <c r="J3815" s="235" t="str">
        <f t="shared" si="59"/>
        <v>Medium Haul</v>
      </c>
    </row>
    <row r="3816" spans="1:10" ht="15" thickBot="1" x14ac:dyDescent="0.4">
      <c r="A3816" s="96" t="s">
        <v>2043</v>
      </c>
      <c r="B3816" s="96" t="s">
        <v>1393</v>
      </c>
      <c r="C3816" s="106">
        <v>43578</v>
      </c>
      <c r="D3816" s="96" t="s">
        <v>2044</v>
      </c>
      <c r="E3816" s="96" t="s">
        <v>2048</v>
      </c>
      <c r="F3816" s="97">
        <v>153</v>
      </c>
      <c r="G3816" s="98" t="s">
        <v>2046</v>
      </c>
      <c r="H3816" s="96" t="s">
        <v>2047</v>
      </c>
      <c r="I3816" s="99">
        <v>96.063999999999993</v>
      </c>
      <c r="J3816" s="235" t="str">
        <f t="shared" si="59"/>
        <v>Short Haul</v>
      </c>
    </row>
    <row r="3817" spans="1:10" ht="15" thickBot="1" x14ac:dyDescent="0.4">
      <c r="A3817" s="96" t="s">
        <v>2043</v>
      </c>
      <c r="B3817" s="96" t="s">
        <v>1393</v>
      </c>
      <c r="C3817" s="106">
        <v>43582</v>
      </c>
      <c r="D3817" s="96" t="s">
        <v>2044</v>
      </c>
      <c r="E3817" s="96" t="s">
        <v>2279</v>
      </c>
      <c r="F3817" s="97">
        <v>873</v>
      </c>
      <c r="G3817" s="98" t="s">
        <v>2046</v>
      </c>
      <c r="H3817" s="96" t="s">
        <v>2047</v>
      </c>
      <c r="I3817" s="99">
        <v>337.464</v>
      </c>
      <c r="J3817" s="235" t="str">
        <f t="shared" si="59"/>
        <v>Medium Haul</v>
      </c>
    </row>
    <row r="3818" spans="1:10" ht="15" thickBot="1" x14ac:dyDescent="0.4">
      <c r="A3818" s="96" t="s">
        <v>2043</v>
      </c>
      <c r="B3818" s="96" t="s">
        <v>1393</v>
      </c>
      <c r="C3818" s="106">
        <v>43582</v>
      </c>
      <c r="D3818" s="96" t="s">
        <v>2048</v>
      </c>
      <c r="E3818" s="96" t="s">
        <v>2044</v>
      </c>
      <c r="F3818" s="97">
        <v>153</v>
      </c>
      <c r="G3818" s="98" t="s">
        <v>2046</v>
      </c>
      <c r="H3818" s="96" t="s">
        <v>2047</v>
      </c>
      <c r="I3818" s="99">
        <v>96.063999999999993</v>
      </c>
      <c r="J3818" s="235" t="str">
        <f t="shared" si="59"/>
        <v>Short Haul</v>
      </c>
    </row>
    <row r="3819" spans="1:10" ht="15" thickBot="1" x14ac:dyDescent="0.4">
      <c r="A3819" s="89"/>
      <c r="B3819" s="89"/>
      <c r="C3819" s="290"/>
      <c r="D3819" s="290"/>
      <c r="E3819" s="290"/>
      <c r="F3819" s="290"/>
      <c r="G3819" s="290"/>
      <c r="H3819" s="290"/>
      <c r="I3819" s="95">
        <v>867.05600000000004</v>
      </c>
      <c r="J3819" s="235" t="str">
        <f t="shared" si="59"/>
        <v/>
      </c>
    </row>
    <row r="3820" spans="1:10" ht="15" thickBot="1" x14ac:dyDescent="0.4">
      <c r="A3820" s="96" t="s">
        <v>2043</v>
      </c>
      <c r="B3820" s="96" t="s">
        <v>1104</v>
      </c>
      <c r="C3820" s="106">
        <v>43580</v>
      </c>
      <c r="D3820" s="96" t="s">
        <v>2280</v>
      </c>
      <c r="E3820" s="96" t="s">
        <v>2053</v>
      </c>
      <c r="F3820" s="97">
        <v>461</v>
      </c>
      <c r="G3820" s="98" t="s">
        <v>2046</v>
      </c>
      <c r="H3820" s="96" t="s">
        <v>2047</v>
      </c>
      <c r="I3820" s="99">
        <v>291.35199999999998</v>
      </c>
      <c r="J3820" s="235" t="str">
        <f t="shared" si="59"/>
        <v>Medium Haul</v>
      </c>
    </row>
    <row r="3821" spans="1:10" ht="15" thickBot="1" x14ac:dyDescent="0.4">
      <c r="A3821" s="96" t="s">
        <v>2043</v>
      </c>
      <c r="B3821" s="96" t="s">
        <v>1104</v>
      </c>
      <c r="C3821" s="106">
        <v>43588</v>
      </c>
      <c r="D3821" s="96" t="s">
        <v>2053</v>
      </c>
      <c r="E3821" s="96" t="s">
        <v>2280</v>
      </c>
      <c r="F3821" s="97">
        <v>461</v>
      </c>
      <c r="G3821" s="98" t="s">
        <v>2046</v>
      </c>
      <c r="H3821" s="96" t="s">
        <v>2047</v>
      </c>
      <c r="I3821" s="99">
        <v>291.35199999999998</v>
      </c>
      <c r="J3821" s="235" t="str">
        <f t="shared" si="59"/>
        <v>Medium Haul</v>
      </c>
    </row>
    <row r="3822" spans="1:10" ht="15" thickBot="1" x14ac:dyDescent="0.4">
      <c r="A3822" s="96" t="s">
        <v>2043</v>
      </c>
      <c r="B3822" s="96" t="s">
        <v>1104</v>
      </c>
      <c r="C3822" s="106">
        <v>43753</v>
      </c>
      <c r="D3822" s="96" t="s">
        <v>2053</v>
      </c>
      <c r="E3822" s="96" t="s">
        <v>2182</v>
      </c>
      <c r="F3822" s="97">
        <v>778</v>
      </c>
      <c r="G3822" s="98" t="s">
        <v>2046</v>
      </c>
      <c r="H3822" s="96" t="s">
        <v>2047</v>
      </c>
      <c r="I3822" s="99">
        <v>300.31200000000001</v>
      </c>
      <c r="J3822" s="235" t="str">
        <f t="shared" si="59"/>
        <v>Medium Haul</v>
      </c>
    </row>
    <row r="3823" spans="1:10" ht="15" thickBot="1" x14ac:dyDescent="0.4">
      <c r="A3823" s="96" t="s">
        <v>2043</v>
      </c>
      <c r="B3823" s="96" t="s">
        <v>1104</v>
      </c>
      <c r="C3823" s="106">
        <v>43753</v>
      </c>
      <c r="D3823" s="96" t="s">
        <v>2048</v>
      </c>
      <c r="E3823" s="96" t="s">
        <v>2053</v>
      </c>
      <c r="F3823" s="97">
        <v>527</v>
      </c>
      <c r="G3823" s="98" t="s">
        <v>2046</v>
      </c>
      <c r="H3823" s="96" t="s">
        <v>2047</v>
      </c>
      <c r="I3823" s="99">
        <v>332.43200000000002</v>
      </c>
      <c r="J3823" s="235" t="str">
        <f t="shared" si="59"/>
        <v>Medium Haul</v>
      </c>
    </row>
    <row r="3824" spans="1:10" ht="15" thickBot="1" x14ac:dyDescent="0.4">
      <c r="A3824" s="96" t="s">
        <v>2043</v>
      </c>
      <c r="B3824" s="96" t="s">
        <v>1104</v>
      </c>
      <c r="C3824" s="106">
        <v>43810</v>
      </c>
      <c r="D3824" s="96" t="s">
        <v>2050</v>
      </c>
      <c r="E3824" s="96" t="s">
        <v>2060</v>
      </c>
      <c r="F3824" s="97">
        <v>527</v>
      </c>
      <c r="G3824" s="98" t="s">
        <v>2046</v>
      </c>
      <c r="H3824" s="96" t="s">
        <v>2051</v>
      </c>
      <c r="I3824" s="99">
        <v>332.43200000000002</v>
      </c>
      <c r="J3824" s="235" t="str">
        <f t="shared" si="59"/>
        <v>Medium Haul</v>
      </c>
    </row>
    <row r="3825" spans="1:10" ht="15" thickBot="1" x14ac:dyDescent="0.4">
      <c r="A3825" s="96" t="s">
        <v>2043</v>
      </c>
      <c r="B3825" s="96" t="s">
        <v>1104</v>
      </c>
      <c r="C3825" s="106">
        <v>43810</v>
      </c>
      <c r="D3825" s="96" t="s">
        <v>2060</v>
      </c>
      <c r="E3825" s="96" t="s">
        <v>2182</v>
      </c>
      <c r="F3825" s="97">
        <v>488</v>
      </c>
      <c r="G3825" s="98" t="s">
        <v>2046</v>
      </c>
      <c r="H3825" s="96" t="s">
        <v>2051</v>
      </c>
      <c r="I3825" s="99">
        <v>307.78399999999999</v>
      </c>
      <c r="J3825" s="235" t="str">
        <f t="shared" si="59"/>
        <v>Medium Haul</v>
      </c>
    </row>
    <row r="3826" spans="1:10" ht="15" thickBot="1" x14ac:dyDescent="0.4">
      <c r="A3826" s="96" t="s">
        <v>2043</v>
      </c>
      <c r="B3826" s="96" t="s">
        <v>1104</v>
      </c>
      <c r="C3826" s="106">
        <v>43810</v>
      </c>
      <c r="D3826" s="96" t="s">
        <v>2048</v>
      </c>
      <c r="E3826" s="96" t="s">
        <v>2050</v>
      </c>
      <c r="F3826" s="97">
        <v>300</v>
      </c>
      <c r="G3826" s="98" t="s">
        <v>2046</v>
      </c>
      <c r="H3826" s="96" t="s">
        <v>2051</v>
      </c>
      <c r="I3826" s="99">
        <v>188.96799999999999</v>
      </c>
      <c r="J3826" s="235" t="str">
        <f t="shared" si="59"/>
        <v>Short Haul</v>
      </c>
    </row>
    <row r="3827" spans="1:10" ht="15" thickBot="1" x14ac:dyDescent="0.4">
      <c r="A3827" s="96" t="s">
        <v>2043</v>
      </c>
      <c r="B3827" s="96" t="s">
        <v>1104</v>
      </c>
      <c r="C3827" s="106">
        <v>43580</v>
      </c>
      <c r="D3827" s="96" t="s">
        <v>2053</v>
      </c>
      <c r="E3827" s="96" t="s">
        <v>2048</v>
      </c>
      <c r="F3827" s="97">
        <v>527</v>
      </c>
      <c r="G3827" s="98" t="s">
        <v>2046</v>
      </c>
      <c r="H3827" s="96" t="s">
        <v>2047</v>
      </c>
      <c r="I3827" s="99">
        <v>332.43200000000002</v>
      </c>
      <c r="J3827" s="235" t="str">
        <f t="shared" si="59"/>
        <v>Medium Haul</v>
      </c>
    </row>
    <row r="3828" spans="1:10" ht="15" thickBot="1" x14ac:dyDescent="0.4">
      <c r="A3828" s="96" t="s">
        <v>2043</v>
      </c>
      <c r="B3828" s="96" t="s">
        <v>1104</v>
      </c>
      <c r="C3828" s="106">
        <v>43588</v>
      </c>
      <c r="D3828" s="96" t="s">
        <v>2048</v>
      </c>
      <c r="E3828" s="96" t="s">
        <v>2053</v>
      </c>
      <c r="F3828" s="97">
        <v>527</v>
      </c>
      <c r="G3828" s="98" t="s">
        <v>2046</v>
      </c>
      <c r="H3828" s="96" t="s">
        <v>2047</v>
      </c>
      <c r="I3828" s="99">
        <v>332.43200000000002</v>
      </c>
      <c r="J3828" s="235" t="str">
        <f t="shared" si="59"/>
        <v>Medium Haul</v>
      </c>
    </row>
    <row r="3829" spans="1:10" ht="15" thickBot="1" x14ac:dyDescent="0.4">
      <c r="A3829" s="96" t="s">
        <v>2043</v>
      </c>
      <c r="B3829" s="96" t="s">
        <v>1104</v>
      </c>
      <c r="C3829" s="106">
        <v>43746</v>
      </c>
      <c r="D3829" s="96" t="s">
        <v>2053</v>
      </c>
      <c r="E3829" s="96" t="s">
        <v>2048</v>
      </c>
      <c r="F3829" s="97">
        <v>527</v>
      </c>
      <c r="G3829" s="98" t="s">
        <v>2046</v>
      </c>
      <c r="H3829" s="96" t="s">
        <v>2047</v>
      </c>
      <c r="I3829" s="99">
        <v>332.43200000000002</v>
      </c>
      <c r="J3829" s="235" t="str">
        <f t="shared" si="59"/>
        <v>Medium Haul</v>
      </c>
    </row>
    <row r="3830" spans="1:10" ht="15" thickBot="1" x14ac:dyDescent="0.4">
      <c r="A3830" s="96" t="s">
        <v>2043</v>
      </c>
      <c r="B3830" s="96" t="s">
        <v>1104</v>
      </c>
      <c r="C3830" s="106">
        <v>43746</v>
      </c>
      <c r="D3830" s="96" t="s">
        <v>2182</v>
      </c>
      <c r="E3830" s="96" t="s">
        <v>2053</v>
      </c>
      <c r="F3830" s="97">
        <v>778</v>
      </c>
      <c r="G3830" s="98" t="s">
        <v>2046</v>
      </c>
      <c r="H3830" s="96" t="s">
        <v>2047</v>
      </c>
      <c r="I3830" s="99">
        <v>300.31200000000001</v>
      </c>
      <c r="J3830" s="235" t="str">
        <f t="shared" si="59"/>
        <v>Medium Haul</v>
      </c>
    </row>
    <row r="3831" spans="1:10" ht="15" thickBot="1" x14ac:dyDescent="0.4">
      <c r="A3831" s="96" t="s">
        <v>2043</v>
      </c>
      <c r="B3831" s="96" t="s">
        <v>1104</v>
      </c>
      <c r="C3831" s="106">
        <v>43803</v>
      </c>
      <c r="D3831" s="96" t="s">
        <v>2050</v>
      </c>
      <c r="E3831" s="96" t="s">
        <v>2048</v>
      </c>
      <c r="F3831" s="97">
        <v>300</v>
      </c>
      <c r="G3831" s="98" t="s">
        <v>2046</v>
      </c>
      <c r="H3831" s="96" t="s">
        <v>2051</v>
      </c>
      <c r="I3831" s="99">
        <v>188.96799999999999</v>
      </c>
      <c r="J3831" s="235" t="str">
        <f t="shared" si="59"/>
        <v>Short Haul</v>
      </c>
    </row>
    <row r="3832" spans="1:10" ht="15" thickBot="1" x14ac:dyDescent="0.4">
      <c r="A3832" s="96" t="s">
        <v>2043</v>
      </c>
      <c r="B3832" s="96" t="s">
        <v>1104</v>
      </c>
      <c r="C3832" s="106">
        <v>43803</v>
      </c>
      <c r="D3832" s="96" t="s">
        <v>2060</v>
      </c>
      <c r="E3832" s="96" t="s">
        <v>2050</v>
      </c>
      <c r="F3832" s="97">
        <v>527</v>
      </c>
      <c r="G3832" s="98" t="s">
        <v>2046</v>
      </c>
      <c r="H3832" s="96" t="s">
        <v>2051</v>
      </c>
      <c r="I3832" s="99">
        <v>332.43200000000002</v>
      </c>
      <c r="J3832" s="235" t="str">
        <f t="shared" si="59"/>
        <v>Medium Haul</v>
      </c>
    </row>
    <row r="3833" spans="1:10" ht="15" thickBot="1" x14ac:dyDescent="0.4">
      <c r="A3833" s="96" t="s">
        <v>2043</v>
      </c>
      <c r="B3833" s="96" t="s">
        <v>1104</v>
      </c>
      <c r="C3833" s="106">
        <v>43803</v>
      </c>
      <c r="D3833" s="96" t="s">
        <v>2182</v>
      </c>
      <c r="E3833" s="96" t="s">
        <v>2060</v>
      </c>
      <c r="F3833" s="97">
        <v>488</v>
      </c>
      <c r="G3833" s="98" t="s">
        <v>2046</v>
      </c>
      <c r="H3833" s="96" t="s">
        <v>2051</v>
      </c>
      <c r="I3833" s="99">
        <v>307.78399999999999</v>
      </c>
      <c r="J3833" s="235" t="str">
        <f t="shared" si="59"/>
        <v>Medium Haul</v>
      </c>
    </row>
    <row r="3834" spans="1:10" ht="15" thickBot="1" x14ac:dyDescent="0.4">
      <c r="A3834" s="89"/>
      <c r="B3834" s="89"/>
      <c r="C3834" s="290"/>
      <c r="D3834" s="290"/>
      <c r="E3834" s="290"/>
      <c r="F3834" s="290"/>
      <c r="G3834" s="290"/>
      <c r="H3834" s="290"/>
      <c r="I3834" s="95">
        <v>4171.424</v>
      </c>
      <c r="J3834" s="235" t="str">
        <f t="shared" si="59"/>
        <v/>
      </c>
    </row>
    <row r="3835" spans="1:10" ht="15" thickBot="1" x14ac:dyDescent="0.4">
      <c r="A3835" s="96" t="s">
        <v>2043</v>
      </c>
      <c r="B3835" s="96" t="s">
        <v>1104</v>
      </c>
      <c r="C3835" s="106">
        <v>43551</v>
      </c>
      <c r="D3835" s="96" t="s">
        <v>2060</v>
      </c>
      <c r="E3835" s="96" t="s">
        <v>2050</v>
      </c>
      <c r="F3835" s="97">
        <v>527</v>
      </c>
      <c r="G3835" s="98" t="s">
        <v>2046</v>
      </c>
      <c r="H3835" s="96" t="s">
        <v>2051</v>
      </c>
      <c r="I3835" s="99">
        <v>332.43200000000002</v>
      </c>
      <c r="J3835" s="235" t="str">
        <f t="shared" si="59"/>
        <v>Medium Haul</v>
      </c>
    </row>
    <row r="3836" spans="1:10" ht="15" thickBot="1" x14ac:dyDescent="0.4">
      <c r="A3836" s="96" t="s">
        <v>2043</v>
      </c>
      <c r="B3836" s="96" t="s">
        <v>1104</v>
      </c>
      <c r="C3836" s="106">
        <v>43551</v>
      </c>
      <c r="D3836" s="96" t="s">
        <v>2182</v>
      </c>
      <c r="E3836" s="96" t="s">
        <v>2060</v>
      </c>
      <c r="F3836" s="97">
        <v>488</v>
      </c>
      <c r="G3836" s="98" t="s">
        <v>2046</v>
      </c>
      <c r="H3836" s="96" t="s">
        <v>2051</v>
      </c>
      <c r="I3836" s="99">
        <v>307.78399999999999</v>
      </c>
      <c r="J3836" s="235" t="str">
        <f t="shared" si="59"/>
        <v>Medium Haul</v>
      </c>
    </row>
    <row r="3837" spans="1:10" ht="15" thickBot="1" x14ac:dyDescent="0.4">
      <c r="A3837" s="96" t="s">
        <v>2043</v>
      </c>
      <c r="B3837" s="96" t="s">
        <v>1104</v>
      </c>
      <c r="C3837" s="106">
        <v>43554</v>
      </c>
      <c r="D3837" s="96" t="s">
        <v>2050</v>
      </c>
      <c r="E3837" s="96" t="s">
        <v>2060</v>
      </c>
      <c r="F3837" s="97">
        <v>527</v>
      </c>
      <c r="G3837" s="98" t="s">
        <v>2046</v>
      </c>
      <c r="H3837" s="96" t="s">
        <v>2051</v>
      </c>
      <c r="I3837" s="99">
        <v>332.43200000000002</v>
      </c>
      <c r="J3837" s="235" t="str">
        <f t="shared" ref="J3837:J3900" si="60">IF(ISBLANK(F3837),"",IF(F3837&gt;$O$9,$N$9,IF(F3837&gt;$O$8, $N$8,$N$7)))</f>
        <v>Medium Haul</v>
      </c>
    </row>
    <row r="3838" spans="1:10" ht="15" thickBot="1" x14ac:dyDescent="0.4">
      <c r="A3838" s="96" t="s">
        <v>2043</v>
      </c>
      <c r="B3838" s="96" t="s">
        <v>1104</v>
      </c>
      <c r="C3838" s="106">
        <v>43554</v>
      </c>
      <c r="D3838" s="96" t="s">
        <v>2060</v>
      </c>
      <c r="E3838" s="96" t="s">
        <v>2182</v>
      </c>
      <c r="F3838" s="97">
        <v>488</v>
      </c>
      <c r="G3838" s="98" t="s">
        <v>2046</v>
      </c>
      <c r="H3838" s="96" t="s">
        <v>2051</v>
      </c>
      <c r="I3838" s="99">
        <v>307.78399999999999</v>
      </c>
      <c r="J3838" s="235" t="str">
        <f t="shared" si="60"/>
        <v>Medium Haul</v>
      </c>
    </row>
    <row r="3839" spans="1:10" ht="15" thickBot="1" x14ac:dyDescent="0.4">
      <c r="A3839" s="96" t="s">
        <v>2043</v>
      </c>
      <c r="B3839" s="96" t="s">
        <v>1104</v>
      </c>
      <c r="C3839" s="106">
        <v>43551</v>
      </c>
      <c r="D3839" s="96" t="s">
        <v>2050</v>
      </c>
      <c r="E3839" s="96" t="s">
        <v>2048</v>
      </c>
      <c r="F3839" s="97">
        <v>300</v>
      </c>
      <c r="G3839" s="98" t="s">
        <v>2046</v>
      </c>
      <c r="H3839" s="96" t="s">
        <v>2051</v>
      </c>
      <c r="I3839" s="99">
        <v>188.96799999999999</v>
      </c>
      <c r="J3839" s="235" t="str">
        <f t="shared" si="60"/>
        <v>Short Haul</v>
      </c>
    </row>
    <row r="3840" spans="1:10" ht="15" thickBot="1" x14ac:dyDescent="0.4">
      <c r="A3840" s="96" t="s">
        <v>2043</v>
      </c>
      <c r="B3840" s="96" t="s">
        <v>1104</v>
      </c>
      <c r="C3840" s="106">
        <v>43554</v>
      </c>
      <c r="D3840" s="96" t="s">
        <v>2048</v>
      </c>
      <c r="E3840" s="96" t="s">
        <v>2050</v>
      </c>
      <c r="F3840" s="97">
        <v>300</v>
      </c>
      <c r="G3840" s="98" t="s">
        <v>2046</v>
      </c>
      <c r="H3840" s="96" t="s">
        <v>2051</v>
      </c>
      <c r="I3840" s="99">
        <v>188.96799999999999</v>
      </c>
      <c r="J3840" s="235" t="str">
        <f t="shared" si="60"/>
        <v>Short Haul</v>
      </c>
    </row>
    <row r="3841" spans="1:10" ht="15" thickBot="1" x14ac:dyDescent="0.4">
      <c r="A3841" s="89"/>
      <c r="B3841" s="89"/>
      <c r="C3841" s="290"/>
      <c r="D3841" s="290"/>
      <c r="E3841" s="290"/>
      <c r="F3841" s="290"/>
      <c r="G3841" s="290"/>
      <c r="H3841" s="290"/>
      <c r="I3841" s="95">
        <v>1658.3679999999999</v>
      </c>
      <c r="J3841" s="235" t="str">
        <f t="shared" si="60"/>
        <v/>
      </c>
    </row>
    <row r="3842" spans="1:10" ht="15" thickBot="1" x14ac:dyDescent="0.4">
      <c r="A3842" s="96" t="s">
        <v>2043</v>
      </c>
      <c r="B3842" s="96" t="s">
        <v>1104</v>
      </c>
      <c r="C3842" s="106">
        <v>43698</v>
      </c>
      <c r="D3842" s="96" t="s">
        <v>2182</v>
      </c>
      <c r="E3842" s="96" t="s">
        <v>2053</v>
      </c>
      <c r="F3842" s="97">
        <v>778</v>
      </c>
      <c r="G3842" s="98" t="s">
        <v>2056</v>
      </c>
      <c r="H3842" s="96" t="s">
        <v>2047</v>
      </c>
      <c r="I3842" s="99">
        <v>300.31200000000001</v>
      </c>
      <c r="J3842" s="235" t="str">
        <f t="shared" si="60"/>
        <v>Medium Haul</v>
      </c>
    </row>
    <row r="3843" spans="1:10" ht="15" thickBot="1" x14ac:dyDescent="0.4">
      <c r="A3843" s="96" t="s">
        <v>2043</v>
      </c>
      <c r="B3843" s="96" t="s">
        <v>1104</v>
      </c>
      <c r="C3843" s="106">
        <v>43705</v>
      </c>
      <c r="D3843" s="96" t="s">
        <v>2053</v>
      </c>
      <c r="E3843" s="96" t="s">
        <v>2182</v>
      </c>
      <c r="F3843" s="97">
        <v>778</v>
      </c>
      <c r="G3843" s="98" t="s">
        <v>2046</v>
      </c>
      <c r="H3843" s="96" t="s">
        <v>2047</v>
      </c>
      <c r="I3843" s="99">
        <v>300.31200000000001</v>
      </c>
      <c r="J3843" s="235" t="str">
        <f t="shared" si="60"/>
        <v>Medium Haul</v>
      </c>
    </row>
    <row r="3844" spans="1:10" ht="15" thickBot="1" x14ac:dyDescent="0.4">
      <c r="A3844" s="96" t="s">
        <v>2043</v>
      </c>
      <c r="B3844" s="96" t="s">
        <v>1104</v>
      </c>
      <c r="C3844" s="106">
        <v>43705</v>
      </c>
      <c r="D3844" s="96" t="s">
        <v>2048</v>
      </c>
      <c r="E3844" s="96" t="s">
        <v>2053</v>
      </c>
      <c r="F3844" s="97">
        <v>527</v>
      </c>
      <c r="G3844" s="98" t="s">
        <v>2046</v>
      </c>
      <c r="H3844" s="96" t="s">
        <v>2047</v>
      </c>
      <c r="I3844" s="99">
        <v>332.43200000000002</v>
      </c>
      <c r="J3844" s="235" t="str">
        <f t="shared" si="60"/>
        <v>Medium Haul</v>
      </c>
    </row>
    <row r="3845" spans="1:10" ht="15" thickBot="1" x14ac:dyDescent="0.4">
      <c r="A3845" s="96" t="s">
        <v>2043</v>
      </c>
      <c r="B3845" s="96" t="s">
        <v>1104</v>
      </c>
      <c r="C3845" s="106">
        <v>43698</v>
      </c>
      <c r="D3845" s="96" t="s">
        <v>2053</v>
      </c>
      <c r="E3845" s="96" t="s">
        <v>2048</v>
      </c>
      <c r="F3845" s="97">
        <v>527</v>
      </c>
      <c r="G3845" s="98" t="s">
        <v>2046</v>
      </c>
      <c r="H3845" s="96" t="s">
        <v>2047</v>
      </c>
      <c r="I3845" s="99">
        <v>332.43200000000002</v>
      </c>
      <c r="J3845" s="235" t="str">
        <f t="shared" si="60"/>
        <v>Medium Haul</v>
      </c>
    </row>
    <row r="3846" spans="1:10" ht="15" thickBot="1" x14ac:dyDescent="0.4">
      <c r="A3846" s="89"/>
      <c r="B3846" s="89"/>
      <c r="C3846" s="290"/>
      <c r="D3846" s="290"/>
      <c r="E3846" s="290"/>
      <c r="F3846" s="290"/>
      <c r="G3846" s="290"/>
      <c r="H3846" s="290"/>
      <c r="I3846" s="95">
        <v>1265.4880000000001</v>
      </c>
      <c r="J3846" s="235" t="str">
        <f t="shared" si="60"/>
        <v/>
      </c>
    </row>
    <row r="3847" spans="1:10" ht="15" thickBot="1" x14ac:dyDescent="0.4">
      <c r="A3847" s="96" t="s">
        <v>2043</v>
      </c>
      <c r="B3847" s="96" t="s">
        <v>1325</v>
      </c>
      <c r="C3847" s="106">
        <v>43574</v>
      </c>
      <c r="D3847" s="96" t="s">
        <v>2050</v>
      </c>
      <c r="E3847" s="96" t="s">
        <v>2281</v>
      </c>
      <c r="F3847" s="97">
        <v>98</v>
      </c>
      <c r="G3847" s="98" t="s">
        <v>2046</v>
      </c>
      <c r="H3847" s="96" t="s">
        <v>2051</v>
      </c>
      <c r="I3847" s="99">
        <v>61.936</v>
      </c>
      <c r="J3847" s="235" t="str">
        <f t="shared" si="60"/>
        <v>Short Haul</v>
      </c>
    </row>
    <row r="3848" spans="1:10" ht="15" thickBot="1" x14ac:dyDescent="0.4">
      <c r="A3848" s="96" t="s">
        <v>2043</v>
      </c>
      <c r="B3848" s="96" t="s">
        <v>1325</v>
      </c>
      <c r="C3848" s="106">
        <v>43574</v>
      </c>
      <c r="D3848" s="96" t="s">
        <v>2048</v>
      </c>
      <c r="E3848" s="96" t="s">
        <v>2050</v>
      </c>
      <c r="F3848" s="97">
        <v>300</v>
      </c>
      <c r="G3848" s="98" t="s">
        <v>2046</v>
      </c>
      <c r="H3848" s="96" t="s">
        <v>2051</v>
      </c>
      <c r="I3848" s="99">
        <v>188.96799999999999</v>
      </c>
      <c r="J3848" s="235" t="str">
        <f t="shared" si="60"/>
        <v>Short Haul</v>
      </c>
    </row>
    <row r="3849" spans="1:10" ht="15" thickBot="1" x14ac:dyDescent="0.4">
      <c r="A3849" s="96" t="s">
        <v>2043</v>
      </c>
      <c r="B3849" s="96" t="s">
        <v>1325</v>
      </c>
      <c r="C3849" s="106">
        <v>43572</v>
      </c>
      <c r="D3849" s="96" t="s">
        <v>2050</v>
      </c>
      <c r="E3849" s="96" t="s">
        <v>2048</v>
      </c>
      <c r="F3849" s="97">
        <v>300</v>
      </c>
      <c r="G3849" s="98" t="s">
        <v>2046</v>
      </c>
      <c r="H3849" s="96" t="s">
        <v>2047</v>
      </c>
      <c r="I3849" s="99">
        <v>188.96799999999999</v>
      </c>
      <c r="J3849" s="235" t="str">
        <f t="shared" si="60"/>
        <v>Short Haul</v>
      </c>
    </row>
    <row r="3850" spans="1:10" ht="15" thickBot="1" x14ac:dyDescent="0.4">
      <c r="A3850" s="96" t="s">
        <v>2043</v>
      </c>
      <c r="B3850" s="96" t="s">
        <v>1325</v>
      </c>
      <c r="C3850" s="106">
        <v>43572</v>
      </c>
      <c r="D3850" s="96" t="s">
        <v>2281</v>
      </c>
      <c r="E3850" s="96" t="s">
        <v>2050</v>
      </c>
      <c r="F3850" s="97">
        <v>98</v>
      </c>
      <c r="G3850" s="98" t="s">
        <v>2046</v>
      </c>
      <c r="H3850" s="96" t="s">
        <v>2047</v>
      </c>
      <c r="I3850" s="99">
        <v>61.936</v>
      </c>
      <c r="J3850" s="235" t="str">
        <f t="shared" si="60"/>
        <v>Short Haul</v>
      </c>
    </row>
    <row r="3851" spans="1:10" ht="15" thickBot="1" x14ac:dyDescent="0.4">
      <c r="A3851" s="89"/>
      <c r="B3851" s="89"/>
      <c r="C3851" s="290"/>
      <c r="D3851" s="290"/>
      <c r="E3851" s="290"/>
      <c r="F3851" s="290"/>
      <c r="G3851" s="290"/>
      <c r="H3851" s="290"/>
      <c r="I3851" s="95">
        <v>501.80799999999999</v>
      </c>
      <c r="J3851" s="235" t="str">
        <f t="shared" si="60"/>
        <v/>
      </c>
    </row>
    <row r="3852" spans="1:10" ht="15" thickBot="1" x14ac:dyDescent="0.4">
      <c r="A3852" s="96" t="s">
        <v>2043</v>
      </c>
      <c r="B3852" s="96" t="s">
        <v>1325</v>
      </c>
      <c r="C3852" s="106">
        <v>43668</v>
      </c>
      <c r="D3852" s="96" t="s">
        <v>2048</v>
      </c>
      <c r="E3852" s="96" t="s">
        <v>2050</v>
      </c>
      <c r="F3852" s="97">
        <v>300</v>
      </c>
      <c r="G3852" s="98" t="s">
        <v>2046</v>
      </c>
      <c r="H3852" s="96" t="s">
        <v>2051</v>
      </c>
      <c r="I3852" s="99">
        <v>188.96799999999999</v>
      </c>
      <c r="J3852" s="235" t="str">
        <f t="shared" si="60"/>
        <v>Short Haul</v>
      </c>
    </row>
    <row r="3853" spans="1:10" ht="15" thickBot="1" x14ac:dyDescent="0.4">
      <c r="A3853" s="96" t="s">
        <v>2043</v>
      </c>
      <c r="B3853" s="96" t="s">
        <v>1325</v>
      </c>
      <c r="C3853" s="106">
        <v>43670</v>
      </c>
      <c r="D3853" s="96" t="s">
        <v>2282</v>
      </c>
      <c r="E3853" s="96" t="s">
        <v>2050</v>
      </c>
      <c r="F3853" s="97">
        <v>119</v>
      </c>
      <c r="G3853" s="98" t="s">
        <v>2046</v>
      </c>
      <c r="H3853" s="96" t="s">
        <v>2051</v>
      </c>
      <c r="I3853" s="99">
        <v>75.207999999999998</v>
      </c>
      <c r="J3853" s="235" t="str">
        <f t="shared" si="60"/>
        <v>Short Haul</v>
      </c>
    </row>
    <row r="3854" spans="1:10" ht="15" thickBot="1" x14ac:dyDescent="0.4">
      <c r="A3854" s="96" t="s">
        <v>2043</v>
      </c>
      <c r="B3854" s="96" t="s">
        <v>1325</v>
      </c>
      <c r="C3854" s="106">
        <v>43715</v>
      </c>
      <c r="D3854" s="96" t="s">
        <v>2044</v>
      </c>
      <c r="E3854" s="96" t="s">
        <v>2048</v>
      </c>
      <c r="F3854" s="97">
        <v>153</v>
      </c>
      <c r="G3854" s="98" t="s">
        <v>2046</v>
      </c>
      <c r="H3854" s="96" t="s">
        <v>2047</v>
      </c>
      <c r="I3854" s="99">
        <v>96.063999999999993</v>
      </c>
      <c r="J3854" s="235" t="str">
        <f t="shared" si="60"/>
        <v>Short Haul</v>
      </c>
    </row>
    <row r="3855" spans="1:10" ht="15" thickBot="1" x14ac:dyDescent="0.4">
      <c r="A3855" s="96" t="s">
        <v>2043</v>
      </c>
      <c r="B3855" s="96" t="s">
        <v>1325</v>
      </c>
      <c r="C3855" s="106">
        <v>43668</v>
      </c>
      <c r="D3855" s="96" t="s">
        <v>2050</v>
      </c>
      <c r="E3855" s="96" t="s">
        <v>2282</v>
      </c>
      <c r="F3855" s="97">
        <v>119</v>
      </c>
      <c r="G3855" s="98" t="s">
        <v>2046</v>
      </c>
      <c r="H3855" s="96" t="s">
        <v>2051</v>
      </c>
      <c r="I3855" s="99">
        <v>75.207999999999998</v>
      </c>
      <c r="J3855" s="235" t="str">
        <f t="shared" si="60"/>
        <v>Short Haul</v>
      </c>
    </row>
    <row r="3856" spans="1:10" ht="15" thickBot="1" x14ac:dyDescent="0.4">
      <c r="A3856" s="96" t="s">
        <v>2043</v>
      </c>
      <c r="B3856" s="96" t="s">
        <v>1325</v>
      </c>
      <c r="C3856" s="106">
        <v>43670</v>
      </c>
      <c r="D3856" s="96" t="s">
        <v>2050</v>
      </c>
      <c r="E3856" s="96" t="s">
        <v>2048</v>
      </c>
      <c r="F3856" s="97">
        <v>300</v>
      </c>
      <c r="G3856" s="98" t="s">
        <v>2046</v>
      </c>
      <c r="H3856" s="96" t="s">
        <v>2051</v>
      </c>
      <c r="I3856" s="99">
        <v>188.96799999999999</v>
      </c>
      <c r="J3856" s="235" t="str">
        <f t="shared" si="60"/>
        <v>Short Haul</v>
      </c>
    </row>
    <row r="3857" spans="1:10" ht="15" thickBot="1" x14ac:dyDescent="0.4">
      <c r="A3857" s="96" t="s">
        <v>2043</v>
      </c>
      <c r="B3857" s="96" t="s">
        <v>1325</v>
      </c>
      <c r="C3857" s="106">
        <v>43711</v>
      </c>
      <c r="D3857" s="96" t="s">
        <v>2044</v>
      </c>
      <c r="E3857" s="96" t="s">
        <v>2073</v>
      </c>
      <c r="F3857" s="97">
        <v>95</v>
      </c>
      <c r="G3857" s="98" t="s">
        <v>2046</v>
      </c>
      <c r="H3857" s="96" t="s">
        <v>2047</v>
      </c>
      <c r="I3857" s="99">
        <v>60.04</v>
      </c>
      <c r="J3857" s="235" t="str">
        <f t="shared" si="60"/>
        <v>Short Haul</v>
      </c>
    </row>
    <row r="3858" spans="1:10" ht="15" thickBot="1" x14ac:dyDescent="0.4">
      <c r="A3858" s="96" t="s">
        <v>2043</v>
      </c>
      <c r="B3858" s="96" t="s">
        <v>1325</v>
      </c>
      <c r="C3858" s="106">
        <v>43711</v>
      </c>
      <c r="D3858" s="96" t="s">
        <v>2048</v>
      </c>
      <c r="E3858" s="96" t="s">
        <v>2044</v>
      </c>
      <c r="F3858" s="97">
        <v>153</v>
      </c>
      <c r="G3858" s="98" t="s">
        <v>2046</v>
      </c>
      <c r="H3858" s="96" t="s">
        <v>2047</v>
      </c>
      <c r="I3858" s="99">
        <v>96.063999999999993</v>
      </c>
      <c r="J3858" s="235" t="str">
        <f t="shared" si="60"/>
        <v>Short Haul</v>
      </c>
    </row>
    <row r="3859" spans="1:10" ht="15" thickBot="1" x14ac:dyDescent="0.4">
      <c r="A3859" s="96" t="s">
        <v>2043</v>
      </c>
      <c r="B3859" s="96" t="s">
        <v>1325</v>
      </c>
      <c r="C3859" s="106">
        <v>43715</v>
      </c>
      <c r="D3859" s="96" t="s">
        <v>2073</v>
      </c>
      <c r="E3859" s="96" t="s">
        <v>2044</v>
      </c>
      <c r="F3859" s="97">
        <v>95</v>
      </c>
      <c r="G3859" s="98" t="s">
        <v>2046</v>
      </c>
      <c r="H3859" s="96" t="s">
        <v>2047</v>
      </c>
      <c r="I3859" s="99">
        <v>60.04</v>
      </c>
      <c r="J3859" s="235" t="str">
        <f t="shared" si="60"/>
        <v>Short Haul</v>
      </c>
    </row>
    <row r="3860" spans="1:10" ht="15" thickBot="1" x14ac:dyDescent="0.4">
      <c r="A3860" s="89"/>
      <c r="B3860" s="89"/>
      <c r="C3860" s="290"/>
      <c r="D3860" s="290"/>
      <c r="E3860" s="290"/>
      <c r="F3860" s="290"/>
      <c r="G3860" s="290"/>
      <c r="H3860" s="290"/>
      <c r="I3860" s="95">
        <v>840.56</v>
      </c>
      <c r="J3860" s="235" t="str">
        <f t="shared" si="60"/>
        <v/>
      </c>
    </row>
    <row r="3861" spans="1:10" ht="15" thickBot="1" x14ac:dyDescent="0.4">
      <c r="A3861" s="96" t="s">
        <v>2043</v>
      </c>
      <c r="B3861" s="96" t="s">
        <v>1227</v>
      </c>
      <c r="C3861" s="106">
        <v>43471</v>
      </c>
      <c r="D3861" s="96" t="s">
        <v>2283</v>
      </c>
      <c r="E3861" s="96" t="s">
        <v>2284</v>
      </c>
      <c r="F3861" s="97">
        <v>647</v>
      </c>
      <c r="G3861" s="98" t="s">
        <v>2046</v>
      </c>
      <c r="H3861" s="96" t="s">
        <v>2047</v>
      </c>
      <c r="I3861" s="99">
        <v>250.00200000000001</v>
      </c>
      <c r="J3861" s="235" t="str">
        <f t="shared" si="60"/>
        <v>Medium Haul</v>
      </c>
    </row>
    <row r="3862" spans="1:10" ht="15" thickBot="1" x14ac:dyDescent="0.4">
      <c r="A3862" s="96" t="s">
        <v>2043</v>
      </c>
      <c r="B3862" s="96" t="s">
        <v>1227</v>
      </c>
      <c r="C3862" s="106">
        <v>43472</v>
      </c>
      <c r="D3862" s="96" t="s">
        <v>2107</v>
      </c>
      <c r="E3862" s="96" t="s">
        <v>2057</v>
      </c>
      <c r="F3862" s="97">
        <v>3398</v>
      </c>
      <c r="G3862" s="98" t="s">
        <v>2046</v>
      </c>
      <c r="H3862" s="96" t="s">
        <v>2051</v>
      </c>
      <c r="I3862" s="99">
        <v>1153.28</v>
      </c>
      <c r="J3862" s="235" t="str">
        <f t="shared" si="60"/>
        <v>Long Haul</v>
      </c>
    </row>
    <row r="3863" spans="1:10" ht="15" thickBot="1" x14ac:dyDescent="0.4">
      <c r="A3863" s="96" t="s">
        <v>2043</v>
      </c>
      <c r="B3863" s="96" t="s">
        <v>1227</v>
      </c>
      <c r="C3863" s="106">
        <v>43472</v>
      </c>
      <c r="D3863" s="96" t="s">
        <v>2057</v>
      </c>
      <c r="E3863" s="96" t="s">
        <v>2048</v>
      </c>
      <c r="F3863" s="97">
        <v>133</v>
      </c>
      <c r="G3863" s="98" t="s">
        <v>2046</v>
      </c>
      <c r="H3863" s="96" t="s">
        <v>2047</v>
      </c>
      <c r="I3863" s="99">
        <v>84.055999999999997</v>
      </c>
      <c r="J3863" s="235" t="str">
        <f t="shared" si="60"/>
        <v>Short Haul</v>
      </c>
    </row>
    <row r="3864" spans="1:10" ht="15" thickBot="1" x14ac:dyDescent="0.4">
      <c r="A3864" s="96" t="s">
        <v>2043</v>
      </c>
      <c r="B3864" s="96" t="s">
        <v>1227</v>
      </c>
      <c r="C3864" s="106">
        <v>43639</v>
      </c>
      <c r="D3864" s="96" t="s">
        <v>2212</v>
      </c>
      <c r="E3864" s="96" t="s">
        <v>2241</v>
      </c>
      <c r="F3864" s="97">
        <v>446</v>
      </c>
      <c r="G3864" s="98" t="s">
        <v>2046</v>
      </c>
      <c r="H3864" s="96" t="s">
        <v>2047</v>
      </c>
      <c r="I3864" s="99">
        <v>281.87200000000001</v>
      </c>
      <c r="J3864" s="235" t="str">
        <f t="shared" si="60"/>
        <v>Medium Haul</v>
      </c>
    </row>
    <row r="3865" spans="1:10" ht="15" thickBot="1" x14ac:dyDescent="0.4">
      <c r="A3865" s="96" t="s">
        <v>2043</v>
      </c>
      <c r="B3865" s="96" t="s">
        <v>1227</v>
      </c>
      <c r="C3865" s="106">
        <v>43642</v>
      </c>
      <c r="D3865" s="96" t="s">
        <v>2241</v>
      </c>
      <c r="E3865" s="96" t="s">
        <v>2212</v>
      </c>
      <c r="F3865" s="97">
        <v>446</v>
      </c>
      <c r="G3865" s="98" t="s">
        <v>2046</v>
      </c>
      <c r="H3865" s="96" t="s">
        <v>2047</v>
      </c>
      <c r="I3865" s="99">
        <v>281.87200000000001</v>
      </c>
      <c r="J3865" s="235" t="str">
        <f t="shared" si="60"/>
        <v>Medium Haul</v>
      </c>
    </row>
    <row r="3866" spans="1:10" ht="15" thickBot="1" x14ac:dyDescent="0.4">
      <c r="A3866" s="96" t="s">
        <v>2043</v>
      </c>
      <c r="B3866" s="96" t="s">
        <v>1227</v>
      </c>
      <c r="C3866" s="106">
        <v>43468</v>
      </c>
      <c r="D3866" s="96" t="s">
        <v>2285</v>
      </c>
      <c r="E3866" s="96" t="s">
        <v>2283</v>
      </c>
      <c r="F3866" s="97">
        <v>216</v>
      </c>
      <c r="G3866" s="98" t="s">
        <v>2046</v>
      </c>
      <c r="H3866" s="96" t="s">
        <v>2047</v>
      </c>
      <c r="I3866" s="99">
        <v>136.512</v>
      </c>
      <c r="J3866" s="235" t="str">
        <f t="shared" si="60"/>
        <v>Short Haul</v>
      </c>
    </row>
    <row r="3867" spans="1:10" ht="15" thickBot="1" x14ac:dyDescent="0.4">
      <c r="A3867" s="96" t="s">
        <v>2043</v>
      </c>
      <c r="B3867" s="96" t="s">
        <v>1227</v>
      </c>
      <c r="C3867" s="106">
        <v>43471</v>
      </c>
      <c r="D3867" s="96" t="s">
        <v>2143</v>
      </c>
      <c r="E3867" s="96" t="s">
        <v>2107</v>
      </c>
      <c r="F3867" s="97">
        <v>3959</v>
      </c>
      <c r="G3867" s="98" t="s">
        <v>2056</v>
      </c>
      <c r="H3867" s="96" t="s">
        <v>2051</v>
      </c>
      <c r="I3867" s="99">
        <v>1343.68</v>
      </c>
      <c r="J3867" s="235" t="str">
        <f t="shared" si="60"/>
        <v>Long Haul</v>
      </c>
    </row>
    <row r="3868" spans="1:10" ht="15" thickBot="1" x14ac:dyDescent="0.4">
      <c r="A3868" s="96" t="s">
        <v>2043</v>
      </c>
      <c r="B3868" s="96" t="s">
        <v>1227</v>
      </c>
      <c r="C3868" s="106">
        <v>43471</v>
      </c>
      <c r="D3868" s="96" t="s">
        <v>2284</v>
      </c>
      <c r="E3868" s="96" t="s">
        <v>2143</v>
      </c>
      <c r="F3868" s="97">
        <v>2530</v>
      </c>
      <c r="G3868" s="98" t="s">
        <v>2056</v>
      </c>
      <c r="H3868" s="96" t="s">
        <v>2051</v>
      </c>
      <c r="I3868" s="99">
        <v>858.5</v>
      </c>
      <c r="J3868" s="235" t="str">
        <f t="shared" si="60"/>
        <v>Long Haul</v>
      </c>
    </row>
    <row r="3869" spans="1:10" ht="15" thickBot="1" x14ac:dyDescent="0.4">
      <c r="A3869" s="96" t="s">
        <v>2043</v>
      </c>
      <c r="B3869" s="96" t="s">
        <v>1227</v>
      </c>
      <c r="C3869" s="106">
        <v>43605</v>
      </c>
      <c r="D3869" s="96" t="s">
        <v>2286</v>
      </c>
      <c r="E3869" s="96" t="s">
        <v>2057</v>
      </c>
      <c r="F3869" s="97">
        <v>541</v>
      </c>
      <c r="G3869" s="98" t="s">
        <v>2046</v>
      </c>
      <c r="H3869" s="96" t="s">
        <v>2047</v>
      </c>
      <c r="I3869" s="99">
        <v>341.28</v>
      </c>
      <c r="J3869" s="235" t="str">
        <f t="shared" si="60"/>
        <v>Medium Haul</v>
      </c>
    </row>
    <row r="3870" spans="1:10" ht="15" thickBot="1" x14ac:dyDescent="0.4">
      <c r="A3870" s="96" t="s">
        <v>2043</v>
      </c>
      <c r="B3870" s="96" t="s">
        <v>1227</v>
      </c>
      <c r="C3870" s="106">
        <v>43605</v>
      </c>
      <c r="D3870" s="96" t="s">
        <v>2048</v>
      </c>
      <c r="E3870" s="96" t="s">
        <v>2057</v>
      </c>
      <c r="F3870" s="97">
        <v>133</v>
      </c>
      <c r="G3870" s="98" t="s">
        <v>2046</v>
      </c>
      <c r="H3870" s="96" t="s">
        <v>2047</v>
      </c>
      <c r="I3870" s="99">
        <v>84.055999999999997</v>
      </c>
      <c r="J3870" s="235" t="str">
        <f t="shared" si="60"/>
        <v>Short Haul</v>
      </c>
    </row>
    <row r="3871" spans="1:10" ht="15" thickBot="1" x14ac:dyDescent="0.4">
      <c r="A3871" s="96" t="s">
        <v>2043</v>
      </c>
      <c r="B3871" s="96" t="s">
        <v>1227</v>
      </c>
      <c r="C3871" s="106">
        <v>43605</v>
      </c>
      <c r="D3871" s="96" t="s">
        <v>2057</v>
      </c>
      <c r="E3871" s="96" t="s">
        <v>2286</v>
      </c>
      <c r="F3871" s="97">
        <v>541</v>
      </c>
      <c r="G3871" s="98" t="s">
        <v>2046</v>
      </c>
      <c r="H3871" s="96" t="s">
        <v>2047</v>
      </c>
      <c r="I3871" s="99">
        <v>341.28</v>
      </c>
      <c r="J3871" s="235" t="str">
        <f t="shared" si="60"/>
        <v>Medium Haul</v>
      </c>
    </row>
    <row r="3872" spans="1:10" ht="15" thickBot="1" x14ac:dyDescent="0.4">
      <c r="A3872" s="96" t="s">
        <v>2043</v>
      </c>
      <c r="B3872" s="96" t="s">
        <v>1227</v>
      </c>
      <c r="C3872" s="106">
        <v>43605</v>
      </c>
      <c r="D3872" s="96" t="s">
        <v>2057</v>
      </c>
      <c r="E3872" s="96" t="s">
        <v>2048</v>
      </c>
      <c r="F3872" s="97">
        <v>133</v>
      </c>
      <c r="G3872" s="98" t="s">
        <v>2046</v>
      </c>
      <c r="H3872" s="96" t="s">
        <v>2047</v>
      </c>
      <c r="I3872" s="99">
        <v>84.055999999999997</v>
      </c>
      <c r="J3872" s="235" t="str">
        <f t="shared" si="60"/>
        <v>Short Haul</v>
      </c>
    </row>
    <row r="3873" spans="1:10" ht="15" thickBot="1" x14ac:dyDescent="0.4">
      <c r="A3873" s="96" t="s">
        <v>2043</v>
      </c>
      <c r="B3873" s="96" t="s">
        <v>1227</v>
      </c>
      <c r="C3873" s="106">
        <v>43631</v>
      </c>
      <c r="D3873" s="96" t="s">
        <v>2049</v>
      </c>
      <c r="E3873" s="96" t="s">
        <v>2212</v>
      </c>
      <c r="F3873" s="97">
        <v>8061</v>
      </c>
      <c r="G3873" s="98" t="s">
        <v>2056</v>
      </c>
      <c r="H3873" s="96" t="s">
        <v>2047</v>
      </c>
      <c r="I3873" s="99">
        <v>2735.98</v>
      </c>
      <c r="J3873" s="235" t="str">
        <f t="shared" si="60"/>
        <v>Long Haul</v>
      </c>
    </row>
    <row r="3874" spans="1:10" ht="15" thickBot="1" x14ac:dyDescent="0.4">
      <c r="A3874" s="96" t="s">
        <v>2043</v>
      </c>
      <c r="B3874" s="96" t="s">
        <v>1227</v>
      </c>
      <c r="C3874" s="106">
        <v>43642</v>
      </c>
      <c r="D3874" s="96" t="s">
        <v>2212</v>
      </c>
      <c r="E3874" s="96" t="s">
        <v>2139</v>
      </c>
      <c r="F3874" s="97">
        <v>5965</v>
      </c>
      <c r="G3874" s="98" t="s">
        <v>2056</v>
      </c>
      <c r="H3874" s="96" t="s">
        <v>2047</v>
      </c>
      <c r="I3874" s="99">
        <v>2024.7</v>
      </c>
      <c r="J3874" s="235" t="str">
        <f t="shared" si="60"/>
        <v>Long Haul</v>
      </c>
    </row>
    <row r="3875" spans="1:10" ht="15" thickBot="1" x14ac:dyDescent="0.4">
      <c r="A3875" s="96" t="s">
        <v>2043</v>
      </c>
      <c r="B3875" s="96" t="s">
        <v>1227</v>
      </c>
      <c r="C3875" s="106">
        <v>43645</v>
      </c>
      <c r="D3875" s="96" t="s">
        <v>2139</v>
      </c>
      <c r="E3875" s="96" t="s">
        <v>2049</v>
      </c>
      <c r="F3875" s="97">
        <v>3642</v>
      </c>
      <c r="G3875" s="98" t="s">
        <v>2046</v>
      </c>
      <c r="H3875" s="96" t="s">
        <v>2047</v>
      </c>
      <c r="I3875" s="99">
        <v>1236.24</v>
      </c>
      <c r="J3875" s="235" t="str">
        <f t="shared" si="60"/>
        <v>Long Haul</v>
      </c>
    </row>
    <row r="3876" spans="1:10" ht="15" thickBot="1" x14ac:dyDescent="0.4">
      <c r="A3876" s="89"/>
      <c r="B3876" s="89"/>
      <c r="C3876" s="290"/>
      <c r="D3876" s="290"/>
      <c r="E3876" s="290"/>
      <c r="F3876" s="290"/>
      <c r="G3876" s="290"/>
      <c r="H3876" s="290"/>
      <c r="I3876" s="95">
        <v>11237.366</v>
      </c>
      <c r="J3876" s="235" t="str">
        <f t="shared" si="60"/>
        <v/>
      </c>
    </row>
    <row r="3877" spans="1:10" ht="15" thickBot="1" x14ac:dyDescent="0.4">
      <c r="A3877" s="96" t="s">
        <v>2043</v>
      </c>
      <c r="B3877" s="96" t="s">
        <v>1227</v>
      </c>
      <c r="C3877" s="106">
        <v>43611</v>
      </c>
      <c r="D3877" s="96" t="s">
        <v>2057</v>
      </c>
      <c r="E3877" s="96" t="s">
        <v>2111</v>
      </c>
      <c r="F3877" s="97">
        <v>489</v>
      </c>
      <c r="G3877" s="98" t="s">
        <v>2046</v>
      </c>
      <c r="H3877" s="96" t="s">
        <v>2047</v>
      </c>
      <c r="I3877" s="99">
        <v>308.416</v>
      </c>
      <c r="J3877" s="235" t="str">
        <f t="shared" si="60"/>
        <v>Medium Haul</v>
      </c>
    </row>
    <row r="3878" spans="1:10" ht="15" thickBot="1" x14ac:dyDescent="0.4">
      <c r="A3878" s="96" t="s">
        <v>2043</v>
      </c>
      <c r="B3878" s="96" t="s">
        <v>1227</v>
      </c>
      <c r="C3878" s="106">
        <v>43614</v>
      </c>
      <c r="D3878" s="96" t="s">
        <v>2111</v>
      </c>
      <c r="E3878" s="96" t="s">
        <v>2057</v>
      </c>
      <c r="F3878" s="97">
        <v>489</v>
      </c>
      <c r="G3878" s="98" t="s">
        <v>2046</v>
      </c>
      <c r="H3878" s="96" t="s">
        <v>2047</v>
      </c>
      <c r="I3878" s="99">
        <v>308.416</v>
      </c>
      <c r="J3878" s="235" t="str">
        <f t="shared" si="60"/>
        <v>Medium Haul</v>
      </c>
    </row>
    <row r="3879" spans="1:10" ht="15" thickBot="1" x14ac:dyDescent="0.4">
      <c r="A3879" s="96" t="s">
        <v>2043</v>
      </c>
      <c r="B3879" s="96" t="s">
        <v>1227</v>
      </c>
      <c r="C3879" s="106">
        <v>43615</v>
      </c>
      <c r="D3879" s="96" t="s">
        <v>2057</v>
      </c>
      <c r="E3879" s="96" t="s">
        <v>2048</v>
      </c>
      <c r="F3879" s="97">
        <v>133</v>
      </c>
      <c r="G3879" s="98" t="s">
        <v>2046</v>
      </c>
      <c r="H3879" s="96" t="s">
        <v>2047</v>
      </c>
      <c r="I3879" s="99">
        <v>84.055999999999997</v>
      </c>
      <c r="J3879" s="235" t="str">
        <f t="shared" si="60"/>
        <v>Short Haul</v>
      </c>
    </row>
    <row r="3880" spans="1:10" ht="15" thickBot="1" x14ac:dyDescent="0.4">
      <c r="A3880" s="96" t="s">
        <v>2043</v>
      </c>
      <c r="B3880" s="96" t="s">
        <v>1227</v>
      </c>
      <c r="C3880" s="106">
        <v>43611</v>
      </c>
      <c r="D3880" s="96" t="s">
        <v>2048</v>
      </c>
      <c r="E3880" s="96" t="s">
        <v>2057</v>
      </c>
      <c r="F3880" s="97">
        <v>133</v>
      </c>
      <c r="G3880" s="98" t="s">
        <v>2046</v>
      </c>
      <c r="H3880" s="96" t="s">
        <v>2047</v>
      </c>
      <c r="I3880" s="99">
        <v>84.055999999999997</v>
      </c>
      <c r="J3880" s="235" t="str">
        <f t="shared" si="60"/>
        <v>Short Haul</v>
      </c>
    </row>
    <row r="3881" spans="1:10" ht="15" thickBot="1" x14ac:dyDescent="0.4">
      <c r="A3881" s="89"/>
      <c r="B3881" s="89"/>
      <c r="C3881" s="290"/>
      <c r="D3881" s="290"/>
      <c r="E3881" s="290"/>
      <c r="F3881" s="290"/>
      <c r="G3881" s="290"/>
      <c r="H3881" s="290"/>
      <c r="I3881" s="95">
        <v>784.94399999999996</v>
      </c>
      <c r="J3881" s="235" t="str">
        <f t="shared" si="60"/>
        <v/>
      </c>
    </row>
    <row r="3882" spans="1:10" ht="15" thickBot="1" x14ac:dyDescent="0.4">
      <c r="A3882" s="96" t="s">
        <v>2043</v>
      </c>
      <c r="B3882" s="96" t="s">
        <v>1393</v>
      </c>
      <c r="C3882" s="106">
        <v>43801</v>
      </c>
      <c r="D3882" s="96" t="s">
        <v>2045</v>
      </c>
      <c r="E3882" s="96" t="s">
        <v>2044</v>
      </c>
      <c r="F3882" s="97">
        <v>280</v>
      </c>
      <c r="G3882" s="98" t="s">
        <v>2046</v>
      </c>
      <c r="H3882" s="96" t="s">
        <v>2047</v>
      </c>
      <c r="I3882" s="99">
        <v>176.328</v>
      </c>
      <c r="J3882" s="235" t="str">
        <f t="shared" si="60"/>
        <v>Short Haul</v>
      </c>
    </row>
    <row r="3883" spans="1:10" ht="15" thickBot="1" x14ac:dyDescent="0.4">
      <c r="A3883" s="96" t="s">
        <v>2043</v>
      </c>
      <c r="B3883" s="96" t="s">
        <v>1393</v>
      </c>
      <c r="C3883" s="106">
        <v>43801</v>
      </c>
      <c r="D3883" s="96" t="s">
        <v>2044</v>
      </c>
      <c r="E3883" s="96" t="s">
        <v>2048</v>
      </c>
      <c r="F3883" s="97">
        <v>153</v>
      </c>
      <c r="G3883" s="98" t="s">
        <v>2046</v>
      </c>
      <c r="H3883" s="96" t="s">
        <v>2047</v>
      </c>
      <c r="I3883" s="99">
        <v>96.063999999999993</v>
      </c>
      <c r="J3883" s="235" t="str">
        <f t="shared" si="60"/>
        <v>Short Haul</v>
      </c>
    </row>
    <row r="3884" spans="1:10" ht="15" thickBot="1" x14ac:dyDescent="0.4">
      <c r="A3884" s="96" t="s">
        <v>2043</v>
      </c>
      <c r="B3884" s="96" t="s">
        <v>1393</v>
      </c>
      <c r="C3884" s="106">
        <v>43803</v>
      </c>
      <c r="D3884" s="96" t="s">
        <v>2044</v>
      </c>
      <c r="E3884" s="96" t="s">
        <v>2045</v>
      </c>
      <c r="F3884" s="97">
        <v>280</v>
      </c>
      <c r="G3884" s="98" t="s">
        <v>2046</v>
      </c>
      <c r="H3884" s="96" t="s">
        <v>2047</v>
      </c>
      <c r="I3884" s="99">
        <v>176.328</v>
      </c>
      <c r="J3884" s="235" t="str">
        <f t="shared" si="60"/>
        <v>Short Haul</v>
      </c>
    </row>
    <row r="3885" spans="1:10" ht="15" thickBot="1" x14ac:dyDescent="0.4">
      <c r="A3885" s="96" t="s">
        <v>2043</v>
      </c>
      <c r="B3885" s="96" t="s">
        <v>1393</v>
      </c>
      <c r="C3885" s="106">
        <v>43803</v>
      </c>
      <c r="D3885" s="96" t="s">
        <v>2048</v>
      </c>
      <c r="E3885" s="96" t="s">
        <v>2044</v>
      </c>
      <c r="F3885" s="97">
        <v>153</v>
      </c>
      <c r="G3885" s="98" t="s">
        <v>2046</v>
      </c>
      <c r="H3885" s="96" t="s">
        <v>2047</v>
      </c>
      <c r="I3885" s="99">
        <v>96.063999999999993</v>
      </c>
      <c r="J3885" s="235" t="str">
        <f t="shared" si="60"/>
        <v>Short Haul</v>
      </c>
    </row>
    <row r="3886" spans="1:10" ht="15" thickBot="1" x14ac:dyDescent="0.4">
      <c r="A3886" s="89"/>
      <c r="B3886" s="89"/>
      <c r="C3886" s="290"/>
      <c r="D3886" s="290"/>
      <c r="E3886" s="290"/>
      <c r="F3886" s="290"/>
      <c r="G3886" s="290"/>
      <c r="H3886" s="290"/>
      <c r="I3886" s="95">
        <v>544.78399999999999</v>
      </c>
      <c r="J3886" s="235" t="str">
        <f t="shared" si="60"/>
        <v/>
      </c>
    </row>
    <row r="3887" spans="1:10" ht="15" thickBot="1" x14ac:dyDescent="0.4">
      <c r="A3887" s="96" t="s">
        <v>2043</v>
      </c>
      <c r="B3887" s="96" t="s">
        <v>1325</v>
      </c>
      <c r="C3887" s="106">
        <v>43535</v>
      </c>
      <c r="D3887" s="96" t="s">
        <v>2053</v>
      </c>
      <c r="E3887" s="96" t="s">
        <v>2048</v>
      </c>
      <c r="F3887" s="97">
        <v>527</v>
      </c>
      <c r="G3887" s="98" t="s">
        <v>2046</v>
      </c>
      <c r="H3887" s="96" t="s">
        <v>2047</v>
      </c>
      <c r="I3887" s="99">
        <v>332.43200000000002</v>
      </c>
      <c r="J3887" s="235" t="str">
        <f t="shared" si="60"/>
        <v>Medium Haul</v>
      </c>
    </row>
    <row r="3888" spans="1:10" ht="15" thickBot="1" x14ac:dyDescent="0.4">
      <c r="A3888" s="96" t="s">
        <v>2043</v>
      </c>
      <c r="B3888" s="96" t="s">
        <v>1325</v>
      </c>
      <c r="C3888" s="106">
        <v>43537</v>
      </c>
      <c r="D3888" s="96" t="s">
        <v>2048</v>
      </c>
      <c r="E3888" s="96" t="s">
        <v>2053</v>
      </c>
      <c r="F3888" s="97">
        <v>527</v>
      </c>
      <c r="G3888" s="98" t="s">
        <v>2046</v>
      </c>
      <c r="H3888" s="96" t="s">
        <v>2047</v>
      </c>
      <c r="I3888" s="99">
        <v>332.43200000000002</v>
      </c>
      <c r="J3888" s="235" t="str">
        <f t="shared" si="60"/>
        <v>Medium Haul</v>
      </c>
    </row>
    <row r="3889" spans="1:10" ht="15" thickBot="1" x14ac:dyDescent="0.4">
      <c r="A3889" s="96" t="s">
        <v>2043</v>
      </c>
      <c r="B3889" s="96" t="s">
        <v>1325</v>
      </c>
      <c r="C3889" s="106">
        <v>43535</v>
      </c>
      <c r="D3889" s="96" t="s">
        <v>2287</v>
      </c>
      <c r="E3889" s="96" t="s">
        <v>2053</v>
      </c>
      <c r="F3889" s="97">
        <v>465</v>
      </c>
      <c r="G3889" s="98" t="s">
        <v>2046</v>
      </c>
      <c r="H3889" s="96" t="s">
        <v>2047</v>
      </c>
      <c r="I3889" s="99">
        <v>293.24799999999999</v>
      </c>
      <c r="J3889" s="235" t="str">
        <f t="shared" si="60"/>
        <v>Medium Haul</v>
      </c>
    </row>
    <row r="3890" spans="1:10" ht="15" thickBot="1" x14ac:dyDescent="0.4">
      <c r="A3890" s="96" t="s">
        <v>2043</v>
      </c>
      <c r="B3890" s="96" t="s">
        <v>1325</v>
      </c>
      <c r="C3890" s="106">
        <v>43537</v>
      </c>
      <c r="D3890" s="96" t="s">
        <v>2053</v>
      </c>
      <c r="E3890" s="96" t="s">
        <v>2287</v>
      </c>
      <c r="F3890" s="97">
        <v>465</v>
      </c>
      <c r="G3890" s="98" t="s">
        <v>2046</v>
      </c>
      <c r="H3890" s="96" t="s">
        <v>2047</v>
      </c>
      <c r="I3890" s="99">
        <v>293.24799999999999</v>
      </c>
      <c r="J3890" s="235" t="str">
        <f t="shared" si="60"/>
        <v>Medium Haul</v>
      </c>
    </row>
    <row r="3891" spans="1:10" ht="15" thickBot="1" x14ac:dyDescent="0.4">
      <c r="A3891" s="89"/>
      <c r="B3891" s="89"/>
      <c r="C3891" s="290"/>
      <c r="D3891" s="290"/>
      <c r="E3891" s="290"/>
      <c r="F3891" s="290"/>
      <c r="G3891" s="290"/>
      <c r="H3891" s="290"/>
      <c r="I3891" s="95">
        <v>1251.3599999999999</v>
      </c>
      <c r="J3891" s="235" t="str">
        <f t="shared" si="60"/>
        <v/>
      </c>
    </row>
    <row r="3892" spans="1:10" ht="15" thickBot="1" x14ac:dyDescent="0.4">
      <c r="A3892" s="96" t="s">
        <v>2043</v>
      </c>
      <c r="B3892" s="96" t="s">
        <v>1536</v>
      </c>
      <c r="C3892" s="106">
        <v>43553</v>
      </c>
      <c r="D3892" s="96" t="s">
        <v>2050</v>
      </c>
      <c r="E3892" s="96" t="s">
        <v>2139</v>
      </c>
      <c r="F3892" s="97">
        <v>3955</v>
      </c>
      <c r="G3892" s="98" t="s">
        <v>2056</v>
      </c>
      <c r="H3892" s="96" t="s">
        <v>2070</v>
      </c>
      <c r="I3892" s="99">
        <v>1342.32</v>
      </c>
      <c r="J3892" s="235" t="str">
        <f t="shared" si="60"/>
        <v>Long Haul</v>
      </c>
    </row>
    <row r="3893" spans="1:10" ht="15" thickBot="1" x14ac:dyDescent="0.4">
      <c r="A3893" s="96" t="s">
        <v>2043</v>
      </c>
      <c r="B3893" s="96" t="s">
        <v>1536</v>
      </c>
      <c r="C3893" s="106">
        <v>43554</v>
      </c>
      <c r="D3893" s="96" t="s">
        <v>2139</v>
      </c>
      <c r="E3893" s="96" t="s">
        <v>2288</v>
      </c>
      <c r="F3893" s="97">
        <v>356</v>
      </c>
      <c r="G3893" s="98" t="s">
        <v>2046</v>
      </c>
      <c r="H3893" s="96" t="s">
        <v>2070</v>
      </c>
      <c r="I3893" s="99">
        <v>224.36</v>
      </c>
      <c r="J3893" s="235" t="str">
        <f t="shared" si="60"/>
        <v>Medium Haul</v>
      </c>
    </row>
    <row r="3894" spans="1:10" ht="15" thickBot="1" x14ac:dyDescent="0.4">
      <c r="A3894" s="96" t="s">
        <v>2043</v>
      </c>
      <c r="B3894" s="96" t="s">
        <v>1536</v>
      </c>
      <c r="C3894" s="106">
        <v>43568</v>
      </c>
      <c r="D3894" s="96" t="s">
        <v>2050</v>
      </c>
      <c r="E3894" s="96" t="s">
        <v>2048</v>
      </c>
      <c r="F3894" s="97">
        <v>300</v>
      </c>
      <c r="G3894" s="98" t="s">
        <v>2046</v>
      </c>
      <c r="H3894" s="96" t="s">
        <v>2070</v>
      </c>
      <c r="I3894" s="99">
        <v>188.96799999999999</v>
      </c>
      <c r="J3894" s="235" t="str">
        <f t="shared" si="60"/>
        <v>Short Haul</v>
      </c>
    </row>
    <row r="3895" spans="1:10" ht="15" thickBot="1" x14ac:dyDescent="0.4">
      <c r="A3895" s="96" t="s">
        <v>2043</v>
      </c>
      <c r="B3895" s="96" t="s">
        <v>1536</v>
      </c>
      <c r="C3895" s="106">
        <v>43603</v>
      </c>
      <c r="D3895" s="96" t="s">
        <v>2053</v>
      </c>
      <c r="E3895" s="96" t="s">
        <v>2048</v>
      </c>
      <c r="F3895" s="97">
        <v>527</v>
      </c>
      <c r="G3895" s="98" t="s">
        <v>2046</v>
      </c>
      <c r="H3895" s="96" t="s">
        <v>2047</v>
      </c>
      <c r="I3895" s="99">
        <v>332.43200000000002</v>
      </c>
      <c r="J3895" s="235" t="str">
        <f t="shared" si="60"/>
        <v>Medium Haul</v>
      </c>
    </row>
    <row r="3896" spans="1:10" ht="15" thickBot="1" x14ac:dyDescent="0.4">
      <c r="A3896" s="96" t="s">
        <v>2043</v>
      </c>
      <c r="B3896" s="96" t="s">
        <v>1536</v>
      </c>
      <c r="C3896" s="106">
        <v>43603</v>
      </c>
      <c r="D3896" s="96" t="s">
        <v>2116</v>
      </c>
      <c r="E3896" s="96" t="s">
        <v>2053</v>
      </c>
      <c r="F3896" s="97">
        <v>1717</v>
      </c>
      <c r="G3896" s="98" t="s">
        <v>2056</v>
      </c>
      <c r="H3896" s="96" t="s">
        <v>2047</v>
      </c>
      <c r="I3896" s="99">
        <v>663.31799999999998</v>
      </c>
      <c r="J3896" s="235" t="str">
        <f t="shared" si="60"/>
        <v>Medium Haul</v>
      </c>
    </row>
    <row r="3897" spans="1:10" ht="15" thickBot="1" x14ac:dyDescent="0.4">
      <c r="A3897" s="96" t="s">
        <v>2043</v>
      </c>
      <c r="B3897" s="96" t="s">
        <v>1536</v>
      </c>
      <c r="C3897" s="106">
        <v>43610</v>
      </c>
      <c r="D3897" s="96" t="s">
        <v>2057</v>
      </c>
      <c r="E3897" s="96" t="s">
        <v>2081</v>
      </c>
      <c r="F3897" s="97">
        <v>4256</v>
      </c>
      <c r="G3897" s="98" t="s">
        <v>2056</v>
      </c>
      <c r="H3897" s="96" t="s">
        <v>2047</v>
      </c>
      <c r="I3897" s="99">
        <v>1444.66</v>
      </c>
      <c r="J3897" s="235" t="str">
        <f t="shared" si="60"/>
        <v>Long Haul</v>
      </c>
    </row>
    <row r="3898" spans="1:10" ht="15" thickBot="1" x14ac:dyDescent="0.4">
      <c r="A3898" s="96" t="s">
        <v>2043</v>
      </c>
      <c r="B3898" s="96" t="s">
        <v>1536</v>
      </c>
      <c r="C3898" s="106">
        <v>43668</v>
      </c>
      <c r="D3898" s="96" t="s">
        <v>2081</v>
      </c>
      <c r="E3898" s="96" t="s">
        <v>2057</v>
      </c>
      <c r="F3898" s="97">
        <v>4256</v>
      </c>
      <c r="G3898" s="98" t="s">
        <v>2046</v>
      </c>
      <c r="H3898" s="96" t="s">
        <v>2047</v>
      </c>
      <c r="I3898" s="99">
        <v>1444.66</v>
      </c>
      <c r="J3898" s="235" t="str">
        <f t="shared" si="60"/>
        <v>Long Haul</v>
      </c>
    </row>
    <row r="3899" spans="1:10" ht="15" thickBot="1" x14ac:dyDescent="0.4">
      <c r="A3899" s="96" t="s">
        <v>2043</v>
      </c>
      <c r="B3899" s="96" t="s">
        <v>1536</v>
      </c>
      <c r="C3899" s="106">
        <v>43669</v>
      </c>
      <c r="D3899" s="96" t="s">
        <v>2057</v>
      </c>
      <c r="E3899" s="96" t="s">
        <v>2048</v>
      </c>
      <c r="F3899" s="97">
        <v>133</v>
      </c>
      <c r="G3899" s="98" t="s">
        <v>2046</v>
      </c>
      <c r="H3899" s="96" t="s">
        <v>2047</v>
      </c>
      <c r="I3899" s="99">
        <v>84.055999999999997</v>
      </c>
      <c r="J3899" s="235" t="str">
        <f t="shared" si="60"/>
        <v>Short Haul</v>
      </c>
    </row>
    <row r="3900" spans="1:10" ht="15" thickBot="1" x14ac:dyDescent="0.4">
      <c r="A3900" s="96" t="s">
        <v>2043</v>
      </c>
      <c r="B3900" s="96" t="s">
        <v>1536</v>
      </c>
      <c r="C3900" s="106">
        <v>43727</v>
      </c>
      <c r="D3900" s="96" t="s">
        <v>2053</v>
      </c>
      <c r="E3900" s="96" t="s">
        <v>2054</v>
      </c>
      <c r="F3900" s="97">
        <v>1844</v>
      </c>
      <c r="G3900" s="98" t="s">
        <v>2046</v>
      </c>
      <c r="H3900" s="96" t="s">
        <v>2047</v>
      </c>
      <c r="I3900" s="99">
        <v>712.46699999999998</v>
      </c>
      <c r="J3900" s="235" t="str">
        <f t="shared" si="60"/>
        <v>Medium Haul</v>
      </c>
    </row>
    <row r="3901" spans="1:10" ht="15" thickBot="1" x14ac:dyDescent="0.4">
      <c r="A3901" s="96" t="s">
        <v>2043</v>
      </c>
      <c r="B3901" s="96" t="s">
        <v>1536</v>
      </c>
      <c r="C3901" s="106">
        <v>43730</v>
      </c>
      <c r="D3901" s="96" t="s">
        <v>2044</v>
      </c>
      <c r="E3901" s="96" t="s">
        <v>2048</v>
      </c>
      <c r="F3901" s="97">
        <v>153</v>
      </c>
      <c r="G3901" s="98" t="s">
        <v>2046</v>
      </c>
      <c r="H3901" s="96" t="s">
        <v>2047</v>
      </c>
      <c r="I3901" s="99">
        <v>96.063999999999993</v>
      </c>
      <c r="J3901" s="235" t="str">
        <f t="shared" ref="J3901:J3964" si="61">IF(ISBLANK(F3901),"",IF(F3901&gt;$O$9,$N$9,IF(F3901&gt;$O$8, $N$8,$N$7)))</f>
        <v>Short Haul</v>
      </c>
    </row>
    <row r="3902" spans="1:10" ht="15" thickBot="1" x14ac:dyDescent="0.4">
      <c r="A3902" s="96" t="s">
        <v>2043</v>
      </c>
      <c r="B3902" s="96" t="s">
        <v>1536</v>
      </c>
      <c r="C3902" s="106">
        <v>43761</v>
      </c>
      <c r="D3902" s="96" t="s">
        <v>2057</v>
      </c>
      <c r="E3902" s="96" t="s">
        <v>2137</v>
      </c>
      <c r="F3902" s="97">
        <v>4084</v>
      </c>
      <c r="G3902" s="98" t="s">
        <v>2056</v>
      </c>
      <c r="H3902" s="96" t="s">
        <v>2047</v>
      </c>
      <c r="I3902" s="99">
        <v>1386.18</v>
      </c>
      <c r="J3902" s="235" t="str">
        <f t="shared" si="61"/>
        <v>Long Haul</v>
      </c>
    </row>
    <row r="3903" spans="1:10" ht="15" thickBot="1" x14ac:dyDescent="0.4">
      <c r="A3903" s="96" t="s">
        <v>2043</v>
      </c>
      <c r="B3903" s="96" t="s">
        <v>1536</v>
      </c>
      <c r="C3903" s="106">
        <v>43764</v>
      </c>
      <c r="D3903" s="96" t="s">
        <v>2137</v>
      </c>
      <c r="E3903" s="96" t="s">
        <v>2057</v>
      </c>
      <c r="F3903" s="97">
        <v>4084</v>
      </c>
      <c r="G3903" s="98" t="s">
        <v>2046</v>
      </c>
      <c r="H3903" s="96" t="s">
        <v>2047</v>
      </c>
      <c r="I3903" s="99">
        <v>1386.18</v>
      </c>
      <c r="J3903" s="235" t="str">
        <f t="shared" si="61"/>
        <v>Long Haul</v>
      </c>
    </row>
    <row r="3904" spans="1:10" ht="15" thickBot="1" x14ac:dyDescent="0.4">
      <c r="A3904" s="96" t="s">
        <v>2043</v>
      </c>
      <c r="B3904" s="96" t="s">
        <v>1536</v>
      </c>
      <c r="C3904" s="106">
        <v>43764</v>
      </c>
      <c r="D3904" s="96" t="s">
        <v>2057</v>
      </c>
      <c r="E3904" s="96" t="s">
        <v>2048</v>
      </c>
      <c r="F3904" s="97">
        <v>133</v>
      </c>
      <c r="G3904" s="98" t="s">
        <v>2046</v>
      </c>
      <c r="H3904" s="96" t="s">
        <v>2047</v>
      </c>
      <c r="I3904" s="99">
        <v>84.055999999999997</v>
      </c>
      <c r="J3904" s="235" t="str">
        <f t="shared" si="61"/>
        <v>Short Haul</v>
      </c>
    </row>
    <row r="3905" spans="1:10" ht="15" thickBot="1" x14ac:dyDescent="0.4">
      <c r="A3905" s="96" t="s">
        <v>2043</v>
      </c>
      <c r="B3905" s="96" t="s">
        <v>1536</v>
      </c>
      <c r="C3905" s="106">
        <v>43553</v>
      </c>
      <c r="D3905" s="96" t="s">
        <v>2048</v>
      </c>
      <c r="E3905" s="96" t="s">
        <v>2050</v>
      </c>
      <c r="F3905" s="97">
        <v>300</v>
      </c>
      <c r="G3905" s="98" t="s">
        <v>2046</v>
      </c>
      <c r="H3905" s="96" t="s">
        <v>2070</v>
      </c>
      <c r="I3905" s="99">
        <v>188.96799999999999</v>
      </c>
      <c r="J3905" s="235" t="str">
        <f t="shared" si="61"/>
        <v>Short Haul</v>
      </c>
    </row>
    <row r="3906" spans="1:10" ht="15" thickBot="1" x14ac:dyDescent="0.4">
      <c r="A3906" s="96" t="s">
        <v>2043</v>
      </c>
      <c r="B3906" s="96" t="s">
        <v>1536</v>
      </c>
      <c r="C3906" s="106">
        <v>43568</v>
      </c>
      <c r="D3906" s="96" t="s">
        <v>2074</v>
      </c>
      <c r="E3906" s="96" t="s">
        <v>2050</v>
      </c>
      <c r="F3906" s="97">
        <v>3933</v>
      </c>
      <c r="G3906" s="98" t="s">
        <v>2046</v>
      </c>
      <c r="H3906" s="96" t="s">
        <v>2070</v>
      </c>
      <c r="I3906" s="99">
        <v>1334.84</v>
      </c>
      <c r="J3906" s="235" t="str">
        <f t="shared" si="61"/>
        <v>Long Haul</v>
      </c>
    </row>
    <row r="3907" spans="1:10" ht="15" thickBot="1" x14ac:dyDescent="0.4">
      <c r="A3907" s="96" t="s">
        <v>2043</v>
      </c>
      <c r="B3907" s="96" t="s">
        <v>1536</v>
      </c>
      <c r="C3907" s="106">
        <v>43568</v>
      </c>
      <c r="D3907" s="96" t="s">
        <v>2288</v>
      </c>
      <c r="E3907" s="96" t="s">
        <v>2074</v>
      </c>
      <c r="F3907" s="97">
        <v>508</v>
      </c>
      <c r="G3907" s="98" t="s">
        <v>2046</v>
      </c>
      <c r="H3907" s="96" t="s">
        <v>2070</v>
      </c>
      <c r="I3907" s="99">
        <v>320.42399999999998</v>
      </c>
      <c r="J3907" s="235" t="str">
        <f t="shared" si="61"/>
        <v>Medium Haul</v>
      </c>
    </row>
    <row r="3908" spans="1:10" ht="15" thickBot="1" x14ac:dyDescent="0.4">
      <c r="A3908" s="96" t="s">
        <v>2043</v>
      </c>
      <c r="B3908" s="96" t="s">
        <v>1536</v>
      </c>
      <c r="C3908" s="106">
        <v>43588</v>
      </c>
      <c r="D3908" s="96" t="s">
        <v>2053</v>
      </c>
      <c r="E3908" s="96" t="s">
        <v>2116</v>
      </c>
      <c r="F3908" s="97">
        <v>1717</v>
      </c>
      <c r="G3908" s="98" t="s">
        <v>2046</v>
      </c>
      <c r="H3908" s="96" t="s">
        <v>2047</v>
      </c>
      <c r="I3908" s="99">
        <v>663.31799999999998</v>
      </c>
      <c r="J3908" s="235" t="str">
        <f t="shared" si="61"/>
        <v>Medium Haul</v>
      </c>
    </row>
    <row r="3909" spans="1:10" ht="15" thickBot="1" x14ac:dyDescent="0.4">
      <c r="A3909" s="96" t="s">
        <v>2043</v>
      </c>
      <c r="B3909" s="96" t="s">
        <v>1536</v>
      </c>
      <c r="C3909" s="106">
        <v>43588</v>
      </c>
      <c r="D3909" s="96" t="s">
        <v>2048</v>
      </c>
      <c r="E3909" s="96" t="s">
        <v>2053</v>
      </c>
      <c r="F3909" s="97">
        <v>527</v>
      </c>
      <c r="G3909" s="98" t="s">
        <v>2046</v>
      </c>
      <c r="H3909" s="96" t="s">
        <v>2047</v>
      </c>
      <c r="I3909" s="99">
        <v>332.43200000000002</v>
      </c>
      <c r="J3909" s="235" t="str">
        <f t="shared" si="61"/>
        <v>Medium Haul</v>
      </c>
    </row>
    <row r="3910" spans="1:10" ht="15" thickBot="1" x14ac:dyDescent="0.4">
      <c r="A3910" s="96" t="s">
        <v>2043</v>
      </c>
      <c r="B3910" s="96" t="s">
        <v>1536</v>
      </c>
      <c r="C3910" s="106">
        <v>43610</v>
      </c>
      <c r="D3910" s="96" t="s">
        <v>2048</v>
      </c>
      <c r="E3910" s="96" t="s">
        <v>2057</v>
      </c>
      <c r="F3910" s="97">
        <v>133</v>
      </c>
      <c r="G3910" s="98" t="s">
        <v>2046</v>
      </c>
      <c r="H3910" s="96" t="s">
        <v>2047</v>
      </c>
      <c r="I3910" s="99">
        <v>84.055999999999997</v>
      </c>
      <c r="J3910" s="235" t="str">
        <f t="shared" si="61"/>
        <v>Short Haul</v>
      </c>
    </row>
    <row r="3911" spans="1:10" ht="15" thickBot="1" x14ac:dyDescent="0.4">
      <c r="A3911" s="96" t="s">
        <v>2043</v>
      </c>
      <c r="B3911" s="96" t="s">
        <v>1536</v>
      </c>
      <c r="C3911" s="106">
        <v>43668</v>
      </c>
      <c r="D3911" s="96" t="s">
        <v>2057</v>
      </c>
      <c r="E3911" s="96" t="s">
        <v>2048</v>
      </c>
      <c r="F3911" s="97">
        <v>133</v>
      </c>
      <c r="G3911" s="98" t="s">
        <v>2046</v>
      </c>
      <c r="H3911" s="96" t="s">
        <v>2047</v>
      </c>
      <c r="I3911" s="99">
        <v>84.055999999999997</v>
      </c>
      <c r="J3911" s="235" t="str">
        <f t="shared" si="61"/>
        <v>Short Haul</v>
      </c>
    </row>
    <row r="3912" spans="1:10" ht="15" thickBot="1" x14ac:dyDescent="0.4">
      <c r="A3912" s="96" t="s">
        <v>2043</v>
      </c>
      <c r="B3912" s="96" t="s">
        <v>1536</v>
      </c>
      <c r="C3912" s="106">
        <v>43727</v>
      </c>
      <c r="D3912" s="96" t="s">
        <v>2048</v>
      </c>
      <c r="E3912" s="96" t="s">
        <v>2053</v>
      </c>
      <c r="F3912" s="97">
        <v>527</v>
      </c>
      <c r="G3912" s="98" t="s">
        <v>2046</v>
      </c>
      <c r="H3912" s="96" t="s">
        <v>2047</v>
      </c>
      <c r="I3912" s="99">
        <v>332.43200000000002</v>
      </c>
      <c r="J3912" s="235" t="str">
        <f t="shared" si="61"/>
        <v>Medium Haul</v>
      </c>
    </row>
    <row r="3913" spans="1:10" ht="15" thickBot="1" x14ac:dyDescent="0.4">
      <c r="A3913" s="96" t="s">
        <v>2043</v>
      </c>
      <c r="B3913" s="96" t="s">
        <v>1536</v>
      </c>
      <c r="C3913" s="106">
        <v>43729</v>
      </c>
      <c r="D3913" s="96" t="s">
        <v>2054</v>
      </c>
      <c r="E3913" s="96" t="s">
        <v>2044</v>
      </c>
      <c r="F3913" s="97">
        <v>2518</v>
      </c>
      <c r="G3913" s="98" t="s">
        <v>2056</v>
      </c>
      <c r="H3913" s="96" t="s">
        <v>2047</v>
      </c>
      <c r="I3913" s="99">
        <v>854.76</v>
      </c>
      <c r="J3913" s="235" t="str">
        <f t="shared" si="61"/>
        <v>Long Haul</v>
      </c>
    </row>
    <row r="3914" spans="1:10" ht="15" thickBot="1" x14ac:dyDescent="0.4">
      <c r="A3914" s="96" t="s">
        <v>2043</v>
      </c>
      <c r="B3914" s="96" t="s">
        <v>1536</v>
      </c>
      <c r="C3914" s="106">
        <v>43761</v>
      </c>
      <c r="D3914" s="96" t="s">
        <v>2048</v>
      </c>
      <c r="E3914" s="96" t="s">
        <v>2057</v>
      </c>
      <c r="F3914" s="97">
        <v>133</v>
      </c>
      <c r="G3914" s="98" t="s">
        <v>2046</v>
      </c>
      <c r="H3914" s="96" t="s">
        <v>2047</v>
      </c>
      <c r="I3914" s="99">
        <v>84.055999999999997</v>
      </c>
      <c r="J3914" s="235" t="str">
        <f t="shared" si="61"/>
        <v>Short Haul</v>
      </c>
    </row>
    <row r="3915" spans="1:10" ht="15" thickBot="1" x14ac:dyDescent="0.4">
      <c r="A3915" s="89"/>
      <c r="B3915" s="89"/>
      <c r="C3915" s="290"/>
      <c r="D3915" s="290"/>
      <c r="E3915" s="290"/>
      <c r="F3915" s="290"/>
      <c r="G3915" s="290"/>
      <c r="H3915" s="290"/>
      <c r="I3915" s="95">
        <v>13669.063</v>
      </c>
      <c r="J3915" s="235" t="str">
        <f t="shared" si="61"/>
        <v/>
      </c>
    </row>
    <row r="3916" spans="1:10" ht="15" thickBot="1" x14ac:dyDescent="0.4">
      <c r="A3916" s="96" t="s">
        <v>2043</v>
      </c>
      <c r="B3916" s="96" t="s">
        <v>1527</v>
      </c>
      <c r="C3916" s="106">
        <v>43713</v>
      </c>
      <c r="D3916" s="96" t="s">
        <v>2044</v>
      </c>
      <c r="E3916" s="96" t="s">
        <v>2289</v>
      </c>
      <c r="F3916" s="97">
        <v>4167</v>
      </c>
      <c r="G3916" s="98" t="s">
        <v>2056</v>
      </c>
      <c r="H3916" s="96" t="s">
        <v>2047</v>
      </c>
      <c r="I3916" s="99">
        <v>1414.4</v>
      </c>
      <c r="J3916" s="235" t="str">
        <f t="shared" si="61"/>
        <v>Long Haul</v>
      </c>
    </row>
    <row r="3917" spans="1:10" ht="15" thickBot="1" x14ac:dyDescent="0.4">
      <c r="A3917" s="96" t="s">
        <v>2043</v>
      </c>
      <c r="B3917" s="96" t="s">
        <v>1527</v>
      </c>
      <c r="C3917" s="106">
        <v>43713</v>
      </c>
      <c r="D3917" s="96" t="s">
        <v>2048</v>
      </c>
      <c r="E3917" s="96" t="s">
        <v>2044</v>
      </c>
      <c r="F3917" s="97">
        <v>153</v>
      </c>
      <c r="G3917" s="98" t="s">
        <v>2046</v>
      </c>
      <c r="H3917" s="96" t="s">
        <v>2047</v>
      </c>
      <c r="I3917" s="99">
        <v>96.063999999999993</v>
      </c>
      <c r="J3917" s="235" t="str">
        <f t="shared" si="61"/>
        <v>Short Haul</v>
      </c>
    </row>
    <row r="3918" spans="1:10" ht="15" thickBot="1" x14ac:dyDescent="0.4">
      <c r="A3918" s="96" t="s">
        <v>2043</v>
      </c>
      <c r="B3918" s="96" t="s">
        <v>1527</v>
      </c>
      <c r="C3918" s="106">
        <v>43720</v>
      </c>
      <c r="D3918" s="96" t="s">
        <v>2044</v>
      </c>
      <c r="E3918" s="96" t="s">
        <v>2048</v>
      </c>
      <c r="F3918" s="97">
        <v>153</v>
      </c>
      <c r="G3918" s="98" t="s">
        <v>2046</v>
      </c>
      <c r="H3918" s="96" t="s">
        <v>2047</v>
      </c>
      <c r="I3918" s="99">
        <v>96.063999999999993</v>
      </c>
      <c r="J3918" s="235" t="str">
        <f t="shared" si="61"/>
        <v>Short Haul</v>
      </c>
    </row>
    <row r="3919" spans="1:10" ht="15" thickBot="1" x14ac:dyDescent="0.4">
      <c r="A3919" s="96" t="s">
        <v>2043</v>
      </c>
      <c r="B3919" s="96" t="s">
        <v>1527</v>
      </c>
      <c r="C3919" s="106">
        <v>43720</v>
      </c>
      <c r="D3919" s="96" t="s">
        <v>2289</v>
      </c>
      <c r="E3919" s="96" t="s">
        <v>2044</v>
      </c>
      <c r="F3919" s="97">
        <v>4167</v>
      </c>
      <c r="G3919" s="98" t="s">
        <v>2056</v>
      </c>
      <c r="H3919" s="96" t="s">
        <v>2047</v>
      </c>
      <c r="I3919" s="99">
        <v>1414.4</v>
      </c>
      <c r="J3919" s="235" t="str">
        <f t="shared" si="61"/>
        <v>Long Haul</v>
      </c>
    </row>
    <row r="3920" spans="1:10" ht="15" thickBot="1" x14ac:dyDescent="0.4">
      <c r="A3920" s="89"/>
      <c r="B3920" s="89"/>
      <c r="C3920" s="290"/>
      <c r="D3920" s="290"/>
      <c r="E3920" s="290"/>
      <c r="F3920" s="290"/>
      <c r="G3920" s="290"/>
      <c r="H3920" s="290"/>
      <c r="I3920" s="95">
        <v>3020.9279999999999</v>
      </c>
      <c r="J3920" s="235" t="str">
        <f t="shared" si="61"/>
        <v/>
      </c>
    </row>
    <row r="3921" spans="1:10" ht="15" thickBot="1" x14ac:dyDescent="0.4">
      <c r="A3921" s="96" t="s">
        <v>2043</v>
      </c>
      <c r="B3921" s="96" t="s">
        <v>1512</v>
      </c>
      <c r="C3921" s="106">
        <v>43638</v>
      </c>
      <c r="D3921" s="96" t="s">
        <v>2054</v>
      </c>
      <c r="E3921" s="96" t="s">
        <v>2053</v>
      </c>
      <c r="F3921" s="97">
        <v>1844</v>
      </c>
      <c r="G3921" s="98" t="s">
        <v>2056</v>
      </c>
      <c r="H3921" s="96" t="s">
        <v>2047</v>
      </c>
      <c r="I3921" s="99">
        <v>712.46699999999998</v>
      </c>
      <c r="J3921" s="235" t="str">
        <f t="shared" si="61"/>
        <v>Medium Haul</v>
      </c>
    </row>
    <row r="3922" spans="1:10" ht="15" thickBot="1" x14ac:dyDescent="0.4">
      <c r="A3922" s="96" t="s">
        <v>2043</v>
      </c>
      <c r="B3922" s="96" t="s">
        <v>1512</v>
      </c>
      <c r="C3922" s="106">
        <v>43639</v>
      </c>
      <c r="D3922" s="96" t="s">
        <v>2053</v>
      </c>
      <c r="E3922" s="96" t="s">
        <v>2048</v>
      </c>
      <c r="F3922" s="97">
        <v>527</v>
      </c>
      <c r="G3922" s="98" t="s">
        <v>2046</v>
      </c>
      <c r="H3922" s="96" t="s">
        <v>2047</v>
      </c>
      <c r="I3922" s="99">
        <v>332.43200000000002</v>
      </c>
      <c r="J3922" s="235" t="str">
        <f t="shared" si="61"/>
        <v>Medium Haul</v>
      </c>
    </row>
    <row r="3923" spans="1:10" ht="15" thickBot="1" x14ac:dyDescent="0.4">
      <c r="A3923" s="89"/>
      <c r="B3923" s="89"/>
      <c r="C3923" s="290"/>
      <c r="D3923" s="290"/>
      <c r="E3923" s="290"/>
      <c r="F3923" s="290"/>
      <c r="G3923" s="290"/>
      <c r="H3923" s="290"/>
      <c r="I3923" s="95">
        <v>1044.8989999999999</v>
      </c>
      <c r="J3923" s="235" t="str">
        <f t="shared" si="61"/>
        <v/>
      </c>
    </row>
    <row r="3924" spans="1:10" ht="15" thickBot="1" x14ac:dyDescent="0.4">
      <c r="A3924" s="96" t="s">
        <v>2043</v>
      </c>
      <c r="B3924" s="96" t="s">
        <v>1536</v>
      </c>
      <c r="C3924" s="106">
        <v>43503</v>
      </c>
      <c r="D3924" s="96" t="s">
        <v>2057</v>
      </c>
      <c r="E3924" s="96" t="s">
        <v>2045</v>
      </c>
      <c r="F3924" s="97">
        <v>412</v>
      </c>
      <c r="G3924" s="98" t="s">
        <v>2046</v>
      </c>
      <c r="H3924" s="96" t="s">
        <v>2047</v>
      </c>
      <c r="I3924" s="99">
        <v>260.38400000000001</v>
      </c>
      <c r="J3924" s="235" t="str">
        <f t="shared" si="61"/>
        <v>Medium Haul</v>
      </c>
    </row>
    <row r="3925" spans="1:10" ht="15" thickBot="1" x14ac:dyDescent="0.4">
      <c r="A3925" s="96" t="s">
        <v>2043</v>
      </c>
      <c r="B3925" s="96" t="s">
        <v>1536</v>
      </c>
      <c r="C3925" s="106">
        <v>43507</v>
      </c>
      <c r="D3925" s="96" t="s">
        <v>2057</v>
      </c>
      <c r="E3925" s="96" t="s">
        <v>2048</v>
      </c>
      <c r="F3925" s="97">
        <v>133</v>
      </c>
      <c r="G3925" s="98" t="s">
        <v>2046</v>
      </c>
      <c r="H3925" s="96" t="s">
        <v>2047</v>
      </c>
      <c r="I3925" s="99">
        <v>84.055999999999997</v>
      </c>
      <c r="J3925" s="235" t="str">
        <f t="shared" si="61"/>
        <v>Short Haul</v>
      </c>
    </row>
    <row r="3926" spans="1:10" ht="15" thickBot="1" x14ac:dyDescent="0.4">
      <c r="A3926" s="96" t="s">
        <v>2043</v>
      </c>
      <c r="B3926" s="96" t="s">
        <v>1536</v>
      </c>
      <c r="C3926" s="106">
        <v>43543</v>
      </c>
      <c r="D3926" s="96" t="s">
        <v>2057</v>
      </c>
      <c r="E3926" s="96" t="s">
        <v>2045</v>
      </c>
      <c r="F3926" s="97">
        <v>412</v>
      </c>
      <c r="G3926" s="98" t="s">
        <v>2046</v>
      </c>
      <c r="H3926" s="96" t="s">
        <v>2047</v>
      </c>
      <c r="I3926" s="99">
        <v>260.38400000000001</v>
      </c>
      <c r="J3926" s="235" t="str">
        <f t="shared" si="61"/>
        <v>Medium Haul</v>
      </c>
    </row>
    <row r="3927" spans="1:10" ht="15" thickBot="1" x14ac:dyDescent="0.4">
      <c r="A3927" s="96" t="s">
        <v>2043</v>
      </c>
      <c r="B3927" s="96" t="s">
        <v>1536</v>
      </c>
      <c r="C3927" s="106">
        <v>43548</v>
      </c>
      <c r="D3927" s="96" t="s">
        <v>2045</v>
      </c>
      <c r="E3927" s="96" t="s">
        <v>2057</v>
      </c>
      <c r="F3927" s="97">
        <v>412</v>
      </c>
      <c r="G3927" s="98" t="s">
        <v>2046</v>
      </c>
      <c r="H3927" s="96" t="s">
        <v>2047</v>
      </c>
      <c r="I3927" s="99">
        <v>260.38400000000001</v>
      </c>
      <c r="J3927" s="235" t="str">
        <f t="shared" si="61"/>
        <v>Medium Haul</v>
      </c>
    </row>
    <row r="3928" spans="1:10" ht="15" thickBot="1" x14ac:dyDescent="0.4">
      <c r="A3928" s="96" t="s">
        <v>2043</v>
      </c>
      <c r="B3928" s="96" t="s">
        <v>1536</v>
      </c>
      <c r="C3928" s="106">
        <v>43560</v>
      </c>
      <c r="D3928" s="96" t="s">
        <v>2048</v>
      </c>
      <c r="E3928" s="96" t="s">
        <v>2057</v>
      </c>
      <c r="F3928" s="97">
        <v>133</v>
      </c>
      <c r="G3928" s="98" t="s">
        <v>2046</v>
      </c>
      <c r="H3928" s="96" t="s">
        <v>2047</v>
      </c>
      <c r="I3928" s="99">
        <v>84.055999999999997</v>
      </c>
      <c r="J3928" s="235" t="str">
        <f t="shared" si="61"/>
        <v>Short Haul</v>
      </c>
    </row>
    <row r="3929" spans="1:10" ht="15" thickBot="1" x14ac:dyDescent="0.4">
      <c r="A3929" s="96" t="s">
        <v>2043</v>
      </c>
      <c r="B3929" s="96" t="s">
        <v>1536</v>
      </c>
      <c r="C3929" s="106">
        <v>43567</v>
      </c>
      <c r="D3929" s="96" t="s">
        <v>2288</v>
      </c>
      <c r="E3929" s="96" t="s">
        <v>2080</v>
      </c>
      <c r="F3929" s="97">
        <v>336</v>
      </c>
      <c r="G3929" s="98" t="s">
        <v>2046</v>
      </c>
      <c r="H3929" s="96" t="s">
        <v>2047</v>
      </c>
      <c r="I3929" s="99">
        <v>212.352</v>
      </c>
      <c r="J3929" s="235" t="str">
        <f t="shared" si="61"/>
        <v>Medium Haul</v>
      </c>
    </row>
    <row r="3930" spans="1:10" ht="15" thickBot="1" x14ac:dyDescent="0.4">
      <c r="A3930" s="96" t="s">
        <v>2043</v>
      </c>
      <c r="B3930" s="96" t="s">
        <v>1536</v>
      </c>
      <c r="C3930" s="106">
        <v>43596</v>
      </c>
      <c r="D3930" s="96" t="s">
        <v>2057</v>
      </c>
      <c r="E3930" s="96" t="s">
        <v>2137</v>
      </c>
      <c r="F3930" s="97">
        <v>4084</v>
      </c>
      <c r="G3930" s="98" t="s">
        <v>2056</v>
      </c>
      <c r="H3930" s="96" t="s">
        <v>2047</v>
      </c>
      <c r="I3930" s="99">
        <v>1386.18</v>
      </c>
      <c r="J3930" s="235" t="str">
        <f t="shared" si="61"/>
        <v>Long Haul</v>
      </c>
    </row>
    <row r="3931" spans="1:10" ht="15" thickBot="1" x14ac:dyDescent="0.4">
      <c r="A3931" s="96" t="s">
        <v>2043</v>
      </c>
      <c r="B3931" s="96" t="s">
        <v>1536</v>
      </c>
      <c r="C3931" s="106">
        <v>43610</v>
      </c>
      <c r="D3931" s="96" t="s">
        <v>2137</v>
      </c>
      <c r="E3931" s="96" t="s">
        <v>2080</v>
      </c>
      <c r="F3931" s="97">
        <v>285</v>
      </c>
      <c r="G3931" s="98" t="s">
        <v>2046</v>
      </c>
      <c r="H3931" s="96" t="s">
        <v>2047</v>
      </c>
      <c r="I3931" s="99">
        <v>180.12</v>
      </c>
      <c r="J3931" s="235" t="str">
        <f t="shared" si="61"/>
        <v>Short Haul</v>
      </c>
    </row>
    <row r="3932" spans="1:10" ht="15" thickBot="1" x14ac:dyDescent="0.4">
      <c r="A3932" s="96" t="s">
        <v>2043</v>
      </c>
      <c r="B3932" s="96" t="s">
        <v>1536</v>
      </c>
      <c r="C3932" s="106">
        <v>43645</v>
      </c>
      <c r="D3932" s="96" t="s">
        <v>2053</v>
      </c>
      <c r="E3932" s="96" t="s">
        <v>2048</v>
      </c>
      <c r="F3932" s="97">
        <v>527</v>
      </c>
      <c r="G3932" s="98" t="s">
        <v>2046</v>
      </c>
      <c r="H3932" s="96" t="s">
        <v>2047</v>
      </c>
      <c r="I3932" s="99">
        <v>332.43200000000002</v>
      </c>
      <c r="J3932" s="235" t="str">
        <f t="shared" si="61"/>
        <v>Medium Haul</v>
      </c>
    </row>
    <row r="3933" spans="1:10" ht="15" thickBot="1" x14ac:dyDescent="0.4">
      <c r="A3933" s="96" t="s">
        <v>2043</v>
      </c>
      <c r="B3933" s="96" t="s">
        <v>1536</v>
      </c>
      <c r="C3933" s="106">
        <v>43645</v>
      </c>
      <c r="D3933" s="96" t="s">
        <v>2199</v>
      </c>
      <c r="E3933" s="96" t="s">
        <v>2081</v>
      </c>
      <c r="F3933" s="97">
        <v>1651</v>
      </c>
      <c r="G3933" s="98" t="s">
        <v>2046</v>
      </c>
      <c r="H3933" s="96" t="s">
        <v>2047</v>
      </c>
      <c r="I3933" s="99">
        <v>637.77599999999995</v>
      </c>
      <c r="J3933" s="235" t="str">
        <f t="shared" si="61"/>
        <v>Medium Haul</v>
      </c>
    </row>
    <row r="3934" spans="1:10" ht="15" thickBot="1" x14ac:dyDescent="0.4">
      <c r="A3934" s="96" t="s">
        <v>2043</v>
      </c>
      <c r="B3934" s="96" t="s">
        <v>1536</v>
      </c>
      <c r="C3934" s="106">
        <v>43750</v>
      </c>
      <c r="D3934" s="96" t="s">
        <v>2053</v>
      </c>
      <c r="E3934" s="96" t="s">
        <v>2265</v>
      </c>
      <c r="F3934" s="97">
        <v>5242</v>
      </c>
      <c r="G3934" s="98" t="s">
        <v>2056</v>
      </c>
      <c r="H3934" s="96" t="s">
        <v>2047</v>
      </c>
      <c r="I3934" s="99">
        <v>1779.22</v>
      </c>
      <c r="J3934" s="235" t="str">
        <f t="shared" si="61"/>
        <v>Long Haul</v>
      </c>
    </row>
    <row r="3935" spans="1:10" ht="15" thickBot="1" x14ac:dyDescent="0.4">
      <c r="A3935" s="96" t="s">
        <v>2043</v>
      </c>
      <c r="B3935" s="96" t="s">
        <v>1536</v>
      </c>
      <c r="C3935" s="106">
        <v>43757</v>
      </c>
      <c r="D3935" s="96" t="s">
        <v>2057</v>
      </c>
      <c r="E3935" s="96" t="s">
        <v>2048</v>
      </c>
      <c r="F3935" s="97">
        <v>133</v>
      </c>
      <c r="G3935" s="98" t="s">
        <v>2046</v>
      </c>
      <c r="H3935" s="96" t="s">
        <v>2047</v>
      </c>
      <c r="I3935" s="99">
        <v>84.055999999999997</v>
      </c>
      <c r="J3935" s="235" t="str">
        <f t="shared" si="61"/>
        <v>Short Haul</v>
      </c>
    </row>
    <row r="3936" spans="1:10" ht="15" thickBot="1" x14ac:dyDescent="0.4">
      <c r="A3936" s="96" t="s">
        <v>2043</v>
      </c>
      <c r="B3936" s="96" t="s">
        <v>1536</v>
      </c>
      <c r="C3936" s="106">
        <v>43798</v>
      </c>
      <c r="D3936" s="96" t="s">
        <v>2080</v>
      </c>
      <c r="E3936" s="96" t="s">
        <v>2232</v>
      </c>
      <c r="F3936" s="97">
        <v>518</v>
      </c>
      <c r="G3936" s="98" t="s">
        <v>2046</v>
      </c>
      <c r="H3936" s="96" t="s">
        <v>2047</v>
      </c>
      <c r="I3936" s="99">
        <v>326.74400000000003</v>
      </c>
      <c r="J3936" s="235" t="str">
        <f t="shared" si="61"/>
        <v>Medium Haul</v>
      </c>
    </row>
    <row r="3937" spans="1:10" ht="15" thickBot="1" x14ac:dyDescent="0.4">
      <c r="A3937" s="96" t="s">
        <v>2043</v>
      </c>
      <c r="B3937" s="96" t="s">
        <v>1536</v>
      </c>
      <c r="C3937" s="106">
        <v>43503</v>
      </c>
      <c r="D3937" s="96" t="s">
        <v>2048</v>
      </c>
      <c r="E3937" s="96" t="s">
        <v>2057</v>
      </c>
      <c r="F3937" s="97">
        <v>133</v>
      </c>
      <c r="G3937" s="98" t="s">
        <v>2046</v>
      </c>
      <c r="H3937" s="96" t="s">
        <v>2047</v>
      </c>
      <c r="I3937" s="99">
        <v>84.055999999999997</v>
      </c>
      <c r="J3937" s="235" t="str">
        <f t="shared" si="61"/>
        <v>Short Haul</v>
      </c>
    </row>
    <row r="3938" spans="1:10" ht="15" thickBot="1" x14ac:dyDescent="0.4">
      <c r="A3938" s="96" t="s">
        <v>2043</v>
      </c>
      <c r="B3938" s="96" t="s">
        <v>1536</v>
      </c>
      <c r="C3938" s="106">
        <v>43507</v>
      </c>
      <c r="D3938" s="96" t="s">
        <v>2045</v>
      </c>
      <c r="E3938" s="96" t="s">
        <v>2057</v>
      </c>
      <c r="F3938" s="97">
        <v>412</v>
      </c>
      <c r="G3938" s="98" t="s">
        <v>2046</v>
      </c>
      <c r="H3938" s="96" t="s">
        <v>2047</v>
      </c>
      <c r="I3938" s="99">
        <v>260.38400000000001</v>
      </c>
      <c r="J3938" s="235" t="str">
        <f t="shared" si="61"/>
        <v>Medium Haul</v>
      </c>
    </row>
    <row r="3939" spans="1:10" ht="15" thickBot="1" x14ac:dyDescent="0.4">
      <c r="A3939" s="96" t="s">
        <v>2043</v>
      </c>
      <c r="B3939" s="96" t="s">
        <v>1536</v>
      </c>
      <c r="C3939" s="106">
        <v>43543</v>
      </c>
      <c r="D3939" s="96" t="s">
        <v>2048</v>
      </c>
      <c r="E3939" s="96" t="s">
        <v>2057</v>
      </c>
      <c r="F3939" s="97">
        <v>133</v>
      </c>
      <c r="G3939" s="98" t="s">
        <v>2046</v>
      </c>
      <c r="H3939" s="96" t="s">
        <v>2047</v>
      </c>
      <c r="I3939" s="99">
        <v>84.055999999999997</v>
      </c>
      <c r="J3939" s="235" t="str">
        <f t="shared" si="61"/>
        <v>Short Haul</v>
      </c>
    </row>
    <row r="3940" spans="1:10" ht="15" thickBot="1" x14ac:dyDescent="0.4">
      <c r="A3940" s="96" t="s">
        <v>2043</v>
      </c>
      <c r="B3940" s="96" t="s">
        <v>1536</v>
      </c>
      <c r="C3940" s="106">
        <v>43548</v>
      </c>
      <c r="D3940" s="96" t="s">
        <v>2057</v>
      </c>
      <c r="E3940" s="96" t="s">
        <v>2048</v>
      </c>
      <c r="F3940" s="97">
        <v>133</v>
      </c>
      <c r="G3940" s="98" t="s">
        <v>2046</v>
      </c>
      <c r="H3940" s="96" t="s">
        <v>2047</v>
      </c>
      <c r="I3940" s="99">
        <v>84.055999999999997</v>
      </c>
      <c r="J3940" s="235" t="str">
        <f t="shared" si="61"/>
        <v>Short Haul</v>
      </c>
    </row>
    <row r="3941" spans="1:10" ht="15" thickBot="1" x14ac:dyDescent="0.4">
      <c r="A3941" s="96" t="s">
        <v>2043</v>
      </c>
      <c r="B3941" s="96" t="s">
        <v>1536</v>
      </c>
      <c r="C3941" s="106">
        <v>43560</v>
      </c>
      <c r="D3941" s="96" t="s">
        <v>2057</v>
      </c>
      <c r="E3941" s="96" t="s">
        <v>2080</v>
      </c>
      <c r="F3941" s="97">
        <v>4074</v>
      </c>
      <c r="G3941" s="98" t="s">
        <v>2056</v>
      </c>
      <c r="H3941" s="96" t="s">
        <v>2047</v>
      </c>
      <c r="I3941" s="99">
        <v>1382.78</v>
      </c>
      <c r="J3941" s="235" t="str">
        <f t="shared" si="61"/>
        <v>Long Haul</v>
      </c>
    </row>
    <row r="3942" spans="1:10" ht="15" thickBot="1" x14ac:dyDescent="0.4">
      <c r="A3942" s="96" t="s">
        <v>2043</v>
      </c>
      <c r="B3942" s="96" t="s">
        <v>1536</v>
      </c>
      <c r="C3942" s="106">
        <v>43561</v>
      </c>
      <c r="D3942" s="96" t="s">
        <v>2080</v>
      </c>
      <c r="E3942" s="96" t="s">
        <v>2288</v>
      </c>
      <c r="F3942" s="97">
        <v>336</v>
      </c>
      <c r="G3942" s="98" t="s">
        <v>2046</v>
      </c>
      <c r="H3942" s="96" t="s">
        <v>2047</v>
      </c>
      <c r="I3942" s="99">
        <v>212.352</v>
      </c>
      <c r="J3942" s="235" t="str">
        <f t="shared" si="61"/>
        <v>Medium Haul</v>
      </c>
    </row>
    <row r="3943" spans="1:10" ht="15" thickBot="1" x14ac:dyDescent="0.4">
      <c r="A3943" s="96" t="s">
        <v>2043</v>
      </c>
      <c r="B3943" s="96" t="s">
        <v>1536</v>
      </c>
      <c r="C3943" s="106">
        <v>43568</v>
      </c>
      <c r="D3943" s="96" t="s">
        <v>2053</v>
      </c>
      <c r="E3943" s="96" t="s">
        <v>2048</v>
      </c>
      <c r="F3943" s="97">
        <v>527</v>
      </c>
      <c r="G3943" s="98" t="s">
        <v>2046</v>
      </c>
      <c r="H3943" s="96" t="s">
        <v>2047</v>
      </c>
      <c r="I3943" s="99">
        <v>332.43200000000002</v>
      </c>
      <c r="J3943" s="235" t="str">
        <f t="shared" si="61"/>
        <v>Medium Haul</v>
      </c>
    </row>
    <row r="3944" spans="1:10" ht="15" thickBot="1" x14ac:dyDescent="0.4">
      <c r="A3944" s="96" t="s">
        <v>2043</v>
      </c>
      <c r="B3944" s="96" t="s">
        <v>1536</v>
      </c>
      <c r="C3944" s="106">
        <v>43568</v>
      </c>
      <c r="D3944" s="96" t="s">
        <v>2080</v>
      </c>
      <c r="E3944" s="96" t="s">
        <v>2053</v>
      </c>
      <c r="F3944" s="97">
        <v>4336</v>
      </c>
      <c r="G3944" s="98" t="s">
        <v>2046</v>
      </c>
      <c r="H3944" s="96" t="s">
        <v>2047</v>
      </c>
      <c r="I3944" s="99">
        <v>1471.52</v>
      </c>
      <c r="J3944" s="235" t="str">
        <f t="shared" si="61"/>
        <v>Long Haul</v>
      </c>
    </row>
    <row r="3945" spans="1:10" ht="15" thickBot="1" x14ac:dyDescent="0.4">
      <c r="A3945" s="96" t="s">
        <v>2043</v>
      </c>
      <c r="B3945" s="96" t="s">
        <v>1536</v>
      </c>
      <c r="C3945" s="106">
        <v>43596</v>
      </c>
      <c r="D3945" s="96" t="s">
        <v>2048</v>
      </c>
      <c r="E3945" s="96" t="s">
        <v>2057</v>
      </c>
      <c r="F3945" s="97">
        <v>133</v>
      </c>
      <c r="G3945" s="98" t="s">
        <v>2046</v>
      </c>
      <c r="H3945" s="96" t="s">
        <v>2047</v>
      </c>
      <c r="I3945" s="99">
        <v>84.055999999999997</v>
      </c>
      <c r="J3945" s="235" t="str">
        <f t="shared" si="61"/>
        <v>Short Haul</v>
      </c>
    </row>
    <row r="3946" spans="1:10" ht="15" thickBot="1" x14ac:dyDescent="0.4">
      <c r="A3946" s="96" t="s">
        <v>2043</v>
      </c>
      <c r="B3946" s="96" t="s">
        <v>1536</v>
      </c>
      <c r="C3946" s="106">
        <v>43637</v>
      </c>
      <c r="D3946" s="96" t="s">
        <v>2080</v>
      </c>
      <c r="E3946" s="96" t="s">
        <v>2199</v>
      </c>
      <c r="F3946" s="97">
        <v>1836</v>
      </c>
      <c r="G3946" s="98" t="s">
        <v>2056</v>
      </c>
      <c r="H3946" s="96" t="s">
        <v>2290</v>
      </c>
      <c r="I3946" s="99">
        <v>709.37099999999998</v>
      </c>
      <c r="J3946" s="235" t="str">
        <f t="shared" si="61"/>
        <v>Medium Haul</v>
      </c>
    </row>
    <row r="3947" spans="1:10" ht="15" thickBot="1" x14ac:dyDescent="0.4">
      <c r="A3947" s="96" t="s">
        <v>2043</v>
      </c>
      <c r="B3947" s="96" t="s">
        <v>1536</v>
      </c>
      <c r="C3947" s="106">
        <v>43645</v>
      </c>
      <c r="D3947" s="96" t="s">
        <v>2081</v>
      </c>
      <c r="E3947" s="96" t="s">
        <v>2053</v>
      </c>
      <c r="F3947" s="97">
        <v>4521</v>
      </c>
      <c r="G3947" s="98" t="s">
        <v>2046</v>
      </c>
      <c r="H3947" s="96" t="s">
        <v>2047</v>
      </c>
      <c r="I3947" s="99">
        <v>1534.42</v>
      </c>
      <c r="J3947" s="235" t="str">
        <f t="shared" si="61"/>
        <v>Long Haul</v>
      </c>
    </row>
    <row r="3948" spans="1:10" ht="15" thickBot="1" x14ac:dyDescent="0.4">
      <c r="A3948" s="96" t="s">
        <v>2043</v>
      </c>
      <c r="B3948" s="96" t="s">
        <v>1536</v>
      </c>
      <c r="C3948" s="106">
        <v>43750</v>
      </c>
      <c r="D3948" s="96" t="s">
        <v>2048</v>
      </c>
      <c r="E3948" s="96" t="s">
        <v>2053</v>
      </c>
      <c r="F3948" s="97">
        <v>527</v>
      </c>
      <c r="G3948" s="98" t="s">
        <v>2046</v>
      </c>
      <c r="H3948" s="96" t="s">
        <v>2047</v>
      </c>
      <c r="I3948" s="99">
        <v>332.43200000000002</v>
      </c>
      <c r="J3948" s="235" t="str">
        <f t="shared" si="61"/>
        <v>Medium Haul</v>
      </c>
    </row>
    <row r="3949" spans="1:10" ht="15" thickBot="1" x14ac:dyDescent="0.4">
      <c r="A3949" s="96" t="s">
        <v>2043</v>
      </c>
      <c r="B3949" s="96" t="s">
        <v>1536</v>
      </c>
      <c r="C3949" s="106">
        <v>43756</v>
      </c>
      <c r="D3949" s="96" t="s">
        <v>2265</v>
      </c>
      <c r="E3949" s="96" t="s">
        <v>2057</v>
      </c>
      <c r="F3949" s="97">
        <v>4757</v>
      </c>
      <c r="G3949" s="98" t="s">
        <v>2056</v>
      </c>
      <c r="H3949" s="96" t="s">
        <v>2047</v>
      </c>
      <c r="I3949" s="99">
        <v>1614.66</v>
      </c>
      <c r="J3949" s="235" t="str">
        <f t="shared" si="61"/>
        <v>Long Haul</v>
      </c>
    </row>
    <row r="3950" spans="1:10" ht="15" thickBot="1" x14ac:dyDescent="0.4">
      <c r="A3950" s="96" t="s">
        <v>2043</v>
      </c>
      <c r="B3950" s="96" t="s">
        <v>1536</v>
      </c>
      <c r="C3950" s="106">
        <v>43771</v>
      </c>
      <c r="D3950" s="96" t="s">
        <v>2053</v>
      </c>
      <c r="E3950" s="96" t="s">
        <v>2080</v>
      </c>
      <c r="F3950" s="97">
        <v>4336</v>
      </c>
      <c r="G3950" s="98" t="s">
        <v>2056</v>
      </c>
      <c r="H3950" s="96" t="s">
        <v>2047</v>
      </c>
      <c r="I3950" s="99">
        <v>1471.52</v>
      </c>
      <c r="J3950" s="235" t="str">
        <f t="shared" si="61"/>
        <v>Long Haul</v>
      </c>
    </row>
    <row r="3951" spans="1:10" ht="15" thickBot="1" x14ac:dyDescent="0.4">
      <c r="A3951" s="96" t="s">
        <v>2043</v>
      </c>
      <c r="B3951" s="96" t="s">
        <v>1536</v>
      </c>
      <c r="C3951" s="106">
        <v>43771</v>
      </c>
      <c r="D3951" s="96" t="s">
        <v>2048</v>
      </c>
      <c r="E3951" s="96" t="s">
        <v>2053</v>
      </c>
      <c r="F3951" s="97">
        <v>527</v>
      </c>
      <c r="G3951" s="98" t="s">
        <v>2046</v>
      </c>
      <c r="H3951" s="96" t="s">
        <v>2047</v>
      </c>
      <c r="I3951" s="99">
        <v>332.43200000000002</v>
      </c>
      <c r="J3951" s="235" t="str">
        <f t="shared" si="61"/>
        <v>Medium Haul</v>
      </c>
    </row>
    <row r="3952" spans="1:10" ht="15" thickBot="1" x14ac:dyDescent="0.4">
      <c r="A3952" s="96" t="s">
        <v>2043</v>
      </c>
      <c r="B3952" s="96" t="s">
        <v>1536</v>
      </c>
      <c r="C3952" s="106">
        <v>43776</v>
      </c>
      <c r="D3952" s="96" t="s">
        <v>2080</v>
      </c>
      <c r="E3952" s="96" t="s">
        <v>2291</v>
      </c>
      <c r="F3952" s="97">
        <v>1086</v>
      </c>
      <c r="G3952" s="98" t="s">
        <v>2056</v>
      </c>
      <c r="H3952" s="96" t="s">
        <v>2047</v>
      </c>
      <c r="I3952" s="99">
        <v>419.89499999999998</v>
      </c>
      <c r="J3952" s="235" t="str">
        <f t="shared" si="61"/>
        <v>Medium Haul</v>
      </c>
    </row>
    <row r="3953" spans="1:10" ht="15" thickBot="1" x14ac:dyDescent="0.4">
      <c r="A3953" s="96" t="s">
        <v>2043</v>
      </c>
      <c r="B3953" s="96" t="s">
        <v>1536</v>
      </c>
      <c r="C3953" s="106">
        <v>43782</v>
      </c>
      <c r="D3953" s="96" t="s">
        <v>2291</v>
      </c>
      <c r="E3953" s="96" t="s">
        <v>2080</v>
      </c>
      <c r="F3953" s="97">
        <v>1086</v>
      </c>
      <c r="G3953" s="98" t="s">
        <v>2046</v>
      </c>
      <c r="H3953" s="96" t="s">
        <v>2087</v>
      </c>
      <c r="I3953" s="99">
        <v>419.89499999999998</v>
      </c>
      <c r="J3953" s="235" t="str">
        <f t="shared" si="61"/>
        <v>Medium Haul</v>
      </c>
    </row>
    <row r="3954" spans="1:10" ht="15" thickBot="1" x14ac:dyDescent="0.4">
      <c r="A3954" s="96" t="s">
        <v>2043</v>
      </c>
      <c r="B3954" s="96" t="s">
        <v>1536</v>
      </c>
      <c r="C3954" s="106">
        <v>43805</v>
      </c>
      <c r="D3954" s="96" t="s">
        <v>2081</v>
      </c>
      <c r="E3954" s="96" t="s">
        <v>2053</v>
      </c>
      <c r="F3954" s="97">
        <v>4521</v>
      </c>
      <c r="G3954" s="98" t="s">
        <v>2046</v>
      </c>
      <c r="H3954" s="96" t="s">
        <v>2047</v>
      </c>
      <c r="I3954" s="99">
        <v>1534.42</v>
      </c>
      <c r="J3954" s="235" t="str">
        <f t="shared" si="61"/>
        <v>Long Haul</v>
      </c>
    </row>
    <row r="3955" spans="1:10" ht="15" thickBot="1" x14ac:dyDescent="0.4">
      <c r="A3955" s="96" t="s">
        <v>2043</v>
      </c>
      <c r="B3955" s="96" t="s">
        <v>1536</v>
      </c>
      <c r="C3955" s="106">
        <v>43806</v>
      </c>
      <c r="D3955" s="96" t="s">
        <v>2053</v>
      </c>
      <c r="E3955" s="96" t="s">
        <v>2048</v>
      </c>
      <c r="F3955" s="97">
        <v>527</v>
      </c>
      <c r="G3955" s="98" t="s">
        <v>2046</v>
      </c>
      <c r="H3955" s="96" t="s">
        <v>2047</v>
      </c>
      <c r="I3955" s="99">
        <v>332.43200000000002</v>
      </c>
      <c r="J3955" s="235" t="str">
        <f t="shared" si="61"/>
        <v>Medium Haul</v>
      </c>
    </row>
    <row r="3956" spans="1:10" ht="15" thickBot="1" x14ac:dyDescent="0.4">
      <c r="A3956" s="89"/>
      <c r="B3956" s="89"/>
      <c r="C3956" s="290"/>
      <c r="D3956" s="290"/>
      <c r="E3956" s="290"/>
      <c r="F3956" s="290"/>
      <c r="G3956" s="290"/>
      <c r="H3956" s="290"/>
      <c r="I3956" s="95">
        <v>18585.312999999998</v>
      </c>
      <c r="J3956" s="235" t="str">
        <f t="shared" si="61"/>
        <v/>
      </c>
    </row>
    <row r="3957" spans="1:10" ht="15" thickBot="1" x14ac:dyDescent="0.4">
      <c r="A3957" s="96" t="s">
        <v>2043</v>
      </c>
      <c r="B3957" s="96" t="s">
        <v>1393</v>
      </c>
      <c r="C3957" s="106">
        <v>43807</v>
      </c>
      <c r="D3957" s="96" t="s">
        <v>2052</v>
      </c>
      <c r="E3957" s="96" t="s">
        <v>2050</v>
      </c>
      <c r="F3957" s="97">
        <v>596</v>
      </c>
      <c r="G3957" s="98" t="s">
        <v>2046</v>
      </c>
      <c r="H3957" s="96" t="s">
        <v>2051</v>
      </c>
      <c r="I3957" s="99">
        <v>375.40800000000002</v>
      </c>
      <c r="J3957" s="235" t="str">
        <f t="shared" si="61"/>
        <v>Medium Haul</v>
      </c>
    </row>
    <row r="3958" spans="1:10" ht="15" thickBot="1" x14ac:dyDescent="0.4">
      <c r="A3958" s="96" t="s">
        <v>2043</v>
      </c>
      <c r="B3958" s="96" t="s">
        <v>1393</v>
      </c>
      <c r="C3958" s="106">
        <v>43807</v>
      </c>
      <c r="D3958" s="96" t="s">
        <v>2050</v>
      </c>
      <c r="E3958" s="96" t="s">
        <v>2048</v>
      </c>
      <c r="F3958" s="97">
        <v>300</v>
      </c>
      <c r="G3958" s="98" t="s">
        <v>2046</v>
      </c>
      <c r="H3958" s="96" t="s">
        <v>2051</v>
      </c>
      <c r="I3958" s="99">
        <v>188.96799999999999</v>
      </c>
      <c r="J3958" s="235" t="str">
        <f t="shared" si="61"/>
        <v>Short Haul</v>
      </c>
    </row>
    <row r="3959" spans="1:10" ht="15" thickBot="1" x14ac:dyDescent="0.4">
      <c r="A3959" s="96" t="s">
        <v>2043</v>
      </c>
      <c r="B3959" s="96" t="s">
        <v>1393</v>
      </c>
      <c r="C3959" s="106">
        <v>43809</v>
      </c>
      <c r="D3959" s="96" t="s">
        <v>2048</v>
      </c>
      <c r="E3959" s="96" t="s">
        <v>2050</v>
      </c>
      <c r="F3959" s="97">
        <v>300</v>
      </c>
      <c r="G3959" s="98" t="s">
        <v>2046</v>
      </c>
      <c r="H3959" s="96" t="s">
        <v>2051</v>
      </c>
      <c r="I3959" s="99">
        <v>188.96799999999999</v>
      </c>
      <c r="J3959" s="235" t="str">
        <f t="shared" si="61"/>
        <v>Short Haul</v>
      </c>
    </row>
    <row r="3960" spans="1:10" ht="15" thickBot="1" x14ac:dyDescent="0.4">
      <c r="A3960" s="96" t="s">
        <v>2043</v>
      </c>
      <c r="B3960" s="96" t="s">
        <v>1393</v>
      </c>
      <c r="C3960" s="106">
        <v>43809</v>
      </c>
      <c r="D3960" s="96" t="s">
        <v>2050</v>
      </c>
      <c r="E3960" s="96" t="s">
        <v>2052</v>
      </c>
      <c r="F3960" s="97">
        <v>596</v>
      </c>
      <c r="G3960" s="98" t="s">
        <v>2046</v>
      </c>
      <c r="H3960" s="96" t="s">
        <v>2129</v>
      </c>
      <c r="I3960" s="99">
        <v>375.40800000000002</v>
      </c>
      <c r="J3960" s="235" t="str">
        <f t="shared" si="61"/>
        <v>Medium Haul</v>
      </c>
    </row>
    <row r="3961" spans="1:10" ht="15" thickBot="1" x14ac:dyDescent="0.4">
      <c r="A3961" s="89"/>
      <c r="B3961" s="89"/>
      <c r="C3961" s="290"/>
      <c r="D3961" s="290"/>
      <c r="E3961" s="290"/>
      <c r="F3961" s="290"/>
      <c r="G3961" s="290"/>
      <c r="H3961" s="290"/>
      <c r="I3961" s="95">
        <v>1128.752</v>
      </c>
      <c r="J3961" s="235" t="str">
        <f t="shared" si="61"/>
        <v/>
      </c>
    </row>
    <row r="3962" spans="1:10" ht="15" thickBot="1" x14ac:dyDescent="0.4">
      <c r="A3962" s="96" t="s">
        <v>2043</v>
      </c>
      <c r="B3962" s="96" t="s">
        <v>1393</v>
      </c>
      <c r="C3962" s="106">
        <v>43665</v>
      </c>
      <c r="D3962" s="96" t="s">
        <v>2045</v>
      </c>
      <c r="E3962" s="96" t="s">
        <v>2057</v>
      </c>
      <c r="F3962" s="97">
        <v>399</v>
      </c>
      <c r="G3962" s="98" t="s">
        <v>2046</v>
      </c>
      <c r="H3962" s="96" t="s">
        <v>2047</v>
      </c>
      <c r="I3962" s="99">
        <v>251.536</v>
      </c>
      <c r="J3962" s="235" t="str">
        <f t="shared" si="61"/>
        <v>Medium Haul</v>
      </c>
    </row>
    <row r="3963" spans="1:10" ht="15" thickBot="1" x14ac:dyDescent="0.4">
      <c r="A3963" s="96" t="s">
        <v>2043</v>
      </c>
      <c r="B3963" s="96" t="s">
        <v>1393</v>
      </c>
      <c r="C3963" s="106">
        <v>43665</v>
      </c>
      <c r="D3963" s="96" t="s">
        <v>2057</v>
      </c>
      <c r="E3963" s="96" t="s">
        <v>2195</v>
      </c>
      <c r="F3963" s="97">
        <v>436</v>
      </c>
      <c r="G3963" s="98" t="s">
        <v>2046</v>
      </c>
      <c r="H3963" s="96" t="s">
        <v>2047</v>
      </c>
      <c r="I3963" s="99">
        <v>274.92</v>
      </c>
      <c r="J3963" s="235" t="str">
        <f t="shared" si="61"/>
        <v>Medium Haul</v>
      </c>
    </row>
    <row r="3964" spans="1:10" ht="15" thickBot="1" x14ac:dyDescent="0.4">
      <c r="A3964" s="96" t="s">
        <v>2043</v>
      </c>
      <c r="B3964" s="96" t="s">
        <v>1393</v>
      </c>
      <c r="C3964" s="106">
        <v>43758</v>
      </c>
      <c r="D3964" s="96" t="s">
        <v>2139</v>
      </c>
      <c r="E3964" s="96" t="s">
        <v>2292</v>
      </c>
      <c r="F3964" s="97">
        <v>320</v>
      </c>
      <c r="G3964" s="98" t="s">
        <v>2046</v>
      </c>
      <c r="H3964" s="96" t="s">
        <v>2051</v>
      </c>
      <c r="I3964" s="99">
        <v>201.608</v>
      </c>
      <c r="J3964" s="235" t="str">
        <f t="shared" si="61"/>
        <v>Medium Haul</v>
      </c>
    </row>
    <row r="3965" spans="1:10" ht="15" thickBot="1" x14ac:dyDescent="0.4">
      <c r="A3965" s="96" t="s">
        <v>2043</v>
      </c>
      <c r="B3965" s="96" t="s">
        <v>1393</v>
      </c>
      <c r="C3965" s="106">
        <v>43763</v>
      </c>
      <c r="D3965" s="96" t="s">
        <v>2292</v>
      </c>
      <c r="E3965" s="96" t="s">
        <v>2139</v>
      </c>
      <c r="F3965" s="97">
        <v>320</v>
      </c>
      <c r="G3965" s="98" t="s">
        <v>2046</v>
      </c>
      <c r="H3965" s="96" t="s">
        <v>2051</v>
      </c>
      <c r="I3965" s="99">
        <v>201.608</v>
      </c>
      <c r="J3965" s="235" t="str">
        <f t="shared" ref="J3965:J4028" si="62">IF(ISBLANK(F3965),"",IF(F3965&gt;$O$9,$N$9,IF(F3965&gt;$O$8, $N$8,$N$7)))</f>
        <v>Medium Haul</v>
      </c>
    </row>
    <row r="3966" spans="1:10" ht="15" thickBot="1" x14ac:dyDescent="0.4">
      <c r="A3966" s="96" t="s">
        <v>2043</v>
      </c>
      <c r="B3966" s="96" t="s">
        <v>1393</v>
      </c>
      <c r="C3966" s="106">
        <v>43763</v>
      </c>
      <c r="D3966" s="96" t="s">
        <v>2139</v>
      </c>
      <c r="E3966" s="96" t="s">
        <v>2057</v>
      </c>
      <c r="F3966" s="97">
        <v>3855</v>
      </c>
      <c r="G3966" s="98" t="s">
        <v>2046</v>
      </c>
      <c r="H3966" s="96" t="s">
        <v>2047</v>
      </c>
      <c r="I3966" s="99">
        <v>1308.32</v>
      </c>
      <c r="J3966" s="235" t="str">
        <f t="shared" si="62"/>
        <v>Long Haul</v>
      </c>
    </row>
    <row r="3967" spans="1:10" ht="15" thickBot="1" x14ac:dyDescent="0.4">
      <c r="A3967" s="96" t="s">
        <v>2043</v>
      </c>
      <c r="B3967" s="96" t="s">
        <v>1393</v>
      </c>
      <c r="C3967" s="106">
        <v>43763</v>
      </c>
      <c r="D3967" s="96" t="s">
        <v>2057</v>
      </c>
      <c r="E3967" s="96" t="s">
        <v>2048</v>
      </c>
      <c r="F3967" s="97">
        <v>133</v>
      </c>
      <c r="G3967" s="98" t="s">
        <v>2046</v>
      </c>
      <c r="H3967" s="96" t="s">
        <v>2047</v>
      </c>
      <c r="I3967" s="99">
        <v>84.055999999999997</v>
      </c>
      <c r="J3967" s="235" t="str">
        <f t="shared" si="62"/>
        <v>Short Haul</v>
      </c>
    </row>
    <row r="3968" spans="1:10" ht="15" thickBot="1" x14ac:dyDescent="0.4">
      <c r="A3968" s="96" t="s">
        <v>2043</v>
      </c>
      <c r="B3968" s="96" t="s">
        <v>1393</v>
      </c>
      <c r="C3968" s="106">
        <v>43671</v>
      </c>
      <c r="D3968" s="96" t="s">
        <v>2195</v>
      </c>
      <c r="E3968" s="96" t="s">
        <v>2044</v>
      </c>
      <c r="F3968" s="97">
        <v>554</v>
      </c>
      <c r="G3968" s="98" t="s">
        <v>2046</v>
      </c>
      <c r="H3968" s="96" t="s">
        <v>2047</v>
      </c>
      <c r="I3968" s="99">
        <v>349.49599999999998</v>
      </c>
      <c r="J3968" s="235" t="str">
        <f t="shared" si="62"/>
        <v>Medium Haul</v>
      </c>
    </row>
    <row r="3969" spans="1:10" ht="15" thickBot="1" x14ac:dyDescent="0.4">
      <c r="A3969" s="96" t="s">
        <v>2043</v>
      </c>
      <c r="B3969" s="96" t="s">
        <v>1393</v>
      </c>
      <c r="C3969" s="106">
        <v>43671</v>
      </c>
      <c r="D3969" s="96" t="s">
        <v>2044</v>
      </c>
      <c r="E3969" s="96" t="s">
        <v>2048</v>
      </c>
      <c r="F3969" s="97">
        <v>153</v>
      </c>
      <c r="G3969" s="98" t="s">
        <v>2046</v>
      </c>
      <c r="H3969" s="96" t="s">
        <v>2047</v>
      </c>
      <c r="I3969" s="99">
        <v>96.063999999999993</v>
      </c>
      <c r="J3969" s="235" t="str">
        <f t="shared" si="62"/>
        <v>Short Haul</v>
      </c>
    </row>
    <row r="3970" spans="1:10" ht="15" thickBot="1" x14ac:dyDescent="0.4">
      <c r="A3970" s="96" t="s">
        <v>2043</v>
      </c>
      <c r="B3970" s="96" t="s">
        <v>1393</v>
      </c>
      <c r="C3970" s="106">
        <v>43754</v>
      </c>
      <c r="D3970" s="96" t="s">
        <v>2048</v>
      </c>
      <c r="E3970" s="96" t="s">
        <v>2057</v>
      </c>
      <c r="F3970" s="97">
        <v>133</v>
      </c>
      <c r="G3970" s="98" t="s">
        <v>2046</v>
      </c>
      <c r="H3970" s="96" t="s">
        <v>2047</v>
      </c>
      <c r="I3970" s="99">
        <v>84.055999999999997</v>
      </c>
      <c r="J3970" s="235" t="str">
        <f t="shared" si="62"/>
        <v>Short Haul</v>
      </c>
    </row>
    <row r="3971" spans="1:10" ht="15" thickBot="1" x14ac:dyDescent="0.4">
      <c r="A3971" s="96" t="s">
        <v>2043</v>
      </c>
      <c r="B3971" s="96" t="s">
        <v>1393</v>
      </c>
      <c r="C3971" s="106">
        <v>43754</v>
      </c>
      <c r="D3971" s="96" t="s">
        <v>2057</v>
      </c>
      <c r="E3971" s="96" t="s">
        <v>2088</v>
      </c>
      <c r="F3971" s="97">
        <v>3885</v>
      </c>
      <c r="G3971" s="98" t="s">
        <v>2056</v>
      </c>
      <c r="H3971" s="96" t="s">
        <v>2047</v>
      </c>
      <c r="I3971" s="99">
        <v>1318.86</v>
      </c>
      <c r="J3971" s="235" t="str">
        <f t="shared" si="62"/>
        <v>Long Haul</v>
      </c>
    </row>
    <row r="3972" spans="1:10" ht="15" thickBot="1" x14ac:dyDescent="0.4">
      <c r="A3972" s="96" t="s">
        <v>2043</v>
      </c>
      <c r="B3972" s="96" t="s">
        <v>1393</v>
      </c>
      <c r="C3972" s="106">
        <v>43758</v>
      </c>
      <c r="D3972" s="96" t="s">
        <v>2088</v>
      </c>
      <c r="E3972" s="96" t="s">
        <v>2139</v>
      </c>
      <c r="F3972" s="97">
        <v>149</v>
      </c>
      <c r="G3972" s="98" t="s">
        <v>2046</v>
      </c>
      <c r="H3972" s="96" t="s">
        <v>2051</v>
      </c>
      <c r="I3972" s="99">
        <v>94.168000000000006</v>
      </c>
      <c r="J3972" s="235" t="str">
        <f t="shared" si="62"/>
        <v>Short Haul</v>
      </c>
    </row>
    <row r="3973" spans="1:10" ht="15" thickBot="1" x14ac:dyDescent="0.4">
      <c r="A3973" s="89"/>
      <c r="B3973" s="89"/>
      <c r="C3973" s="290"/>
      <c r="D3973" s="290"/>
      <c r="E3973" s="290"/>
      <c r="F3973" s="290"/>
      <c r="G3973" s="290"/>
      <c r="H3973" s="290"/>
      <c r="I3973" s="95">
        <v>4264.692</v>
      </c>
      <c r="J3973" s="235" t="str">
        <f t="shared" si="62"/>
        <v/>
      </c>
    </row>
    <row r="3974" spans="1:10" ht="15" thickBot="1" x14ac:dyDescent="0.4">
      <c r="A3974" s="96" t="s">
        <v>2043</v>
      </c>
      <c r="B3974" s="96" t="s">
        <v>1393</v>
      </c>
      <c r="C3974" s="106">
        <v>43632</v>
      </c>
      <c r="D3974" s="96" t="s">
        <v>2111</v>
      </c>
      <c r="E3974" s="96" t="s">
        <v>2049</v>
      </c>
      <c r="F3974" s="97">
        <v>331</v>
      </c>
      <c r="G3974" s="98" t="s">
        <v>2046</v>
      </c>
      <c r="H3974" s="96" t="s">
        <v>2051</v>
      </c>
      <c r="I3974" s="99">
        <v>208.56</v>
      </c>
      <c r="J3974" s="235" t="str">
        <f t="shared" si="62"/>
        <v>Medium Haul</v>
      </c>
    </row>
    <row r="3975" spans="1:10" ht="15" thickBot="1" x14ac:dyDescent="0.4">
      <c r="A3975" s="96" t="s">
        <v>2043</v>
      </c>
      <c r="B3975" s="96" t="s">
        <v>1393</v>
      </c>
      <c r="C3975" s="106">
        <v>43609</v>
      </c>
      <c r="D3975" s="96" t="s">
        <v>2049</v>
      </c>
      <c r="E3975" s="96" t="s">
        <v>2081</v>
      </c>
      <c r="F3975" s="97">
        <v>4045</v>
      </c>
      <c r="G3975" s="98" t="s">
        <v>2056</v>
      </c>
      <c r="H3975" s="96" t="s">
        <v>2087</v>
      </c>
      <c r="I3975" s="99">
        <v>1372.58</v>
      </c>
      <c r="J3975" s="235" t="str">
        <f t="shared" si="62"/>
        <v>Long Haul</v>
      </c>
    </row>
    <row r="3976" spans="1:10" ht="15" thickBot="1" x14ac:dyDescent="0.4">
      <c r="A3976" s="96" t="s">
        <v>2043</v>
      </c>
      <c r="B3976" s="96" t="s">
        <v>1393</v>
      </c>
      <c r="C3976" s="106">
        <v>43610</v>
      </c>
      <c r="D3976" s="96" t="s">
        <v>2081</v>
      </c>
      <c r="E3976" s="96" t="s">
        <v>2210</v>
      </c>
      <c r="F3976" s="97">
        <v>329</v>
      </c>
      <c r="G3976" s="98" t="s">
        <v>2046</v>
      </c>
      <c r="H3976" s="96" t="s">
        <v>2047</v>
      </c>
      <c r="I3976" s="99">
        <v>207.928</v>
      </c>
      <c r="J3976" s="235" t="str">
        <f t="shared" si="62"/>
        <v>Medium Haul</v>
      </c>
    </row>
    <row r="3977" spans="1:10" ht="15" thickBot="1" x14ac:dyDescent="0.4">
      <c r="A3977" s="96" t="s">
        <v>2043</v>
      </c>
      <c r="B3977" s="96" t="s">
        <v>1393</v>
      </c>
      <c r="C3977" s="106">
        <v>43610</v>
      </c>
      <c r="D3977" s="96" t="s">
        <v>2081</v>
      </c>
      <c r="E3977" s="96" t="s">
        <v>2210</v>
      </c>
      <c r="F3977" s="97">
        <v>329</v>
      </c>
      <c r="G3977" s="98" t="s">
        <v>2046</v>
      </c>
      <c r="H3977" s="96" t="s">
        <v>2087</v>
      </c>
      <c r="I3977" s="99">
        <v>207.928</v>
      </c>
      <c r="J3977" s="235" t="str">
        <f t="shared" si="62"/>
        <v>Medium Haul</v>
      </c>
    </row>
    <row r="3978" spans="1:10" ht="15" thickBot="1" x14ac:dyDescent="0.4">
      <c r="A3978" s="96" t="s">
        <v>2043</v>
      </c>
      <c r="B3978" s="96" t="s">
        <v>1393</v>
      </c>
      <c r="C3978" s="106">
        <v>43632</v>
      </c>
      <c r="D3978" s="96" t="s">
        <v>2243</v>
      </c>
      <c r="E3978" s="96" t="s">
        <v>2111</v>
      </c>
      <c r="F3978" s="97">
        <v>3812</v>
      </c>
      <c r="G3978" s="98" t="s">
        <v>2046</v>
      </c>
      <c r="H3978" s="96" t="s">
        <v>2051</v>
      </c>
      <c r="I3978" s="99">
        <v>1293.7</v>
      </c>
      <c r="J3978" s="235" t="str">
        <f t="shared" si="62"/>
        <v>Long Haul</v>
      </c>
    </row>
    <row r="3979" spans="1:10" ht="15" thickBot="1" x14ac:dyDescent="0.4">
      <c r="A3979" s="89"/>
      <c r="B3979" s="89"/>
      <c r="C3979" s="290"/>
      <c r="D3979" s="290"/>
      <c r="E3979" s="290"/>
      <c r="F3979" s="290"/>
      <c r="G3979" s="290"/>
      <c r="H3979" s="290"/>
      <c r="I3979" s="95">
        <v>3290.6959999999999</v>
      </c>
      <c r="J3979" s="235" t="str">
        <f t="shared" si="62"/>
        <v/>
      </c>
    </row>
    <row r="3980" spans="1:10" ht="15" thickBot="1" x14ac:dyDescent="0.4">
      <c r="A3980" s="96" t="s">
        <v>2043</v>
      </c>
      <c r="B3980" s="96" t="s">
        <v>1393</v>
      </c>
      <c r="C3980" s="106">
        <v>43807</v>
      </c>
      <c r="D3980" s="96" t="s">
        <v>2052</v>
      </c>
      <c r="E3980" s="96" t="s">
        <v>2050</v>
      </c>
      <c r="F3980" s="97">
        <v>596</v>
      </c>
      <c r="G3980" s="98" t="s">
        <v>2046</v>
      </c>
      <c r="H3980" s="96" t="s">
        <v>2051</v>
      </c>
      <c r="I3980" s="99">
        <v>375.40800000000002</v>
      </c>
      <c r="J3980" s="235" t="str">
        <f t="shared" si="62"/>
        <v>Medium Haul</v>
      </c>
    </row>
    <row r="3981" spans="1:10" ht="15" thickBot="1" x14ac:dyDescent="0.4">
      <c r="A3981" s="96" t="s">
        <v>2043</v>
      </c>
      <c r="B3981" s="96" t="s">
        <v>1393</v>
      </c>
      <c r="C3981" s="106">
        <v>43807</v>
      </c>
      <c r="D3981" s="96" t="s">
        <v>2050</v>
      </c>
      <c r="E3981" s="96" t="s">
        <v>2048</v>
      </c>
      <c r="F3981" s="97">
        <v>300</v>
      </c>
      <c r="G3981" s="98" t="s">
        <v>2046</v>
      </c>
      <c r="H3981" s="96" t="s">
        <v>2051</v>
      </c>
      <c r="I3981" s="99">
        <v>188.96799999999999</v>
      </c>
      <c r="J3981" s="235" t="str">
        <f t="shared" si="62"/>
        <v>Short Haul</v>
      </c>
    </row>
    <row r="3982" spans="1:10" ht="15" thickBot="1" x14ac:dyDescent="0.4">
      <c r="A3982" s="96" t="s">
        <v>2043</v>
      </c>
      <c r="B3982" s="96" t="s">
        <v>1393</v>
      </c>
      <c r="C3982" s="106">
        <v>43810</v>
      </c>
      <c r="D3982" s="96" t="s">
        <v>2048</v>
      </c>
      <c r="E3982" s="96" t="s">
        <v>2050</v>
      </c>
      <c r="F3982" s="97">
        <v>300</v>
      </c>
      <c r="G3982" s="98" t="s">
        <v>2046</v>
      </c>
      <c r="H3982" s="96" t="s">
        <v>2051</v>
      </c>
      <c r="I3982" s="99">
        <v>188.96799999999999</v>
      </c>
      <c r="J3982" s="235" t="str">
        <f t="shared" si="62"/>
        <v>Short Haul</v>
      </c>
    </row>
    <row r="3983" spans="1:10" ht="15" thickBot="1" x14ac:dyDescent="0.4">
      <c r="A3983" s="96" t="s">
        <v>2043</v>
      </c>
      <c r="B3983" s="96" t="s">
        <v>1393</v>
      </c>
      <c r="C3983" s="106">
        <v>43810</v>
      </c>
      <c r="D3983" s="96" t="s">
        <v>2050</v>
      </c>
      <c r="E3983" s="96" t="s">
        <v>2052</v>
      </c>
      <c r="F3983" s="97">
        <v>596</v>
      </c>
      <c r="G3983" s="98" t="s">
        <v>2046</v>
      </c>
      <c r="H3983" s="96" t="s">
        <v>2051</v>
      </c>
      <c r="I3983" s="99">
        <v>375.40800000000002</v>
      </c>
      <c r="J3983" s="235" t="str">
        <f t="shared" si="62"/>
        <v>Medium Haul</v>
      </c>
    </row>
    <row r="3984" spans="1:10" ht="15" thickBot="1" x14ac:dyDescent="0.4">
      <c r="A3984" s="89"/>
      <c r="B3984" s="89"/>
      <c r="C3984" s="290"/>
      <c r="D3984" s="290"/>
      <c r="E3984" s="290"/>
      <c r="F3984" s="290"/>
      <c r="G3984" s="290"/>
      <c r="H3984" s="290"/>
      <c r="I3984" s="95">
        <v>1128.752</v>
      </c>
      <c r="J3984" s="235" t="str">
        <f t="shared" si="62"/>
        <v/>
      </c>
    </row>
    <row r="3985" spans="1:10" ht="15" thickBot="1" x14ac:dyDescent="0.4">
      <c r="A3985" s="96" t="s">
        <v>2043</v>
      </c>
      <c r="B3985" s="96" t="s">
        <v>1325</v>
      </c>
      <c r="C3985" s="106">
        <v>43689</v>
      </c>
      <c r="D3985" s="96" t="s">
        <v>2053</v>
      </c>
      <c r="E3985" s="96" t="s">
        <v>2065</v>
      </c>
      <c r="F3985" s="97">
        <v>1117</v>
      </c>
      <c r="G3985" s="98" t="s">
        <v>2046</v>
      </c>
      <c r="H3985" s="96" t="s">
        <v>2047</v>
      </c>
      <c r="I3985" s="99">
        <v>431.505</v>
      </c>
      <c r="J3985" s="235" t="str">
        <f t="shared" si="62"/>
        <v>Medium Haul</v>
      </c>
    </row>
    <row r="3986" spans="1:10" ht="15" thickBot="1" x14ac:dyDescent="0.4">
      <c r="A3986" s="96" t="s">
        <v>2043</v>
      </c>
      <c r="B3986" s="96" t="s">
        <v>1325</v>
      </c>
      <c r="C3986" s="106">
        <v>43693</v>
      </c>
      <c r="D3986" s="96" t="s">
        <v>2065</v>
      </c>
      <c r="E3986" s="96" t="s">
        <v>2163</v>
      </c>
      <c r="F3986" s="97">
        <v>568</v>
      </c>
      <c r="G3986" s="98" t="s">
        <v>2046</v>
      </c>
      <c r="H3986" s="96" t="s">
        <v>2047</v>
      </c>
      <c r="I3986" s="99">
        <v>358.34399999999999</v>
      </c>
      <c r="J3986" s="235" t="str">
        <f t="shared" si="62"/>
        <v>Medium Haul</v>
      </c>
    </row>
    <row r="3987" spans="1:10" ht="15" thickBot="1" x14ac:dyDescent="0.4">
      <c r="A3987" s="96" t="s">
        <v>2043</v>
      </c>
      <c r="B3987" s="96" t="s">
        <v>1325</v>
      </c>
      <c r="C3987" s="106">
        <v>43689</v>
      </c>
      <c r="D3987" s="96" t="s">
        <v>2044</v>
      </c>
      <c r="E3987" s="96" t="s">
        <v>2053</v>
      </c>
      <c r="F3987" s="97">
        <v>676</v>
      </c>
      <c r="G3987" s="98" t="s">
        <v>2046</v>
      </c>
      <c r="H3987" s="96" t="s">
        <v>2047</v>
      </c>
      <c r="I3987" s="99">
        <v>261.22500000000002</v>
      </c>
      <c r="J3987" s="235" t="str">
        <f t="shared" si="62"/>
        <v>Medium Haul</v>
      </c>
    </row>
    <row r="3988" spans="1:10" ht="15" thickBot="1" x14ac:dyDescent="0.4">
      <c r="A3988" s="96" t="s">
        <v>2043</v>
      </c>
      <c r="B3988" s="96" t="s">
        <v>1325</v>
      </c>
      <c r="C3988" s="106">
        <v>43693</v>
      </c>
      <c r="D3988" s="96" t="s">
        <v>2163</v>
      </c>
      <c r="E3988" s="96" t="s">
        <v>2044</v>
      </c>
      <c r="F3988" s="97">
        <v>1301</v>
      </c>
      <c r="G3988" s="98" t="s">
        <v>2056</v>
      </c>
      <c r="H3988" s="96" t="s">
        <v>2047</v>
      </c>
      <c r="I3988" s="99">
        <v>502.71300000000002</v>
      </c>
      <c r="J3988" s="235" t="str">
        <f t="shared" si="62"/>
        <v>Medium Haul</v>
      </c>
    </row>
    <row r="3989" spans="1:10" ht="15" thickBot="1" x14ac:dyDescent="0.4">
      <c r="A3989" s="89"/>
      <c r="B3989" s="89"/>
      <c r="C3989" s="290"/>
      <c r="D3989" s="290"/>
      <c r="E3989" s="290"/>
      <c r="F3989" s="290"/>
      <c r="G3989" s="290"/>
      <c r="H3989" s="290"/>
      <c r="I3989" s="95">
        <v>1553.787</v>
      </c>
      <c r="J3989" s="235" t="str">
        <f t="shared" si="62"/>
        <v/>
      </c>
    </row>
    <row r="3990" spans="1:10" ht="15" thickBot="1" x14ac:dyDescent="0.4">
      <c r="A3990" s="96" t="s">
        <v>2043</v>
      </c>
      <c r="B3990" s="96" t="s">
        <v>1536</v>
      </c>
      <c r="C3990" s="106">
        <v>43631</v>
      </c>
      <c r="D3990" s="96" t="s">
        <v>2053</v>
      </c>
      <c r="E3990" s="96" t="s">
        <v>2048</v>
      </c>
      <c r="F3990" s="97">
        <v>527</v>
      </c>
      <c r="G3990" s="98" t="s">
        <v>2046</v>
      </c>
      <c r="H3990" s="96" t="s">
        <v>2047</v>
      </c>
      <c r="I3990" s="99">
        <v>332.43200000000002</v>
      </c>
      <c r="J3990" s="235" t="str">
        <f t="shared" si="62"/>
        <v>Medium Haul</v>
      </c>
    </row>
    <row r="3991" spans="1:10" ht="15" thickBot="1" x14ac:dyDescent="0.4">
      <c r="A3991" s="96" t="s">
        <v>2043</v>
      </c>
      <c r="B3991" s="96" t="s">
        <v>1536</v>
      </c>
      <c r="C3991" s="106">
        <v>43631</v>
      </c>
      <c r="D3991" s="96" t="s">
        <v>2096</v>
      </c>
      <c r="E3991" s="96" t="s">
        <v>2053</v>
      </c>
      <c r="F3991" s="97">
        <v>1691</v>
      </c>
      <c r="G3991" s="98" t="s">
        <v>2056</v>
      </c>
      <c r="H3991" s="96" t="s">
        <v>2047</v>
      </c>
      <c r="I3991" s="99">
        <v>653.25599999999997</v>
      </c>
      <c r="J3991" s="235" t="str">
        <f t="shared" si="62"/>
        <v>Medium Haul</v>
      </c>
    </row>
    <row r="3992" spans="1:10" ht="15" thickBot="1" x14ac:dyDescent="0.4">
      <c r="A3992" s="96" t="s">
        <v>2043</v>
      </c>
      <c r="B3992" s="96" t="s">
        <v>1536</v>
      </c>
      <c r="C3992" s="106">
        <v>43626</v>
      </c>
      <c r="D3992" s="96" t="s">
        <v>2048</v>
      </c>
      <c r="E3992" s="96" t="s">
        <v>2057</v>
      </c>
      <c r="F3992" s="97">
        <v>133</v>
      </c>
      <c r="G3992" s="98" t="s">
        <v>2046</v>
      </c>
      <c r="H3992" s="96" t="s">
        <v>2047</v>
      </c>
      <c r="I3992" s="99">
        <v>84.055999999999997</v>
      </c>
      <c r="J3992" s="235" t="str">
        <f t="shared" si="62"/>
        <v>Short Haul</v>
      </c>
    </row>
    <row r="3993" spans="1:10" ht="15" thickBot="1" x14ac:dyDescent="0.4">
      <c r="A3993" s="96" t="s">
        <v>2043</v>
      </c>
      <c r="B3993" s="96" t="s">
        <v>1536</v>
      </c>
      <c r="C3993" s="106">
        <v>43626</v>
      </c>
      <c r="D3993" s="96" t="s">
        <v>2057</v>
      </c>
      <c r="E3993" s="96" t="s">
        <v>2096</v>
      </c>
      <c r="F3993" s="97">
        <v>1867</v>
      </c>
      <c r="G3993" s="98" t="s">
        <v>2056</v>
      </c>
      <c r="H3993" s="96" t="s">
        <v>2047</v>
      </c>
      <c r="I3993" s="99">
        <v>721.36800000000005</v>
      </c>
      <c r="J3993" s="235" t="str">
        <f t="shared" si="62"/>
        <v>Medium Haul</v>
      </c>
    </row>
    <row r="3994" spans="1:10" ht="15" thickBot="1" x14ac:dyDescent="0.4">
      <c r="A3994" s="89"/>
      <c r="B3994" s="89"/>
      <c r="C3994" s="290"/>
      <c r="D3994" s="290"/>
      <c r="E3994" s="290"/>
      <c r="F3994" s="290"/>
      <c r="G3994" s="290"/>
      <c r="H3994" s="290"/>
      <c r="I3994" s="95">
        <v>1791.1120000000001</v>
      </c>
      <c r="J3994" s="235" t="str">
        <f t="shared" si="62"/>
        <v/>
      </c>
    </row>
    <row r="3995" spans="1:10" ht="15" thickBot="1" x14ac:dyDescent="0.4">
      <c r="A3995" s="96" t="s">
        <v>2043</v>
      </c>
      <c r="B3995" s="96" t="s">
        <v>1393</v>
      </c>
      <c r="C3995" s="106">
        <v>43553</v>
      </c>
      <c r="D3995" s="96" t="s">
        <v>2050</v>
      </c>
      <c r="E3995" s="96" t="s">
        <v>2286</v>
      </c>
      <c r="F3995" s="97">
        <v>457</v>
      </c>
      <c r="G3995" s="98" t="s">
        <v>2046</v>
      </c>
      <c r="H3995" s="96" t="s">
        <v>2051</v>
      </c>
      <c r="I3995" s="99">
        <v>288.19200000000001</v>
      </c>
      <c r="J3995" s="235" t="str">
        <f t="shared" si="62"/>
        <v>Medium Haul</v>
      </c>
    </row>
    <row r="3996" spans="1:10" ht="15" thickBot="1" x14ac:dyDescent="0.4">
      <c r="A3996" s="96" t="s">
        <v>2043</v>
      </c>
      <c r="B3996" s="96" t="s">
        <v>1393</v>
      </c>
      <c r="C3996" s="106">
        <v>43551</v>
      </c>
      <c r="D3996" s="96" t="s">
        <v>2286</v>
      </c>
      <c r="E3996" s="96" t="s">
        <v>2050</v>
      </c>
      <c r="F3996" s="97">
        <v>457</v>
      </c>
      <c r="G3996" s="98" t="s">
        <v>2046</v>
      </c>
      <c r="H3996" s="96" t="s">
        <v>2051</v>
      </c>
      <c r="I3996" s="99">
        <v>288.19200000000001</v>
      </c>
      <c r="J3996" s="235" t="str">
        <f t="shared" si="62"/>
        <v>Medium Haul</v>
      </c>
    </row>
    <row r="3997" spans="1:10" ht="15" thickBot="1" x14ac:dyDescent="0.4">
      <c r="A3997" s="96" t="s">
        <v>2043</v>
      </c>
      <c r="B3997" s="96" t="s">
        <v>1393</v>
      </c>
      <c r="C3997" s="106">
        <v>43553</v>
      </c>
      <c r="D3997" s="96" t="s">
        <v>2048</v>
      </c>
      <c r="E3997" s="96" t="s">
        <v>2050</v>
      </c>
      <c r="F3997" s="97">
        <v>300</v>
      </c>
      <c r="G3997" s="98" t="s">
        <v>2046</v>
      </c>
      <c r="H3997" s="96" t="s">
        <v>2051</v>
      </c>
      <c r="I3997" s="99">
        <v>188.96799999999999</v>
      </c>
      <c r="J3997" s="235" t="str">
        <f t="shared" si="62"/>
        <v>Short Haul</v>
      </c>
    </row>
    <row r="3998" spans="1:10" ht="15" thickBot="1" x14ac:dyDescent="0.4">
      <c r="A3998" s="89"/>
      <c r="B3998" s="89"/>
      <c r="C3998" s="290"/>
      <c r="D3998" s="290"/>
      <c r="E3998" s="290"/>
      <c r="F3998" s="290"/>
      <c r="G3998" s="290"/>
      <c r="H3998" s="290"/>
      <c r="I3998" s="95">
        <v>765.35199999999998</v>
      </c>
      <c r="J3998" s="235" t="str">
        <f t="shared" si="62"/>
        <v/>
      </c>
    </row>
    <row r="3999" spans="1:10" ht="15" thickBot="1" x14ac:dyDescent="0.4">
      <c r="A3999" s="96" t="s">
        <v>2043</v>
      </c>
      <c r="B3999" s="96" t="s">
        <v>1536</v>
      </c>
      <c r="C3999" s="106">
        <v>43512</v>
      </c>
      <c r="D3999" s="96" t="s">
        <v>2194</v>
      </c>
      <c r="E3999" s="96" t="s">
        <v>2073</v>
      </c>
      <c r="F3999" s="97">
        <v>2450</v>
      </c>
      <c r="G3999" s="98" t="s">
        <v>2056</v>
      </c>
      <c r="H3999" s="96" t="s">
        <v>2070</v>
      </c>
      <c r="I3999" s="99">
        <v>831.3</v>
      </c>
      <c r="J3999" s="235" t="str">
        <f t="shared" si="62"/>
        <v>Long Haul</v>
      </c>
    </row>
    <row r="4000" spans="1:10" ht="15" thickBot="1" x14ac:dyDescent="0.4">
      <c r="A4000" s="96" t="s">
        <v>2043</v>
      </c>
      <c r="B4000" s="96" t="s">
        <v>1536</v>
      </c>
      <c r="C4000" s="106">
        <v>43506</v>
      </c>
      <c r="D4000" s="96" t="s">
        <v>2073</v>
      </c>
      <c r="E4000" s="96" t="s">
        <v>2194</v>
      </c>
      <c r="F4000" s="97">
        <v>2450</v>
      </c>
      <c r="G4000" s="98" t="s">
        <v>2046</v>
      </c>
      <c r="H4000" s="96" t="s">
        <v>2070</v>
      </c>
      <c r="I4000" s="99">
        <v>831.3</v>
      </c>
      <c r="J4000" s="235" t="str">
        <f t="shared" si="62"/>
        <v>Long Haul</v>
      </c>
    </row>
    <row r="4001" spans="1:10" ht="15" thickBot="1" x14ac:dyDescent="0.4">
      <c r="A4001" s="89"/>
      <c r="B4001" s="89"/>
      <c r="C4001" s="290"/>
      <c r="D4001" s="290"/>
      <c r="E4001" s="290"/>
      <c r="F4001" s="290"/>
      <c r="G4001" s="290"/>
      <c r="H4001" s="290"/>
      <c r="I4001" s="95">
        <v>1662.6</v>
      </c>
      <c r="J4001" s="235" t="str">
        <f t="shared" si="62"/>
        <v/>
      </c>
    </row>
    <row r="4002" spans="1:10" ht="15" thickBot="1" x14ac:dyDescent="0.4">
      <c r="A4002" s="96" t="s">
        <v>2043</v>
      </c>
      <c r="B4002" s="96" t="s">
        <v>1536</v>
      </c>
      <c r="C4002" s="106">
        <v>43520</v>
      </c>
      <c r="D4002" s="96" t="s">
        <v>2048</v>
      </c>
      <c r="E4002" s="96" t="s">
        <v>2057</v>
      </c>
      <c r="F4002" s="97">
        <v>133</v>
      </c>
      <c r="G4002" s="98" t="s">
        <v>2046</v>
      </c>
      <c r="H4002" s="96" t="s">
        <v>2047</v>
      </c>
      <c r="I4002" s="99">
        <v>84.055999999999997</v>
      </c>
      <c r="J4002" s="235" t="str">
        <f t="shared" si="62"/>
        <v>Short Haul</v>
      </c>
    </row>
    <row r="4003" spans="1:10" ht="15" thickBot="1" x14ac:dyDescent="0.4">
      <c r="A4003" s="96" t="s">
        <v>2043</v>
      </c>
      <c r="B4003" s="96" t="s">
        <v>1536</v>
      </c>
      <c r="C4003" s="106">
        <v>43524</v>
      </c>
      <c r="D4003" s="96" t="s">
        <v>2080</v>
      </c>
      <c r="E4003" s="96" t="s">
        <v>2057</v>
      </c>
      <c r="F4003" s="97">
        <v>4074</v>
      </c>
      <c r="G4003" s="98" t="s">
        <v>2046</v>
      </c>
      <c r="H4003" s="96" t="s">
        <v>2055</v>
      </c>
      <c r="I4003" s="99">
        <v>1382.78</v>
      </c>
      <c r="J4003" s="235" t="str">
        <f t="shared" si="62"/>
        <v>Long Haul</v>
      </c>
    </row>
    <row r="4004" spans="1:10" ht="15" thickBot="1" x14ac:dyDescent="0.4">
      <c r="A4004" s="96" t="s">
        <v>2043</v>
      </c>
      <c r="B4004" s="96" t="s">
        <v>1536</v>
      </c>
      <c r="C4004" s="106">
        <v>43520</v>
      </c>
      <c r="D4004" s="96" t="s">
        <v>2057</v>
      </c>
      <c r="E4004" s="96" t="s">
        <v>2080</v>
      </c>
      <c r="F4004" s="97">
        <v>4074</v>
      </c>
      <c r="G4004" s="98" t="s">
        <v>2056</v>
      </c>
      <c r="H4004" s="96" t="s">
        <v>2047</v>
      </c>
      <c r="I4004" s="99">
        <v>1382.78</v>
      </c>
      <c r="J4004" s="235" t="str">
        <f t="shared" si="62"/>
        <v>Long Haul</v>
      </c>
    </row>
    <row r="4005" spans="1:10" ht="15" thickBot="1" x14ac:dyDescent="0.4">
      <c r="A4005" s="89"/>
      <c r="B4005" s="89"/>
      <c r="C4005" s="290"/>
      <c r="D4005" s="290"/>
      <c r="E4005" s="290"/>
      <c r="F4005" s="290"/>
      <c r="G4005" s="290"/>
      <c r="H4005" s="290"/>
      <c r="I4005" s="95">
        <v>2849.616</v>
      </c>
      <c r="J4005" s="235" t="str">
        <f t="shared" si="62"/>
        <v/>
      </c>
    </row>
    <row r="4006" spans="1:10" ht="15" thickBot="1" x14ac:dyDescent="0.4">
      <c r="A4006" s="96" t="s">
        <v>2043</v>
      </c>
      <c r="B4006" s="96" t="s">
        <v>1536</v>
      </c>
      <c r="C4006" s="106">
        <v>43531</v>
      </c>
      <c r="D4006" s="96" t="s">
        <v>2044</v>
      </c>
      <c r="E4006" s="96" t="s">
        <v>2045</v>
      </c>
      <c r="F4006" s="97">
        <v>280</v>
      </c>
      <c r="G4006" s="98" t="s">
        <v>2046</v>
      </c>
      <c r="H4006" s="96" t="s">
        <v>2047</v>
      </c>
      <c r="I4006" s="99">
        <v>176.328</v>
      </c>
      <c r="J4006" s="235" t="str">
        <f t="shared" si="62"/>
        <v>Short Haul</v>
      </c>
    </row>
    <row r="4007" spans="1:10" ht="15" thickBot="1" x14ac:dyDescent="0.4">
      <c r="A4007" s="96" t="s">
        <v>2043</v>
      </c>
      <c r="B4007" s="96" t="s">
        <v>1536</v>
      </c>
      <c r="C4007" s="106">
        <v>43559</v>
      </c>
      <c r="D4007" s="96" t="s">
        <v>2057</v>
      </c>
      <c r="E4007" s="96" t="s">
        <v>2048</v>
      </c>
      <c r="F4007" s="97">
        <v>133</v>
      </c>
      <c r="G4007" s="98" t="s">
        <v>2046</v>
      </c>
      <c r="H4007" s="96" t="s">
        <v>2047</v>
      </c>
      <c r="I4007" s="99">
        <v>84.055999999999997</v>
      </c>
      <c r="J4007" s="235" t="str">
        <f t="shared" si="62"/>
        <v>Short Haul</v>
      </c>
    </row>
    <row r="4008" spans="1:10" ht="15" thickBot="1" x14ac:dyDescent="0.4">
      <c r="A4008" s="96" t="s">
        <v>2043</v>
      </c>
      <c r="B4008" s="96" t="s">
        <v>1536</v>
      </c>
      <c r="C4008" s="106">
        <v>43572</v>
      </c>
      <c r="D4008" s="96" t="s">
        <v>2048</v>
      </c>
      <c r="E4008" s="96" t="s">
        <v>2057</v>
      </c>
      <c r="F4008" s="97">
        <v>133</v>
      </c>
      <c r="G4008" s="98" t="s">
        <v>2046</v>
      </c>
      <c r="H4008" s="96" t="s">
        <v>2047</v>
      </c>
      <c r="I4008" s="99">
        <v>84.055999999999997</v>
      </c>
      <c r="J4008" s="235" t="str">
        <f t="shared" si="62"/>
        <v>Short Haul</v>
      </c>
    </row>
    <row r="4009" spans="1:10" ht="15" thickBot="1" x14ac:dyDescent="0.4">
      <c r="A4009" s="96" t="s">
        <v>2043</v>
      </c>
      <c r="B4009" s="96" t="s">
        <v>1536</v>
      </c>
      <c r="C4009" s="106">
        <v>43572</v>
      </c>
      <c r="D4009" s="96" t="s">
        <v>2057</v>
      </c>
      <c r="E4009" s="96" t="s">
        <v>2293</v>
      </c>
      <c r="F4009" s="97">
        <v>387</v>
      </c>
      <c r="G4009" s="98" t="s">
        <v>2046</v>
      </c>
      <c r="H4009" s="96" t="s">
        <v>2055</v>
      </c>
      <c r="I4009" s="99">
        <v>243.952</v>
      </c>
      <c r="J4009" s="235" t="str">
        <f t="shared" si="62"/>
        <v>Medium Haul</v>
      </c>
    </row>
    <row r="4010" spans="1:10" ht="15" thickBot="1" x14ac:dyDescent="0.4">
      <c r="A4010" s="96" t="s">
        <v>2043</v>
      </c>
      <c r="B4010" s="96" t="s">
        <v>1536</v>
      </c>
      <c r="C4010" s="106">
        <v>43578</v>
      </c>
      <c r="D4010" s="96" t="s">
        <v>2053</v>
      </c>
      <c r="E4010" s="96" t="s">
        <v>2091</v>
      </c>
      <c r="F4010" s="97">
        <v>1439</v>
      </c>
      <c r="G4010" s="98" t="s">
        <v>2046</v>
      </c>
      <c r="H4010" s="96" t="s">
        <v>2047</v>
      </c>
      <c r="I4010" s="99">
        <v>555.73199999999997</v>
      </c>
      <c r="J4010" s="235" t="str">
        <f t="shared" si="62"/>
        <v>Medium Haul</v>
      </c>
    </row>
    <row r="4011" spans="1:10" ht="15" thickBot="1" x14ac:dyDescent="0.4">
      <c r="A4011" s="96" t="s">
        <v>2043</v>
      </c>
      <c r="B4011" s="96" t="s">
        <v>1536</v>
      </c>
      <c r="C4011" s="106">
        <v>43603</v>
      </c>
      <c r="D4011" s="96" t="s">
        <v>2054</v>
      </c>
      <c r="E4011" s="96" t="s">
        <v>2216</v>
      </c>
      <c r="F4011" s="97">
        <v>5650</v>
      </c>
      <c r="G4011" s="98" t="s">
        <v>2056</v>
      </c>
      <c r="H4011" s="96" t="s">
        <v>2055</v>
      </c>
      <c r="I4011" s="99">
        <v>1917.6</v>
      </c>
      <c r="J4011" s="235" t="str">
        <f t="shared" si="62"/>
        <v>Long Haul</v>
      </c>
    </row>
    <row r="4012" spans="1:10" ht="15" thickBot="1" x14ac:dyDescent="0.4">
      <c r="A4012" s="96" t="s">
        <v>2043</v>
      </c>
      <c r="B4012" s="96" t="s">
        <v>1536</v>
      </c>
      <c r="C4012" s="106">
        <v>43603</v>
      </c>
      <c r="D4012" s="96" t="s">
        <v>2048</v>
      </c>
      <c r="E4012" s="96" t="s">
        <v>2053</v>
      </c>
      <c r="F4012" s="97">
        <v>527</v>
      </c>
      <c r="G4012" s="98" t="s">
        <v>2046</v>
      </c>
      <c r="H4012" s="96" t="s">
        <v>2047</v>
      </c>
      <c r="I4012" s="99">
        <v>332.43200000000002</v>
      </c>
      <c r="J4012" s="235" t="str">
        <f t="shared" si="62"/>
        <v>Medium Haul</v>
      </c>
    </row>
    <row r="4013" spans="1:10" ht="15" thickBot="1" x14ac:dyDescent="0.4">
      <c r="A4013" s="96" t="s">
        <v>2043</v>
      </c>
      <c r="B4013" s="96" t="s">
        <v>1536</v>
      </c>
      <c r="C4013" s="106">
        <v>43608</v>
      </c>
      <c r="D4013" s="96" t="s">
        <v>2216</v>
      </c>
      <c r="E4013" s="96" t="s">
        <v>2104</v>
      </c>
      <c r="F4013" s="97">
        <v>561</v>
      </c>
      <c r="G4013" s="98" t="s">
        <v>2046</v>
      </c>
      <c r="H4013" s="96" t="s">
        <v>2047</v>
      </c>
      <c r="I4013" s="99">
        <v>353.92</v>
      </c>
      <c r="J4013" s="235" t="str">
        <f t="shared" si="62"/>
        <v>Medium Haul</v>
      </c>
    </row>
    <row r="4014" spans="1:10" ht="15" thickBot="1" x14ac:dyDescent="0.4">
      <c r="A4014" s="96" t="s">
        <v>2043</v>
      </c>
      <c r="B4014" s="96" t="s">
        <v>1536</v>
      </c>
      <c r="C4014" s="106">
        <v>43610</v>
      </c>
      <c r="D4014" s="96" t="s">
        <v>2057</v>
      </c>
      <c r="E4014" s="96" t="s">
        <v>2048</v>
      </c>
      <c r="F4014" s="97">
        <v>133</v>
      </c>
      <c r="G4014" s="98" t="s">
        <v>2046</v>
      </c>
      <c r="H4014" s="96" t="s">
        <v>2047</v>
      </c>
      <c r="I4014" s="99">
        <v>84.055999999999997</v>
      </c>
      <c r="J4014" s="235" t="str">
        <f t="shared" si="62"/>
        <v>Short Haul</v>
      </c>
    </row>
    <row r="4015" spans="1:10" ht="15" thickBot="1" x14ac:dyDescent="0.4">
      <c r="A4015" s="96" t="s">
        <v>2043</v>
      </c>
      <c r="B4015" s="96" t="s">
        <v>1536</v>
      </c>
      <c r="C4015" s="106">
        <v>43652</v>
      </c>
      <c r="D4015" s="96" t="s">
        <v>2053</v>
      </c>
      <c r="E4015" s="96" t="s">
        <v>2097</v>
      </c>
      <c r="F4015" s="97">
        <v>6266</v>
      </c>
      <c r="G4015" s="98" t="s">
        <v>2056</v>
      </c>
      <c r="H4015" s="96" t="s">
        <v>2055</v>
      </c>
      <c r="I4015" s="99">
        <v>2126.6999999999998</v>
      </c>
      <c r="J4015" s="235" t="str">
        <f t="shared" si="62"/>
        <v>Long Haul</v>
      </c>
    </row>
    <row r="4016" spans="1:10" ht="15" thickBot="1" x14ac:dyDescent="0.4">
      <c r="A4016" s="96" t="s">
        <v>2043</v>
      </c>
      <c r="B4016" s="96" t="s">
        <v>1536</v>
      </c>
      <c r="C4016" s="106">
        <v>43658</v>
      </c>
      <c r="D4016" s="96" t="s">
        <v>2097</v>
      </c>
      <c r="E4016" s="96" t="s">
        <v>2053</v>
      </c>
      <c r="F4016" s="97">
        <v>6266</v>
      </c>
      <c r="G4016" s="98" t="s">
        <v>2046</v>
      </c>
      <c r="H4016" s="96" t="s">
        <v>2055</v>
      </c>
      <c r="I4016" s="99">
        <v>2126.6999999999998</v>
      </c>
      <c r="J4016" s="235" t="str">
        <f t="shared" si="62"/>
        <v>Long Haul</v>
      </c>
    </row>
    <row r="4017" spans="1:10" ht="15" thickBot="1" x14ac:dyDescent="0.4">
      <c r="A4017" s="96" t="s">
        <v>2043</v>
      </c>
      <c r="B4017" s="96" t="s">
        <v>1536</v>
      </c>
      <c r="C4017" s="106">
        <v>43715</v>
      </c>
      <c r="D4017" s="96" t="s">
        <v>2057</v>
      </c>
      <c r="E4017" s="96" t="s">
        <v>2061</v>
      </c>
      <c r="F4017" s="97">
        <v>3810</v>
      </c>
      <c r="G4017" s="98" t="s">
        <v>2056</v>
      </c>
      <c r="H4017" s="96" t="s">
        <v>2055</v>
      </c>
      <c r="I4017" s="99">
        <v>1293.02</v>
      </c>
      <c r="J4017" s="235" t="str">
        <f t="shared" si="62"/>
        <v>Long Haul</v>
      </c>
    </row>
    <row r="4018" spans="1:10" ht="15" thickBot="1" x14ac:dyDescent="0.4">
      <c r="A4018" s="96" t="s">
        <v>2043</v>
      </c>
      <c r="B4018" s="96" t="s">
        <v>1536</v>
      </c>
      <c r="C4018" s="106">
        <v>43719</v>
      </c>
      <c r="D4018" s="96" t="s">
        <v>2294</v>
      </c>
      <c r="E4018" s="96" t="s">
        <v>2061</v>
      </c>
      <c r="F4018" s="97">
        <v>246</v>
      </c>
      <c r="G4018" s="98" t="s">
        <v>2046</v>
      </c>
      <c r="H4018" s="96" t="s">
        <v>2047</v>
      </c>
      <c r="I4018" s="99">
        <v>155.47200000000001</v>
      </c>
      <c r="J4018" s="235" t="str">
        <f t="shared" si="62"/>
        <v>Short Haul</v>
      </c>
    </row>
    <row r="4019" spans="1:10" ht="15" thickBot="1" x14ac:dyDescent="0.4">
      <c r="A4019" s="96" t="s">
        <v>2043</v>
      </c>
      <c r="B4019" s="96" t="s">
        <v>1536</v>
      </c>
      <c r="C4019" s="106">
        <v>43745</v>
      </c>
      <c r="D4019" s="96" t="s">
        <v>2053</v>
      </c>
      <c r="E4019" s="96" t="s">
        <v>2185</v>
      </c>
      <c r="F4019" s="97">
        <v>66</v>
      </c>
      <c r="G4019" s="98" t="s">
        <v>2046</v>
      </c>
      <c r="H4019" s="96" t="s">
        <v>2055</v>
      </c>
      <c r="I4019" s="99">
        <v>41.712000000000003</v>
      </c>
      <c r="J4019" s="235" t="str">
        <f t="shared" si="62"/>
        <v>Short Haul</v>
      </c>
    </row>
    <row r="4020" spans="1:10" ht="15" thickBot="1" x14ac:dyDescent="0.4">
      <c r="A4020" s="96" t="s">
        <v>2043</v>
      </c>
      <c r="B4020" s="96" t="s">
        <v>1536</v>
      </c>
      <c r="C4020" s="106">
        <v>43746</v>
      </c>
      <c r="D4020" s="96" t="s">
        <v>2053</v>
      </c>
      <c r="E4020" s="96" t="s">
        <v>2048</v>
      </c>
      <c r="F4020" s="97">
        <v>527</v>
      </c>
      <c r="G4020" s="98" t="s">
        <v>2046</v>
      </c>
      <c r="H4020" s="96" t="s">
        <v>2047</v>
      </c>
      <c r="I4020" s="99">
        <v>332.43200000000002</v>
      </c>
      <c r="J4020" s="235" t="str">
        <f t="shared" si="62"/>
        <v>Medium Haul</v>
      </c>
    </row>
    <row r="4021" spans="1:10" ht="15" thickBot="1" x14ac:dyDescent="0.4">
      <c r="A4021" s="96" t="s">
        <v>2043</v>
      </c>
      <c r="B4021" s="96" t="s">
        <v>1536</v>
      </c>
      <c r="C4021" s="106">
        <v>43755</v>
      </c>
      <c r="D4021" s="96" t="s">
        <v>2053</v>
      </c>
      <c r="E4021" s="96" t="s">
        <v>2048</v>
      </c>
      <c r="F4021" s="97">
        <v>527</v>
      </c>
      <c r="G4021" s="98" t="s">
        <v>2046</v>
      </c>
      <c r="H4021" s="96" t="s">
        <v>2047</v>
      </c>
      <c r="I4021" s="99">
        <v>332.43200000000002</v>
      </c>
      <c r="J4021" s="235" t="str">
        <f t="shared" si="62"/>
        <v>Medium Haul</v>
      </c>
    </row>
    <row r="4022" spans="1:10" ht="15" thickBot="1" x14ac:dyDescent="0.4">
      <c r="A4022" s="96" t="s">
        <v>2043</v>
      </c>
      <c r="B4022" s="96" t="s">
        <v>1536</v>
      </c>
      <c r="C4022" s="106">
        <v>43755</v>
      </c>
      <c r="D4022" s="96" t="s">
        <v>2295</v>
      </c>
      <c r="E4022" s="96" t="s">
        <v>2053</v>
      </c>
      <c r="F4022" s="97">
        <v>84</v>
      </c>
      <c r="G4022" s="98" t="s">
        <v>2046</v>
      </c>
      <c r="H4022" s="96" t="s">
        <v>2047</v>
      </c>
      <c r="I4022" s="99">
        <v>53.088000000000001</v>
      </c>
      <c r="J4022" s="235" t="str">
        <f t="shared" si="62"/>
        <v>Short Haul</v>
      </c>
    </row>
    <row r="4023" spans="1:10" ht="15" thickBot="1" x14ac:dyDescent="0.4">
      <c r="A4023" s="96" t="s">
        <v>2043</v>
      </c>
      <c r="B4023" s="96" t="s">
        <v>1536</v>
      </c>
      <c r="C4023" s="106">
        <v>43771</v>
      </c>
      <c r="D4023" s="96" t="s">
        <v>2048</v>
      </c>
      <c r="E4023" s="96" t="s">
        <v>2053</v>
      </c>
      <c r="F4023" s="97">
        <v>527</v>
      </c>
      <c r="G4023" s="98" t="s">
        <v>2046</v>
      </c>
      <c r="H4023" s="96" t="s">
        <v>2047</v>
      </c>
      <c r="I4023" s="99">
        <v>332.43200000000002</v>
      </c>
      <c r="J4023" s="235" t="str">
        <f t="shared" si="62"/>
        <v>Medium Haul</v>
      </c>
    </row>
    <row r="4024" spans="1:10" ht="15" thickBot="1" x14ac:dyDescent="0.4">
      <c r="A4024" s="96" t="s">
        <v>2043</v>
      </c>
      <c r="B4024" s="96" t="s">
        <v>1536</v>
      </c>
      <c r="C4024" s="106">
        <v>43778</v>
      </c>
      <c r="D4024" s="96" t="s">
        <v>2097</v>
      </c>
      <c r="E4024" s="96" t="s">
        <v>2057</v>
      </c>
      <c r="F4024" s="97">
        <v>6745</v>
      </c>
      <c r="G4024" s="98" t="s">
        <v>2046</v>
      </c>
      <c r="H4024" s="96" t="s">
        <v>2047</v>
      </c>
      <c r="I4024" s="99">
        <v>2289.2199999999998</v>
      </c>
      <c r="J4024" s="235" t="str">
        <f t="shared" si="62"/>
        <v>Long Haul</v>
      </c>
    </row>
    <row r="4025" spans="1:10" ht="15" thickBot="1" x14ac:dyDescent="0.4">
      <c r="A4025" s="96" t="s">
        <v>2043</v>
      </c>
      <c r="B4025" s="96" t="s">
        <v>1536</v>
      </c>
      <c r="C4025" s="106">
        <v>43786</v>
      </c>
      <c r="D4025" s="96" t="s">
        <v>2100</v>
      </c>
      <c r="E4025" s="96" t="s">
        <v>2114</v>
      </c>
      <c r="F4025" s="97">
        <v>1118</v>
      </c>
      <c r="G4025" s="98" t="s">
        <v>2046</v>
      </c>
      <c r="H4025" s="96" t="s">
        <v>2047</v>
      </c>
      <c r="I4025" s="99">
        <v>431.892</v>
      </c>
      <c r="J4025" s="235" t="str">
        <f t="shared" si="62"/>
        <v>Medium Haul</v>
      </c>
    </row>
    <row r="4026" spans="1:10" ht="15" thickBot="1" x14ac:dyDescent="0.4">
      <c r="A4026" s="96" t="s">
        <v>2043</v>
      </c>
      <c r="B4026" s="96" t="s">
        <v>1536</v>
      </c>
      <c r="C4026" s="106">
        <v>43788</v>
      </c>
      <c r="D4026" s="96" t="s">
        <v>2114</v>
      </c>
      <c r="E4026" s="96" t="s">
        <v>2100</v>
      </c>
      <c r="F4026" s="97">
        <v>1118</v>
      </c>
      <c r="G4026" s="98" t="s">
        <v>2056</v>
      </c>
      <c r="H4026" s="96" t="s">
        <v>2055</v>
      </c>
      <c r="I4026" s="99">
        <v>431.892</v>
      </c>
      <c r="J4026" s="235" t="str">
        <f t="shared" si="62"/>
        <v>Medium Haul</v>
      </c>
    </row>
    <row r="4027" spans="1:10" ht="15" thickBot="1" x14ac:dyDescent="0.4">
      <c r="A4027" s="96" t="s">
        <v>2043</v>
      </c>
      <c r="B4027" s="96" t="s">
        <v>1536</v>
      </c>
      <c r="C4027" s="106">
        <v>43530</v>
      </c>
      <c r="D4027" s="96" t="s">
        <v>2044</v>
      </c>
      <c r="E4027" s="96" t="s">
        <v>2045</v>
      </c>
      <c r="F4027" s="97">
        <v>280</v>
      </c>
      <c r="G4027" s="98" t="s">
        <v>2046</v>
      </c>
      <c r="H4027" s="96" t="s">
        <v>2047</v>
      </c>
      <c r="I4027" s="99">
        <v>176.328</v>
      </c>
      <c r="J4027" s="235" t="str">
        <f t="shared" si="62"/>
        <v>Short Haul</v>
      </c>
    </row>
    <row r="4028" spans="1:10" ht="15" thickBot="1" x14ac:dyDescent="0.4">
      <c r="A4028" s="96" t="s">
        <v>2043</v>
      </c>
      <c r="B4028" s="96" t="s">
        <v>1536</v>
      </c>
      <c r="C4028" s="106">
        <v>43530</v>
      </c>
      <c r="D4028" s="96" t="s">
        <v>2048</v>
      </c>
      <c r="E4028" s="96" t="s">
        <v>2044</v>
      </c>
      <c r="F4028" s="97">
        <v>153</v>
      </c>
      <c r="G4028" s="98" t="s">
        <v>2046</v>
      </c>
      <c r="H4028" s="96" t="s">
        <v>2047</v>
      </c>
      <c r="I4028" s="99">
        <v>96.063999999999993</v>
      </c>
      <c r="J4028" s="235" t="str">
        <f t="shared" si="62"/>
        <v>Short Haul</v>
      </c>
    </row>
    <row r="4029" spans="1:10" ht="15" thickBot="1" x14ac:dyDescent="0.4">
      <c r="A4029" s="96" t="s">
        <v>2043</v>
      </c>
      <c r="B4029" s="96" t="s">
        <v>1536</v>
      </c>
      <c r="C4029" s="106">
        <v>43531</v>
      </c>
      <c r="D4029" s="96" t="s">
        <v>2045</v>
      </c>
      <c r="E4029" s="96" t="s">
        <v>2057</v>
      </c>
      <c r="F4029" s="97">
        <v>412</v>
      </c>
      <c r="G4029" s="98" t="s">
        <v>2046</v>
      </c>
      <c r="H4029" s="96" t="s">
        <v>2047</v>
      </c>
      <c r="I4029" s="99">
        <v>260.38400000000001</v>
      </c>
      <c r="J4029" s="235" t="str">
        <f t="shared" ref="J4029:J4092" si="63">IF(ISBLANK(F4029),"",IF(F4029&gt;$O$9,$N$9,IF(F4029&gt;$O$8, $N$8,$N$7)))</f>
        <v>Medium Haul</v>
      </c>
    </row>
    <row r="4030" spans="1:10" ht="15" thickBot="1" x14ac:dyDescent="0.4">
      <c r="A4030" s="96" t="s">
        <v>2043</v>
      </c>
      <c r="B4030" s="96" t="s">
        <v>1536</v>
      </c>
      <c r="C4030" s="106">
        <v>43531</v>
      </c>
      <c r="D4030" s="96" t="s">
        <v>2057</v>
      </c>
      <c r="E4030" s="96" t="s">
        <v>2048</v>
      </c>
      <c r="F4030" s="97">
        <v>133</v>
      </c>
      <c r="G4030" s="98" t="s">
        <v>2046</v>
      </c>
      <c r="H4030" s="96" t="s">
        <v>2047</v>
      </c>
      <c r="I4030" s="99">
        <v>84.055999999999997</v>
      </c>
      <c r="J4030" s="235" t="str">
        <f t="shared" si="63"/>
        <v>Short Haul</v>
      </c>
    </row>
    <row r="4031" spans="1:10" ht="15" thickBot="1" x14ac:dyDescent="0.4">
      <c r="A4031" s="96" t="s">
        <v>2043</v>
      </c>
      <c r="B4031" s="96" t="s">
        <v>1536</v>
      </c>
      <c r="C4031" s="106">
        <v>43570</v>
      </c>
      <c r="D4031" s="96" t="s">
        <v>2048</v>
      </c>
      <c r="E4031" s="96" t="s">
        <v>2053</v>
      </c>
      <c r="F4031" s="97">
        <v>527</v>
      </c>
      <c r="G4031" s="98" t="s">
        <v>2046</v>
      </c>
      <c r="H4031" s="96" t="s">
        <v>2047</v>
      </c>
      <c r="I4031" s="99">
        <v>332.43200000000002</v>
      </c>
      <c r="J4031" s="235" t="str">
        <f t="shared" si="63"/>
        <v>Medium Haul</v>
      </c>
    </row>
    <row r="4032" spans="1:10" ht="15" thickBot="1" x14ac:dyDescent="0.4">
      <c r="A4032" s="96" t="s">
        <v>2043</v>
      </c>
      <c r="B4032" s="96" t="s">
        <v>1536</v>
      </c>
      <c r="C4032" s="106">
        <v>43574</v>
      </c>
      <c r="D4032" s="96" t="s">
        <v>2293</v>
      </c>
      <c r="E4032" s="96" t="s">
        <v>2057</v>
      </c>
      <c r="F4032" s="97">
        <v>387</v>
      </c>
      <c r="G4032" s="98" t="s">
        <v>2046</v>
      </c>
      <c r="H4032" s="96" t="s">
        <v>2055</v>
      </c>
      <c r="I4032" s="99">
        <v>243.952</v>
      </c>
      <c r="J4032" s="235" t="str">
        <f t="shared" si="63"/>
        <v>Medium Haul</v>
      </c>
    </row>
    <row r="4033" spans="1:10" ht="15" thickBot="1" x14ac:dyDescent="0.4">
      <c r="A4033" s="96" t="s">
        <v>2043</v>
      </c>
      <c r="B4033" s="96" t="s">
        <v>1536</v>
      </c>
      <c r="C4033" s="106">
        <v>43574</v>
      </c>
      <c r="D4033" s="96" t="s">
        <v>2057</v>
      </c>
      <c r="E4033" s="96" t="s">
        <v>2048</v>
      </c>
      <c r="F4033" s="97">
        <v>133</v>
      </c>
      <c r="G4033" s="98" t="s">
        <v>2046</v>
      </c>
      <c r="H4033" s="96" t="s">
        <v>2047</v>
      </c>
      <c r="I4033" s="99">
        <v>84.055999999999997</v>
      </c>
      <c r="J4033" s="235" t="str">
        <f t="shared" si="63"/>
        <v>Short Haul</v>
      </c>
    </row>
    <row r="4034" spans="1:10" ht="15" thickBot="1" x14ac:dyDescent="0.4">
      <c r="A4034" s="96" t="s">
        <v>2043</v>
      </c>
      <c r="B4034" s="96" t="s">
        <v>1536</v>
      </c>
      <c r="C4034" s="106">
        <v>43578</v>
      </c>
      <c r="D4034" s="96" t="s">
        <v>2048</v>
      </c>
      <c r="E4034" s="96" t="s">
        <v>2053</v>
      </c>
      <c r="F4034" s="97">
        <v>527</v>
      </c>
      <c r="G4034" s="98" t="s">
        <v>2046</v>
      </c>
      <c r="H4034" s="96" t="s">
        <v>2047</v>
      </c>
      <c r="I4034" s="99">
        <v>332.43200000000002</v>
      </c>
      <c r="J4034" s="235" t="str">
        <f t="shared" si="63"/>
        <v>Medium Haul</v>
      </c>
    </row>
    <row r="4035" spans="1:10" ht="15" thickBot="1" x14ac:dyDescent="0.4">
      <c r="A4035" s="96" t="s">
        <v>2043</v>
      </c>
      <c r="B4035" s="96" t="s">
        <v>1536</v>
      </c>
      <c r="C4035" s="106">
        <v>43579</v>
      </c>
      <c r="D4035" s="96" t="s">
        <v>2053</v>
      </c>
      <c r="E4035" s="96" t="s">
        <v>2048</v>
      </c>
      <c r="F4035" s="97">
        <v>527</v>
      </c>
      <c r="G4035" s="98" t="s">
        <v>2046</v>
      </c>
      <c r="H4035" s="96" t="s">
        <v>2047</v>
      </c>
      <c r="I4035" s="99">
        <v>332.43200000000002</v>
      </c>
      <c r="J4035" s="235" t="str">
        <f t="shared" si="63"/>
        <v>Medium Haul</v>
      </c>
    </row>
    <row r="4036" spans="1:10" ht="15" thickBot="1" x14ac:dyDescent="0.4">
      <c r="A4036" s="96" t="s">
        <v>2043</v>
      </c>
      <c r="B4036" s="96" t="s">
        <v>1536</v>
      </c>
      <c r="C4036" s="106">
        <v>43579</v>
      </c>
      <c r="D4036" s="96" t="s">
        <v>2091</v>
      </c>
      <c r="E4036" s="96" t="s">
        <v>2053</v>
      </c>
      <c r="F4036" s="97">
        <v>1439</v>
      </c>
      <c r="G4036" s="98" t="s">
        <v>2056</v>
      </c>
      <c r="H4036" s="96" t="s">
        <v>2047</v>
      </c>
      <c r="I4036" s="99">
        <v>555.73199999999997</v>
      </c>
      <c r="J4036" s="235" t="str">
        <f t="shared" si="63"/>
        <v>Medium Haul</v>
      </c>
    </row>
    <row r="4037" spans="1:10" ht="15" thickBot="1" x14ac:dyDescent="0.4">
      <c r="A4037" s="96" t="s">
        <v>2043</v>
      </c>
      <c r="B4037" s="96" t="s">
        <v>1536</v>
      </c>
      <c r="C4037" s="106">
        <v>43603</v>
      </c>
      <c r="D4037" s="96" t="s">
        <v>2053</v>
      </c>
      <c r="E4037" s="96" t="s">
        <v>2054</v>
      </c>
      <c r="F4037" s="97">
        <v>1844</v>
      </c>
      <c r="G4037" s="98" t="s">
        <v>2046</v>
      </c>
      <c r="H4037" s="96" t="s">
        <v>2047</v>
      </c>
      <c r="I4037" s="99">
        <v>712.46699999999998</v>
      </c>
      <c r="J4037" s="235" t="str">
        <f t="shared" si="63"/>
        <v>Medium Haul</v>
      </c>
    </row>
    <row r="4038" spans="1:10" ht="15" thickBot="1" x14ac:dyDescent="0.4">
      <c r="A4038" s="96" t="s">
        <v>2043</v>
      </c>
      <c r="B4038" s="96" t="s">
        <v>1536</v>
      </c>
      <c r="C4038" s="106">
        <v>43610</v>
      </c>
      <c r="D4038" s="96" t="s">
        <v>2104</v>
      </c>
      <c r="E4038" s="96" t="s">
        <v>2057</v>
      </c>
      <c r="F4038" s="97">
        <v>6912</v>
      </c>
      <c r="G4038" s="98" t="s">
        <v>2046</v>
      </c>
      <c r="H4038" s="96" t="s">
        <v>2047</v>
      </c>
      <c r="I4038" s="99">
        <v>2346</v>
      </c>
      <c r="J4038" s="235" t="str">
        <f t="shared" si="63"/>
        <v>Long Haul</v>
      </c>
    </row>
    <row r="4039" spans="1:10" ht="15" thickBot="1" x14ac:dyDescent="0.4">
      <c r="A4039" s="96" t="s">
        <v>2043</v>
      </c>
      <c r="B4039" s="96" t="s">
        <v>1536</v>
      </c>
      <c r="C4039" s="106">
        <v>43652</v>
      </c>
      <c r="D4039" s="96" t="s">
        <v>2048</v>
      </c>
      <c r="E4039" s="96" t="s">
        <v>2053</v>
      </c>
      <c r="F4039" s="97">
        <v>527</v>
      </c>
      <c r="G4039" s="98" t="s">
        <v>2046</v>
      </c>
      <c r="H4039" s="96" t="s">
        <v>2047</v>
      </c>
      <c r="I4039" s="99">
        <v>332.43200000000002</v>
      </c>
      <c r="J4039" s="235" t="str">
        <f t="shared" si="63"/>
        <v>Medium Haul</v>
      </c>
    </row>
    <row r="4040" spans="1:10" ht="15" thickBot="1" x14ac:dyDescent="0.4">
      <c r="A4040" s="96" t="s">
        <v>2043</v>
      </c>
      <c r="B4040" s="96" t="s">
        <v>1536</v>
      </c>
      <c r="C4040" s="106">
        <v>43658</v>
      </c>
      <c r="D4040" s="96" t="s">
        <v>2053</v>
      </c>
      <c r="E4040" s="96" t="s">
        <v>2048</v>
      </c>
      <c r="F4040" s="97">
        <v>527</v>
      </c>
      <c r="G4040" s="98" t="s">
        <v>2046</v>
      </c>
      <c r="H4040" s="96" t="s">
        <v>2047</v>
      </c>
      <c r="I4040" s="99">
        <v>332.43200000000002</v>
      </c>
      <c r="J4040" s="235" t="str">
        <f t="shared" si="63"/>
        <v>Medium Haul</v>
      </c>
    </row>
    <row r="4041" spans="1:10" ht="15" thickBot="1" x14ac:dyDescent="0.4">
      <c r="A4041" s="96" t="s">
        <v>2043</v>
      </c>
      <c r="B4041" s="96" t="s">
        <v>1536</v>
      </c>
      <c r="C4041" s="106">
        <v>43676</v>
      </c>
      <c r="D4041" s="96" t="s">
        <v>2114</v>
      </c>
      <c r="E4041" s="96" t="s">
        <v>2097</v>
      </c>
      <c r="F4041" s="97">
        <v>6636</v>
      </c>
      <c r="G4041" s="98" t="s">
        <v>2056</v>
      </c>
      <c r="H4041" s="96" t="s">
        <v>2055</v>
      </c>
      <c r="I4041" s="99">
        <v>2252.16</v>
      </c>
      <c r="J4041" s="235" t="str">
        <f t="shared" si="63"/>
        <v>Long Haul</v>
      </c>
    </row>
    <row r="4042" spans="1:10" ht="15" thickBot="1" x14ac:dyDescent="0.4">
      <c r="A4042" s="96" t="s">
        <v>2043</v>
      </c>
      <c r="B4042" s="96" t="s">
        <v>1536</v>
      </c>
      <c r="C4042" s="106">
        <v>43687</v>
      </c>
      <c r="D4042" s="96" t="s">
        <v>2097</v>
      </c>
      <c r="E4042" s="96" t="s">
        <v>2057</v>
      </c>
      <c r="F4042" s="97">
        <v>6745</v>
      </c>
      <c r="G4042" s="98" t="s">
        <v>2046</v>
      </c>
      <c r="H4042" s="96" t="s">
        <v>2055</v>
      </c>
      <c r="I4042" s="99">
        <v>2289.2199999999998</v>
      </c>
      <c r="J4042" s="235" t="str">
        <f t="shared" si="63"/>
        <v>Long Haul</v>
      </c>
    </row>
    <row r="4043" spans="1:10" ht="15" thickBot="1" x14ac:dyDescent="0.4">
      <c r="A4043" s="96" t="s">
        <v>2043</v>
      </c>
      <c r="B4043" s="96" t="s">
        <v>1536</v>
      </c>
      <c r="C4043" s="106">
        <v>43716</v>
      </c>
      <c r="D4043" s="96" t="s">
        <v>2061</v>
      </c>
      <c r="E4043" s="96" t="s">
        <v>2294</v>
      </c>
      <c r="F4043" s="97">
        <v>246</v>
      </c>
      <c r="G4043" s="98" t="s">
        <v>2046</v>
      </c>
      <c r="H4043" s="96" t="s">
        <v>2051</v>
      </c>
      <c r="I4043" s="99">
        <v>155.47200000000001</v>
      </c>
      <c r="J4043" s="235" t="str">
        <f t="shared" si="63"/>
        <v>Short Haul</v>
      </c>
    </row>
    <row r="4044" spans="1:10" ht="15" thickBot="1" x14ac:dyDescent="0.4">
      <c r="A4044" s="96" t="s">
        <v>2043</v>
      </c>
      <c r="B4044" s="96" t="s">
        <v>1536</v>
      </c>
      <c r="C4044" s="106">
        <v>43719</v>
      </c>
      <c r="D4044" s="96" t="s">
        <v>2061</v>
      </c>
      <c r="E4044" s="96" t="s">
        <v>2057</v>
      </c>
      <c r="F4044" s="97">
        <v>3810</v>
      </c>
      <c r="G4044" s="98" t="s">
        <v>2046</v>
      </c>
      <c r="H4044" s="96" t="s">
        <v>2047</v>
      </c>
      <c r="I4044" s="99">
        <v>1293.02</v>
      </c>
      <c r="J4044" s="235" t="str">
        <f t="shared" si="63"/>
        <v>Long Haul</v>
      </c>
    </row>
    <row r="4045" spans="1:10" ht="15" thickBot="1" x14ac:dyDescent="0.4">
      <c r="A4045" s="96" t="s">
        <v>2043</v>
      </c>
      <c r="B4045" s="96" t="s">
        <v>1536</v>
      </c>
      <c r="C4045" s="106">
        <v>43745</v>
      </c>
      <c r="D4045" s="96" t="s">
        <v>2048</v>
      </c>
      <c r="E4045" s="96" t="s">
        <v>2053</v>
      </c>
      <c r="F4045" s="97">
        <v>527</v>
      </c>
      <c r="G4045" s="98" t="s">
        <v>2046</v>
      </c>
      <c r="H4045" s="96" t="s">
        <v>2047</v>
      </c>
      <c r="I4045" s="99">
        <v>332.43200000000002</v>
      </c>
      <c r="J4045" s="235" t="str">
        <f t="shared" si="63"/>
        <v>Medium Haul</v>
      </c>
    </row>
    <row r="4046" spans="1:10" ht="15" thickBot="1" x14ac:dyDescent="0.4">
      <c r="A4046" s="96" t="s">
        <v>2043</v>
      </c>
      <c r="B4046" s="96" t="s">
        <v>1536</v>
      </c>
      <c r="C4046" s="106">
        <v>43746</v>
      </c>
      <c r="D4046" s="96" t="s">
        <v>2185</v>
      </c>
      <c r="E4046" s="96" t="s">
        <v>2053</v>
      </c>
      <c r="F4046" s="97">
        <v>66</v>
      </c>
      <c r="G4046" s="98" t="s">
        <v>2046</v>
      </c>
      <c r="H4046" s="96" t="s">
        <v>2047</v>
      </c>
      <c r="I4046" s="99">
        <v>41.712000000000003</v>
      </c>
      <c r="J4046" s="235" t="str">
        <f t="shared" si="63"/>
        <v>Short Haul</v>
      </c>
    </row>
    <row r="4047" spans="1:10" ht="15" thickBot="1" x14ac:dyDescent="0.4">
      <c r="A4047" s="96" t="s">
        <v>2043</v>
      </c>
      <c r="B4047" s="96" t="s">
        <v>1536</v>
      </c>
      <c r="C4047" s="106">
        <v>43753</v>
      </c>
      <c r="D4047" s="96" t="s">
        <v>2053</v>
      </c>
      <c r="E4047" s="96" t="s">
        <v>2295</v>
      </c>
      <c r="F4047" s="97">
        <v>84</v>
      </c>
      <c r="G4047" s="98" t="s">
        <v>2046</v>
      </c>
      <c r="H4047" s="96" t="s">
        <v>2047</v>
      </c>
      <c r="I4047" s="99">
        <v>53.088000000000001</v>
      </c>
      <c r="J4047" s="235" t="str">
        <f t="shared" si="63"/>
        <v>Short Haul</v>
      </c>
    </row>
    <row r="4048" spans="1:10" ht="15" thickBot="1" x14ac:dyDescent="0.4">
      <c r="A4048" s="96" t="s">
        <v>2043</v>
      </c>
      <c r="B4048" s="96" t="s">
        <v>1536</v>
      </c>
      <c r="C4048" s="106">
        <v>43753</v>
      </c>
      <c r="D4048" s="96" t="s">
        <v>2048</v>
      </c>
      <c r="E4048" s="96" t="s">
        <v>2053</v>
      </c>
      <c r="F4048" s="97">
        <v>527</v>
      </c>
      <c r="G4048" s="98" t="s">
        <v>2046</v>
      </c>
      <c r="H4048" s="96" t="s">
        <v>2047</v>
      </c>
      <c r="I4048" s="99">
        <v>332.43200000000002</v>
      </c>
      <c r="J4048" s="235" t="str">
        <f t="shared" si="63"/>
        <v>Medium Haul</v>
      </c>
    </row>
    <row r="4049" spans="1:10" ht="15" thickBot="1" x14ac:dyDescent="0.4">
      <c r="A4049" s="96" t="s">
        <v>2043</v>
      </c>
      <c r="B4049" s="96" t="s">
        <v>1536</v>
      </c>
      <c r="C4049" s="106">
        <v>43771</v>
      </c>
      <c r="D4049" s="96" t="s">
        <v>2053</v>
      </c>
      <c r="E4049" s="96" t="s">
        <v>2097</v>
      </c>
      <c r="F4049" s="97">
        <v>6266</v>
      </c>
      <c r="G4049" s="98" t="s">
        <v>2056</v>
      </c>
      <c r="H4049" s="96" t="s">
        <v>2047</v>
      </c>
      <c r="I4049" s="99">
        <v>2126.6999999999998</v>
      </c>
      <c r="J4049" s="235" t="str">
        <f t="shared" si="63"/>
        <v>Long Haul</v>
      </c>
    </row>
    <row r="4050" spans="1:10" ht="15" thickBot="1" x14ac:dyDescent="0.4">
      <c r="A4050" s="96" t="s">
        <v>2043</v>
      </c>
      <c r="B4050" s="96" t="s">
        <v>1536</v>
      </c>
      <c r="C4050" s="106">
        <v>43772</v>
      </c>
      <c r="D4050" s="96" t="s">
        <v>2097</v>
      </c>
      <c r="E4050" s="96" t="s">
        <v>2296</v>
      </c>
      <c r="F4050" s="97">
        <v>1002</v>
      </c>
      <c r="G4050" s="98" t="s">
        <v>2046</v>
      </c>
      <c r="H4050" s="96" t="s">
        <v>2047</v>
      </c>
      <c r="I4050" s="99">
        <v>387</v>
      </c>
      <c r="J4050" s="235" t="str">
        <f t="shared" si="63"/>
        <v>Medium Haul</v>
      </c>
    </row>
    <row r="4051" spans="1:10" ht="15" thickBot="1" x14ac:dyDescent="0.4">
      <c r="A4051" s="96" t="s">
        <v>2043</v>
      </c>
      <c r="B4051" s="96" t="s">
        <v>1536</v>
      </c>
      <c r="C4051" s="106">
        <v>43775</v>
      </c>
      <c r="D4051" s="96" t="s">
        <v>2296</v>
      </c>
      <c r="E4051" s="96" t="s">
        <v>2097</v>
      </c>
      <c r="F4051" s="97">
        <v>966</v>
      </c>
      <c r="G4051" s="98" t="s">
        <v>2046</v>
      </c>
      <c r="H4051" s="96" t="s">
        <v>2047</v>
      </c>
      <c r="I4051" s="99">
        <v>373.45499999999998</v>
      </c>
      <c r="J4051" s="235" t="str">
        <f t="shared" si="63"/>
        <v>Medium Haul</v>
      </c>
    </row>
    <row r="4052" spans="1:10" ht="15" thickBot="1" x14ac:dyDescent="0.4">
      <c r="A4052" s="96" t="s">
        <v>2043</v>
      </c>
      <c r="B4052" s="96" t="s">
        <v>1536</v>
      </c>
      <c r="C4052" s="106">
        <v>43778</v>
      </c>
      <c r="D4052" s="96" t="s">
        <v>2057</v>
      </c>
      <c r="E4052" s="96" t="s">
        <v>2048</v>
      </c>
      <c r="F4052" s="97">
        <v>133</v>
      </c>
      <c r="G4052" s="98" t="s">
        <v>2046</v>
      </c>
      <c r="H4052" s="96" t="s">
        <v>2047</v>
      </c>
      <c r="I4052" s="99">
        <v>84.055999999999997</v>
      </c>
      <c r="J4052" s="235" t="str">
        <f t="shared" si="63"/>
        <v>Short Haul</v>
      </c>
    </row>
    <row r="4053" spans="1:10" ht="15" thickBot="1" x14ac:dyDescent="0.4">
      <c r="A4053" s="89"/>
      <c r="B4053" s="89"/>
      <c r="C4053" s="290"/>
      <c r="D4053" s="290"/>
      <c r="E4053" s="290"/>
      <c r="F4053" s="290"/>
      <c r="G4053" s="290"/>
      <c r="H4053" s="290"/>
      <c r="I4053" s="95">
        <v>29721.07</v>
      </c>
      <c r="J4053" s="235" t="str">
        <f t="shared" si="63"/>
        <v/>
      </c>
    </row>
    <row r="4054" spans="1:10" ht="15" thickBot="1" x14ac:dyDescent="0.4">
      <c r="A4054" s="96" t="s">
        <v>2043</v>
      </c>
      <c r="B4054" s="96" t="s">
        <v>1512</v>
      </c>
      <c r="C4054" s="106">
        <v>43676</v>
      </c>
      <c r="D4054" s="96" t="s">
        <v>2093</v>
      </c>
      <c r="E4054" s="96" t="s">
        <v>2053</v>
      </c>
      <c r="F4054" s="97">
        <v>1761</v>
      </c>
      <c r="G4054" s="98" t="s">
        <v>2056</v>
      </c>
      <c r="H4054" s="96" t="s">
        <v>2047</v>
      </c>
      <c r="I4054" s="99">
        <v>680.346</v>
      </c>
      <c r="J4054" s="235" t="str">
        <f t="shared" si="63"/>
        <v>Medium Haul</v>
      </c>
    </row>
    <row r="4055" spans="1:10" ht="15" thickBot="1" x14ac:dyDescent="0.4">
      <c r="A4055" s="96" t="s">
        <v>2043</v>
      </c>
      <c r="B4055" s="96" t="s">
        <v>1512</v>
      </c>
      <c r="C4055" s="106">
        <v>43677</v>
      </c>
      <c r="D4055" s="96" t="s">
        <v>2053</v>
      </c>
      <c r="E4055" s="96" t="s">
        <v>2048</v>
      </c>
      <c r="F4055" s="97">
        <v>527</v>
      </c>
      <c r="G4055" s="98" t="s">
        <v>2046</v>
      </c>
      <c r="H4055" s="96" t="s">
        <v>2047</v>
      </c>
      <c r="I4055" s="99">
        <v>332.43200000000002</v>
      </c>
      <c r="J4055" s="235" t="str">
        <f t="shared" si="63"/>
        <v>Medium Haul</v>
      </c>
    </row>
    <row r="4056" spans="1:10" ht="15" thickBot="1" x14ac:dyDescent="0.4">
      <c r="A4056" s="96" t="s">
        <v>2043</v>
      </c>
      <c r="B4056" s="96" t="s">
        <v>1512</v>
      </c>
      <c r="C4056" s="106">
        <v>43679</v>
      </c>
      <c r="D4056" s="96" t="s">
        <v>2048</v>
      </c>
      <c r="E4056" s="96" t="s">
        <v>2053</v>
      </c>
      <c r="F4056" s="97">
        <v>527</v>
      </c>
      <c r="G4056" s="98" t="s">
        <v>2046</v>
      </c>
      <c r="H4056" s="96" t="s">
        <v>2047</v>
      </c>
      <c r="I4056" s="99">
        <v>332.43200000000002</v>
      </c>
      <c r="J4056" s="235" t="str">
        <f t="shared" si="63"/>
        <v>Medium Haul</v>
      </c>
    </row>
    <row r="4057" spans="1:10" ht="15" thickBot="1" x14ac:dyDescent="0.4">
      <c r="A4057" s="96" t="s">
        <v>2043</v>
      </c>
      <c r="B4057" s="96" t="s">
        <v>1512</v>
      </c>
      <c r="C4057" s="106">
        <v>43679</v>
      </c>
      <c r="D4057" s="96" t="s">
        <v>2053</v>
      </c>
      <c r="E4057" s="96" t="s">
        <v>2093</v>
      </c>
      <c r="F4057" s="97">
        <v>1761</v>
      </c>
      <c r="G4057" s="98" t="s">
        <v>2046</v>
      </c>
      <c r="H4057" s="96" t="s">
        <v>2047</v>
      </c>
      <c r="I4057" s="99">
        <v>680.346</v>
      </c>
      <c r="J4057" s="235" t="str">
        <f t="shared" si="63"/>
        <v>Medium Haul</v>
      </c>
    </row>
    <row r="4058" spans="1:10" ht="15" thickBot="1" x14ac:dyDescent="0.4">
      <c r="A4058" s="89"/>
      <c r="B4058" s="89"/>
      <c r="C4058" s="290"/>
      <c r="D4058" s="290"/>
      <c r="E4058" s="290"/>
      <c r="F4058" s="290"/>
      <c r="G4058" s="290"/>
      <c r="H4058" s="290"/>
      <c r="I4058" s="95">
        <v>2025.556</v>
      </c>
      <c r="J4058" s="235" t="str">
        <f t="shared" si="63"/>
        <v/>
      </c>
    </row>
    <row r="4059" spans="1:10" ht="15" thickBot="1" x14ac:dyDescent="0.4">
      <c r="A4059" s="96" t="s">
        <v>2043</v>
      </c>
      <c r="B4059" s="96" t="s">
        <v>1325</v>
      </c>
      <c r="C4059" s="106">
        <v>43618</v>
      </c>
      <c r="D4059" s="96" t="s">
        <v>2050</v>
      </c>
      <c r="E4059" s="96" t="s">
        <v>2052</v>
      </c>
      <c r="F4059" s="97">
        <v>596</v>
      </c>
      <c r="G4059" s="98" t="s">
        <v>2046</v>
      </c>
      <c r="H4059" s="96" t="s">
        <v>2051</v>
      </c>
      <c r="I4059" s="99">
        <v>375.40800000000002</v>
      </c>
      <c r="J4059" s="235" t="str">
        <f t="shared" si="63"/>
        <v>Medium Haul</v>
      </c>
    </row>
    <row r="4060" spans="1:10" ht="15" thickBot="1" x14ac:dyDescent="0.4">
      <c r="A4060" s="96" t="s">
        <v>2043</v>
      </c>
      <c r="B4060" s="96" t="s">
        <v>1325</v>
      </c>
      <c r="C4060" s="106">
        <v>43621</v>
      </c>
      <c r="D4060" s="96" t="s">
        <v>2050</v>
      </c>
      <c r="E4060" s="96" t="s">
        <v>2048</v>
      </c>
      <c r="F4060" s="97">
        <v>300</v>
      </c>
      <c r="G4060" s="98" t="s">
        <v>2046</v>
      </c>
      <c r="H4060" s="96" t="s">
        <v>2047</v>
      </c>
      <c r="I4060" s="99">
        <v>188.96799999999999</v>
      </c>
      <c r="J4060" s="235" t="str">
        <f t="shared" si="63"/>
        <v>Short Haul</v>
      </c>
    </row>
    <row r="4061" spans="1:10" ht="15" thickBot="1" x14ac:dyDescent="0.4">
      <c r="A4061" s="96" t="s">
        <v>2043</v>
      </c>
      <c r="B4061" s="96" t="s">
        <v>1325</v>
      </c>
      <c r="C4061" s="106">
        <v>43747</v>
      </c>
      <c r="D4061" s="96" t="s">
        <v>2053</v>
      </c>
      <c r="E4061" s="96" t="s">
        <v>2148</v>
      </c>
      <c r="F4061" s="97">
        <v>7050</v>
      </c>
      <c r="G4061" s="98" t="s">
        <v>2056</v>
      </c>
      <c r="H4061" s="96" t="s">
        <v>2047</v>
      </c>
      <c r="I4061" s="99">
        <v>2392.58</v>
      </c>
      <c r="J4061" s="235" t="str">
        <f t="shared" si="63"/>
        <v>Long Haul</v>
      </c>
    </row>
    <row r="4062" spans="1:10" ht="15" thickBot="1" x14ac:dyDescent="0.4">
      <c r="A4062" s="96" t="s">
        <v>2043</v>
      </c>
      <c r="B4062" s="96" t="s">
        <v>1325</v>
      </c>
      <c r="C4062" s="106">
        <v>43757</v>
      </c>
      <c r="D4062" s="96" t="s">
        <v>2148</v>
      </c>
      <c r="E4062" s="96" t="s">
        <v>2089</v>
      </c>
      <c r="F4062" s="97">
        <v>813</v>
      </c>
      <c r="G4062" s="98" t="s">
        <v>2046</v>
      </c>
      <c r="H4062" s="96" t="s">
        <v>2047</v>
      </c>
      <c r="I4062" s="99">
        <v>313.85700000000003</v>
      </c>
      <c r="J4062" s="235" t="str">
        <f t="shared" si="63"/>
        <v>Medium Haul</v>
      </c>
    </row>
    <row r="4063" spans="1:10" ht="15" thickBot="1" x14ac:dyDescent="0.4">
      <c r="A4063" s="96" t="s">
        <v>2043</v>
      </c>
      <c r="B4063" s="96" t="s">
        <v>1325</v>
      </c>
      <c r="C4063" s="106">
        <v>43793</v>
      </c>
      <c r="D4063" s="96" t="s">
        <v>2053</v>
      </c>
      <c r="E4063" s="96" t="s">
        <v>2048</v>
      </c>
      <c r="F4063" s="97">
        <v>527</v>
      </c>
      <c r="G4063" s="98" t="s">
        <v>2046</v>
      </c>
      <c r="H4063" s="96" t="s">
        <v>2047</v>
      </c>
      <c r="I4063" s="99">
        <v>332.43200000000002</v>
      </c>
      <c r="J4063" s="235" t="str">
        <f t="shared" si="63"/>
        <v>Medium Haul</v>
      </c>
    </row>
    <row r="4064" spans="1:10" ht="15" thickBot="1" x14ac:dyDescent="0.4">
      <c r="A4064" s="96" t="s">
        <v>2043</v>
      </c>
      <c r="B4064" s="96" t="s">
        <v>1325</v>
      </c>
      <c r="C4064" s="106">
        <v>43793</v>
      </c>
      <c r="D4064" s="96" t="s">
        <v>2148</v>
      </c>
      <c r="E4064" s="96" t="s">
        <v>2053</v>
      </c>
      <c r="F4064" s="97">
        <v>7050</v>
      </c>
      <c r="G4064" s="98" t="s">
        <v>2046</v>
      </c>
      <c r="H4064" s="96" t="s">
        <v>2047</v>
      </c>
      <c r="I4064" s="99">
        <v>2392.58</v>
      </c>
      <c r="J4064" s="235" t="str">
        <f t="shared" si="63"/>
        <v>Long Haul</v>
      </c>
    </row>
    <row r="4065" spans="1:10" ht="15" thickBot="1" x14ac:dyDescent="0.4">
      <c r="A4065" s="96" t="s">
        <v>2043</v>
      </c>
      <c r="B4065" s="96" t="s">
        <v>1325</v>
      </c>
      <c r="C4065" s="106">
        <v>43618</v>
      </c>
      <c r="D4065" s="96" t="s">
        <v>2048</v>
      </c>
      <c r="E4065" s="96" t="s">
        <v>2050</v>
      </c>
      <c r="F4065" s="97">
        <v>300</v>
      </c>
      <c r="G4065" s="98" t="s">
        <v>2046</v>
      </c>
      <c r="H4065" s="96" t="s">
        <v>2051</v>
      </c>
      <c r="I4065" s="99">
        <v>188.96799999999999</v>
      </c>
      <c r="J4065" s="235" t="str">
        <f t="shared" si="63"/>
        <v>Short Haul</v>
      </c>
    </row>
    <row r="4066" spans="1:10" ht="15" thickBot="1" x14ac:dyDescent="0.4">
      <c r="A4066" s="96" t="s">
        <v>2043</v>
      </c>
      <c r="B4066" s="96" t="s">
        <v>1325</v>
      </c>
      <c r="C4066" s="106">
        <v>43621</v>
      </c>
      <c r="D4066" s="96" t="s">
        <v>2052</v>
      </c>
      <c r="E4066" s="96" t="s">
        <v>2050</v>
      </c>
      <c r="F4066" s="97">
        <v>596</v>
      </c>
      <c r="G4066" s="98" t="s">
        <v>2046</v>
      </c>
      <c r="H4066" s="96" t="s">
        <v>2047</v>
      </c>
      <c r="I4066" s="99">
        <v>375.40800000000002</v>
      </c>
      <c r="J4066" s="235" t="str">
        <f t="shared" si="63"/>
        <v>Medium Haul</v>
      </c>
    </row>
    <row r="4067" spans="1:10" ht="15" thickBot="1" x14ac:dyDescent="0.4">
      <c r="A4067" s="96" t="s">
        <v>2043</v>
      </c>
      <c r="B4067" s="96" t="s">
        <v>1325</v>
      </c>
      <c r="C4067" s="106">
        <v>43747</v>
      </c>
      <c r="D4067" s="96" t="s">
        <v>2048</v>
      </c>
      <c r="E4067" s="96" t="s">
        <v>2053</v>
      </c>
      <c r="F4067" s="97">
        <v>527</v>
      </c>
      <c r="G4067" s="98" t="s">
        <v>2046</v>
      </c>
      <c r="H4067" s="96" t="s">
        <v>2047</v>
      </c>
      <c r="I4067" s="99">
        <v>332.43200000000002</v>
      </c>
      <c r="J4067" s="235" t="str">
        <f t="shared" si="63"/>
        <v>Medium Haul</v>
      </c>
    </row>
    <row r="4068" spans="1:10" ht="15" thickBot="1" x14ac:dyDescent="0.4">
      <c r="A4068" s="96" t="s">
        <v>2043</v>
      </c>
      <c r="B4068" s="96" t="s">
        <v>1325</v>
      </c>
      <c r="C4068" s="106">
        <v>43768</v>
      </c>
      <c r="D4068" s="96" t="s">
        <v>2097</v>
      </c>
      <c r="E4068" s="96" t="s">
        <v>2148</v>
      </c>
      <c r="F4068" s="97">
        <v>1116</v>
      </c>
      <c r="G4068" s="98" t="s">
        <v>2046</v>
      </c>
      <c r="H4068" s="96" t="s">
        <v>2047</v>
      </c>
      <c r="I4068" s="99">
        <v>431.11799999999999</v>
      </c>
      <c r="J4068" s="235" t="str">
        <f t="shared" si="63"/>
        <v>Medium Haul</v>
      </c>
    </row>
    <row r="4069" spans="1:10" ht="15" thickBot="1" x14ac:dyDescent="0.4">
      <c r="A4069" s="89"/>
      <c r="B4069" s="89"/>
      <c r="C4069" s="290"/>
      <c r="D4069" s="290"/>
      <c r="E4069" s="290"/>
      <c r="F4069" s="290"/>
      <c r="G4069" s="290"/>
      <c r="H4069" s="290"/>
      <c r="I4069" s="95">
        <v>7323.7510000000002</v>
      </c>
      <c r="J4069" s="235" t="str">
        <f t="shared" si="63"/>
        <v/>
      </c>
    </row>
    <row r="4070" spans="1:10" ht="15" thickBot="1" x14ac:dyDescent="0.4">
      <c r="A4070" s="96" t="s">
        <v>2043</v>
      </c>
      <c r="B4070" s="96" t="s">
        <v>1512</v>
      </c>
      <c r="C4070" s="106">
        <v>43627</v>
      </c>
      <c r="D4070" s="96" t="s">
        <v>2044</v>
      </c>
      <c r="E4070" s="96" t="s">
        <v>2253</v>
      </c>
      <c r="F4070" s="97">
        <v>4598</v>
      </c>
      <c r="G4070" s="98" t="s">
        <v>2056</v>
      </c>
      <c r="H4070" s="96" t="s">
        <v>2047</v>
      </c>
      <c r="I4070" s="99">
        <v>1560.6</v>
      </c>
      <c r="J4070" s="235" t="str">
        <f t="shared" si="63"/>
        <v>Long Haul</v>
      </c>
    </row>
    <row r="4071" spans="1:10" ht="15" thickBot="1" x14ac:dyDescent="0.4">
      <c r="A4071" s="96" t="s">
        <v>2043</v>
      </c>
      <c r="B4071" s="96" t="s">
        <v>1512</v>
      </c>
      <c r="C4071" s="106">
        <v>43647</v>
      </c>
      <c r="D4071" s="96" t="s">
        <v>2142</v>
      </c>
      <c r="E4071" s="96" t="s">
        <v>2044</v>
      </c>
      <c r="F4071" s="97">
        <v>4364</v>
      </c>
      <c r="G4071" s="98" t="s">
        <v>2056</v>
      </c>
      <c r="H4071" s="96" t="s">
        <v>2047</v>
      </c>
      <c r="I4071" s="99">
        <v>1481.04</v>
      </c>
      <c r="J4071" s="235" t="str">
        <f t="shared" si="63"/>
        <v>Long Haul</v>
      </c>
    </row>
    <row r="4072" spans="1:10" ht="15" thickBot="1" x14ac:dyDescent="0.4">
      <c r="A4072" s="89"/>
      <c r="B4072" s="89"/>
      <c r="C4072" s="290"/>
      <c r="D4072" s="290"/>
      <c r="E4072" s="290"/>
      <c r="F4072" s="290"/>
      <c r="G4072" s="290"/>
      <c r="H4072" s="290"/>
      <c r="I4072" s="95">
        <v>3041.64</v>
      </c>
      <c r="J4072" s="235" t="str">
        <f t="shared" si="63"/>
        <v/>
      </c>
    </row>
    <row r="4073" spans="1:10" ht="15" thickBot="1" x14ac:dyDescent="0.4">
      <c r="A4073" s="96" t="s">
        <v>2043</v>
      </c>
      <c r="B4073" s="96" t="s">
        <v>1393</v>
      </c>
      <c r="C4073" s="106">
        <v>43807</v>
      </c>
      <c r="D4073" s="96" t="s">
        <v>2050</v>
      </c>
      <c r="E4073" s="96" t="s">
        <v>2048</v>
      </c>
      <c r="F4073" s="97">
        <v>300</v>
      </c>
      <c r="G4073" s="98" t="s">
        <v>2046</v>
      </c>
      <c r="H4073" s="96" t="s">
        <v>2051</v>
      </c>
      <c r="I4073" s="99">
        <v>188.96799999999999</v>
      </c>
      <c r="J4073" s="235" t="str">
        <f t="shared" si="63"/>
        <v>Short Haul</v>
      </c>
    </row>
    <row r="4074" spans="1:10" ht="15" thickBot="1" x14ac:dyDescent="0.4">
      <c r="A4074" s="96" t="s">
        <v>2043</v>
      </c>
      <c r="B4074" s="96" t="s">
        <v>1393</v>
      </c>
      <c r="C4074" s="106">
        <v>43807</v>
      </c>
      <c r="D4074" s="96" t="s">
        <v>2045</v>
      </c>
      <c r="E4074" s="96" t="s">
        <v>2050</v>
      </c>
      <c r="F4074" s="97">
        <v>631</v>
      </c>
      <c r="G4074" s="98" t="s">
        <v>2046</v>
      </c>
      <c r="H4074" s="96" t="s">
        <v>2051</v>
      </c>
      <c r="I4074" s="99">
        <v>243.81</v>
      </c>
      <c r="J4074" s="235" t="str">
        <f t="shared" si="63"/>
        <v>Medium Haul</v>
      </c>
    </row>
    <row r="4075" spans="1:10" ht="15" thickBot="1" x14ac:dyDescent="0.4">
      <c r="A4075" s="89"/>
      <c r="B4075" s="89"/>
      <c r="C4075" s="290"/>
      <c r="D4075" s="290"/>
      <c r="E4075" s="290"/>
      <c r="F4075" s="290"/>
      <c r="G4075" s="290"/>
      <c r="H4075" s="290"/>
      <c r="I4075" s="95">
        <v>432.77800000000002</v>
      </c>
      <c r="J4075" s="235" t="str">
        <f t="shared" si="63"/>
        <v/>
      </c>
    </row>
    <row r="4076" spans="1:10" ht="15" thickBot="1" x14ac:dyDescent="0.4">
      <c r="A4076" s="96" t="s">
        <v>2043</v>
      </c>
      <c r="B4076" s="96" t="s">
        <v>1393</v>
      </c>
      <c r="C4076" s="106">
        <v>43539</v>
      </c>
      <c r="D4076" s="96" t="s">
        <v>2067</v>
      </c>
      <c r="E4076" s="96" t="s">
        <v>2057</v>
      </c>
      <c r="F4076" s="97">
        <v>2285</v>
      </c>
      <c r="G4076" s="98" t="s">
        <v>2056</v>
      </c>
      <c r="H4076" s="96" t="s">
        <v>2047</v>
      </c>
      <c r="I4076" s="99">
        <v>882.74699999999996</v>
      </c>
      <c r="J4076" s="235" t="str">
        <f t="shared" si="63"/>
        <v>Medium Haul</v>
      </c>
    </row>
    <row r="4077" spans="1:10" ht="15" thickBot="1" x14ac:dyDescent="0.4">
      <c r="A4077" s="96" t="s">
        <v>2043</v>
      </c>
      <c r="B4077" s="96" t="s">
        <v>1393</v>
      </c>
      <c r="C4077" s="106">
        <v>43639</v>
      </c>
      <c r="D4077" s="96" t="s">
        <v>2053</v>
      </c>
      <c r="E4077" s="96" t="s">
        <v>2297</v>
      </c>
      <c r="F4077" s="97">
        <v>2841</v>
      </c>
      <c r="G4077" s="98" t="s">
        <v>2056</v>
      </c>
      <c r="H4077" s="96" t="s">
        <v>2047</v>
      </c>
      <c r="I4077" s="99">
        <v>964.24</v>
      </c>
      <c r="J4077" s="235" t="str">
        <f t="shared" si="63"/>
        <v>Long Haul</v>
      </c>
    </row>
    <row r="4078" spans="1:10" ht="15" thickBot="1" x14ac:dyDescent="0.4">
      <c r="A4078" s="96" t="s">
        <v>2043</v>
      </c>
      <c r="B4078" s="96" t="s">
        <v>1393</v>
      </c>
      <c r="C4078" s="106">
        <v>43639</v>
      </c>
      <c r="D4078" s="96" t="s">
        <v>2048</v>
      </c>
      <c r="E4078" s="96" t="s">
        <v>2053</v>
      </c>
      <c r="F4078" s="97">
        <v>527</v>
      </c>
      <c r="G4078" s="98" t="s">
        <v>2046</v>
      </c>
      <c r="H4078" s="96" t="s">
        <v>2047</v>
      </c>
      <c r="I4078" s="99">
        <v>332.43200000000002</v>
      </c>
      <c r="J4078" s="235" t="str">
        <f t="shared" si="63"/>
        <v>Medium Haul</v>
      </c>
    </row>
    <row r="4079" spans="1:10" ht="15" thickBot="1" x14ac:dyDescent="0.4">
      <c r="A4079" s="96" t="s">
        <v>2043</v>
      </c>
      <c r="B4079" s="96" t="s">
        <v>1393</v>
      </c>
      <c r="C4079" s="106">
        <v>43645</v>
      </c>
      <c r="D4079" s="96" t="s">
        <v>2297</v>
      </c>
      <c r="E4079" s="96" t="s">
        <v>2054</v>
      </c>
      <c r="F4079" s="97">
        <v>2017</v>
      </c>
      <c r="G4079" s="98" t="s">
        <v>2056</v>
      </c>
      <c r="H4079" s="96" t="s">
        <v>2047</v>
      </c>
      <c r="I4079" s="99">
        <v>779.03099999999995</v>
      </c>
      <c r="J4079" s="235" t="str">
        <f t="shared" si="63"/>
        <v>Medium Haul</v>
      </c>
    </row>
    <row r="4080" spans="1:10" ht="15" thickBot="1" x14ac:dyDescent="0.4">
      <c r="A4080" s="96" t="s">
        <v>2043</v>
      </c>
      <c r="B4080" s="96" t="s">
        <v>1393</v>
      </c>
      <c r="C4080" s="106">
        <v>43646</v>
      </c>
      <c r="D4080" s="96" t="s">
        <v>2053</v>
      </c>
      <c r="E4080" s="96" t="s">
        <v>2048</v>
      </c>
      <c r="F4080" s="97">
        <v>527</v>
      </c>
      <c r="G4080" s="98" t="s">
        <v>2046</v>
      </c>
      <c r="H4080" s="96" t="s">
        <v>2047</v>
      </c>
      <c r="I4080" s="99">
        <v>332.43200000000002</v>
      </c>
      <c r="J4080" s="235" t="str">
        <f t="shared" si="63"/>
        <v>Medium Haul</v>
      </c>
    </row>
    <row r="4081" spans="1:10" ht="15" thickBot="1" x14ac:dyDescent="0.4">
      <c r="A4081" s="96" t="s">
        <v>2043</v>
      </c>
      <c r="B4081" s="96" t="s">
        <v>1393</v>
      </c>
      <c r="C4081" s="106">
        <v>43683</v>
      </c>
      <c r="D4081" s="96" t="s">
        <v>2100</v>
      </c>
      <c r="E4081" s="96" t="s">
        <v>2060</v>
      </c>
      <c r="F4081" s="97">
        <v>725</v>
      </c>
      <c r="G4081" s="98" t="s">
        <v>2046</v>
      </c>
      <c r="H4081" s="96" t="s">
        <v>2298</v>
      </c>
      <c r="I4081" s="99">
        <v>280.18799999999999</v>
      </c>
      <c r="J4081" s="235" t="str">
        <f t="shared" si="63"/>
        <v>Medium Haul</v>
      </c>
    </row>
    <row r="4082" spans="1:10" ht="15" thickBot="1" x14ac:dyDescent="0.4">
      <c r="A4082" s="96" t="s">
        <v>2043</v>
      </c>
      <c r="B4082" s="96" t="s">
        <v>1393</v>
      </c>
      <c r="C4082" s="106">
        <v>43687</v>
      </c>
      <c r="D4082" s="96" t="s">
        <v>2060</v>
      </c>
      <c r="E4082" s="96" t="s">
        <v>2100</v>
      </c>
      <c r="F4082" s="97">
        <v>725</v>
      </c>
      <c r="G4082" s="98" t="s">
        <v>2056</v>
      </c>
      <c r="H4082" s="96" t="s">
        <v>2298</v>
      </c>
      <c r="I4082" s="99">
        <v>280.18799999999999</v>
      </c>
      <c r="J4082" s="235" t="str">
        <f t="shared" si="63"/>
        <v>Medium Haul</v>
      </c>
    </row>
    <row r="4083" spans="1:10" ht="15" thickBot="1" x14ac:dyDescent="0.4">
      <c r="A4083" s="96" t="s">
        <v>2043</v>
      </c>
      <c r="B4083" s="96" t="s">
        <v>1393</v>
      </c>
      <c r="C4083" s="106">
        <v>43687</v>
      </c>
      <c r="D4083" s="96" t="s">
        <v>2299</v>
      </c>
      <c r="E4083" s="96" t="s">
        <v>2060</v>
      </c>
      <c r="F4083" s="97">
        <v>395</v>
      </c>
      <c r="G4083" s="98" t="s">
        <v>2046</v>
      </c>
      <c r="H4083" s="96" t="s">
        <v>2298</v>
      </c>
      <c r="I4083" s="99">
        <v>249.00800000000001</v>
      </c>
      <c r="J4083" s="235" t="str">
        <f t="shared" si="63"/>
        <v>Medium Haul</v>
      </c>
    </row>
    <row r="4084" spans="1:10" ht="15" thickBot="1" x14ac:dyDescent="0.4">
      <c r="A4084" s="96" t="s">
        <v>2043</v>
      </c>
      <c r="B4084" s="96" t="s">
        <v>1393</v>
      </c>
      <c r="C4084" s="106">
        <v>43534</v>
      </c>
      <c r="D4084" s="96" t="s">
        <v>2053</v>
      </c>
      <c r="E4084" s="96" t="s">
        <v>2067</v>
      </c>
      <c r="F4084" s="97">
        <v>1743</v>
      </c>
      <c r="G4084" s="98" t="s">
        <v>2046</v>
      </c>
      <c r="H4084" s="96" t="s">
        <v>2047</v>
      </c>
      <c r="I4084" s="99">
        <v>672.99300000000005</v>
      </c>
      <c r="J4084" s="235" t="str">
        <f t="shared" si="63"/>
        <v>Medium Haul</v>
      </c>
    </row>
    <row r="4085" spans="1:10" ht="15" thickBot="1" x14ac:dyDescent="0.4">
      <c r="A4085" s="96" t="s">
        <v>2043</v>
      </c>
      <c r="B4085" s="96" t="s">
        <v>1393</v>
      </c>
      <c r="C4085" s="106">
        <v>43534</v>
      </c>
      <c r="D4085" s="96" t="s">
        <v>2048</v>
      </c>
      <c r="E4085" s="96" t="s">
        <v>2053</v>
      </c>
      <c r="F4085" s="97">
        <v>527</v>
      </c>
      <c r="G4085" s="98" t="s">
        <v>2046</v>
      </c>
      <c r="H4085" s="96" t="s">
        <v>2047</v>
      </c>
      <c r="I4085" s="99">
        <v>332.43200000000002</v>
      </c>
      <c r="J4085" s="235" t="str">
        <f t="shared" si="63"/>
        <v>Medium Haul</v>
      </c>
    </row>
    <row r="4086" spans="1:10" ht="15" thickBot="1" x14ac:dyDescent="0.4">
      <c r="A4086" s="96" t="s">
        <v>2043</v>
      </c>
      <c r="B4086" s="96" t="s">
        <v>1393</v>
      </c>
      <c r="C4086" s="106">
        <v>43539</v>
      </c>
      <c r="D4086" s="96" t="s">
        <v>2057</v>
      </c>
      <c r="E4086" s="96" t="s">
        <v>2048</v>
      </c>
      <c r="F4086" s="97">
        <v>133</v>
      </c>
      <c r="G4086" s="98" t="s">
        <v>2046</v>
      </c>
      <c r="H4086" s="96" t="s">
        <v>2047</v>
      </c>
      <c r="I4086" s="99">
        <v>84.055999999999997</v>
      </c>
      <c r="J4086" s="235" t="str">
        <f t="shared" si="63"/>
        <v>Short Haul</v>
      </c>
    </row>
    <row r="4087" spans="1:10" ht="15" thickBot="1" x14ac:dyDescent="0.4">
      <c r="A4087" s="96" t="s">
        <v>2043</v>
      </c>
      <c r="B4087" s="96" t="s">
        <v>1393</v>
      </c>
      <c r="C4087" s="106">
        <v>43645</v>
      </c>
      <c r="D4087" s="96" t="s">
        <v>2054</v>
      </c>
      <c r="E4087" s="96" t="s">
        <v>2053</v>
      </c>
      <c r="F4087" s="97">
        <v>1844</v>
      </c>
      <c r="G4087" s="98" t="s">
        <v>2056</v>
      </c>
      <c r="H4087" s="96" t="s">
        <v>2047</v>
      </c>
      <c r="I4087" s="99">
        <v>712.46699999999998</v>
      </c>
      <c r="J4087" s="235" t="str">
        <f t="shared" si="63"/>
        <v>Medium Haul</v>
      </c>
    </row>
    <row r="4088" spans="1:10" ht="15" thickBot="1" x14ac:dyDescent="0.4">
      <c r="A4088" s="96" t="s">
        <v>2043</v>
      </c>
      <c r="B4088" s="96" t="s">
        <v>1393</v>
      </c>
      <c r="C4088" s="106">
        <v>43683</v>
      </c>
      <c r="D4088" s="96" t="s">
        <v>2060</v>
      </c>
      <c r="E4088" s="96" t="s">
        <v>2299</v>
      </c>
      <c r="F4088" s="97">
        <v>395</v>
      </c>
      <c r="G4088" s="98" t="s">
        <v>2046</v>
      </c>
      <c r="H4088" s="96" t="s">
        <v>2298</v>
      </c>
      <c r="I4088" s="99">
        <v>249.00800000000001</v>
      </c>
      <c r="J4088" s="235" t="str">
        <f t="shared" si="63"/>
        <v>Medium Haul</v>
      </c>
    </row>
    <row r="4089" spans="1:10" ht="15" thickBot="1" x14ac:dyDescent="0.4">
      <c r="A4089" s="89"/>
      <c r="B4089" s="89"/>
      <c r="C4089" s="290"/>
      <c r="D4089" s="290"/>
      <c r="E4089" s="290"/>
      <c r="F4089" s="290"/>
      <c r="G4089" s="290"/>
      <c r="H4089" s="290"/>
      <c r="I4089" s="95">
        <v>6151.2219999999998</v>
      </c>
      <c r="J4089" s="235" t="str">
        <f t="shared" si="63"/>
        <v/>
      </c>
    </row>
    <row r="4090" spans="1:10" ht="15" thickBot="1" x14ac:dyDescent="0.4">
      <c r="A4090" s="96" t="s">
        <v>2043</v>
      </c>
      <c r="B4090" s="96" t="s">
        <v>1512</v>
      </c>
      <c r="C4090" s="106">
        <v>43602</v>
      </c>
      <c r="D4090" s="96" t="s">
        <v>2073</v>
      </c>
      <c r="E4090" s="96" t="s">
        <v>2044</v>
      </c>
      <c r="F4090" s="97">
        <v>95</v>
      </c>
      <c r="G4090" s="98" t="s">
        <v>2046</v>
      </c>
      <c r="H4090" s="96" t="s">
        <v>2047</v>
      </c>
      <c r="I4090" s="99">
        <v>60.04</v>
      </c>
      <c r="J4090" s="235" t="str">
        <f t="shared" si="63"/>
        <v>Short Haul</v>
      </c>
    </row>
    <row r="4091" spans="1:10" ht="15" thickBot="1" x14ac:dyDescent="0.4">
      <c r="A4091" s="96" t="s">
        <v>2043</v>
      </c>
      <c r="B4091" s="96" t="s">
        <v>1512</v>
      </c>
      <c r="C4091" s="106">
        <v>43602</v>
      </c>
      <c r="D4091" s="96" t="s">
        <v>2044</v>
      </c>
      <c r="E4091" s="96" t="s">
        <v>2048</v>
      </c>
      <c r="F4091" s="97">
        <v>153</v>
      </c>
      <c r="G4091" s="98" t="s">
        <v>2046</v>
      </c>
      <c r="H4091" s="96" t="s">
        <v>2047</v>
      </c>
      <c r="I4091" s="99">
        <v>96.063999999999993</v>
      </c>
      <c r="J4091" s="235" t="str">
        <f t="shared" si="63"/>
        <v>Short Haul</v>
      </c>
    </row>
    <row r="4092" spans="1:10" ht="15" thickBot="1" x14ac:dyDescent="0.4">
      <c r="A4092" s="96" t="s">
        <v>2043</v>
      </c>
      <c r="B4092" s="96" t="s">
        <v>1512</v>
      </c>
      <c r="C4092" s="106">
        <v>43603</v>
      </c>
      <c r="D4092" s="96" t="s">
        <v>2044</v>
      </c>
      <c r="E4092" s="96" t="s">
        <v>2073</v>
      </c>
      <c r="F4092" s="97">
        <v>95</v>
      </c>
      <c r="G4092" s="98" t="s">
        <v>2046</v>
      </c>
      <c r="H4092" s="96" t="s">
        <v>2047</v>
      </c>
      <c r="I4092" s="99">
        <v>60.04</v>
      </c>
      <c r="J4092" s="235" t="str">
        <f t="shared" si="63"/>
        <v>Short Haul</v>
      </c>
    </row>
    <row r="4093" spans="1:10" ht="15" thickBot="1" x14ac:dyDescent="0.4">
      <c r="A4093" s="96" t="s">
        <v>2043</v>
      </c>
      <c r="B4093" s="96" t="s">
        <v>1512</v>
      </c>
      <c r="C4093" s="106">
        <v>43603</v>
      </c>
      <c r="D4093" s="96" t="s">
        <v>2048</v>
      </c>
      <c r="E4093" s="96" t="s">
        <v>2044</v>
      </c>
      <c r="F4093" s="97">
        <v>153</v>
      </c>
      <c r="G4093" s="98" t="s">
        <v>2046</v>
      </c>
      <c r="H4093" s="96" t="s">
        <v>2047</v>
      </c>
      <c r="I4093" s="99">
        <v>96.063999999999993</v>
      </c>
      <c r="J4093" s="235" t="str">
        <f t="shared" ref="J4093:J4156" si="64">IF(ISBLANK(F4093),"",IF(F4093&gt;$O$9,$N$9,IF(F4093&gt;$O$8, $N$8,$N$7)))</f>
        <v>Short Haul</v>
      </c>
    </row>
    <row r="4094" spans="1:10" ht="15" thickBot="1" x14ac:dyDescent="0.4">
      <c r="A4094" s="89"/>
      <c r="B4094" s="89"/>
      <c r="C4094" s="290"/>
      <c r="D4094" s="290"/>
      <c r="E4094" s="290"/>
      <c r="F4094" s="290"/>
      <c r="G4094" s="290"/>
      <c r="H4094" s="290"/>
      <c r="I4094" s="95">
        <v>312.20800000000003</v>
      </c>
      <c r="J4094" s="235" t="str">
        <f t="shared" si="64"/>
        <v/>
      </c>
    </row>
    <row r="4095" spans="1:10" ht="15" thickBot="1" x14ac:dyDescent="0.4">
      <c r="A4095" s="96" t="s">
        <v>2043</v>
      </c>
      <c r="B4095" s="96" t="s">
        <v>1325</v>
      </c>
      <c r="C4095" s="106">
        <v>43583</v>
      </c>
      <c r="D4095" s="96" t="s">
        <v>2050</v>
      </c>
      <c r="E4095" s="96" t="s">
        <v>2048</v>
      </c>
      <c r="F4095" s="97">
        <v>300</v>
      </c>
      <c r="G4095" s="98" t="s">
        <v>2046</v>
      </c>
      <c r="H4095" s="96" t="s">
        <v>2051</v>
      </c>
      <c r="I4095" s="99">
        <v>188.96799999999999</v>
      </c>
      <c r="J4095" s="235" t="str">
        <f t="shared" si="64"/>
        <v>Short Haul</v>
      </c>
    </row>
    <row r="4096" spans="1:10" ht="15" thickBot="1" x14ac:dyDescent="0.4">
      <c r="A4096" s="96" t="s">
        <v>2043</v>
      </c>
      <c r="B4096" s="96" t="s">
        <v>1325</v>
      </c>
      <c r="C4096" s="106">
        <v>43583</v>
      </c>
      <c r="D4096" s="96" t="s">
        <v>2286</v>
      </c>
      <c r="E4096" s="96" t="s">
        <v>2050</v>
      </c>
      <c r="F4096" s="97">
        <v>457</v>
      </c>
      <c r="G4096" s="98" t="s">
        <v>2046</v>
      </c>
      <c r="H4096" s="96" t="s">
        <v>2051</v>
      </c>
      <c r="I4096" s="99">
        <v>288.19200000000001</v>
      </c>
      <c r="J4096" s="235" t="str">
        <f t="shared" si="64"/>
        <v>Medium Haul</v>
      </c>
    </row>
    <row r="4097" spans="1:10" ht="15" thickBot="1" x14ac:dyDescent="0.4">
      <c r="A4097" s="96" t="s">
        <v>2043</v>
      </c>
      <c r="B4097" s="96" t="s">
        <v>1325</v>
      </c>
      <c r="C4097" s="106">
        <v>43585</v>
      </c>
      <c r="D4097" s="96" t="s">
        <v>2048</v>
      </c>
      <c r="E4097" s="96" t="s">
        <v>2057</v>
      </c>
      <c r="F4097" s="97">
        <v>133</v>
      </c>
      <c r="G4097" s="98" t="s">
        <v>2046</v>
      </c>
      <c r="H4097" s="96" t="s">
        <v>2047</v>
      </c>
      <c r="I4097" s="99">
        <v>84.055999999999997</v>
      </c>
      <c r="J4097" s="235" t="str">
        <f t="shared" si="64"/>
        <v>Short Haul</v>
      </c>
    </row>
    <row r="4098" spans="1:10" ht="15" thickBot="1" x14ac:dyDescent="0.4">
      <c r="A4098" s="96" t="s">
        <v>2043</v>
      </c>
      <c r="B4098" s="96" t="s">
        <v>1325</v>
      </c>
      <c r="C4098" s="106">
        <v>43585</v>
      </c>
      <c r="D4098" s="96" t="s">
        <v>2057</v>
      </c>
      <c r="E4098" s="96" t="s">
        <v>2286</v>
      </c>
      <c r="F4098" s="97">
        <v>541</v>
      </c>
      <c r="G4098" s="98" t="s">
        <v>2046</v>
      </c>
      <c r="H4098" s="96" t="s">
        <v>2047</v>
      </c>
      <c r="I4098" s="99">
        <v>341.28</v>
      </c>
      <c r="J4098" s="235" t="str">
        <f t="shared" si="64"/>
        <v>Medium Haul</v>
      </c>
    </row>
    <row r="4099" spans="1:10" ht="15" thickBot="1" x14ac:dyDescent="0.4">
      <c r="A4099" s="89"/>
      <c r="B4099" s="89"/>
      <c r="C4099" s="290"/>
      <c r="D4099" s="290"/>
      <c r="E4099" s="290"/>
      <c r="F4099" s="290"/>
      <c r="G4099" s="290"/>
      <c r="H4099" s="290"/>
      <c r="I4099" s="95">
        <v>902.49599999999998</v>
      </c>
      <c r="J4099" s="235" t="str">
        <f t="shared" si="64"/>
        <v/>
      </c>
    </row>
    <row r="4100" spans="1:10" ht="15" thickBot="1" x14ac:dyDescent="0.4">
      <c r="A4100" s="96" t="s">
        <v>2043</v>
      </c>
      <c r="B4100" s="96" t="s">
        <v>1393</v>
      </c>
      <c r="C4100" s="106">
        <v>43481</v>
      </c>
      <c r="D4100" s="96" t="s">
        <v>2104</v>
      </c>
      <c r="E4100" s="96" t="s">
        <v>2135</v>
      </c>
      <c r="F4100" s="97">
        <v>2113</v>
      </c>
      <c r="G4100" s="98" t="s">
        <v>2056</v>
      </c>
      <c r="H4100" s="96" t="s">
        <v>2047</v>
      </c>
      <c r="I4100" s="99">
        <v>816.18299999999999</v>
      </c>
      <c r="J4100" s="235" t="str">
        <f t="shared" si="64"/>
        <v>Medium Haul</v>
      </c>
    </row>
    <row r="4101" spans="1:10" ht="15" thickBot="1" x14ac:dyDescent="0.4">
      <c r="A4101" s="96" t="s">
        <v>2043</v>
      </c>
      <c r="B4101" s="96" t="s">
        <v>1393</v>
      </c>
      <c r="C4101" s="106">
        <v>43520</v>
      </c>
      <c r="D4101" s="96" t="s">
        <v>2104</v>
      </c>
      <c r="E4101" s="96" t="s">
        <v>2057</v>
      </c>
      <c r="F4101" s="97">
        <v>6912</v>
      </c>
      <c r="G4101" s="98" t="s">
        <v>2046</v>
      </c>
      <c r="H4101" s="96" t="s">
        <v>2047</v>
      </c>
      <c r="I4101" s="99">
        <v>2346</v>
      </c>
      <c r="J4101" s="235" t="str">
        <f t="shared" si="64"/>
        <v>Long Haul</v>
      </c>
    </row>
    <row r="4102" spans="1:10" ht="15" thickBot="1" x14ac:dyDescent="0.4">
      <c r="A4102" s="96" t="s">
        <v>2043</v>
      </c>
      <c r="B4102" s="96" t="s">
        <v>1393</v>
      </c>
      <c r="C4102" s="106">
        <v>43480</v>
      </c>
      <c r="D4102" s="96" t="s">
        <v>2057</v>
      </c>
      <c r="E4102" s="96" t="s">
        <v>2104</v>
      </c>
      <c r="F4102" s="97">
        <v>6912</v>
      </c>
      <c r="G4102" s="98" t="s">
        <v>2056</v>
      </c>
      <c r="H4102" s="96" t="s">
        <v>2047</v>
      </c>
      <c r="I4102" s="99">
        <v>2346</v>
      </c>
      <c r="J4102" s="235" t="str">
        <f t="shared" si="64"/>
        <v>Long Haul</v>
      </c>
    </row>
    <row r="4103" spans="1:10" ht="15" thickBot="1" x14ac:dyDescent="0.4">
      <c r="A4103" s="96" t="s">
        <v>2043</v>
      </c>
      <c r="B4103" s="96" t="s">
        <v>1393</v>
      </c>
      <c r="C4103" s="106">
        <v>43520</v>
      </c>
      <c r="D4103" s="96" t="s">
        <v>2135</v>
      </c>
      <c r="E4103" s="96" t="s">
        <v>2104</v>
      </c>
      <c r="F4103" s="97">
        <v>2113</v>
      </c>
      <c r="G4103" s="98" t="s">
        <v>2056</v>
      </c>
      <c r="H4103" s="96" t="s">
        <v>2047</v>
      </c>
      <c r="I4103" s="99">
        <v>816.18299999999999</v>
      </c>
      <c r="J4103" s="235" t="str">
        <f t="shared" si="64"/>
        <v>Medium Haul</v>
      </c>
    </row>
    <row r="4104" spans="1:10" ht="15" thickBot="1" x14ac:dyDescent="0.4">
      <c r="A4104" s="89"/>
      <c r="B4104" s="89"/>
      <c r="C4104" s="290"/>
      <c r="D4104" s="290"/>
      <c r="E4104" s="290"/>
      <c r="F4104" s="290"/>
      <c r="G4104" s="290"/>
      <c r="H4104" s="290"/>
      <c r="I4104" s="95">
        <v>6324.366</v>
      </c>
      <c r="J4104" s="235" t="str">
        <f t="shared" si="64"/>
        <v/>
      </c>
    </row>
    <row r="4105" spans="1:10" ht="15" thickBot="1" x14ac:dyDescent="0.4">
      <c r="A4105" s="96" t="s">
        <v>2043</v>
      </c>
      <c r="B4105" s="96" t="s">
        <v>1393</v>
      </c>
      <c r="C4105" s="106">
        <v>43636</v>
      </c>
      <c r="D4105" s="96" t="s">
        <v>2044</v>
      </c>
      <c r="E4105" s="96" t="s">
        <v>2067</v>
      </c>
      <c r="F4105" s="97">
        <v>2398</v>
      </c>
      <c r="G4105" s="98" t="s">
        <v>2046</v>
      </c>
      <c r="H4105" s="96" t="s">
        <v>2047</v>
      </c>
      <c r="I4105" s="99">
        <v>813.96</v>
      </c>
      <c r="J4105" s="235" t="str">
        <f t="shared" si="64"/>
        <v>Long Haul</v>
      </c>
    </row>
    <row r="4106" spans="1:10" ht="15" thickBot="1" x14ac:dyDescent="0.4">
      <c r="A4106" s="96" t="s">
        <v>2043</v>
      </c>
      <c r="B4106" s="96" t="s">
        <v>1393</v>
      </c>
      <c r="C4106" s="106">
        <v>43651</v>
      </c>
      <c r="D4106" s="96" t="s">
        <v>2067</v>
      </c>
      <c r="E4106" s="96" t="s">
        <v>2044</v>
      </c>
      <c r="F4106" s="97">
        <v>2398</v>
      </c>
      <c r="G4106" s="98" t="s">
        <v>2056</v>
      </c>
      <c r="H4106" s="96" t="s">
        <v>2047</v>
      </c>
      <c r="I4106" s="99">
        <v>813.96</v>
      </c>
      <c r="J4106" s="235" t="str">
        <f t="shared" si="64"/>
        <v>Long Haul</v>
      </c>
    </row>
    <row r="4107" spans="1:10" ht="15" thickBot="1" x14ac:dyDescent="0.4">
      <c r="A4107" s="96" t="s">
        <v>2043</v>
      </c>
      <c r="B4107" s="96" t="s">
        <v>1393</v>
      </c>
      <c r="C4107" s="106">
        <v>43636</v>
      </c>
      <c r="D4107" s="96" t="s">
        <v>2048</v>
      </c>
      <c r="E4107" s="96" t="s">
        <v>2044</v>
      </c>
      <c r="F4107" s="97">
        <v>153</v>
      </c>
      <c r="G4107" s="98" t="s">
        <v>2046</v>
      </c>
      <c r="H4107" s="96" t="s">
        <v>2047</v>
      </c>
      <c r="I4107" s="99">
        <v>96.063999999999993</v>
      </c>
      <c r="J4107" s="235" t="str">
        <f t="shared" si="64"/>
        <v>Short Haul</v>
      </c>
    </row>
    <row r="4108" spans="1:10" ht="15" thickBot="1" x14ac:dyDescent="0.4">
      <c r="A4108" s="96" t="s">
        <v>2043</v>
      </c>
      <c r="B4108" s="96" t="s">
        <v>1393</v>
      </c>
      <c r="C4108" s="106">
        <v>43652</v>
      </c>
      <c r="D4108" s="96" t="s">
        <v>2044</v>
      </c>
      <c r="E4108" s="96" t="s">
        <v>2048</v>
      </c>
      <c r="F4108" s="97">
        <v>153</v>
      </c>
      <c r="G4108" s="98" t="s">
        <v>2046</v>
      </c>
      <c r="H4108" s="96" t="s">
        <v>2047</v>
      </c>
      <c r="I4108" s="99">
        <v>96.063999999999993</v>
      </c>
      <c r="J4108" s="235" t="str">
        <f t="shared" si="64"/>
        <v>Short Haul</v>
      </c>
    </row>
    <row r="4109" spans="1:10" ht="15" thickBot="1" x14ac:dyDescent="0.4">
      <c r="A4109" s="89"/>
      <c r="B4109" s="89"/>
      <c r="C4109" s="290"/>
      <c r="D4109" s="290"/>
      <c r="E4109" s="290"/>
      <c r="F4109" s="290"/>
      <c r="G4109" s="290"/>
      <c r="H4109" s="290"/>
      <c r="I4109" s="95">
        <v>1820.048</v>
      </c>
      <c r="J4109" s="235" t="str">
        <f t="shared" si="64"/>
        <v/>
      </c>
    </row>
    <row r="4110" spans="1:10" ht="15" thickBot="1" x14ac:dyDescent="0.4">
      <c r="A4110" s="96" t="s">
        <v>2043</v>
      </c>
      <c r="B4110" s="96" t="s">
        <v>2168</v>
      </c>
      <c r="C4110" s="106">
        <v>43731</v>
      </c>
      <c r="D4110" s="96" t="s">
        <v>2050</v>
      </c>
      <c r="E4110" s="96" t="s">
        <v>2116</v>
      </c>
      <c r="F4110" s="97">
        <v>1923</v>
      </c>
      <c r="G4110" s="98" t="s">
        <v>2046</v>
      </c>
      <c r="H4110" s="96" t="s">
        <v>2051</v>
      </c>
      <c r="I4110" s="99">
        <v>743.04</v>
      </c>
      <c r="J4110" s="235" t="str">
        <f t="shared" si="64"/>
        <v>Medium Haul</v>
      </c>
    </row>
    <row r="4111" spans="1:10" ht="15" thickBot="1" x14ac:dyDescent="0.4">
      <c r="A4111" s="96" t="s">
        <v>2043</v>
      </c>
      <c r="B4111" s="96" t="s">
        <v>2168</v>
      </c>
      <c r="C4111" s="106">
        <v>43734</v>
      </c>
      <c r="D4111" s="96" t="s">
        <v>2116</v>
      </c>
      <c r="E4111" s="96" t="s">
        <v>2050</v>
      </c>
      <c r="F4111" s="97">
        <v>1923</v>
      </c>
      <c r="G4111" s="98" t="s">
        <v>2056</v>
      </c>
      <c r="H4111" s="96" t="s">
        <v>2051</v>
      </c>
      <c r="I4111" s="99">
        <v>743.04</v>
      </c>
      <c r="J4111" s="235" t="str">
        <f t="shared" si="64"/>
        <v>Medium Haul</v>
      </c>
    </row>
    <row r="4112" spans="1:10" ht="15" thickBot="1" x14ac:dyDescent="0.4">
      <c r="A4112" s="96" t="s">
        <v>2043</v>
      </c>
      <c r="B4112" s="96" t="s">
        <v>2168</v>
      </c>
      <c r="C4112" s="106">
        <v>43731</v>
      </c>
      <c r="D4112" s="96" t="s">
        <v>2048</v>
      </c>
      <c r="E4112" s="96" t="s">
        <v>2050</v>
      </c>
      <c r="F4112" s="97">
        <v>300</v>
      </c>
      <c r="G4112" s="98" t="s">
        <v>2046</v>
      </c>
      <c r="H4112" s="96" t="s">
        <v>2051</v>
      </c>
      <c r="I4112" s="99">
        <v>188.96799999999999</v>
      </c>
      <c r="J4112" s="235" t="str">
        <f t="shared" si="64"/>
        <v>Short Haul</v>
      </c>
    </row>
    <row r="4113" spans="1:10" ht="15" thickBot="1" x14ac:dyDescent="0.4">
      <c r="A4113" s="96" t="s">
        <v>2043</v>
      </c>
      <c r="B4113" s="96" t="s">
        <v>2168</v>
      </c>
      <c r="C4113" s="106">
        <v>43734</v>
      </c>
      <c r="D4113" s="96" t="s">
        <v>2050</v>
      </c>
      <c r="E4113" s="96" t="s">
        <v>2048</v>
      </c>
      <c r="F4113" s="97">
        <v>300</v>
      </c>
      <c r="G4113" s="98" t="s">
        <v>2046</v>
      </c>
      <c r="H4113" s="96" t="s">
        <v>2051</v>
      </c>
      <c r="I4113" s="99">
        <v>188.96799999999999</v>
      </c>
      <c r="J4113" s="235" t="str">
        <f t="shared" si="64"/>
        <v>Short Haul</v>
      </c>
    </row>
    <row r="4114" spans="1:10" ht="15" thickBot="1" x14ac:dyDescent="0.4">
      <c r="A4114" s="96" t="s">
        <v>2043</v>
      </c>
      <c r="B4114" s="96" t="s">
        <v>2168</v>
      </c>
      <c r="C4114" s="106">
        <v>43822</v>
      </c>
      <c r="D4114" s="96" t="s">
        <v>2050</v>
      </c>
      <c r="E4114" s="96" t="s">
        <v>2255</v>
      </c>
      <c r="F4114" s="97">
        <v>1746</v>
      </c>
      <c r="G4114" s="98" t="s">
        <v>2046</v>
      </c>
      <c r="H4114" s="96" t="s">
        <v>2051</v>
      </c>
      <c r="I4114" s="99">
        <v>674.54100000000005</v>
      </c>
      <c r="J4114" s="235" t="str">
        <f t="shared" si="64"/>
        <v>Medium Haul</v>
      </c>
    </row>
    <row r="4115" spans="1:10" ht="15" thickBot="1" x14ac:dyDescent="0.4">
      <c r="A4115" s="96" t="s">
        <v>2043</v>
      </c>
      <c r="B4115" s="96" t="s">
        <v>2168</v>
      </c>
      <c r="C4115" s="106">
        <v>43822</v>
      </c>
      <c r="D4115" s="96" t="s">
        <v>2048</v>
      </c>
      <c r="E4115" s="96" t="s">
        <v>2050</v>
      </c>
      <c r="F4115" s="97">
        <v>300</v>
      </c>
      <c r="G4115" s="98" t="s">
        <v>2046</v>
      </c>
      <c r="H4115" s="96" t="s">
        <v>2051</v>
      </c>
      <c r="I4115" s="99">
        <v>188.96799999999999</v>
      </c>
      <c r="J4115" s="235" t="str">
        <f t="shared" si="64"/>
        <v>Short Haul</v>
      </c>
    </row>
    <row r="4116" spans="1:10" ht="15" thickBot="1" x14ac:dyDescent="0.4">
      <c r="A4116" s="96" t="s">
        <v>2043</v>
      </c>
      <c r="B4116" s="96" t="s">
        <v>2168</v>
      </c>
      <c r="C4116" s="106">
        <v>43823</v>
      </c>
      <c r="D4116" s="96" t="s">
        <v>2050</v>
      </c>
      <c r="E4116" s="96" t="s">
        <v>2216</v>
      </c>
      <c r="F4116" s="97">
        <v>6627</v>
      </c>
      <c r="G4116" s="98" t="s">
        <v>2056</v>
      </c>
      <c r="H4116" s="96" t="s">
        <v>2051</v>
      </c>
      <c r="I4116" s="99">
        <v>2249.1</v>
      </c>
      <c r="J4116" s="235" t="str">
        <f t="shared" si="64"/>
        <v>Long Haul</v>
      </c>
    </row>
    <row r="4117" spans="1:10" ht="15" thickBot="1" x14ac:dyDescent="0.4">
      <c r="A4117" s="96" t="s">
        <v>2043</v>
      </c>
      <c r="B4117" s="96" t="s">
        <v>2168</v>
      </c>
      <c r="C4117" s="106">
        <v>43824</v>
      </c>
      <c r="D4117" s="96" t="s">
        <v>2216</v>
      </c>
      <c r="E4117" s="96" t="s">
        <v>2135</v>
      </c>
      <c r="F4117" s="97">
        <v>2216</v>
      </c>
      <c r="G4117" s="98" t="s">
        <v>2046</v>
      </c>
      <c r="H4117" s="96" t="s">
        <v>2051</v>
      </c>
      <c r="I4117" s="99">
        <v>856.04399999999998</v>
      </c>
      <c r="J4117" s="235" t="str">
        <f t="shared" si="64"/>
        <v>Medium Haul</v>
      </c>
    </row>
    <row r="4118" spans="1:10" ht="15" thickBot="1" x14ac:dyDescent="0.4">
      <c r="A4118" s="89"/>
      <c r="B4118" s="89"/>
      <c r="C4118" s="290"/>
      <c r="D4118" s="290"/>
      <c r="E4118" s="290"/>
      <c r="F4118" s="290"/>
      <c r="G4118" s="290"/>
      <c r="H4118" s="290"/>
      <c r="I4118" s="95">
        <v>5832.6689999999999</v>
      </c>
      <c r="J4118" s="235" t="str">
        <f t="shared" si="64"/>
        <v/>
      </c>
    </row>
    <row r="4119" spans="1:10" ht="15" thickBot="1" x14ac:dyDescent="0.4">
      <c r="A4119" s="96" t="s">
        <v>2043</v>
      </c>
      <c r="B4119" s="96" t="s">
        <v>1527</v>
      </c>
      <c r="C4119" s="106">
        <v>43688</v>
      </c>
      <c r="D4119" s="96" t="s">
        <v>2053</v>
      </c>
      <c r="E4119" s="96" t="s">
        <v>2067</v>
      </c>
      <c r="F4119" s="97">
        <v>1743</v>
      </c>
      <c r="G4119" s="98" t="s">
        <v>2046</v>
      </c>
      <c r="H4119" s="96" t="s">
        <v>2047</v>
      </c>
      <c r="I4119" s="99">
        <v>672.99300000000005</v>
      </c>
      <c r="J4119" s="235" t="str">
        <f t="shared" si="64"/>
        <v>Medium Haul</v>
      </c>
    </row>
    <row r="4120" spans="1:10" ht="15" thickBot="1" x14ac:dyDescent="0.4">
      <c r="A4120" s="96" t="s">
        <v>2043</v>
      </c>
      <c r="B4120" s="96" t="s">
        <v>1527</v>
      </c>
      <c r="C4120" s="106">
        <v>43688</v>
      </c>
      <c r="D4120" s="96" t="s">
        <v>2067</v>
      </c>
      <c r="E4120" s="96" t="s">
        <v>2237</v>
      </c>
      <c r="F4120" s="97">
        <v>88</v>
      </c>
      <c r="G4120" s="98" t="s">
        <v>2046</v>
      </c>
      <c r="H4120" s="96" t="s">
        <v>2047</v>
      </c>
      <c r="I4120" s="99">
        <v>55.616</v>
      </c>
      <c r="J4120" s="235" t="str">
        <f t="shared" si="64"/>
        <v>Short Haul</v>
      </c>
    </row>
    <row r="4121" spans="1:10" ht="15" thickBot="1" x14ac:dyDescent="0.4">
      <c r="A4121" s="96" t="s">
        <v>2043</v>
      </c>
      <c r="B4121" s="96" t="s">
        <v>1527</v>
      </c>
      <c r="C4121" s="106">
        <v>43694</v>
      </c>
      <c r="D4121" s="96" t="s">
        <v>2054</v>
      </c>
      <c r="E4121" s="96" t="s">
        <v>2053</v>
      </c>
      <c r="F4121" s="97">
        <v>1844</v>
      </c>
      <c r="G4121" s="98" t="s">
        <v>2056</v>
      </c>
      <c r="H4121" s="96" t="s">
        <v>2047</v>
      </c>
      <c r="I4121" s="99">
        <v>712.46699999999998</v>
      </c>
      <c r="J4121" s="235" t="str">
        <f t="shared" si="64"/>
        <v>Medium Haul</v>
      </c>
    </row>
    <row r="4122" spans="1:10" ht="15" thickBot="1" x14ac:dyDescent="0.4">
      <c r="A4122" s="96" t="s">
        <v>2043</v>
      </c>
      <c r="B4122" s="96" t="s">
        <v>1527</v>
      </c>
      <c r="C4122" s="106">
        <v>43695</v>
      </c>
      <c r="D4122" s="96" t="s">
        <v>2053</v>
      </c>
      <c r="E4122" s="96" t="s">
        <v>2048</v>
      </c>
      <c r="F4122" s="97">
        <v>527</v>
      </c>
      <c r="G4122" s="98" t="s">
        <v>2046</v>
      </c>
      <c r="H4122" s="96" t="s">
        <v>2047</v>
      </c>
      <c r="I4122" s="99">
        <v>332.43200000000002</v>
      </c>
      <c r="J4122" s="235" t="str">
        <f t="shared" si="64"/>
        <v>Medium Haul</v>
      </c>
    </row>
    <row r="4123" spans="1:10" ht="15" thickBot="1" x14ac:dyDescent="0.4">
      <c r="A4123" s="96" t="s">
        <v>2043</v>
      </c>
      <c r="B4123" s="96" t="s">
        <v>1527</v>
      </c>
      <c r="C4123" s="106">
        <v>43688</v>
      </c>
      <c r="D4123" s="96" t="s">
        <v>2048</v>
      </c>
      <c r="E4123" s="96" t="s">
        <v>2053</v>
      </c>
      <c r="F4123" s="97">
        <v>527</v>
      </c>
      <c r="G4123" s="98" t="s">
        <v>2046</v>
      </c>
      <c r="H4123" s="96" t="s">
        <v>2047</v>
      </c>
      <c r="I4123" s="99">
        <v>332.43200000000002</v>
      </c>
      <c r="J4123" s="235" t="str">
        <f t="shared" si="64"/>
        <v>Medium Haul</v>
      </c>
    </row>
    <row r="4124" spans="1:10" ht="15" thickBot="1" x14ac:dyDescent="0.4">
      <c r="A4124" s="96" t="s">
        <v>2043</v>
      </c>
      <c r="B4124" s="96" t="s">
        <v>1527</v>
      </c>
      <c r="C4124" s="106">
        <v>43694</v>
      </c>
      <c r="D4124" s="96" t="s">
        <v>2237</v>
      </c>
      <c r="E4124" s="96" t="s">
        <v>2054</v>
      </c>
      <c r="F4124" s="97">
        <v>262</v>
      </c>
      <c r="G4124" s="98" t="s">
        <v>2046</v>
      </c>
      <c r="H4124" s="96" t="s">
        <v>2047</v>
      </c>
      <c r="I4124" s="99">
        <v>165.584</v>
      </c>
      <c r="J4124" s="235" t="str">
        <f t="shared" si="64"/>
        <v>Short Haul</v>
      </c>
    </row>
    <row r="4125" spans="1:10" ht="15" thickBot="1" x14ac:dyDescent="0.4">
      <c r="A4125" s="89"/>
      <c r="B4125" s="89"/>
      <c r="C4125" s="290"/>
      <c r="D4125" s="290"/>
      <c r="E4125" s="290"/>
      <c r="F4125" s="290"/>
      <c r="G4125" s="290"/>
      <c r="H4125" s="290"/>
      <c r="I4125" s="95">
        <v>2271.5239999999999</v>
      </c>
      <c r="J4125" s="235" t="str">
        <f t="shared" si="64"/>
        <v/>
      </c>
    </row>
    <row r="4126" spans="1:10" ht="15" thickBot="1" x14ac:dyDescent="0.4">
      <c r="A4126" s="96" t="s">
        <v>2043</v>
      </c>
      <c r="B4126" s="96" t="s">
        <v>1527</v>
      </c>
      <c r="C4126" s="106">
        <v>43541</v>
      </c>
      <c r="D4126" s="96" t="s">
        <v>2053</v>
      </c>
      <c r="E4126" s="96" t="s">
        <v>2167</v>
      </c>
      <c r="F4126" s="97">
        <v>1826</v>
      </c>
      <c r="G4126" s="98" t="s">
        <v>2046</v>
      </c>
      <c r="H4126" s="96" t="s">
        <v>2047</v>
      </c>
      <c r="I4126" s="99">
        <v>705.50099999999998</v>
      </c>
      <c r="J4126" s="235" t="str">
        <f t="shared" si="64"/>
        <v>Medium Haul</v>
      </c>
    </row>
    <row r="4127" spans="1:10" ht="15" thickBot="1" x14ac:dyDescent="0.4">
      <c r="A4127" s="96" t="s">
        <v>2043</v>
      </c>
      <c r="B4127" s="96" t="s">
        <v>1527</v>
      </c>
      <c r="C4127" s="106">
        <v>43541</v>
      </c>
      <c r="D4127" s="96" t="s">
        <v>2048</v>
      </c>
      <c r="E4127" s="96" t="s">
        <v>2053</v>
      </c>
      <c r="F4127" s="97">
        <v>527</v>
      </c>
      <c r="G4127" s="98" t="s">
        <v>2046</v>
      </c>
      <c r="H4127" s="96" t="s">
        <v>2047</v>
      </c>
      <c r="I4127" s="99">
        <v>332.43200000000002</v>
      </c>
      <c r="J4127" s="235" t="str">
        <f t="shared" si="64"/>
        <v>Medium Haul</v>
      </c>
    </row>
    <row r="4128" spans="1:10" ht="15" thickBot="1" x14ac:dyDescent="0.4">
      <c r="A4128" s="96" t="s">
        <v>2043</v>
      </c>
      <c r="B4128" s="96" t="s">
        <v>1527</v>
      </c>
      <c r="C4128" s="106">
        <v>43545</v>
      </c>
      <c r="D4128" s="96" t="s">
        <v>2053</v>
      </c>
      <c r="E4128" s="96" t="s">
        <v>2048</v>
      </c>
      <c r="F4128" s="97">
        <v>527</v>
      </c>
      <c r="G4128" s="98" t="s">
        <v>2046</v>
      </c>
      <c r="H4128" s="96" t="s">
        <v>2047</v>
      </c>
      <c r="I4128" s="99">
        <v>332.43200000000002</v>
      </c>
      <c r="J4128" s="235" t="str">
        <f t="shared" si="64"/>
        <v>Medium Haul</v>
      </c>
    </row>
    <row r="4129" spans="1:10" ht="15" thickBot="1" x14ac:dyDescent="0.4">
      <c r="A4129" s="96" t="s">
        <v>2043</v>
      </c>
      <c r="B4129" s="96" t="s">
        <v>1527</v>
      </c>
      <c r="C4129" s="106">
        <v>43545</v>
      </c>
      <c r="D4129" s="96" t="s">
        <v>2167</v>
      </c>
      <c r="E4129" s="96" t="s">
        <v>2053</v>
      </c>
      <c r="F4129" s="97">
        <v>1826</v>
      </c>
      <c r="G4129" s="98" t="s">
        <v>2056</v>
      </c>
      <c r="H4129" s="96" t="s">
        <v>2047</v>
      </c>
      <c r="I4129" s="99">
        <v>705.50099999999998</v>
      </c>
      <c r="J4129" s="235" t="str">
        <f t="shared" si="64"/>
        <v>Medium Haul</v>
      </c>
    </row>
    <row r="4130" spans="1:10" ht="15" thickBot="1" x14ac:dyDescent="0.4">
      <c r="A4130" s="89"/>
      <c r="B4130" s="89"/>
      <c r="C4130" s="290"/>
      <c r="D4130" s="290"/>
      <c r="E4130" s="290"/>
      <c r="F4130" s="290"/>
      <c r="G4130" s="290"/>
      <c r="H4130" s="290"/>
      <c r="I4130" s="95">
        <v>2075.866</v>
      </c>
      <c r="J4130" s="235" t="str">
        <f t="shared" si="64"/>
        <v/>
      </c>
    </row>
    <row r="4131" spans="1:10" ht="15" thickBot="1" x14ac:dyDescent="0.4">
      <c r="A4131" s="96" t="s">
        <v>2043</v>
      </c>
      <c r="B4131" s="96" t="s">
        <v>2168</v>
      </c>
      <c r="C4131" s="106">
        <v>43826</v>
      </c>
      <c r="D4131" s="96" t="s">
        <v>2163</v>
      </c>
      <c r="E4131" s="96" t="s">
        <v>2249</v>
      </c>
      <c r="F4131" s="97">
        <v>1782</v>
      </c>
      <c r="G4131" s="98" t="s">
        <v>2056</v>
      </c>
      <c r="H4131" s="96" t="s">
        <v>2047</v>
      </c>
      <c r="I4131" s="99">
        <v>688.47299999999996</v>
      </c>
      <c r="J4131" s="235" t="str">
        <f t="shared" si="64"/>
        <v>Medium Haul</v>
      </c>
    </row>
    <row r="4132" spans="1:10" ht="15" thickBot="1" x14ac:dyDescent="0.4">
      <c r="A4132" s="96" t="s">
        <v>2043</v>
      </c>
      <c r="B4132" s="96" t="s">
        <v>2168</v>
      </c>
      <c r="C4132" s="106">
        <v>43825</v>
      </c>
      <c r="D4132" s="96" t="s">
        <v>2300</v>
      </c>
      <c r="E4132" s="96" t="s">
        <v>2163</v>
      </c>
      <c r="F4132" s="97">
        <v>772</v>
      </c>
      <c r="G4132" s="98" t="s">
        <v>2046</v>
      </c>
      <c r="H4132" s="96" t="s">
        <v>2047</v>
      </c>
      <c r="I4132" s="99">
        <v>298.37700000000001</v>
      </c>
      <c r="J4132" s="235" t="str">
        <f t="shared" si="64"/>
        <v>Medium Haul</v>
      </c>
    </row>
    <row r="4133" spans="1:10" ht="15" thickBot="1" x14ac:dyDescent="0.4">
      <c r="A4133" s="89"/>
      <c r="B4133" s="89"/>
      <c r="C4133" s="290"/>
      <c r="D4133" s="290"/>
      <c r="E4133" s="290"/>
      <c r="F4133" s="290"/>
      <c r="G4133" s="290"/>
      <c r="H4133" s="290"/>
      <c r="I4133" s="95">
        <v>986.85</v>
      </c>
      <c r="J4133" s="235" t="str">
        <f t="shared" si="64"/>
        <v/>
      </c>
    </row>
    <row r="4134" spans="1:10" ht="15" thickBot="1" x14ac:dyDescent="0.4">
      <c r="A4134" s="96" t="s">
        <v>2043</v>
      </c>
      <c r="B4134" s="96" t="s">
        <v>1527</v>
      </c>
      <c r="C4134" s="106">
        <v>43687</v>
      </c>
      <c r="D4134" s="96" t="s">
        <v>2044</v>
      </c>
      <c r="E4134" s="96" t="s">
        <v>2058</v>
      </c>
      <c r="F4134" s="97">
        <v>2367</v>
      </c>
      <c r="G4134" s="98" t="s">
        <v>2046</v>
      </c>
      <c r="H4134" s="96" t="s">
        <v>2047</v>
      </c>
      <c r="I4134" s="99">
        <v>803.42</v>
      </c>
      <c r="J4134" s="235" t="str">
        <f t="shared" si="64"/>
        <v>Long Haul</v>
      </c>
    </row>
    <row r="4135" spans="1:10" ht="15" thickBot="1" x14ac:dyDescent="0.4">
      <c r="A4135" s="96" t="s">
        <v>2043</v>
      </c>
      <c r="B4135" s="96" t="s">
        <v>1527</v>
      </c>
      <c r="C4135" s="106">
        <v>43687</v>
      </c>
      <c r="D4135" s="96" t="s">
        <v>2048</v>
      </c>
      <c r="E4135" s="96" t="s">
        <v>2044</v>
      </c>
      <c r="F4135" s="97">
        <v>153</v>
      </c>
      <c r="G4135" s="98" t="s">
        <v>2046</v>
      </c>
      <c r="H4135" s="96" t="s">
        <v>2047</v>
      </c>
      <c r="I4135" s="99">
        <v>96.063999999999993</v>
      </c>
      <c r="J4135" s="235" t="str">
        <f t="shared" si="64"/>
        <v>Short Haul</v>
      </c>
    </row>
    <row r="4136" spans="1:10" ht="15" thickBot="1" x14ac:dyDescent="0.4">
      <c r="A4136" s="96" t="s">
        <v>2043</v>
      </c>
      <c r="B4136" s="96" t="s">
        <v>1527</v>
      </c>
      <c r="C4136" s="106">
        <v>43693</v>
      </c>
      <c r="D4136" s="96" t="s">
        <v>2053</v>
      </c>
      <c r="E4136" s="96" t="s">
        <v>2048</v>
      </c>
      <c r="F4136" s="97">
        <v>527</v>
      </c>
      <c r="G4136" s="98" t="s">
        <v>2046</v>
      </c>
      <c r="H4136" s="96" t="s">
        <v>2047</v>
      </c>
      <c r="I4136" s="99">
        <v>332.43200000000002</v>
      </c>
      <c r="J4136" s="235" t="str">
        <f t="shared" si="64"/>
        <v>Medium Haul</v>
      </c>
    </row>
    <row r="4137" spans="1:10" ht="15" thickBot="1" x14ac:dyDescent="0.4">
      <c r="A4137" s="96" t="s">
        <v>2043</v>
      </c>
      <c r="B4137" s="96" t="s">
        <v>1527</v>
      </c>
      <c r="C4137" s="106">
        <v>43693</v>
      </c>
      <c r="D4137" s="96" t="s">
        <v>2058</v>
      </c>
      <c r="E4137" s="96" t="s">
        <v>2053</v>
      </c>
      <c r="F4137" s="97">
        <v>1721</v>
      </c>
      <c r="G4137" s="98" t="s">
        <v>2056</v>
      </c>
      <c r="H4137" s="96" t="s">
        <v>2047</v>
      </c>
      <c r="I4137" s="99">
        <v>664.86599999999999</v>
      </c>
      <c r="J4137" s="235" t="str">
        <f t="shared" si="64"/>
        <v>Medium Haul</v>
      </c>
    </row>
    <row r="4138" spans="1:10" ht="15" thickBot="1" x14ac:dyDescent="0.4">
      <c r="A4138" s="89"/>
      <c r="B4138" s="89"/>
      <c r="C4138" s="290"/>
      <c r="D4138" s="290"/>
      <c r="E4138" s="290"/>
      <c r="F4138" s="290"/>
      <c r="G4138" s="290"/>
      <c r="H4138" s="290"/>
      <c r="I4138" s="95">
        <v>1896.7819999999999</v>
      </c>
      <c r="J4138" s="235" t="str">
        <f t="shared" si="64"/>
        <v/>
      </c>
    </row>
    <row r="4139" spans="1:10" ht="15" thickBot="1" x14ac:dyDescent="0.4">
      <c r="A4139" s="96" t="s">
        <v>2043</v>
      </c>
      <c r="B4139" s="96" t="s">
        <v>1393</v>
      </c>
      <c r="C4139" s="106">
        <v>43758</v>
      </c>
      <c r="D4139" s="96" t="s">
        <v>2053</v>
      </c>
      <c r="E4139" s="96" t="s">
        <v>2048</v>
      </c>
      <c r="F4139" s="97">
        <v>527</v>
      </c>
      <c r="G4139" s="98" t="s">
        <v>2046</v>
      </c>
      <c r="H4139" s="96" t="s">
        <v>2047</v>
      </c>
      <c r="I4139" s="99">
        <v>332.43200000000002</v>
      </c>
      <c r="J4139" s="235" t="str">
        <f t="shared" si="64"/>
        <v>Medium Haul</v>
      </c>
    </row>
    <row r="4140" spans="1:10" ht="15" thickBot="1" x14ac:dyDescent="0.4">
      <c r="A4140" s="96" t="s">
        <v>2043</v>
      </c>
      <c r="B4140" s="96" t="s">
        <v>1393</v>
      </c>
      <c r="C4140" s="106">
        <v>43758</v>
      </c>
      <c r="D4140" s="96" t="s">
        <v>2116</v>
      </c>
      <c r="E4140" s="96" t="s">
        <v>2053</v>
      </c>
      <c r="F4140" s="97">
        <v>1717</v>
      </c>
      <c r="G4140" s="98" t="s">
        <v>2056</v>
      </c>
      <c r="H4140" s="96" t="s">
        <v>2047</v>
      </c>
      <c r="I4140" s="99">
        <v>663.31799999999998</v>
      </c>
      <c r="J4140" s="235" t="str">
        <f t="shared" si="64"/>
        <v>Medium Haul</v>
      </c>
    </row>
    <row r="4141" spans="1:10" ht="15" thickBot="1" x14ac:dyDescent="0.4">
      <c r="A4141" s="96" t="s">
        <v>2043</v>
      </c>
      <c r="B4141" s="96" t="s">
        <v>1393</v>
      </c>
      <c r="C4141" s="106">
        <v>43764</v>
      </c>
      <c r="D4141" s="96" t="s">
        <v>2048</v>
      </c>
      <c r="E4141" s="96" t="s">
        <v>2057</v>
      </c>
      <c r="F4141" s="97">
        <v>133</v>
      </c>
      <c r="G4141" s="98" t="s">
        <v>2046</v>
      </c>
      <c r="H4141" s="96" t="s">
        <v>2047</v>
      </c>
      <c r="I4141" s="99">
        <v>84.055999999999997</v>
      </c>
      <c r="J4141" s="235" t="str">
        <f t="shared" si="64"/>
        <v>Short Haul</v>
      </c>
    </row>
    <row r="4142" spans="1:10" ht="15" thickBot="1" x14ac:dyDescent="0.4">
      <c r="A4142" s="96" t="s">
        <v>2043</v>
      </c>
      <c r="B4142" s="96" t="s">
        <v>1393</v>
      </c>
      <c r="C4142" s="106">
        <v>43764</v>
      </c>
      <c r="D4142" s="96" t="s">
        <v>2057</v>
      </c>
      <c r="E4142" s="96" t="s">
        <v>2079</v>
      </c>
      <c r="F4142" s="97">
        <v>1450</v>
      </c>
      <c r="G4142" s="98" t="s">
        <v>2046</v>
      </c>
      <c r="H4142" s="96" t="s">
        <v>2047</v>
      </c>
      <c r="I4142" s="99">
        <v>559.98900000000003</v>
      </c>
      <c r="J4142" s="235" t="str">
        <f t="shared" si="64"/>
        <v>Medium Haul</v>
      </c>
    </row>
    <row r="4143" spans="1:10" ht="15" thickBot="1" x14ac:dyDescent="0.4">
      <c r="A4143" s="89"/>
      <c r="B4143" s="89"/>
      <c r="C4143" s="290"/>
      <c r="D4143" s="290"/>
      <c r="E4143" s="290"/>
      <c r="F4143" s="290"/>
      <c r="G4143" s="290"/>
      <c r="H4143" s="290"/>
      <c r="I4143" s="95">
        <v>1639.7950000000001</v>
      </c>
      <c r="J4143" s="235" t="str">
        <f t="shared" si="64"/>
        <v/>
      </c>
    </row>
    <row r="4144" spans="1:10" ht="15" thickBot="1" x14ac:dyDescent="0.4">
      <c r="A4144" s="96" t="s">
        <v>2043</v>
      </c>
      <c r="B4144" s="96" t="s">
        <v>1393</v>
      </c>
      <c r="C4144" s="106">
        <v>43667</v>
      </c>
      <c r="D4144" s="96" t="s">
        <v>2079</v>
      </c>
      <c r="E4144" s="96" t="s">
        <v>2165</v>
      </c>
      <c r="F4144" s="97">
        <v>639</v>
      </c>
      <c r="G4144" s="98" t="s">
        <v>2046</v>
      </c>
      <c r="H4144" s="96" t="s">
        <v>2047</v>
      </c>
      <c r="I4144" s="99">
        <v>246.90600000000001</v>
      </c>
      <c r="J4144" s="235" t="str">
        <f t="shared" si="64"/>
        <v>Medium Haul</v>
      </c>
    </row>
    <row r="4145" spans="1:10" ht="15" thickBot="1" x14ac:dyDescent="0.4">
      <c r="A4145" s="96" t="s">
        <v>2043</v>
      </c>
      <c r="B4145" s="96" t="s">
        <v>1393</v>
      </c>
      <c r="C4145" s="106">
        <v>43667</v>
      </c>
      <c r="D4145" s="96" t="s">
        <v>2057</v>
      </c>
      <c r="E4145" s="96" t="s">
        <v>2079</v>
      </c>
      <c r="F4145" s="97">
        <v>1450</v>
      </c>
      <c r="G4145" s="98" t="s">
        <v>2046</v>
      </c>
      <c r="H4145" s="96" t="s">
        <v>2047</v>
      </c>
      <c r="I4145" s="99">
        <v>559.98900000000003</v>
      </c>
      <c r="J4145" s="235" t="str">
        <f t="shared" si="64"/>
        <v>Medium Haul</v>
      </c>
    </row>
    <row r="4146" spans="1:10" ht="15" thickBot="1" x14ac:dyDescent="0.4">
      <c r="A4146" s="96" t="s">
        <v>2043</v>
      </c>
      <c r="B4146" s="96" t="s">
        <v>1393</v>
      </c>
      <c r="C4146" s="106">
        <v>43673</v>
      </c>
      <c r="D4146" s="96" t="s">
        <v>2114</v>
      </c>
      <c r="E4146" s="96" t="s">
        <v>2057</v>
      </c>
      <c r="F4146" s="97">
        <v>1207</v>
      </c>
      <c r="G4146" s="98" t="s">
        <v>2056</v>
      </c>
      <c r="H4146" s="96" t="s">
        <v>2047</v>
      </c>
      <c r="I4146" s="99">
        <v>466.33499999999998</v>
      </c>
      <c r="J4146" s="235" t="str">
        <f t="shared" si="64"/>
        <v>Medium Haul</v>
      </c>
    </row>
    <row r="4147" spans="1:10" ht="15" thickBot="1" x14ac:dyDescent="0.4">
      <c r="A4147" s="96" t="s">
        <v>2043</v>
      </c>
      <c r="B4147" s="96" t="s">
        <v>1393</v>
      </c>
      <c r="C4147" s="106">
        <v>43673</v>
      </c>
      <c r="D4147" s="96" t="s">
        <v>2165</v>
      </c>
      <c r="E4147" s="96" t="s">
        <v>2114</v>
      </c>
      <c r="F4147" s="97">
        <v>935</v>
      </c>
      <c r="G4147" s="98" t="s">
        <v>2056</v>
      </c>
      <c r="H4147" s="96" t="s">
        <v>2047</v>
      </c>
      <c r="I4147" s="99">
        <v>361.07100000000003</v>
      </c>
      <c r="J4147" s="235" t="str">
        <f t="shared" si="64"/>
        <v>Medium Haul</v>
      </c>
    </row>
    <row r="4148" spans="1:10" ht="15" thickBot="1" x14ac:dyDescent="0.4">
      <c r="A4148" s="89"/>
      <c r="B4148" s="89"/>
      <c r="C4148" s="290"/>
      <c r="D4148" s="290"/>
      <c r="E4148" s="290"/>
      <c r="F4148" s="290"/>
      <c r="G4148" s="290"/>
      <c r="H4148" s="290"/>
      <c r="I4148" s="95">
        <v>1634.3009999999999</v>
      </c>
      <c r="J4148" s="235" t="str">
        <f t="shared" si="64"/>
        <v/>
      </c>
    </row>
    <row r="4149" spans="1:10" ht="15" thickBot="1" x14ac:dyDescent="0.4">
      <c r="A4149" s="96" t="s">
        <v>2043</v>
      </c>
      <c r="B4149" s="96" t="s">
        <v>1512</v>
      </c>
      <c r="C4149" s="106">
        <v>43743</v>
      </c>
      <c r="D4149" s="96" t="s">
        <v>2044</v>
      </c>
      <c r="E4149" s="96" t="s">
        <v>2066</v>
      </c>
      <c r="F4149" s="97">
        <v>812</v>
      </c>
      <c r="G4149" s="98" t="s">
        <v>2046</v>
      </c>
      <c r="H4149" s="96" t="s">
        <v>2047</v>
      </c>
      <c r="I4149" s="99">
        <v>313.47000000000003</v>
      </c>
      <c r="J4149" s="235" t="str">
        <f t="shared" si="64"/>
        <v>Medium Haul</v>
      </c>
    </row>
    <row r="4150" spans="1:10" ht="15" thickBot="1" x14ac:dyDescent="0.4">
      <c r="A4150" s="96" t="s">
        <v>2043</v>
      </c>
      <c r="B4150" s="96" t="s">
        <v>1512</v>
      </c>
      <c r="C4150" s="106">
        <v>43743</v>
      </c>
      <c r="D4150" s="96" t="s">
        <v>2048</v>
      </c>
      <c r="E4150" s="96" t="s">
        <v>2044</v>
      </c>
      <c r="F4150" s="97">
        <v>153</v>
      </c>
      <c r="G4150" s="98" t="s">
        <v>2046</v>
      </c>
      <c r="H4150" s="96" t="s">
        <v>2047</v>
      </c>
      <c r="I4150" s="99">
        <v>96.063999999999993</v>
      </c>
      <c r="J4150" s="235" t="str">
        <f t="shared" si="64"/>
        <v>Short Haul</v>
      </c>
    </row>
    <row r="4151" spans="1:10" ht="15" thickBot="1" x14ac:dyDescent="0.4">
      <c r="A4151" s="96" t="s">
        <v>2043</v>
      </c>
      <c r="B4151" s="96" t="s">
        <v>1512</v>
      </c>
      <c r="C4151" s="106">
        <v>43746</v>
      </c>
      <c r="D4151" s="96" t="s">
        <v>2044</v>
      </c>
      <c r="E4151" s="96" t="s">
        <v>2048</v>
      </c>
      <c r="F4151" s="97">
        <v>153</v>
      </c>
      <c r="G4151" s="98" t="s">
        <v>2046</v>
      </c>
      <c r="H4151" s="96" t="s">
        <v>2047</v>
      </c>
      <c r="I4151" s="99">
        <v>96.063999999999993</v>
      </c>
      <c r="J4151" s="235" t="str">
        <f t="shared" si="64"/>
        <v>Short Haul</v>
      </c>
    </row>
    <row r="4152" spans="1:10" ht="15" thickBot="1" x14ac:dyDescent="0.4">
      <c r="A4152" s="96" t="s">
        <v>2043</v>
      </c>
      <c r="B4152" s="96" t="s">
        <v>1512</v>
      </c>
      <c r="C4152" s="106">
        <v>43746</v>
      </c>
      <c r="D4152" s="96" t="s">
        <v>2066</v>
      </c>
      <c r="E4152" s="96" t="s">
        <v>2044</v>
      </c>
      <c r="F4152" s="97">
        <v>812</v>
      </c>
      <c r="G4152" s="98" t="s">
        <v>2046</v>
      </c>
      <c r="H4152" s="96" t="s">
        <v>2047</v>
      </c>
      <c r="I4152" s="99">
        <v>313.47000000000003</v>
      </c>
      <c r="J4152" s="235" t="str">
        <f t="shared" si="64"/>
        <v>Medium Haul</v>
      </c>
    </row>
    <row r="4153" spans="1:10" ht="15" thickBot="1" x14ac:dyDescent="0.4">
      <c r="A4153" s="89"/>
      <c r="B4153" s="89"/>
      <c r="C4153" s="290"/>
      <c r="D4153" s="290"/>
      <c r="E4153" s="290"/>
      <c r="F4153" s="290"/>
      <c r="G4153" s="290"/>
      <c r="H4153" s="290"/>
      <c r="I4153" s="95">
        <v>819.06799999999998</v>
      </c>
      <c r="J4153" s="235" t="str">
        <f t="shared" si="64"/>
        <v/>
      </c>
    </row>
    <row r="4154" spans="1:10" ht="15" thickBot="1" x14ac:dyDescent="0.4">
      <c r="A4154" s="96" t="s">
        <v>2043</v>
      </c>
      <c r="B4154" s="96" t="s">
        <v>1393</v>
      </c>
      <c r="C4154" s="106">
        <v>43764</v>
      </c>
      <c r="D4154" s="96" t="s">
        <v>2048</v>
      </c>
      <c r="E4154" s="96" t="s">
        <v>2050</v>
      </c>
      <c r="F4154" s="97">
        <v>300</v>
      </c>
      <c r="G4154" s="98" t="s">
        <v>2046</v>
      </c>
      <c r="H4154" s="96" t="s">
        <v>2051</v>
      </c>
      <c r="I4154" s="99">
        <v>188.96799999999999</v>
      </c>
      <c r="J4154" s="235" t="str">
        <f t="shared" si="64"/>
        <v>Short Haul</v>
      </c>
    </row>
    <row r="4155" spans="1:10" ht="15" thickBot="1" x14ac:dyDescent="0.4">
      <c r="A4155" s="96" t="s">
        <v>2043</v>
      </c>
      <c r="B4155" s="96" t="s">
        <v>1393</v>
      </c>
      <c r="C4155" s="106">
        <v>43760</v>
      </c>
      <c r="D4155" s="96" t="s">
        <v>2050</v>
      </c>
      <c r="E4155" s="96" t="s">
        <v>2048</v>
      </c>
      <c r="F4155" s="97">
        <v>300</v>
      </c>
      <c r="G4155" s="98" t="s">
        <v>2046</v>
      </c>
      <c r="H4155" s="96" t="s">
        <v>2051</v>
      </c>
      <c r="I4155" s="99">
        <v>188.96799999999999</v>
      </c>
      <c r="J4155" s="235" t="str">
        <f t="shared" si="64"/>
        <v>Short Haul</v>
      </c>
    </row>
    <row r="4156" spans="1:10" ht="15" thickBot="1" x14ac:dyDescent="0.4">
      <c r="A4156" s="89"/>
      <c r="B4156" s="89"/>
      <c r="C4156" s="290"/>
      <c r="D4156" s="290"/>
      <c r="E4156" s="290"/>
      <c r="F4156" s="290"/>
      <c r="G4156" s="290"/>
      <c r="H4156" s="290"/>
      <c r="I4156" s="95">
        <v>377.93599999999998</v>
      </c>
      <c r="J4156" s="235" t="str">
        <f t="shared" si="64"/>
        <v/>
      </c>
    </row>
    <row r="4157" spans="1:10" ht="15" thickBot="1" x14ac:dyDescent="0.4">
      <c r="A4157" s="96" t="s">
        <v>2043</v>
      </c>
      <c r="B4157" s="96" t="s">
        <v>1227</v>
      </c>
      <c r="C4157" s="106">
        <v>43688</v>
      </c>
      <c r="D4157" s="96" t="s">
        <v>2044</v>
      </c>
      <c r="E4157" s="96" t="s">
        <v>2139</v>
      </c>
      <c r="F4157" s="97">
        <v>3722</v>
      </c>
      <c r="G4157" s="98" t="s">
        <v>2056</v>
      </c>
      <c r="H4157" s="96" t="s">
        <v>2047</v>
      </c>
      <c r="I4157" s="99">
        <v>1263.0999999999999</v>
      </c>
      <c r="J4157" s="235" t="str">
        <f t="shared" ref="J4157:J4220" si="65">IF(ISBLANK(F4157),"",IF(F4157&gt;$O$9,$N$9,IF(F4157&gt;$O$8, $N$8,$N$7)))</f>
        <v>Long Haul</v>
      </c>
    </row>
    <row r="4158" spans="1:10" ht="15" thickBot="1" x14ac:dyDescent="0.4">
      <c r="A4158" s="96" t="s">
        <v>2043</v>
      </c>
      <c r="B4158" s="96" t="s">
        <v>1227</v>
      </c>
      <c r="C4158" s="106">
        <v>43688</v>
      </c>
      <c r="D4158" s="96" t="s">
        <v>2048</v>
      </c>
      <c r="E4158" s="96" t="s">
        <v>2044</v>
      </c>
      <c r="F4158" s="97">
        <v>153</v>
      </c>
      <c r="G4158" s="98" t="s">
        <v>2046</v>
      </c>
      <c r="H4158" s="96" t="s">
        <v>2047</v>
      </c>
      <c r="I4158" s="99">
        <v>96.063999999999993</v>
      </c>
      <c r="J4158" s="235" t="str">
        <f t="shared" si="65"/>
        <v>Short Haul</v>
      </c>
    </row>
    <row r="4159" spans="1:10" ht="15" thickBot="1" x14ac:dyDescent="0.4">
      <c r="A4159" s="96" t="s">
        <v>2043</v>
      </c>
      <c r="B4159" s="96" t="s">
        <v>1227</v>
      </c>
      <c r="C4159" s="106">
        <v>43682</v>
      </c>
      <c r="D4159" s="96" t="s">
        <v>2139</v>
      </c>
      <c r="E4159" s="96" t="s">
        <v>2044</v>
      </c>
      <c r="F4159" s="97">
        <v>3722</v>
      </c>
      <c r="G4159" s="98" t="s">
        <v>2046</v>
      </c>
      <c r="H4159" s="96" t="s">
        <v>2047</v>
      </c>
      <c r="I4159" s="99">
        <v>1263.0999999999999</v>
      </c>
      <c r="J4159" s="235" t="str">
        <f t="shared" si="65"/>
        <v>Long Haul</v>
      </c>
    </row>
    <row r="4160" spans="1:10" ht="15" thickBot="1" x14ac:dyDescent="0.4">
      <c r="A4160" s="96" t="s">
        <v>2043</v>
      </c>
      <c r="B4160" s="96" t="s">
        <v>1227</v>
      </c>
      <c r="C4160" s="106">
        <v>43682</v>
      </c>
      <c r="D4160" s="96" t="s">
        <v>2044</v>
      </c>
      <c r="E4160" s="96" t="s">
        <v>2048</v>
      </c>
      <c r="F4160" s="97">
        <v>153</v>
      </c>
      <c r="G4160" s="98" t="s">
        <v>2046</v>
      </c>
      <c r="H4160" s="96" t="s">
        <v>2047</v>
      </c>
      <c r="I4160" s="99">
        <v>96.063999999999993</v>
      </c>
      <c r="J4160" s="235" t="str">
        <f t="shared" si="65"/>
        <v>Short Haul</v>
      </c>
    </row>
    <row r="4161" spans="1:10" ht="15" thickBot="1" x14ac:dyDescent="0.4">
      <c r="A4161" s="89"/>
      <c r="B4161" s="89"/>
      <c r="C4161" s="290"/>
      <c r="D4161" s="290"/>
      <c r="E4161" s="290"/>
      <c r="F4161" s="290"/>
      <c r="G4161" s="290"/>
      <c r="H4161" s="290"/>
      <c r="I4161" s="95">
        <v>2718.328</v>
      </c>
      <c r="J4161" s="235" t="str">
        <f t="shared" si="65"/>
        <v/>
      </c>
    </row>
    <row r="4162" spans="1:10" ht="15" thickBot="1" x14ac:dyDescent="0.4">
      <c r="A4162" s="96" t="s">
        <v>2043</v>
      </c>
      <c r="B4162" s="96" t="s">
        <v>1536</v>
      </c>
      <c r="C4162" s="106">
        <v>43609</v>
      </c>
      <c r="D4162" s="96" t="s">
        <v>2097</v>
      </c>
      <c r="E4162" s="96" t="s">
        <v>2074</v>
      </c>
      <c r="F4162" s="97">
        <v>5796</v>
      </c>
      <c r="G4162" s="98" t="s">
        <v>2056</v>
      </c>
      <c r="H4162" s="96" t="s">
        <v>2047</v>
      </c>
      <c r="I4162" s="99">
        <v>1967.24</v>
      </c>
      <c r="J4162" s="235" t="str">
        <f t="shared" si="65"/>
        <v>Long Haul</v>
      </c>
    </row>
    <row r="4163" spans="1:10" ht="15" thickBot="1" x14ac:dyDescent="0.4">
      <c r="A4163" s="96" t="s">
        <v>2043</v>
      </c>
      <c r="B4163" s="96" t="s">
        <v>1536</v>
      </c>
      <c r="C4163" s="106">
        <v>43602</v>
      </c>
      <c r="D4163" s="96" t="s">
        <v>2074</v>
      </c>
      <c r="E4163" s="96" t="s">
        <v>2097</v>
      </c>
      <c r="F4163" s="97">
        <v>5796</v>
      </c>
      <c r="G4163" s="98" t="s">
        <v>2056</v>
      </c>
      <c r="H4163" s="96" t="s">
        <v>2047</v>
      </c>
      <c r="I4163" s="99">
        <v>1967.24</v>
      </c>
      <c r="J4163" s="235" t="str">
        <f t="shared" si="65"/>
        <v>Long Haul</v>
      </c>
    </row>
    <row r="4164" spans="1:10" ht="15" thickBot="1" x14ac:dyDescent="0.4">
      <c r="A4164" s="89"/>
      <c r="B4164" s="89"/>
      <c r="C4164" s="290"/>
      <c r="D4164" s="290"/>
      <c r="E4164" s="290"/>
      <c r="F4164" s="290"/>
      <c r="G4164" s="290"/>
      <c r="H4164" s="290"/>
      <c r="I4164" s="95">
        <v>3934.48</v>
      </c>
      <c r="J4164" s="235" t="str">
        <f t="shared" si="65"/>
        <v/>
      </c>
    </row>
    <row r="4165" spans="1:10" ht="15" thickBot="1" x14ac:dyDescent="0.4">
      <c r="A4165" s="96" t="s">
        <v>2043</v>
      </c>
      <c r="B4165" s="96" t="s">
        <v>1393</v>
      </c>
      <c r="C4165" s="106">
        <v>43620</v>
      </c>
      <c r="D4165" s="96" t="s">
        <v>2077</v>
      </c>
      <c r="E4165" s="96" t="s">
        <v>2044</v>
      </c>
      <c r="F4165" s="97">
        <v>448</v>
      </c>
      <c r="G4165" s="98" t="s">
        <v>2046</v>
      </c>
      <c r="H4165" s="96" t="s">
        <v>2047</v>
      </c>
      <c r="I4165" s="99">
        <v>282.50400000000002</v>
      </c>
      <c r="J4165" s="235" t="str">
        <f t="shared" si="65"/>
        <v>Medium Haul</v>
      </c>
    </row>
    <row r="4166" spans="1:10" ht="15" thickBot="1" x14ac:dyDescent="0.4">
      <c r="A4166" s="96" t="s">
        <v>2043</v>
      </c>
      <c r="B4166" s="96" t="s">
        <v>1393</v>
      </c>
      <c r="C4166" s="106">
        <v>43620</v>
      </c>
      <c r="D4166" s="96" t="s">
        <v>2044</v>
      </c>
      <c r="E4166" s="96" t="s">
        <v>2048</v>
      </c>
      <c r="F4166" s="97">
        <v>153</v>
      </c>
      <c r="G4166" s="98" t="s">
        <v>2046</v>
      </c>
      <c r="H4166" s="96" t="s">
        <v>2047</v>
      </c>
      <c r="I4166" s="99">
        <v>96.063999999999993</v>
      </c>
      <c r="J4166" s="235" t="str">
        <f t="shared" si="65"/>
        <v>Short Haul</v>
      </c>
    </row>
    <row r="4167" spans="1:10" ht="15" thickBot="1" x14ac:dyDescent="0.4">
      <c r="A4167" s="96" t="s">
        <v>2043</v>
      </c>
      <c r="B4167" s="96" t="s">
        <v>1393</v>
      </c>
      <c r="C4167" s="106">
        <v>43622</v>
      </c>
      <c r="D4167" s="96" t="s">
        <v>2053</v>
      </c>
      <c r="E4167" s="96" t="s">
        <v>2077</v>
      </c>
      <c r="F4167" s="97">
        <v>600</v>
      </c>
      <c r="G4167" s="98" t="s">
        <v>2046</v>
      </c>
      <c r="H4167" s="96" t="s">
        <v>2047</v>
      </c>
      <c r="I4167" s="99">
        <v>377.93599999999998</v>
      </c>
      <c r="J4167" s="235" t="str">
        <f t="shared" si="65"/>
        <v>Medium Haul</v>
      </c>
    </row>
    <row r="4168" spans="1:10" ht="15" thickBot="1" x14ac:dyDescent="0.4">
      <c r="A4168" s="96" t="s">
        <v>2043</v>
      </c>
      <c r="B4168" s="96" t="s">
        <v>1393</v>
      </c>
      <c r="C4168" s="106">
        <v>43622</v>
      </c>
      <c r="D4168" s="96" t="s">
        <v>2048</v>
      </c>
      <c r="E4168" s="96" t="s">
        <v>2053</v>
      </c>
      <c r="F4168" s="97">
        <v>527</v>
      </c>
      <c r="G4168" s="98" t="s">
        <v>2046</v>
      </c>
      <c r="H4168" s="96" t="s">
        <v>2047</v>
      </c>
      <c r="I4168" s="99">
        <v>332.43200000000002</v>
      </c>
      <c r="J4168" s="235" t="str">
        <f t="shared" si="65"/>
        <v>Medium Haul</v>
      </c>
    </row>
    <row r="4169" spans="1:10" ht="15" thickBot="1" x14ac:dyDescent="0.4">
      <c r="A4169" s="89"/>
      <c r="B4169" s="89"/>
      <c r="C4169" s="290"/>
      <c r="D4169" s="290"/>
      <c r="E4169" s="290"/>
      <c r="F4169" s="290"/>
      <c r="G4169" s="290"/>
      <c r="H4169" s="290"/>
      <c r="I4169" s="95">
        <v>1088.9359999999999</v>
      </c>
      <c r="J4169" s="235" t="str">
        <f t="shared" si="65"/>
        <v/>
      </c>
    </row>
    <row r="4170" spans="1:10" ht="15" thickBot="1" x14ac:dyDescent="0.4">
      <c r="A4170" s="96" t="s">
        <v>2043</v>
      </c>
      <c r="B4170" s="96" t="s">
        <v>1393</v>
      </c>
      <c r="C4170" s="106">
        <v>43749</v>
      </c>
      <c r="D4170" s="96" t="s">
        <v>2044</v>
      </c>
      <c r="E4170" s="96" t="s">
        <v>2066</v>
      </c>
      <c r="F4170" s="97">
        <v>812</v>
      </c>
      <c r="G4170" s="98" t="s">
        <v>2046</v>
      </c>
      <c r="H4170" s="96" t="s">
        <v>2047</v>
      </c>
      <c r="I4170" s="99">
        <v>313.47000000000003</v>
      </c>
      <c r="J4170" s="235" t="str">
        <f t="shared" si="65"/>
        <v>Medium Haul</v>
      </c>
    </row>
    <row r="4171" spans="1:10" ht="15" thickBot="1" x14ac:dyDescent="0.4">
      <c r="A4171" s="96" t="s">
        <v>2043</v>
      </c>
      <c r="B4171" s="96" t="s">
        <v>1393</v>
      </c>
      <c r="C4171" s="106">
        <v>43749</v>
      </c>
      <c r="D4171" s="96" t="s">
        <v>2048</v>
      </c>
      <c r="E4171" s="96" t="s">
        <v>2044</v>
      </c>
      <c r="F4171" s="97">
        <v>153</v>
      </c>
      <c r="G4171" s="98" t="s">
        <v>2046</v>
      </c>
      <c r="H4171" s="96" t="s">
        <v>2047</v>
      </c>
      <c r="I4171" s="99">
        <v>96.063999999999993</v>
      </c>
      <c r="J4171" s="235" t="str">
        <f t="shared" si="65"/>
        <v>Short Haul</v>
      </c>
    </row>
    <row r="4172" spans="1:10" ht="15" thickBot="1" x14ac:dyDescent="0.4">
      <c r="A4172" s="96" t="s">
        <v>2043</v>
      </c>
      <c r="B4172" s="96" t="s">
        <v>1393</v>
      </c>
      <c r="C4172" s="106">
        <v>43754</v>
      </c>
      <c r="D4172" s="96" t="s">
        <v>2044</v>
      </c>
      <c r="E4172" s="96" t="s">
        <v>2048</v>
      </c>
      <c r="F4172" s="97">
        <v>153</v>
      </c>
      <c r="G4172" s="98" t="s">
        <v>2046</v>
      </c>
      <c r="H4172" s="96" t="s">
        <v>2047</v>
      </c>
      <c r="I4172" s="99">
        <v>96.063999999999993</v>
      </c>
      <c r="J4172" s="235" t="str">
        <f t="shared" si="65"/>
        <v>Short Haul</v>
      </c>
    </row>
    <row r="4173" spans="1:10" ht="15" thickBot="1" x14ac:dyDescent="0.4">
      <c r="A4173" s="96" t="s">
        <v>2043</v>
      </c>
      <c r="B4173" s="96" t="s">
        <v>1393</v>
      </c>
      <c r="C4173" s="106">
        <v>43754</v>
      </c>
      <c r="D4173" s="96" t="s">
        <v>2066</v>
      </c>
      <c r="E4173" s="96" t="s">
        <v>2044</v>
      </c>
      <c r="F4173" s="97">
        <v>812</v>
      </c>
      <c r="G4173" s="98" t="s">
        <v>2046</v>
      </c>
      <c r="H4173" s="96" t="s">
        <v>2047</v>
      </c>
      <c r="I4173" s="99">
        <v>313.47000000000003</v>
      </c>
      <c r="J4173" s="235" t="str">
        <f t="shared" si="65"/>
        <v>Medium Haul</v>
      </c>
    </row>
    <row r="4174" spans="1:10" ht="15" thickBot="1" x14ac:dyDescent="0.4">
      <c r="A4174" s="89"/>
      <c r="B4174" s="89"/>
      <c r="C4174" s="290"/>
      <c r="D4174" s="290"/>
      <c r="E4174" s="290"/>
      <c r="F4174" s="290"/>
      <c r="G4174" s="290"/>
      <c r="H4174" s="290"/>
      <c r="I4174" s="95">
        <v>819.06799999999998</v>
      </c>
      <c r="J4174" s="235" t="str">
        <f t="shared" si="65"/>
        <v/>
      </c>
    </row>
    <row r="4175" spans="1:10" ht="15" thickBot="1" x14ac:dyDescent="0.4">
      <c r="A4175" s="96" t="s">
        <v>2043</v>
      </c>
      <c r="B4175" s="96" t="s">
        <v>1393</v>
      </c>
      <c r="C4175" s="106">
        <v>43754</v>
      </c>
      <c r="D4175" s="96" t="s">
        <v>2052</v>
      </c>
      <c r="E4175" s="96" t="s">
        <v>2050</v>
      </c>
      <c r="F4175" s="97">
        <v>596</v>
      </c>
      <c r="G4175" s="98" t="s">
        <v>2046</v>
      </c>
      <c r="H4175" s="96" t="s">
        <v>2051</v>
      </c>
      <c r="I4175" s="99">
        <v>375.40800000000002</v>
      </c>
      <c r="J4175" s="235" t="str">
        <f t="shared" si="65"/>
        <v>Medium Haul</v>
      </c>
    </row>
    <row r="4176" spans="1:10" ht="15" thickBot="1" x14ac:dyDescent="0.4">
      <c r="A4176" s="96" t="s">
        <v>2043</v>
      </c>
      <c r="B4176" s="96" t="s">
        <v>1393</v>
      </c>
      <c r="C4176" s="106">
        <v>43754</v>
      </c>
      <c r="D4176" s="96" t="s">
        <v>2050</v>
      </c>
      <c r="E4176" s="96" t="s">
        <v>2048</v>
      </c>
      <c r="F4176" s="97">
        <v>300</v>
      </c>
      <c r="G4176" s="98" t="s">
        <v>2046</v>
      </c>
      <c r="H4176" s="96" t="s">
        <v>2051</v>
      </c>
      <c r="I4176" s="99">
        <v>188.96799999999999</v>
      </c>
      <c r="J4176" s="235" t="str">
        <f t="shared" si="65"/>
        <v>Short Haul</v>
      </c>
    </row>
    <row r="4177" spans="1:10" ht="15" thickBot="1" x14ac:dyDescent="0.4">
      <c r="A4177" s="96" t="s">
        <v>2043</v>
      </c>
      <c r="B4177" s="96" t="s">
        <v>1393</v>
      </c>
      <c r="C4177" s="106">
        <v>43756</v>
      </c>
      <c r="D4177" s="96" t="s">
        <v>2050</v>
      </c>
      <c r="E4177" s="96" t="s">
        <v>2052</v>
      </c>
      <c r="F4177" s="97">
        <v>596</v>
      </c>
      <c r="G4177" s="98" t="s">
        <v>2046</v>
      </c>
      <c r="H4177" s="96" t="s">
        <v>2051</v>
      </c>
      <c r="I4177" s="99">
        <v>375.40800000000002</v>
      </c>
      <c r="J4177" s="235" t="str">
        <f t="shared" si="65"/>
        <v>Medium Haul</v>
      </c>
    </row>
    <row r="4178" spans="1:10" ht="15" thickBot="1" x14ac:dyDescent="0.4">
      <c r="A4178" s="96" t="s">
        <v>2043</v>
      </c>
      <c r="B4178" s="96" t="s">
        <v>1393</v>
      </c>
      <c r="C4178" s="106">
        <v>43756</v>
      </c>
      <c r="D4178" s="96" t="s">
        <v>2048</v>
      </c>
      <c r="E4178" s="96" t="s">
        <v>2050</v>
      </c>
      <c r="F4178" s="97">
        <v>300</v>
      </c>
      <c r="G4178" s="98" t="s">
        <v>2046</v>
      </c>
      <c r="H4178" s="96" t="s">
        <v>2051</v>
      </c>
      <c r="I4178" s="99">
        <v>188.96799999999999</v>
      </c>
      <c r="J4178" s="235" t="str">
        <f t="shared" si="65"/>
        <v>Short Haul</v>
      </c>
    </row>
    <row r="4179" spans="1:10" ht="15" thickBot="1" x14ac:dyDescent="0.4">
      <c r="A4179" s="89"/>
      <c r="B4179" s="89"/>
      <c r="C4179" s="290"/>
      <c r="D4179" s="290"/>
      <c r="E4179" s="290"/>
      <c r="F4179" s="290"/>
      <c r="G4179" s="290"/>
      <c r="H4179" s="290"/>
      <c r="I4179" s="95">
        <v>1128.752</v>
      </c>
      <c r="J4179" s="235" t="str">
        <f t="shared" si="65"/>
        <v/>
      </c>
    </row>
    <row r="4180" spans="1:10" ht="15" thickBot="1" x14ac:dyDescent="0.4">
      <c r="A4180" s="96" t="s">
        <v>2043</v>
      </c>
      <c r="B4180" s="96" t="s">
        <v>1325</v>
      </c>
      <c r="C4180" s="106">
        <v>43701</v>
      </c>
      <c r="D4180" s="96" t="s">
        <v>2053</v>
      </c>
      <c r="E4180" s="96" t="s">
        <v>2058</v>
      </c>
      <c r="F4180" s="97">
        <v>1721</v>
      </c>
      <c r="G4180" s="98" t="s">
        <v>2046</v>
      </c>
      <c r="H4180" s="96" t="s">
        <v>2047</v>
      </c>
      <c r="I4180" s="99">
        <v>664.86599999999999</v>
      </c>
      <c r="J4180" s="235" t="str">
        <f t="shared" si="65"/>
        <v>Medium Haul</v>
      </c>
    </row>
    <row r="4181" spans="1:10" ht="15" thickBot="1" x14ac:dyDescent="0.4">
      <c r="A4181" s="96" t="s">
        <v>2043</v>
      </c>
      <c r="B4181" s="96" t="s">
        <v>1325</v>
      </c>
      <c r="C4181" s="106">
        <v>43701</v>
      </c>
      <c r="D4181" s="96" t="s">
        <v>2048</v>
      </c>
      <c r="E4181" s="96" t="s">
        <v>2053</v>
      </c>
      <c r="F4181" s="97">
        <v>527</v>
      </c>
      <c r="G4181" s="98" t="s">
        <v>2046</v>
      </c>
      <c r="H4181" s="96" t="s">
        <v>2047</v>
      </c>
      <c r="I4181" s="99">
        <v>332.43200000000002</v>
      </c>
      <c r="J4181" s="235" t="str">
        <f t="shared" si="65"/>
        <v>Medium Haul</v>
      </c>
    </row>
    <row r="4182" spans="1:10" ht="15" thickBot="1" x14ac:dyDescent="0.4">
      <c r="A4182" s="96" t="s">
        <v>2043</v>
      </c>
      <c r="B4182" s="96" t="s">
        <v>1325</v>
      </c>
      <c r="C4182" s="106">
        <v>43706</v>
      </c>
      <c r="D4182" s="96" t="s">
        <v>2058</v>
      </c>
      <c r="E4182" s="96" t="s">
        <v>2044</v>
      </c>
      <c r="F4182" s="97">
        <v>2367</v>
      </c>
      <c r="G4182" s="98" t="s">
        <v>2056</v>
      </c>
      <c r="H4182" s="96" t="s">
        <v>2047</v>
      </c>
      <c r="I4182" s="99">
        <v>803.42</v>
      </c>
      <c r="J4182" s="235" t="str">
        <f t="shared" si="65"/>
        <v>Long Haul</v>
      </c>
    </row>
    <row r="4183" spans="1:10" ht="15" thickBot="1" x14ac:dyDescent="0.4">
      <c r="A4183" s="96" t="s">
        <v>2043</v>
      </c>
      <c r="B4183" s="96" t="s">
        <v>1325</v>
      </c>
      <c r="C4183" s="106">
        <v>43707</v>
      </c>
      <c r="D4183" s="96" t="s">
        <v>2044</v>
      </c>
      <c r="E4183" s="96" t="s">
        <v>2048</v>
      </c>
      <c r="F4183" s="97">
        <v>153</v>
      </c>
      <c r="G4183" s="98" t="s">
        <v>2046</v>
      </c>
      <c r="H4183" s="96" t="s">
        <v>2047</v>
      </c>
      <c r="I4183" s="99">
        <v>96.063999999999993</v>
      </c>
      <c r="J4183" s="235" t="str">
        <f t="shared" si="65"/>
        <v>Short Haul</v>
      </c>
    </row>
    <row r="4184" spans="1:10" ht="15" thickBot="1" x14ac:dyDescent="0.4">
      <c r="A4184" s="89"/>
      <c r="B4184" s="89"/>
      <c r="C4184" s="290"/>
      <c r="D4184" s="290"/>
      <c r="E4184" s="290"/>
      <c r="F4184" s="290"/>
      <c r="G4184" s="290"/>
      <c r="H4184" s="290"/>
      <c r="I4184" s="95">
        <v>1896.7819999999999</v>
      </c>
      <c r="J4184" s="235" t="str">
        <f t="shared" si="65"/>
        <v/>
      </c>
    </row>
    <row r="4185" spans="1:10" ht="15" thickBot="1" x14ac:dyDescent="0.4">
      <c r="A4185" s="96" t="s">
        <v>2043</v>
      </c>
      <c r="B4185" s="96" t="s">
        <v>1185</v>
      </c>
      <c r="C4185" s="106">
        <v>43747</v>
      </c>
      <c r="D4185" s="96" t="s">
        <v>2079</v>
      </c>
      <c r="E4185" s="96" t="s">
        <v>2050</v>
      </c>
      <c r="F4185" s="97">
        <v>1121</v>
      </c>
      <c r="G4185" s="98" t="s">
        <v>2056</v>
      </c>
      <c r="H4185" s="96" t="s">
        <v>2051</v>
      </c>
      <c r="I4185" s="99">
        <v>433.053</v>
      </c>
      <c r="J4185" s="235" t="str">
        <f t="shared" si="65"/>
        <v>Medium Haul</v>
      </c>
    </row>
    <row r="4186" spans="1:10" ht="15" thickBot="1" x14ac:dyDescent="0.4">
      <c r="A4186" s="96" t="s">
        <v>2043</v>
      </c>
      <c r="B4186" s="96" t="s">
        <v>1185</v>
      </c>
      <c r="C4186" s="106">
        <v>43747</v>
      </c>
      <c r="D4186" s="96" t="s">
        <v>2050</v>
      </c>
      <c r="E4186" s="96" t="s">
        <v>2048</v>
      </c>
      <c r="F4186" s="97">
        <v>300</v>
      </c>
      <c r="G4186" s="98" t="s">
        <v>2046</v>
      </c>
      <c r="H4186" s="96" t="s">
        <v>2051</v>
      </c>
      <c r="I4186" s="99">
        <v>188.96799999999999</v>
      </c>
      <c r="J4186" s="235" t="str">
        <f t="shared" si="65"/>
        <v>Short Haul</v>
      </c>
    </row>
    <row r="4187" spans="1:10" ht="15" thickBot="1" x14ac:dyDescent="0.4">
      <c r="A4187" s="96" t="s">
        <v>2043</v>
      </c>
      <c r="B4187" s="96" t="s">
        <v>1185</v>
      </c>
      <c r="C4187" s="106">
        <v>43742</v>
      </c>
      <c r="D4187" s="96" t="s">
        <v>2050</v>
      </c>
      <c r="E4187" s="96" t="s">
        <v>2079</v>
      </c>
      <c r="F4187" s="97">
        <v>1121</v>
      </c>
      <c r="G4187" s="98" t="s">
        <v>2046</v>
      </c>
      <c r="H4187" s="96" t="s">
        <v>2051</v>
      </c>
      <c r="I4187" s="99">
        <v>433.053</v>
      </c>
      <c r="J4187" s="235" t="str">
        <f t="shared" si="65"/>
        <v>Medium Haul</v>
      </c>
    </row>
    <row r="4188" spans="1:10" ht="15" thickBot="1" x14ac:dyDescent="0.4">
      <c r="A4188" s="96" t="s">
        <v>2043</v>
      </c>
      <c r="B4188" s="96" t="s">
        <v>1185</v>
      </c>
      <c r="C4188" s="106">
        <v>43742</v>
      </c>
      <c r="D4188" s="96" t="s">
        <v>2048</v>
      </c>
      <c r="E4188" s="96" t="s">
        <v>2050</v>
      </c>
      <c r="F4188" s="97">
        <v>300</v>
      </c>
      <c r="G4188" s="98" t="s">
        <v>2046</v>
      </c>
      <c r="H4188" s="96" t="s">
        <v>2051</v>
      </c>
      <c r="I4188" s="99">
        <v>188.96799999999999</v>
      </c>
      <c r="J4188" s="235" t="str">
        <f t="shared" si="65"/>
        <v>Short Haul</v>
      </c>
    </row>
    <row r="4189" spans="1:10" ht="15" thickBot="1" x14ac:dyDescent="0.4">
      <c r="A4189" s="89"/>
      <c r="B4189" s="89"/>
      <c r="C4189" s="290"/>
      <c r="D4189" s="290"/>
      <c r="E4189" s="290"/>
      <c r="F4189" s="290"/>
      <c r="G4189" s="290"/>
      <c r="H4189" s="290"/>
      <c r="I4189" s="95">
        <v>1244.0419999999999</v>
      </c>
      <c r="J4189" s="235" t="str">
        <f t="shared" si="65"/>
        <v/>
      </c>
    </row>
    <row r="4190" spans="1:10" ht="15" thickBot="1" x14ac:dyDescent="0.4">
      <c r="A4190" s="96" t="s">
        <v>2043</v>
      </c>
      <c r="B4190" s="96" t="s">
        <v>1393</v>
      </c>
      <c r="C4190" s="106">
        <v>43482</v>
      </c>
      <c r="D4190" s="96" t="s">
        <v>2058</v>
      </c>
      <c r="E4190" s="96" t="s">
        <v>2053</v>
      </c>
      <c r="F4190" s="97">
        <v>1721</v>
      </c>
      <c r="G4190" s="98" t="s">
        <v>2056</v>
      </c>
      <c r="H4190" s="96" t="s">
        <v>2047</v>
      </c>
      <c r="I4190" s="99">
        <v>664.86599999999999</v>
      </c>
      <c r="J4190" s="235" t="str">
        <f t="shared" si="65"/>
        <v>Medium Haul</v>
      </c>
    </row>
    <row r="4191" spans="1:10" ht="15" thickBot="1" x14ac:dyDescent="0.4">
      <c r="A4191" s="96" t="s">
        <v>2043</v>
      </c>
      <c r="B4191" s="96" t="s">
        <v>1393</v>
      </c>
      <c r="C4191" s="106">
        <v>43476</v>
      </c>
      <c r="D4191" s="96" t="s">
        <v>2053</v>
      </c>
      <c r="E4191" s="96" t="s">
        <v>2058</v>
      </c>
      <c r="F4191" s="97">
        <v>1721</v>
      </c>
      <c r="G4191" s="98" t="s">
        <v>2046</v>
      </c>
      <c r="H4191" s="96" t="s">
        <v>2047</v>
      </c>
      <c r="I4191" s="99">
        <v>664.86599999999999</v>
      </c>
      <c r="J4191" s="235" t="str">
        <f t="shared" si="65"/>
        <v>Medium Haul</v>
      </c>
    </row>
    <row r="4192" spans="1:10" ht="15" thickBot="1" x14ac:dyDescent="0.4">
      <c r="A4192" s="96" t="s">
        <v>2043</v>
      </c>
      <c r="B4192" s="96" t="s">
        <v>1393</v>
      </c>
      <c r="C4192" s="106">
        <v>43476</v>
      </c>
      <c r="D4192" s="96" t="s">
        <v>2048</v>
      </c>
      <c r="E4192" s="96" t="s">
        <v>2053</v>
      </c>
      <c r="F4192" s="97">
        <v>527</v>
      </c>
      <c r="G4192" s="98" t="s">
        <v>2046</v>
      </c>
      <c r="H4192" s="96" t="s">
        <v>2047</v>
      </c>
      <c r="I4192" s="99">
        <v>332.43200000000002</v>
      </c>
      <c r="J4192" s="235" t="str">
        <f t="shared" si="65"/>
        <v>Medium Haul</v>
      </c>
    </row>
    <row r="4193" spans="1:10" ht="15" thickBot="1" x14ac:dyDescent="0.4">
      <c r="A4193" s="96" t="s">
        <v>2043</v>
      </c>
      <c r="B4193" s="96" t="s">
        <v>1393</v>
      </c>
      <c r="C4193" s="106">
        <v>43482</v>
      </c>
      <c r="D4193" s="96" t="s">
        <v>2053</v>
      </c>
      <c r="E4193" s="96" t="s">
        <v>2048</v>
      </c>
      <c r="F4193" s="97">
        <v>527</v>
      </c>
      <c r="G4193" s="98" t="s">
        <v>2046</v>
      </c>
      <c r="H4193" s="96" t="s">
        <v>2047</v>
      </c>
      <c r="I4193" s="99">
        <v>332.43200000000002</v>
      </c>
      <c r="J4193" s="235" t="str">
        <f t="shared" si="65"/>
        <v>Medium Haul</v>
      </c>
    </row>
    <row r="4194" spans="1:10" ht="15" thickBot="1" x14ac:dyDescent="0.4">
      <c r="A4194" s="89"/>
      <c r="B4194" s="89"/>
      <c r="C4194" s="290"/>
      <c r="D4194" s="290"/>
      <c r="E4194" s="290"/>
      <c r="F4194" s="290"/>
      <c r="G4194" s="290"/>
      <c r="H4194" s="290"/>
      <c r="I4194" s="95">
        <v>1994.596</v>
      </c>
      <c r="J4194" s="235" t="str">
        <f t="shared" si="65"/>
        <v/>
      </c>
    </row>
    <row r="4195" spans="1:10" ht="15" thickBot="1" x14ac:dyDescent="0.4">
      <c r="A4195" s="96" t="s">
        <v>2043</v>
      </c>
      <c r="B4195" s="96" t="s">
        <v>1527</v>
      </c>
      <c r="C4195" s="106">
        <v>43687</v>
      </c>
      <c r="D4195" s="96" t="s">
        <v>2044</v>
      </c>
      <c r="E4195" s="96" t="s">
        <v>2058</v>
      </c>
      <c r="F4195" s="97">
        <v>2367</v>
      </c>
      <c r="G4195" s="98" t="s">
        <v>2046</v>
      </c>
      <c r="H4195" s="96" t="s">
        <v>2047</v>
      </c>
      <c r="I4195" s="99">
        <v>803.42</v>
      </c>
      <c r="J4195" s="235" t="str">
        <f t="shared" si="65"/>
        <v>Long Haul</v>
      </c>
    </row>
    <row r="4196" spans="1:10" ht="15" thickBot="1" x14ac:dyDescent="0.4">
      <c r="A4196" s="96" t="s">
        <v>2043</v>
      </c>
      <c r="B4196" s="96" t="s">
        <v>1527</v>
      </c>
      <c r="C4196" s="106">
        <v>43687</v>
      </c>
      <c r="D4196" s="96" t="s">
        <v>2048</v>
      </c>
      <c r="E4196" s="96" t="s">
        <v>2044</v>
      </c>
      <c r="F4196" s="97">
        <v>153</v>
      </c>
      <c r="G4196" s="98" t="s">
        <v>2046</v>
      </c>
      <c r="H4196" s="96" t="s">
        <v>2047</v>
      </c>
      <c r="I4196" s="99">
        <v>96.063999999999993</v>
      </c>
      <c r="J4196" s="235" t="str">
        <f t="shared" si="65"/>
        <v>Short Haul</v>
      </c>
    </row>
    <row r="4197" spans="1:10" ht="15" thickBot="1" x14ac:dyDescent="0.4">
      <c r="A4197" s="96" t="s">
        <v>2043</v>
      </c>
      <c r="B4197" s="96" t="s">
        <v>1527</v>
      </c>
      <c r="C4197" s="106">
        <v>43693</v>
      </c>
      <c r="D4197" s="96" t="s">
        <v>2058</v>
      </c>
      <c r="E4197" s="96" t="s">
        <v>2044</v>
      </c>
      <c r="F4197" s="97">
        <v>2367</v>
      </c>
      <c r="G4197" s="98" t="s">
        <v>2056</v>
      </c>
      <c r="H4197" s="96" t="s">
        <v>2047</v>
      </c>
      <c r="I4197" s="99">
        <v>803.42</v>
      </c>
      <c r="J4197" s="235" t="str">
        <f t="shared" si="65"/>
        <v>Long Haul</v>
      </c>
    </row>
    <row r="4198" spans="1:10" ht="15" thickBot="1" x14ac:dyDescent="0.4">
      <c r="A4198" s="96" t="s">
        <v>2043</v>
      </c>
      <c r="B4198" s="96" t="s">
        <v>1527</v>
      </c>
      <c r="C4198" s="106">
        <v>43694</v>
      </c>
      <c r="D4198" s="96" t="s">
        <v>2044</v>
      </c>
      <c r="E4198" s="96" t="s">
        <v>2048</v>
      </c>
      <c r="F4198" s="97">
        <v>153</v>
      </c>
      <c r="G4198" s="98" t="s">
        <v>2046</v>
      </c>
      <c r="H4198" s="96" t="s">
        <v>2047</v>
      </c>
      <c r="I4198" s="99">
        <v>96.063999999999993</v>
      </c>
      <c r="J4198" s="235" t="str">
        <f t="shared" si="65"/>
        <v>Short Haul</v>
      </c>
    </row>
    <row r="4199" spans="1:10" ht="15" thickBot="1" x14ac:dyDescent="0.4">
      <c r="A4199" s="89"/>
      <c r="B4199" s="89"/>
      <c r="C4199" s="290"/>
      <c r="D4199" s="290"/>
      <c r="E4199" s="290"/>
      <c r="F4199" s="290"/>
      <c r="G4199" s="290"/>
      <c r="H4199" s="290"/>
      <c r="I4199" s="95">
        <v>1798.9680000000001</v>
      </c>
      <c r="J4199" s="235" t="str">
        <f t="shared" si="65"/>
        <v/>
      </c>
    </row>
    <row r="4200" spans="1:10" ht="15" thickBot="1" x14ac:dyDescent="0.4">
      <c r="A4200" s="96" t="s">
        <v>2043</v>
      </c>
      <c r="B4200" s="96" t="s">
        <v>1512</v>
      </c>
      <c r="C4200" s="106">
        <v>43665</v>
      </c>
      <c r="D4200" s="96" t="s">
        <v>2050</v>
      </c>
      <c r="E4200" s="96" t="s">
        <v>2060</v>
      </c>
      <c r="F4200" s="97">
        <v>527</v>
      </c>
      <c r="G4200" s="98" t="s">
        <v>2046</v>
      </c>
      <c r="H4200" s="96" t="s">
        <v>2047</v>
      </c>
      <c r="I4200" s="99">
        <v>332.43200000000002</v>
      </c>
      <c r="J4200" s="235" t="str">
        <f t="shared" si="65"/>
        <v>Medium Haul</v>
      </c>
    </row>
    <row r="4201" spans="1:10" ht="15" thickBot="1" x14ac:dyDescent="0.4">
      <c r="A4201" s="96" t="s">
        <v>2043</v>
      </c>
      <c r="B4201" s="96" t="s">
        <v>1512</v>
      </c>
      <c r="C4201" s="106">
        <v>43670</v>
      </c>
      <c r="D4201" s="96" t="s">
        <v>2050</v>
      </c>
      <c r="E4201" s="96" t="s">
        <v>2048</v>
      </c>
      <c r="F4201" s="97">
        <v>300</v>
      </c>
      <c r="G4201" s="98" t="s">
        <v>2046</v>
      </c>
      <c r="H4201" s="96" t="s">
        <v>2051</v>
      </c>
      <c r="I4201" s="99">
        <v>188.96799999999999</v>
      </c>
      <c r="J4201" s="235" t="str">
        <f t="shared" si="65"/>
        <v>Short Haul</v>
      </c>
    </row>
    <row r="4202" spans="1:10" ht="15" thickBot="1" x14ac:dyDescent="0.4">
      <c r="A4202" s="96" t="s">
        <v>2043</v>
      </c>
      <c r="B4202" s="96" t="s">
        <v>1512</v>
      </c>
      <c r="C4202" s="106">
        <v>43790</v>
      </c>
      <c r="D4202" s="96" t="s">
        <v>2048</v>
      </c>
      <c r="E4202" s="96" t="s">
        <v>2057</v>
      </c>
      <c r="F4202" s="97">
        <v>133</v>
      </c>
      <c r="G4202" s="98" t="s">
        <v>2046</v>
      </c>
      <c r="H4202" s="96" t="s">
        <v>2047</v>
      </c>
      <c r="I4202" s="99">
        <v>84.055999999999997</v>
      </c>
      <c r="J4202" s="235" t="str">
        <f t="shared" si="65"/>
        <v>Short Haul</v>
      </c>
    </row>
    <row r="4203" spans="1:10" ht="15" thickBot="1" x14ac:dyDescent="0.4">
      <c r="A4203" s="96" t="s">
        <v>2043</v>
      </c>
      <c r="B4203" s="96" t="s">
        <v>1512</v>
      </c>
      <c r="C4203" s="106">
        <v>43790</v>
      </c>
      <c r="D4203" s="96" t="s">
        <v>2057</v>
      </c>
      <c r="E4203" s="96" t="s">
        <v>2147</v>
      </c>
      <c r="F4203" s="97">
        <v>4457</v>
      </c>
      <c r="G4203" s="98" t="s">
        <v>2056</v>
      </c>
      <c r="H4203" s="96" t="s">
        <v>2047</v>
      </c>
      <c r="I4203" s="99">
        <v>1512.66</v>
      </c>
      <c r="J4203" s="235" t="str">
        <f t="shared" si="65"/>
        <v>Long Haul</v>
      </c>
    </row>
    <row r="4204" spans="1:10" ht="15" thickBot="1" x14ac:dyDescent="0.4">
      <c r="A4204" s="96" t="s">
        <v>2043</v>
      </c>
      <c r="B4204" s="96" t="s">
        <v>1512</v>
      </c>
      <c r="C4204" s="106">
        <v>43795</v>
      </c>
      <c r="D4204" s="96" t="s">
        <v>2147</v>
      </c>
      <c r="E4204" s="96" t="s">
        <v>2057</v>
      </c>
      <c r="F4204" s="97">
        <v>4457</v>
      </c>
      <c r="G4204" s="98" t="s">
        <v>2056</v>
      </c>
      <c r="H4204" s="96" t="s">
        <v>2047</v>
      </c>
      <c r="I4204" s="99">
        <v>1512.66</v>
      </c>
      <c r="J4204" s="235" t="str">
        <f t="shared" si="65"/>
        <v>Long Haul</v>
      </c>
    </row>
    <row r="4205" spans="1:10" ht="15" thickBot="1" x14ac:dyDescent="0.4">
      <c r="A4205" s="96" t="s">
        <v>2043</v>
      </c>
      <c r="B4205" s="96" t="s">
        <v>1512</v>
      </c>
      <c r="C4205" s="106">
        <v>43795</v>
      </c>
      <c r="D4205" s="96" t="s">
        <v>2057</v>
      </c>
      <c r="E4205" s="96" t="s">
        <v>2048</v>
      </c>
      <c r="F4205" s="97">
        <v>133</v>
      </c>
      <c r="G4205" s="98" t="s">
        <v>2046</v>
      </c>
      <c r="H4205" s="96" t="s">
        <v>2047</v>
      </c>
      <c r="I4205" s="99">
        <v>84.055999999999997</v>
      </c>
      <c r="J4205" s="235" t="str">
        <f t="shared" si="65"/>
        <v>Short Haul</v>
      </c>
    </row>
    <row r="4206" spans="1:10" ht="15" thickBot="1" x14ac:dyDescent="0.4">
      <c r="A4206" s="96" t="s">
        <v>2043</v>
      </c>
      <c r="B4206" s="96" t="s">
        <v>1512</v>
      </c>
      <c r="C4206" s="106">
        <v>43665</v>
      </c>
      <c r="D4206" s="96" t="s">
        <v>2048</v>
      </c>
      <c r="E4206" s="96" t="s">
        <v>2050</v>
      </c>
      <c r="F4206" s="97">
        <v>300</v>
      </c>
      <c r="G4206" s="98" t="s">
        <v>2046</v>
      </c>
      <c r="H4206" s="96" t="s">
        <v>2047</v>
      </c>
      <c r="I4206" s="99">
        <v>188.96799999999999</v>
      </c>
      <c r="J4206" s="235" t="str">
        <f t="shared" si="65"/>
        <v>Short Haul</v>
      </c>
    </row>
    <row r="4207" spans="1:10" ht="15" thickBot="1" x14ac:dyDescent="0.4">
      <c r="A4207" s="96" t="s">
        <v>2043</v>
      </c>
      <c r="B4207" s="96" t="s">
        <v>1512</v>
      </c>
      <c r="C4207" s="106">
        <v>43670</v>
      </c>
      <c r="D4207" s="96" t="s">
        <v>2060</v>
      </c>
      <c r="E4207" s="96" t="s">
        <v>2050</v>
      </c>
      <c r="F4207" s="97">
        <v>527</v>
      </c>
      <c r="G4207" s="98" t="s">
        <v>2046</v>
      </c>
      <c r="H4207" s="96" t="s">
        <v>2051</v>
      </c>
      <c r="I4207" s="99">
        <v>332.43200000000002</v>
      </c>
      <c r="J4207" s="235" t="str">
        <f t="shared" si="65"/>
        <v>Medium Haul</v>
      </c>
    </row>
    <row r="4208" spans="1:10" ht="15" thickBot="1" x14ac:dyDescent="0.4">
      <c r="A4208" s="89"/>
      <c r="B4208" s="89"/>
      <c r="C4208" s="290"/>
      <c r="D4208" s="290"/>
      <c r="E4208" s="290"/>
      <c r="F4208" s="290"/>
      <c r="G4208" s="290"/>
      <c r="H4208" s="290"/>
      <c r="I4208" s="95">
        <v>4236.232</v>
      </c>
      <c r="J4208" s="235" t="str">
        <f t="shared" si="65"/>
        <v/>
      </c>
    </row>
    <row r="4209" spans="1:10" ht="15" thickBot="1" x14ac:dyDescent="0.4">
      <c r="A4209" s="96" t="s">
        <v>2043</v>
      </c>
      <c r="B4209" s="96" t="s">
        <v>1430</v>
      </c>
      <c r="C4209" s="106">
        <v>43553</v>
      </c>
      <c r="D4209" s="96" t="s">
        <v>2048</v>
      </c>
      <c r="E4209" s="96" t="s">
        <v>2057</v>
      </c>
      <c r="F4209" s="97">
        <v>133</v>
      </c>
      <c r="G4209" s="98" t="s">
        <v>2046</v>
      </c>
      <c r="H4209" s="96" t="s">
        <v>2047</v>
      </c>
      <c r="I4209" s="99">
        <v>84.055999999999997</v>
      </c>
      <c r="J4209" s="235" t="str">
        <f t="shared" si="65"/>
        <v>Short Haul</v>
      </c>
    </row>
    <row r="4210" spans="1:10" ht="15" thickBot="1" x14ac:dyDescent="0.4">
      <c r="A4210" s="96" t="s">
        <v>2043</v>
      </c>
      <c r="B4210" s="96" t="s">
        <v>1430</v>
      </c>
      <c r="C4210" s="106">
        <v>43553</v>
      </c>
      <c r="D4210" s="96" t="s">
        <v>2057</v>
      </c>
      <c r="E4210" s="96" t="s">
        <v>2052</v>
      </c>
      <c r="F4210" s="97">
        <v>534</v>
      </c>
      <c r="G4210" s="98" t="s">
        <v>2046</v>
      </c>
      <c r="H4210" s="96" t="s">
        <v>2047</v>
      </c>
      <c r="I4210" s="99">
        <v>336.85599999999999</v>
      </c>
      <c r="J4210" s="235" t="str">
        <f t="shared" si="65"/>
        <v>Medium Haul</v>
      </c>
    </row>
    <row r="4211" spans="1:10" ht="15" thickBot="1" x14ac:dyDescent="0.4">
      <c r="A4211" s="96" t="s">
        <v>2043</v>
      </c>
      <c r="B4211" s="96" t="s">
        <v>1430</v>
      </c>
      <c r="C4211" s="106">
        <v>43559</v>
      </c>
      <c r="D4211" s="96" t="s">
        <v>2052</v>
      </c>
      <c r="E4211" s="96" t="s">
        <v>2057</v>
      </c>
      <c r="F4211" s="97">
        <v>534</v>
      </c>
      <c r="G4211" s="98" t="s">
        <v>2046</v>
      </c>
      <c r="H4211" s="96" t="s">
        <v>2047</v>
      </c>
      <c r="I4211" s="99">
        <v>336.85599999999999</v>
      </c>
      <c r="J4211" s="235" t="str">
        <f t="shared" si="65"/>
        <v>Medium Haul</v>
      </c>
    </row>
    <row r="4212" spans="1:10" ht="15" thickBot="1" x14ac:dyDescent="0.4">
      <c r="A4212" s="96" t="s">
        <v>2043</v>
      </c>
      <c r="B4212" s="96" t="s">
        <v>1430</v>
      </c>
      <c r="C4212" s="106">
        <v>43559</v>
      </c>
      <c r="D4212" s="96" t="s">
        <v>2057</v>
      </c>
      <c r="E4212" s="96" t="s">
        <v>2048</v>
      </c>
      <c r="F4212" s="97">
        <v>133</v>
      </c>
      <c r="G4212" s="98" t="s">
        <v>2046</v>
      </c>
      <c r="H4212" s="96" t="s">
        <v>2047</v>
      </c>
      <c r="I4212" s="99">
        <v>84.055999999999997</v>
      </c>
      <c r="J4212" s="235" t="str">
        <f t="shared" si="65"/>
        <v>Short Haul</v>
      </c>
    </row>
    <row r="4213" spans="1:10" ht="15" thickBot="1" x14ac:dyDescent="0.4">
      <c r="A4213" s="89"/>
      <c r="B4213" s="89"/>
      <c r="C4213" s="290"/>
      <c r="D4213" s="290"/>
      <c r="E4213" s="290"/>
      <c r="F4213" s="290"/>
      <c r="G4213" s="290"/>
      <c r="H4213" s="290"/>
      <c r="I4213" s="95">
        <v>841.82399999999996</v>
      </c>
      <c r="J4213" s="235" t="str">
        <f t="shared" si="65"/>
        <v/>
      </c>
    </row>
    <row r="4214" spans="1:10" ht="15" thickBot="1" x14ac:dyDescent="0.4">
      <c r="A4214" s="96" t="s">
        <v>2043</v>
      </c>
      <c r="B4214" s="96" t="s">
        <v>1104</v>
      </c>
      <c r="C4214" s="106">
        <v>43618</v>
      </c>
      <c r="D4214" s="96" t="s">
        <v>2301</v>
      </c>
      <c r="E4214" s="96" t="s">
        <v>2148</v>
      </c>
      <c r="F4214" s="97">
        <v>451</v>
      </c>
      <c r="G4214" s="98" t="s">
        <v>2046</v>
      </c>
      <c r="H4214" s="96" t="s">
        <v>2047</v>
      </c>
      <c r="I4214" s="99">
        <v>284.39999999999998</v>
      </c>
      <c r="J4214" s="235" t="str">
        <f t="shared" si="65"/>
        <v>Medium Haul</v>
      </c>
    </row>
    <row r="4215" spans="1:10" ht="15" thickBot="1" x14ac:dyDescent="0.4">
      <c r="A4215" s="96" t="s">
        <v>2043</v>
      </c>
      <c r="B4215" s="96" t="s">
        <v>1104</v>
      </c>
      <c r="C4215" s="106">
        <v>43617</v>
      </c>
      <c r="D4215" s="96" t="s">
        <v>2142</v>
      </c>
      <c r="E4215" s="96" t="s">
        <v>2301</v>
      </c>
      <c r="F4215" s="97">
        <v>5393</v>
      </c>
      <c r="G4215" s="98" t="s">
        <v>2056</v>
      </c>
      <c r="H4215" s="96" t="s">
        <v>2047</v>
      </c>
      <c r="I4215" s="99">
        <v>1830.22</v>
      </c>
      <c r="J4215" s="235" t="str">
        <f t="shared" si="65"/>
        <v>Long Haul</v>
      </c>
    </row>
    <row r="4216" spans="1:10" ht="15" thickBot="1" x14ac:dyDescent="0.4">
      <c r="A4216" s="96" t="s">
        <v>2043</v>
      </c>
      <c r="B4216" s="96" t="s">
        <v>1104</v>
      </c>
      <c r="C4216" s="106">
        <v>43643</v>
      </c>
      <c r="D4216" s="96" t="s">
        <v>2148</v>
      </c>
      <c r="E4216" s="96" t="s">
        <v>2049</v>
      </c>
      <c r="F4216" s="97">
        <v>7377</v>
      </c>
      <c r="G4216" s="98" t="s">
        <v>2046</v>
      </c>
      <c r="H4216" s="96" t="s">
        <v>2047</v>
      </c>
      <c r="I4216" s="99">
        <v>2503.7600000000002</v>
      </c>
      <c r="J4216" s="235" t="str">
        <f t="shared" si="65"/>
        <v>Long Haul</v>
      </c>
    </row>
    <row r="4217" spans="1:10" ht="15" thickBot="1" x14ac:dyDescent="0.4">
      <c r="A4217" s="89"/>
      <c r="B4217" s="89"/>
      <c r="C4217" s="290"/>
      <c r="D4217" s="290"/>
      <c r="E4217" s="290"/>
      <c r="F4217" s="290"/>
      <c r="G4217" s="290"/>
      <c r="H4217" s="290"/>
      <c r="I4217" s="95">
        <v>4618.38</v>
      </c>
      <c r="J4217" s="235" t="str">
        <f t="shared" si="65"/>
        <v/>
      </c>
    </row>
    <row r="4218" spans="1:10" ht="15" thickBot="1" x14ac:dyDescent="0.4">
      <c r="A4218" s="96" t="s">
        <v>2043</v>
      </c>
      <c r="B4218" s="96" t="s">
        <v>1393</v>
      </c>
      <c r="C4218" s="106">
        <v>43524</v>
      </c>
      <c r="D4218" s="96" t="s">
        <v>2080</v>
      </c>
      <c r="E4218" s="96" t="s">
        <v>2141</v>
      </c>
      <c r="F4218" s="97">
        <v>338</v>
      </c>
      <c r="G4218" s="98" t="s">
        <v>2046</v>
      </c>
      <c r="H4218" s="96" t="s">
        <v>2047</v>
      </c>
      <c r="I4218" s="99">
        <v>212.98400000000001</v>
      </c>
      <c r="J4218" s="235" t="str">
        <f t="shared" si="65"/>
        <v>Medium Haul</v>
      </c>
    </row>
    <row r="4219" spans="1:10" ht="15" thickBot="1" x14ac:dyDescent="0.4">
      <c r="A4219" s="96" t="s">
        <v>2043</v>
      </c>
      <c r="B4219" s="96" t="s">
        <v>1393</v>
      </c>
      <c r="C4219" s="106">
        <v>43533</v>
      </c>
      <c r="D4219" s="96" t="s">
        <v>2226</v>
      </c>
      <c r="E4219" s="96" t="s">
        <v>2081</v>
      </c>
      <c r="F4219" s="97">
        <v>315</v>
      </c>
      <c r="G4219" s="98" t="s">
        <v>2046</v>
      </c>
      <c r="H4219" s="96" t="s">
        <v>2127</v>
      </c>
      <c r="I4219" s="99">
        <v>199.08</v>
      </c>
      <c r="J4219" s="235" t="str">
        <f t="shared" si="65"/>
        <v>Medium Haul</v>
      </c>
    </row>
    <row r="4220" spans="1:10" ht="15" thickBot="1" x14ac:dyDescent="0.4">
      <c r="A4220" s="96" t="s">
        <v>2043</v>
      </c>
      <c r="B4220" s="96" t="s">
        <v>1393</v>
      </c>
      <c r="C4220" s="106">
        <v>43533</v>
      </c>
      <c r="D4220" s="96" t="s">
        <v>2057</v>
      </c>
      <c r="E4220" s="96" t="s">
        <v>2048</v>
      </c>
      <c r="F4220" s="97">
        <v>133</v>
      </c>
      <c r="G4220" s="98" t="s">
        <v>2046</v>
      </c>
      <c r="H4220" s="96" t="s">
        <v>2047</v>
      </c>
      <c r="I4220" s="99">
        <v>84.055999999999997</v>
      </c>
      <c r="J4220" s="235" t="str">
        <f t="shared" si="65"/>
        <v>Short Haul</v>
      </c>
    </row>
    <row r="4221" spans="1:10" ht="15" thickBot="1" x14ac:dyDescent="0.4">
      <c r="A4221" s="96" t="s">
        <v>2043</v>
      </c>
      <c r="B4221" s="96" t="s">
        <v>1393</v>
      </c>
      <c r="C4221" s="106">
        <v>43757</v>
      </c>
      <c r="D4221" s="96" t="s">
        <v>2053</v>
      </c>
      <c r="E4221" s="96" t="s">
        <v>2198</v>
      </c>
      <c r="F4221" s="97">
        <v>287</v>
      </c>
      <c r="G4221" s="98" t="s">
        <v>2046</v>
      </c>
      <c r="H4221" s="96" t="s">
        <v>2047</v>
      </c>
      <c r="I4221" s="99">
        <v>180.75200000000001</v>
      </c>
      <c r="J4221" s="235" t="str">
        <f t="shared" ref="J4221:J4284" si="66">IF(ISBLANK(F4221),"",IF(F4221&gt;$O$9,$N$9,IF(F4221&gt;$O$8, $N$8,$N$7)))</f>
        <v>Short Haul</v>
      </c>
    </row>
    <row r="4222" spans="1:10" ht="15" thickBot="1" x14ac:dyDescent="0.4">
      <c r="A4222" s="96" t="s">
        <v>2043</v>
      </c>
      <c r="B4222" s="96" t="s">
        <v>1393</v>
      </c>
      <c r="C4222" s="106">
        <v>43762</v>
      </c>
      <c r="D4222" s="96" t="s">
        <v>2198</v>
      </c>
      <c r="E4222" s="96" t="s">
        <v>2044</v>
      </c>
      <c r="F4222" s="97">
        <v>575</v>
      </c>
      <c r="G4222" s="98" t="s">
        <v>2046</v>
      </c>
      <c r="H4222" s="96" t="s">
        <v>2047</v>
      </c>
      <c r="I4222" s="99">
        <v>362.76799999999997</v>
      </c>
      <c r="J4222" s="235" t="str">
        <f t="shared" si="66"/>
        <v>Medium Haul</v>
      </c>
    </row>
    <row r="4223" spans="1:10" ht="15" thickBot="1" x14ac:dyDescent="0.4">
      <c r="A4223" s="96" t="s">
        <v>2043</v>
      </c>
      <c r="B4223" s="96" t="s">
        <v>1393</v>
      </c>
      <c r="C4223" s="106">
        <v>43762</v>
      </c>
      <c r="D4223" s="96" t="s">
        <v>2044</v>
      </c>
      <c r="E4223" s="96" t="s">
        <v>2048</v>
      </c>
      <c r="F4223" s="97">
        <v>153</v>
      </c>
      <c r="G4223" s="98" t="s">
        <v>2046</v>
      </c>
      <c r="H4223" s="96" t="s">
        <v>2047</v>
      </c>
      <c r="I4223" s="99">
        <v>96.063999999999993</v>
      </c>
      <c r="J4223" s="235" t="str">
        <f t="shared" si="66"/>
        <v>Short Haul</v>
      </c>
    </row>
    <row r="4224" spans="1:10" ht="15" thickBot="1" x14ac:dyDescent="0.4">
      <c r="A4224" s="96" t="s">
        <v>2043</v>
      </c>
      <c r="B4224" s="96" t="s">
        <v>1393</v>
      </c>
      <c r="C4224" s="106">
        <v>43523</v>
      </c>
      <c r="D4224" s="96" t="s">
        <v>2048</v>
      </c>
      <c r="E4224" s="96" t="s">
        <v>2057</v>
      </c>
      <c r="F4224" s="97">
        <v>133</v>
      </c>
      <c r="G4224" s="98" t="s">
        <v>2046</v>
      </c>
      <c r="H4224" s="96" t="s">
        <v>2047</v>
      </c>
      <c r="I4224" s="99">
        <v>84.055999999999997</v>
      </c>
      <c r="J4224" s="235" t="str">
        <f t="shared" si="66"/>
        <v>Short Haul</v>
      </c>
    </row>
    <row r="4225" spans="1:10" ht="15" thickBot="1" x14ac:dyDescent="0.4">
      <c r="A4225" s="96" t="s">
        <v>2043</v>
      </c>
      <c r="B4225" s="96" t="s">
        <v>1393</v>
      </c>
      <c r="C4225" s="106">
        <v>43523</v>
      </c>
      <c r="D4225" s="96" t="s">
        <v>2057</v>
      </c>
      <c r="E4225" s="96" t="s">
        <v>2080</v>
      </c>
      <c r="F4225" s="97">
        <v>4074</v>
      </c>
      <c r="G4225" s="98" t="s">
        <v>2056</v>
      </c>
      <c r="H4225" s="96" t="s">
        <v>2154</v>
      </c>
      <c r="I4225" s="99">
        <v>1382.78</v>
      </c>
      <c r="J4225" s="235" t="str">
        <f t="shared" si="66"/>
        <v>Long Haul</v>
      </c>
    </row>
    <row r="4226" spans="1:10" ht="15" thickBot="1" x14ac:dyDescent="0.4">
      <c r="A4226" s="96" t="s">
        <v>2043</v>
      </c>
      <c r="B4226" s="96" t="s">
        <v>1393</v>
      </c>
      <c r="C4226" s="106">
        <v>43533</v>
      </c>
      <c r="D4226" s="96" t="s">
        <v>2081</v>
      </c>
      <c r="E4226" s="96" t="s">
        <v>2057</v>
      </c>
      <c r="F4226" s="97">
        <v>4256</v>
      </c>
      <c r="G4226" s="98" t="s">
        <v>2056</v>
      </c>
      <c r="H4226" s="96" t="s">
        <v>2236</v>
      </c>
      <c r="I4226" s="99">
        <v>1444.66</v>
      </c>
      <c r="J4226" s="235" t="str">
        <f t="shared" si="66"/>
        <v>Long Haul</v>
      </c>
    </row>
    <row r="4227" spans="1:10" ht="15" thickBot="1" x14ac:dyDescent="0.4">
      <c r="A4227" s="96" t="s">
        <v>2043</v>
      </c>
      <c r="B4227" s="96" t="s">
        <v>1393</v>
      </c>
      <c r="C4227" s="106">
        <v>43757</v>
      </c>
      <c r="D4227" s="96" t="s">
        <v>2048</v>
      </c>
      <c r="E4227" s="96" t="s">
        <v>2053</v>
      </c>
      <c r="F4227" s="97">
        <v>527</v>
      </c>
      <c r="G4227" s="98" t="s">
        <v>2046</v>
      </c>
      <c r="H4227" s="96" t="s">
        <v>2047</v>
      </c>
      <c r="I4227" s="99">
        <v>332.43200000000002</v>
      </c>
      <c r="J4227" s="235" t="str">
        <f t="shared" si="66"/>
        <v>Medium Haul</v>
      </c>
    </row>
    <row r="4228" spans="1:10" ht="15" thickBot="1" x14ac:dyDescent="0.4">
      <c r="A4228" s="89"/>
      <c r="B4228" s="89"/>
      <c r="C4228" s="290"/>
      <c r="D4228" s="290"/>
      <c r="E4228" s="290"/>
      <c r="F4228" s="290"/>
      <c r="G4228" s="290"/>
      <c r="H4228" s="290"/>
      <c r="I4228" s="95">
        <v>4379.6319999999996</v>
      </c>
      <c r="J4228" s="235" t="str">
        <f t="shared" si="66"/>
        <v/>
      </c>
    </row>
    <row r="4229" spans="1:10" ht="15" thickBot="1" x14ac:dyDescent="0.4">
      <c r="A4229" s="96" t="s">
        <v>2043</v>
      </c>
      <c r="B4229" s="96" t="s">
        <v>1393</v>
      </c>
      <c r="C4229" s="106">
        <v>43523</v>
      </c>
      <c r="D4229" s="96" t="s">
        <v>2057</v>
      </c>
      <c r="E4229" s="96" t="s">
        <v>2080</v>
      </c>
      <c r="F4229" s="97">
        <v>4074</v>
      </c>
      <c r="G4229" s="98" t="s">
        <v>2056</v>
      </c>
      <c r="H4229" s="96" t="s">
        <v>2154</v>
      </c>
      <c r="I4229" s="99">
        <v>1382.78</v>
      </c>
      <c r="J4229" s="235" t="str">
        <f t="shared" si="66"/>
        <v>Long Haul</v>
      </c>
    </row>
    <row r="4230" spans="1:10" ht="15" thickBot="1" x14ac:dyDescent="0.4">
      <c r="A4230" s="96" t="s">
        <v>2043</v>
      </c>
      <c r="B4230" s="96" t="s">
        <v>1393</v>
      </c>
      <c r="C4230" s="106">
        <v>43524</v>
      </c>
      <c r="D4230" s="96" t="s">
        <v>2080</v>
      </c>
      <c r="E4230" s="96" t="s">
        <v>2141</v>
      </c>
      <c r="F4230" s="97">
        <v>338</v>
      </c>
      <c r="G4230" s="98" t="s">
        <v>2046</v>
      </c>
      <c r="H4230" s="96" t="s">
        <v>2047</v>
      </c>
      <c r="I4230" s="99">
        <v>212.98400000000001</v>
      </c>
      <c r="J4230" s="235" t="str">
        <f t="shared" si="66"/>
        <v>Medium Haul</v>
      </c>
    </row>
    <row r="4231" spans="1:10" ht="15" thickBot="1" x14ac:dyDescent="0.4">
      <c r="A4231" s="96" t="s">
        <v>2043</v>
      </c>
      <c r="B4231" s="96" t="s">
        <v>1393</v>
      </c>
      <c r="C4231" s="106">
        <v>43533</v>
      </c>
      <c r="D4231" s="96" t="s">
        <v>2081</v>
      </c>
      <c r="E4231" s="96" t="s">
        <v>2057</v>
      </c>
      <c r="F4231" s="97">
        <v>4256</v>
      </c>
      <c r="G4231" s="98" t="s">
        <v>2056</v>
      </c>
      <c r="H4231" s="96" t="s">
        <v>2236</v>
      </c>
      <c r="I4231" s="99">
        <v>1444.66</v>
      </c>
      <c r="J4231" s="235" t="str">
        <f t="shared" si="66"/>
        <v>Long Haul</v>
      </c>
    </row>
    <row r="4232" spans="1:10" ht="15" thickBot="1" x14ac:dyDescent="0.4">
      <c r="A4232" s="96" t="s">
        <v>2043</v>
      </c>
      <c r="B4232" s="96" t="s">
        <v>1393</v>
      </c>
      <c r="C4232" s="106">
        <v>43613</v>
      </c>
      <c r="D4232" s="96" t="s">
        <v>2053</v>
      </c>
      <c r="E4232" s="96" t="s">
        <v>2048</v>
      </c>
      <c r="F4232" s="97">
        <v>527</v>
      </c>
      <c r="G4232" s="98" t="s">
        <v>2046</v>
      </c>
      <c r="H4232" s="96" t="s">
        <v>2047</v>
      </c>
      <c r="I4232" s="99">
        <v>332.43200000000002</v>
      </c>
      <c r="J4232" s="235" t="str">
        <f t="shared" si="66"/>
        <v>Medium Haul</v>
      </c>
    </row>
    <row r="4233" spans="1:10" ht="15" thickBot="1" x14ac:dyDescent="0.4">
      <c r="A4233" s="96" t="s">
        <v>2043</v>
      </c>
      <c r="B4233" s="96" t="s">
        <v>1393</v>
      </c>
      <c r="C4233" s="106">
        <v>43613</v>
      </c>
      <c r="D4233" s="96" t="s">
        <v>2194</v>
      </c>
      <c r="E4233" s="96" t="s">
        <v>2053</v>
      </c>
      <c r="F4233" s="97">
        <v>1736</v>
      </c>
      <c r="G4233" s="98" t="s">
        <v>2056</v>
      </c>
      <c r="H4233" s="96" t="s">
        <v>2047</v>
      </c>
      <c r="I4233" s="99">
        <v>670.67100000000005</v>
      </c>
      <c r="J4233" s="235" t="str">
        <f t="shared" si="66"/>
        <v>Medium Haul</v>
      </c>
    </row>
    <row r="4234" spans="1:10" ht="15" thickBot="1" x14ac:dyDescent="0.4">
      <c r="A4234" s="96" t="s">
        <v>2043</v>
      </c>
      <c r="B4234" s="96" t="s">
        <v>1393</v>
      </c>
      <c r="C4234" s="106">
        <v>43523</v>
      </c>
      <c r="D4234" s="96" t="s">
        <v>2048</v>
      </c>
      <c r="E4234" s="96" t="s">
        <v>2057</v>
      </c>
      <c r="F4234" s="97">
        <v>133</v>
      </c>
      <c r="G4234" s="98" t="s">
        <v>2046</v>
      </c>
      <c r="H4234" s="96" t="s">
        <v>2047</v>
      </c>
      <c r="I4234" s="99">
        <v>84.055999999999997</v>
      </c>
      <c r="J4234" s="235" t="str">
        <f t="shared" si="66"/>
        <v>Short Haul</v>
      </c>
    </row>
    <row r="4235" spans="1:10" ht="15" thickBot="1" x14ac:dyDescent="0.4">
      <c r="A4235" s="96" t="s">
        <v>2043</v>
      </c>
      <c r="B4235" s="96" t="s">
        <v>1393</v>
      </c>
      <c r="C4235" s="106">
        <v>43533</v>
      </c>
      <c r="D4235" s="96" t="s">
        <v>2226</v>
      </c>
      <c r="E4235" s="96" t="s">
        <v>2081</v>
      </c>
      <c r="F4235" s="97">
        <v>315</v>
      </c>
      <c r="G4235" s="98" t="s">
        <v>2046</v>
      </c>
      <c r="H4235" s="96" t="s">
        <v>2127</v>
      </c>
      <c r="I4235" s="99">
        <v>199.08</v>
      </c>
      <c r="J4235" s="235" t="str">
        <f t="shared" si="66"/>
        <v>Medium Haul</v>
      </c>
    </row>
    <row r="4236" spans="1:10" ht="15" thickBot="1" x14ac:dyDescent="0.4">
      <c r="A4236" s="96" t="s">
        <v>2043</v>
      </c>
      <c r="B4236" s="96" t="s">
        <v>1393</v>
      </c>
      <c r="C4236" s="106">
        <v>43533</v>
      </c>
      <c r="D4236" s="96" t="s">
        <v>2057</v>
      </c>
      <c r="E4236" s="96" t="s">
        <v>2048</v>
      </c>
      <c r="F4236" s="97">
        <v>133</v>
      </c>
      <c r="G4236" s="98" t="s">
        <v>2046</v>
      </c>
      <c r="H4236" s="96" t="s">
        <v>2047</v>
      </c>
      <c r="I4236" s="99">
        <v>84.055999999999997</v>
      </c>
      <c r="J4236" s="235" t="str">
        <f t="shared" si="66"/>
        <v>Short Haul</v>
      </c>
    </row>
    <row r="4237" spans="1:10" ht="15" thickBot="1" x14ac:dyDescent="0.4">
      <c r="A4237" s="96" t="s">
        <v>2043</v>
      </c>
      <c r="B4237" s="96" t="s">
        <v>1393</v>
      </c>
      <c r="C4237" s="106">
        <v>43607</v>
      </c>
      <c r="D4237" s="96" t="s">
        <v>2053</v>
      </c>
      <c r="E4237" s="96" t="s">
        <v>2194</v>
      </c>
      <c r="F4237" s="97">
        <v>1736</v>
      </c>
      <c r="G4237" s="98" t="s">
        <v>2046</v>
      </c>
      <c r="H4237" s="96" t="s">
        <v>2047</v>
      </c>
      <c r="I4237" s="99">
        <v>670.67100000000005</v>
      </c>
      <c r="J4237" s="235" t="str">
        <f t="shared" si="66"/>
        <v>Medium Haul</v>
      </c>
    </row>
    <row r="4238" spans="1:10" ht="15" thickBot="1" x14ac:dyDescent="0.4">
      <c r="A4238" s="96" t="s">
        <v>2043</v>
      </c>
      <c r="B4238" s="96" t="s">
        <v>1393</v>
      </c>
      <c r="C4238" s="106">
        <v>43607</v>
      </c>
      <c r="D4238" s="96" t="s">
        <v>2048</v>
      </c>
      <c r="E4238" s="96" t="s">
        <v>2053</v>
      </c>
      <c r="F4238" s="97">
        <v>527</v>
      </c>
      <c r="G4238" s="98" t="s">
        <v>2046</v>
      </c>
      <c r="H4238" s="96" t="s">
        <v>2047</v>
      </c>
      <c r="I4238" s="99">
        <v>332.43200000000002</v>
      </c>
      <c r="J4238" s="235" t="str">
        <f t="shared" si="66"/>
        <v>Medium Haul</v>
      </c>
    </row>
    <row r="4239" spans="1:10" ht="15" thickBot="1" x14ac:dyDescent="0.4">
      <c r="A4239" s="89"/>
      <c r="B4239" s="89"/>
      <c r="C4239" s="290"/>
      <c r="D4239" s="290"/>
      <c r="E4239" s="290"/>
      <c r="F4239" s="290"/>
      <c r="G4239" s="290"/>
      <c r="H4239" s="290"/>
      <c r="I4239" s="95">
        <v>5413.8220000000001</v>
      </c>
      <c r="J4239" s="235" t="str">
        <f t="shared" si="66"/>
        <v/>
      </c>
    </row>
    <row r="4240" spans="1:10" ht="15" thickBot="1" x14ac:dyDescent="0.4">
      <c r="A4240" s="96" t="s">
        <v>2043</v>
      </c>
      <c r="B4240" s="96" t="s">
        <v>1393</v>
      </c>
      <c r="C4240" s="106">
        <v>43502</v>
      </c>
      <c r="D4240" s="96" t="s">
        <v>2053</v>
      </c>
      <c r="E4240" s="96" t="s">
        <v>2048</v>
      </c>
      <c r="F4240" s="97">
        <v>527</v>
      </c>
      <c r="G4240" s="98" t="s">
        <v>2046</v>
      </c>
      <c r="H4240" s="96" t="s">
        <v>2047</v>
      </c>
      <c r="I4240" s="99">
        <v>332.43200000000002</v>
      </c>
      <c r="J4240" s="235" t="str">
        <f t="shared" si="66"/>
        <v>Medium Haul</v>
      </c>
    </row>
    <row r="4241" spans="1:10" ht="15" thickBot="1" x14ac:dyDescent="0.4">
      <c r="A4241" s="96" t="s">
        <v>2043</v>
      </c>
      <c r="B4241" s="96" t="s">
        <v>1393</v>
      </c>
      <c r="C4241" s="106">
        <v>43504</v>
      </c>
      <c r="D4241" s="96" t="s">
        <v>2053</v>
      </c>
      <c r="E4241" s="96" t="s">
        <v>2079</v>
      </c>
      <c r="F4241" s="97">
        <v>887</v>
      </c>
      <c r="G4241" s="98" t="s">
        <v>2046</v>
      </c>
      <c r="H4241" s="96" t="s">
        <v>2047</v>
      </c>
      <c r="I4241" s="99">
        <v>342.495</v>
      </c>
      <c r="J4241" s="235" t="str">
        <f t="shared" si="66"/>
        <v>Medium Haul</v>
      </c>
    </row>
    <row r="4242" spans="1:10" ht="15" thickBot="1" x14ac:dyDescent="0.4">
      <c r="A4242" s="96" t="s">
        <v>2043</v>
      </c>
      <c r="B4242" s="96" t="s">
        <v>1393</v>
      </c>
      <c r="C4242" s="106">
        <v>43504</v>
      </c>
      <c r="D4242" s="96" t="s">
        <v>2048</v>
      </c>
      <c r="E4242" s="96" t="s">
        <v>2053</v>
      </c>
      <c r="F4242" s="97">
        <v>527</v>
      </c>
      <c r="G4242" s="98" t="s">
        <v>2046</v>
      </c>
      <c r="H4242" s="96" t="s">
        <v>2047</v>
      </c>
      <c r="I4242" s="99">
        <v>332.43200000000002</v>
      </c>
      <c r="J4242" s="235" t="str">
        <f t="shared" si="66"/>
        <v>Medium Haul</v>
      </c>
    </row>
    <row r="4243" spans="1:10" ht="15" thickBot="1" x14ac:dyDescent="0.4">
      <c r="A4243" s="96" t="s">
        <v>2043</v>
      </c>
      <c r="B4243" s="96" t="s">
        <v>1393</v>
      </c>
      <c r="C4243" s="106">
        <v>43502</v>
      </c>
      <c r="D4243" s="96" t="s">
        <v>2079</v>
      </c>
      <c r="E4243" s="96" t="s">
        <v>2053</v>
      </c>
      <c r="F4243" s="97">
        <v>887</v>
      </c>
      <c r="G4243" s="98" t="s">
        <v>2056</v>
      </c>
      <c r="H4243" s="96" t="s">
        <v>2047</v>
      </c>
      <c r="I4243" s="99">
        <v>342.495</v>
      </c>
      <c r="J4243" s="235" t="str">
        <f t="shared" si="66"/>
        <v>Medium Haul</v>
      </c>
    </row>
    <row r="4244" spans="1:10" ht="15" thickBot="1" x14ac:dyDescent="0.4">
      <c r="A4244" s="89"/>
      <c r="B4244" s="89"/>
      <c r="C4244" s="290"/>
      <c r="D4244" s="290"/>
      <c r="E4244" s="290"/>
      <c r="F4244" s="290"/>
      <c r="G4244" s="290"/>
      <c r="H4244" s="290"/>
      <c r="I4244" s="95">
        <v>1349.854</v>
      </c>
      <c r="J4244" s="235" t="str">
        <f t="shared" si="66"/>
        <v/>
      </c>
    </row>
    <row r="4245" spans="1:10" ht="15" thickBot="1" x14ac:dyDescent="0.4">
      <c r="A4245" s="96" t="s">
        <v>2043</v>
      </c>
      <c r="B4245" s="96" t="s">
        <v>1512</v>
      </c>
      <c r="C4245" s="106">
        <v>43483</v>
      </c>
      <c r="D4245" s="96" t="s">
        <v>2048</v>
      </c>
      <c r="E4245" s="96" t="s">
        <v>2050</v>
      </c>
      <c r="F4245" s="97">
        <v>300</v>
      </c>
      <c r="G4245" s="98" t="s">
        <v>2046</v>
      </c>
      <c r="H4245" s="96" t="s">
        <v>2051</v>
      </c>
      <c r="I4245" s="99">
        <v>188.96799999999999</v>
      </c>
      <c r="J4245" s="235" t="str">
        <f t="shared" si="66"/>
        <v>Short Haul</v>
      </c>
    </row>
    <row r="4246" spans="1:10" ht="15" thickBot="1" x14ac:dyDescent="0.4">
      <c r="A4246" s="96" t="s">
        <v>2043</v>
      </c>
      <c r="B4246" s="96" t="s">
        <v>1512</v>
      </c>
      <c r="C4246" s="106">
        <v>43533</v>
      </c>
      <c r="D4246" s="96" t="s">
        <v>2050</v>
      </c>
      <c r="E4246" s="96" t="s">
        <v>2052</v>
      </c>
      <c r="F4246" s="97">
        <v>596</v>
      </c>
      <c r="G4246" s="98" t="s">
        <v>2046</v>
      </c>
      <c r="H4246" s="96" t="s">
        <v>2191</v>
      </c>
      <c r="I4246" s="99">
        <v>375.40800000000002</v>
      </c>
      <c r="J4246" s="235" t="str">
        <f t="shared" si="66"/>
        <v>Medium Haul</v>
      </c>
    </row>
    <row r="4247" spans="1:10" ht="15" thickBot="1" x14ac:dyDescent="0.4">
      <c r="A4247" s="96" t="s">
        <v>2043</v>
      </c>
      <c r="B4247" s="96" t="s">
        <v>1512</v>
      </c>
      <c r="C4247" s="106">
        <v>43533</v>
      </c>
      <c r="D4247" s="96" t="s">
        <v>2048</v>
      </c>
      <c r="E4247" s="96" t="s">
        <v>2050</v>
      </c>
      <c r="F4247" s="97">
        <v>300</v>
      </c>
      <c r="G4247" s="98" t="s">
        <v>2046</v>
      </c>
      <c r="H4247" s="96" t="s">
        <v>2051</v>
      </c>
      <c r="I4247" s="99">
        <v>188.96799999999999</v>
      </c>
      <c r="J4247" s="235" t="str">
        <f t="shared" si="66"/>
        <v>Short Haul</v>
      </c>
    </row>
    <row r="4248" spans="1:10" ht="15" thickBot="1" x14ac:dyDescent="0.4">
      <c r="A4248" s="96" t="s">
        <v>2043</v>
      </c>
      <c r="B4248" s="96" t="s">
        <v>1512</v>
      </c>
      <c r="C4248" s="106">
        <v>43483</v>
      </c>
      <c r="D4248" s="96" t="s">
        <v>2050</v>
      </c>
      <c r="E4248" s="96" t="s">
        <v>2052</v>
      </c>
      <c r="F4248" s="97">
        <v>596</v>
      </c>
      <c r="G4248" s="98" t="s">
        <v>2046</v>
      </c>
      <c r="H4248" s="96" t="s">
        <v>2051</v>
      </c>
      <c r="I4248" s="99">
        <v>375.40800000000002</v>
      </c>
      <c r="J4248" s="235" t="str">
        <f t="shared" si="66"/>
        <v>Medium Haul</v>
      </c>
    </row>
    <row r="4249" spans="1:10" ht="15" thickBot="1" x14ac:dyDescent="0.4">
      <c r="A4249" s="96" t="s">
        <v>2043</v>
      </c>
      <c r="B4249" s="96" t="s">
        <v>1512</v>
      </c>
      <c r="C4249" s="106">
        <v>43530</v>
      </c>
      <c r="D4249" s="96" t="s">
        <v>2052</v>
      </c>
      <c r="E4249" s="96" t="s">
        <v>2050</v>
      </c>
      <c r="F4249" s="97">
        <v>596</v>
      </c>
      <c r="G4249" s="98" t="s">
        <v>2046</v>
      </c>
      <c r="H4249" s="96" t="s">
        <v>2051</v>
      </c>
      <c r="I4249" s="99">
        <v>375.40800000000002</v>
      </c>
      <c r="J4249" s="235" t="str">
        <f t="shared" si="66"/>
        <v>Medium Haul</v>
      </c>
    </row>
    <row r="4250" spans="1:10" ht="15" thickBot="1" x14ac:dyDescent="0.4">
      <c r="A4250" s="96" t="s">
        <v>2043</v>
      </c>
      <c r="B4250" s="96" t="s">
        <v>1512</v>
      </c>
      <c r="C4250" s="106">
        <v>43530</v>
      </c>
      <c r="D4250" s="96" t="s">
        <v>2050</v>
      </c>
      <c r="E4250" s="96" t="s">
        <v>2048</v>
      </c>
      <c r="F4250" s="97">
        <v>300</v>
      </c>
      <c r="G4250" s="98" t="s">
        <v>2046</v>
      </c>
      <c r="H4250" s="96" t="s">
        <v>2051</v>
      </c>
      <c r="I4250" s="99">
        <v>188.96799999999999</v>
      </c>
      <c r="J4250" s="235" t="str">
        <f t="shared" si="66"/>
        <v>Short Haul</v>
      </c>
    </row>
    <row r="4251" spans="1:10" ht="15" thickBot="1" x14ac:dyDescent="0.4">
      <c r="A4251" s="89"/>
      <c r="B4251" s="89"/>
      <c r="C4251" s="290"/>
      <c r="D4251" s="290"/>
      <c r="E4251" s="290"/>
      <c r="F4251" s="290"/>
      <c r="G4251" s="290"/>
      <c r="H4251" s="290"/>
      <c r="I4251" s="95">
        <v>1693.1279999999999</v>
      </c>
      <c r="J4251" s="235" t="str">
        <f t="shared" si="66"/>
        <v/>
      </c>
    </row>
    <row r="4252" spans="1:10" ht="15" thickBot="1" x14ac:dyDescent="0.4">
      <c r="A4252" s="96" t="s">
        <v>2043</v>
      </c>
      <c r="B4252" s="96" t="s">
        <v>1227</v>
      </c>
      <c r="C4252" s="106">
        <v>43721</v>
      </c>
      <c r="D4252" s="96" t="s">
        <v>2050</v>
      </c>
      <c r="E4252" s="96" t="s">
        <v>2048</v>
      </c>
      <c r="F4252" s="97">
        <v>300</v>
      </c>
      <c r="G4252" s="98" t="s">
        <v>2046</v>
      </c>
      <c r="H4252" s="96" t="s">
        <v>2051</v>
      </c>
      <c r="I4252" s="99">
        <v>188.96799999999999</v>
      </c>
      <c r="J4252" s="235" t="str">
        <f t="shared" si="66"/>
        <v>Short Haul</v>
      </c>
    </row>
    <row r="4253" spans="1:10" ht="15" thickBot="1" x14ac:dyDescent="0.4">
      <c r="A4253" s="96" t="s">
        <v>2043</v>
      </c>
      <c r="B4253" s="96" t="s">
        <v>1227</v>
      </c>
      <c r="C4253" s="106">
        <v>43721</v>
      </c>
      <c r="D4253" s="96" t="s">
        <v>2293</v>
      </c>
      <c r="E4253" s="96" t="s">
        <v>2050</v>
      </c>
      <c r="F4253" s="97">
        <v>229</v>
      </c>
      <c r="G4253" s="98" t="s">
        <v>2046</v>
      </c>
      <c r="H4253" s="96" t="s">
        <v>2051</v>
      </c>
      <c r="I4253" s="99">
        <v>144.72800000000001</v>
      </c>
      <c r="J4253" s="235" t="str">
        <f t="shared" si="66"/>
        <v>Short Haul</v>
      </c>
    </row>
    <row r="4254" spans="1:10" ht="15" thickBot="1" x14ac:dyDescent="0.4">
      <c r="A4254" s="89"/>
      <c r="B4254" s="89"/>
      <c r="C4254" s="290"/>
      <c r="D4254" s="290"/>
      <c r="E4254" s="290"/>
      <c r="F4254" s="290"/>
      <c r="G4254" s="290"/>
      <c r="H4254" s="290"/>
      <c r="I4254" s="95">
        <v>333.69600000000003</v>
      </c>
      <c r="J4254" s="235" t="str">
        <f t="shared" si="66"/>
        <v/>
      </c>
    </row>
    <row r="4255" spans="1:10" ht="15" thickBot="1" x14ac:dyDescent="0.4">
      <c r="A4255" s="96" t="s">
        <v>2043</v>
      </c>
      <c r="B4255" s="96" t="s">
        <v>1536</v>
      </c>
      <c r="C4255" s="106">
        <v>43616</v>
      </c>
      <c r="D4255" s="96" t="s">
        <v>2053</v>
      </c>
      <c r="E4255" s="96" t="s">
        <v>2048</v>
      </c>
      <c r="F4255" s="97">
        <v>527</v>
      </c>
      <c r="G4255" s="98" t="s">
        <v>2046</v>
      </c>
      <c r="H4255" s="96" t="s">
        <v>2047</v>
      </c>
      <c r="I4255" s="99">
        <v>332.43200000000002</v>
      </c>
      <c r="J4255" s="235" t="str">
        <f t="shared" si="66"/>
        <v>Medium Haul</v>
      </c>
    </row>
    <row r="4256" spans="1:10" ht="15" thickBot="1" x14ac:dyDescent="0.4">
      <c r="A4256" s="96" t="s">
        <v>2043</v>
      </c>
      <c r="B4256" s="96" t="s">
        <v>1536</v>
      </c>
      <c r="C4256" s="106">
        <v>43616</v>
      </c>
      <c r="D4256" s="96" t="s">
        <v>2185</v>
      </c>
      <c r="E4256" s="96" t="s">
        <v>2053</v>
      </c>
      <c r="F4256" s="97">
        <v>66</v>
      </c>
      <c r="G4256" s="98" t="s">
        <v>2046</v>
      </c>
      <c r="H4256" s="96" t="s">
        <v>2047</v>
      </c>
      <c r="I4256" s="99">
        <v>41.712000000000003</v>
      </c>
      <c r="J4256" s="235" t="str">
        <f t="shared" si="66"/>
        <v>Short Haul</v>
      </c>
    </row>
    <row r="4257" spans="1:10" ht="15" thickBot="1" x14ac:dyDescent="0.4">
      <c r="A4257" s="96" t="s">
        <v>2043</v>
      </c>
      <c r="B4257" s="96" t="s">
        <v>1536</v>
      </c>
      <c r="C4257" s="106">
        <v>43674</v>
      </c>
      <c r="D4257" s="96" t="s">
        <v>2048</v>
      </c>
      <c r="E4257" s="96" t="s">
        <v>2053</v>
      </c>
      <c r="F4257" s="97">
        <v>527</v>
      </c>
      <c r="G4257" s="98" t="s">
        <v>2046</v>
      </c>
      <c r="H4257" s="96" t="s">
        <v>2047</v>
      </c>
      <c r="I4257" s="99">
        <v>332.43200000000002</v>
      </c>
      <c r="J4257" s="235" t="str">
        <f t="shared" si="66"/>
        <v>Medium Haul</v>
      </c>
    </row>
    <row r="4258" spans="1:10" ht="15" thickBot="1" x14ac:dyDescent="0.4">
      <c r="A4258" s="96" t="s">
        <v>2043</v>
      </c>
      <c r="B4258" s="96" t="s">
        <v>1536</v>
      </c>
      <c r="C4258" s="106">
        <v>43676</v>
      </c>
      <c r="D4258" s="96" t="s">
        <v>2052</v>
      </c>
      <c r="E4258" s="96" t="s">
        <v>2057</v>
      </c>
      <c r="F4258" s="97">
        <v>534</v>
      </c>
      <c r="G4258" s="98" t="s">
        <v>2046</v>
      </c>
      <c r="H4258" s="96" t="s">
        <v>2047</v>
      </c>
      <c r="I4258" s="99">
        <v>336.85599999999999</v>
      </c>
      <c r="J4258" s="235" t="str">
        <f t="shared" si="66"/>
        <v>Medium Haul</v>
      </c>
    </row>
    <row r="4259" spans="1:10" ht="15" thickBot="1" x14ac:dyDescent="0.4">
      <c r="A4259" s="96" t="s">
        <v>2043</v>
      </c>
      <c r="B4259" s="96" t="s">
        <v>1536</v>
      </c>
      <c r="C4259" s="106">
        <v>43612</v>
      </c>
      <c r="D4259" s="96" t="s">
        <v>2053</v>
      </c>
      <c r="E4259" s="96" t="s">
        <v>2185</v>
      </c>
      <c r="F4259" s="97">
        <v>66</v>
      </c>
      <c r="G4259" s="98" t="s">
        <v>2046</v>
      </c>
      <c r="H4259" s="96" t="s">
        <v>2055</v>
      </c>
      <c r="I4259" s="99">
        <v>41.712000000000003</v>
      </c>
      <c r="J4259" s="235" t="str">
        <f t="shared" si="66"/>
        <v>Short Haul</v>
      </c>
    </row>
    <row r="4260" spans="1:10" ht="15" thickBot="1" x14ac:dyDescent="0.4">
      <c r="A4260" s="96" t="s">
        <v>2043</v>
      </c>
      <c r="B4260" s="96" t="s">
        <v>1536</v>
      </c>
      <c r="C4260" s="106">
        <v>43612</v>
      </c>
      <c r="D4260" s="96" t="s">
        <v>2048</v>
      </c>
      <c r="E4260" s="96" t="s">
        <v>2053</v>
      </c>
      <c r="F4260" s="97">
        <v>527</v>
      </c>
      <c r="G4260" s="98" t="s">
        <v>2046</v>
      </c>
      <c r="H4260" s="96" t="s">
        <v>2047</v>
      </c>
      <c r="I4260" s="99">
        <v>332.43200000000002</v>
      </c>
      <c r="J4260" s="235" t="str">
        <f t="shared" si="66"/>
        <v>Medium Haul</v>
      </c>
    </row>
    <row r="4261" spans="1:10" ht="15" thickBot="1" x14ac:dyDescent="0.4">
      <c r="A4261" s="96" t="s">
        <v>2043</v>
      </c>
      <c r="B4261" s="96" t="s">
        <v>1536</v>
      </c>
      <c r="C4261" s="106">
        <v>43674</v>
      </c>
      <c r="D4261" s="96" t="s">
        <v>2053</v>
      </c>
      <c r="E4261" s="96" t="s">
        <v>2052</v>
      </c>
      <c r="F4261" s="97">
        <v>607</v>
      </c>
      <c r="G4261" s="98" t="s">
        <v>2046</v>
      </c>
      <c r="H4261" s="96" t="s">
        <v>2055</v>
      </c>
      <c r="I4261" s="99">
        <v>382.99200000000002</v>
      </c>
      <c r="J4261" s="235" t="str">
        <f t="shared" si="66"/>
        <v>Medium Haul</v>
      </c>
    </row>
    <row r="4262" spans="1:10" ht="15" thickBot="1" x14ac:dyDescent="0.4">
      <c r="A4262" s="96" t="s">
        <v>2043</v>
      </c>
      <c r="B4262" s="96" t="s">
        <v>1536</v>
      </c>
      <c r="C4262" s="106">
        <v>43676</v>
      </c>
      <c r="D4262" s="96" t="s">
        <v>2057</v>
      </c>
      <c r="E4262" s="96" t="s">
        <v>2048</v>
      </c>
      <c r="F4262" s="97">
        <v>133</v>
      </c>
      <c r="G4262" s="98" t="s">
        <v>2046</v>
      </c>
      <c r="H4262" s="96" t="s">
        <v>2047</v>
      </c>
      <c r="I4262" s="99">
        <v>84.055999999999997</v>
      </c>
      <c r="J4262" s="235" t="str">
        <f t="shared" si="66"/>
        <v>Short Haul</v>
      </c>
    </row>
    <row r="4263" spans="1:10" ht="15" thickBot="1" x14ac:dyDescent="0.4">
      <c r="A4263" s="89"/>
      <c r="B4263" s="89"/>
      <c r="C4263" s="290"/>
      <c r="D4263" s="290"/>
      <c r="E4263" s="290"/>
      <c r="F4263" s="290"/>
      <c r="G4263" s="290"/>
      <c r="H4263" s="290"/>
      <c r="I4263" s="95">
        <v>1884.624</v>
      </c>
      <c r="J4263" s="235" t="str">
        <f t="shared" si="66"/>
        <v/>
      </c>
    </row>
    <row r="4264" spans="1:10" ht="15" thickBot="1" x14ac:dyDescent="0.4">
      <c r="A4264" s="96" t="s">
        <v>2043</v>
      </c>
      <c r="B4264" s="96" t="s">
        <v>1536</v>
      </c>
      <c r="C4264" s="106">
        <v>43665</v>
      </c>
      <c r="D4264" s="96" t="s">
        <v>2053</v>
      </c>
      <c r="E4264" s="96" t="s">
        <v>2079</v>
      </c>
      <c r="F4264" s="97">
        <v>887</v>
      </c>
      <c r="G4264" s="98" t="s">
        <v>2046</v>
      </c>
      <c r="H4264" s="96" t="s">
        <v>2047</v>
      </c>
      <c r="I4264" s="99">
        <v>342.495</v>
      </c>
      <c r="J4264" s="235" t="str">
        <f t="shared" si="66"/>
        <v>Medium Haul</v>
      </c>
    </row>
    <row r="4265" spans="1:10" ht="15" thickBot="1" x14ac:dyDescent="0.4">
      <c r="A4265" s="96" t="s">
        <v>2043</v>
      </c>
      <c r="B4265" s="96" t="s">
        <v>1536</v>
      </c>
      <c r="C4265" s="106">
        <v>43718</v>
      </c>
      <c r="D4265" s="96" t="s">
        <v>2050</v>
      </c>
      <c r="E4265" s="96" t="s">
        <v>2048</v>
      </c>
      <c r="F4265" s="97">
        <v>300</v>
      </c>
      <c r="G4265" s="98" t="s">
        <v>2046</v>
      </c>
      <c r="H4265" s="96" t="s">
        <v>2051</v>
      </c>
      <c r="I4265" s="99">
        <v>188.96799999999999</v>
      </c>
      <c r="J4265" s="235" t="str">
        <f t="shared" si="66"/>
        <v>Short Haul</v>
      </c>
    </row>
    <row r="4266" spans="1:10" ht="15" thickBot="1" x14ac:dyDescent="0.4">
      <c r="A4266" s="96" t="s">
        <v>2043</v>
      </c>
      <c r="B4266" s="96" t="s">
        <v>1536</v>
      </c>
      <c r="C4266" s="106">
        <v>43718</v>
      </c>
      <c r="D4266" s="96" t="s">
        <v>2116</v>
      </c>
      <c r="E4266" s="96" t="s">
        <v>2050</v>
      </c>
      <c r="F4266" s="97">
        <v>1923</v>
      </c>
      <c r="G4266" s="98" t="s">
        <v>2056</v>
      </c>
      <c r="H4266" s="96" t="s">
        <v>2051</v>
      </c>
      <c r="I4266" s="99">
        <v>743.04</v>
      </c>
      <c r="J4266" s="235" t="str">
        <f t="shared" si="66"/>
        <v>Medium Haul</v>
      </c>
    </row>
    <row r="4267" spans="1:10" ht="15" thickBot="1" x14ac:dyDescent="0.4">
      <c r="A4267" s="96" t="s">
        <v>2043</v>
      </c>
      <c r="B4267" s="96" t="s">
        <v>1536</v>
      </c>
      <c r="C4267" s="106">
        <v>43665</v>
      </c>
      <c r="D4267" s="96" t="s">
        <v>2079</v>
      </c>
      <c r="E4267" s="96" t="s">
        <v>2153</v>
      </c>
      <c r="F4267" s="97">
        <v>851</v>
      </c>
      <c r="G4267" s="98" t="s">
        <v>2046</v>
      </c>
      <c r="H4267" s="96" t="s">
        <v>2047</v>
      </c>
      <c r="I4267" s="99">
        <v>328.95</v>
      </c>
      <c r="J4267" s="235" t="str">
        <f t="shared" si="66"/>
        <v>Medium Haul</v>
      </c>
    </row>
    <row r="4268" spans="1:10" ht="15" thickBot="1" x14ac:dyDescent="0.4">
      <c r="A4268" s="96" t="s">
        <v>2043</v>
      </c>
      <c r="B4268" s="96" t="s">
        <v>1536</v>
      </c>
      <c r="C4268" s="106">
        <v>43665</v>
      </c>
      <c r="D4268" s="96" t="s">
        <v>2048</v>
      </c>
      <c r="E4268" s="96" t="s">
        <v>2053</v>
      </c>
      <c r="F4268" s="97">
        <v>527</v>
      </c>
      <c r="G4268" s="98" t="s">
        <v>2046</v>
      </c>
      <c r="H4268" s="96" t="s">
        <v>2047</v>
      </c>
      <c r="I4268" s="99">
        <v>332.43200000000002</v>
      </c>
      <c r="J4268" s="235" t="str">
        <f t="shared" si="66"/>
        <v>Medium Haul</v>
      </c>
    </row>
    <row r="4269" spans="1:10" ht="15" thickBot="1" x14ac:dyDescent="0.4">
      <c r="A4269" s="96" t="s">
        <v>2043</v>
      </c>
      <c r="B4269" s="96" t="s">
        <v>1536</v>
      </c>
      <c r="C4269" s="106">
        <v>43718</v>
      </c>
      <c r="D4269" s="96" t="s">
        <v>2153</v>
      </c>
      <c r="E4269" s="96" t="s">
        <v>2116</v>
      </c>
      <c r="F4269" s="97">
        <v>171</v>
      </c>
      <c r="G4269" s="98" t="s">
        <v>2046</v>
      </c>
      <c r="H4269" s="96" t="s">
        <v>2051</v>
      </c>
      <c r="I4269" s="99">
        <v>108.072</v>
      </c>
      <c r="J4269" s="235" t="str">
        <f t="shared" si="66"/>
        <v>Short Haul</v>
      </c>
    </row>
    <row r="4270" spans="1:10" ht="15" thickBot="1" x14ac:dyDescent="0.4">
      <c r="A4270" s="89"/>
      <c r="B4270" s="89"/>
      <c r="C4270" s="290"/>
      <c r="D4270" s="290"/>
      <c r="E4270" s="290"/>
      <c r="F4270" s="290"/>
      <c r="G4270" s="290"/>
      <c r="H4270" s="290"/>
      <c r="I4270" s="95">
        <v>2043.9570000000001</v>
      </c>
      <c r="J4270" s="235" t="str">
        <f t="shared" si="66"/>
        <v/>
      </c>
    </row>
    <row r="4271" spans="1:10" ht="15" thickBot="1" x14ac:dyDescent="0.4">
      <c r="A4271" s="96" t="s">
        <v>2043</v>
      </c>
      <c r="B4271" s="96" t="s">
        <v>1104</v>
      </c>
      <c r="C4271" s="106">
        <v>43721</v>
      </c>
      <c r="D4271" s="96" t="s">
        <v>2048</v>
      </c>
      <c r="E4271" s="96" t="s">
        <v>2050</v>
      </c>
      <c r="F4271" s="97">
        <v>300</v>
      </c>
      <c r="G4271" s="98" t="s">
        <v>2046</v>
      </c>
      <c r="H4271" s="96" t="s">
        <v>2047</v>
      </c>
      <c r="I4271" s="99">
        <v>188.96799999999999</v>
      </c>
      <c r="J4271" s="235" t="str">
        <f t="shared" si="66"/>
        <v>Short Haul</v>
      </c>
    </row>
    <row r="4272" spans="1:10" ht="15" thickBot="1" x14ac:dyDescent="0.4">
      <c r="A4272" s="96" t="s">
        <v>2043</v>
      </c>
      <c r="B4272" s="96" t="s">
        <v>1104</v>
      </c>
      <c r="C4272" s="106">
        <v>43770</v>
      </c>
      <c r="D4272" s="96" t="s">
        <v>2048</v>
      </c>
      <c r="E4272" s="96" t="s">
        <v>2053</v>
      </c>
      <c r="F4272" s="97">
        <v>527</v>
      </c>
      <c r="G4272" s="98" t="s">
        <v>2046</v>
      </c>
      <c r="H4272" s="96" t="s">
        <v>2047</v>
      </c>
      <c r="I4272" s="99">
        <v>332.43200000000002</v>
      </c>
      <c r="J4272" s="235" t="str">
        <f t="shared" si="66"/>
        <v>Medium Haul</v>
      </c>
    </row>
    <row r="4273" spans="1:10" ht="15" thickBot="1" x14ac:dyDescent="0.4">
      <c r="A4273" s="96" t="s">
        <v>2043</v>
      </c>
      <c r="B4273" s="96" t="s">
        <v>1104</v>
      </c>
      <c r="C4273" s="106">
        <v>43805</v>
      </c>
      <c r="D4273" s="96" t="s">
        <v>2048</v>
      </c>
      <c r="E4273" s="96" t="s">
        <v>2044</v>
      </c>
      <c r="F4273" s="97">
        <v>153</v>
      </c>
      <c r="G4273" s="98" t="s">
        <v>2046</v>
      </c>
      <c r="H4273" s="96" t="s">
        <v>2047</v>
      </c>
      <c r="I4273" s="99">
        <v>96.063999999999993</v>
      </c>
      <c r="J4273" s="235" t="str">
        <f t="shared" si="66"/>
        <v>Short Haul</v>
      </c>
    </row>
    <row r="4274" spans="1:10" ht="15" thickBot="1" x14ac:dyDescent="0.4">
      <c r="A4274" s="96" t="s">
        <v>2043</v>
      </c>
      <c r="B4274" s="96" t="s">
        <v>1104</v>
      </c>
      <c r="C4274" s="106">
        <v>43806</v>
      </c>
      <c r="D4274" s="96" t="s">
        <v>2044</v>
      </c>
      <c r="E4274" s="96" t="s">
        <v>2085</v>
      </c>
      <c r="F4274" s="97">
        <v>347</v>
      </c>
      <c r="G4274" s="98" t="s">
        <v>2046</v>
      </c>
      <c r="H4274" s="96" t="s">
        <v>2047</v>
      </c>
      <c r="I4274" s="99">
        <v>218.672</v>
      </c>
      <c r="J4274" s="235" t="str">
        <f t="shared" si="66"/>
        <v>Medium Haul</v>
      </c>
    </row>
    <row r="4275" spans="1:10" ht="15" thickBot="1" x14ac:dyDescent="0.4">
      <c r="A4275" s="96" t="s">
        <v>2043</v>
      </c>
      <c r="B4275" s="96" t="s">
        <v>1104</v>
      </c>
      <c r="C4275" s="106">
        <v>43807</v>
      </c>
      <c r="D4275" s="96" t="s">
        <v>2085</v>
      </c>
      <c r="E4275" s="96" t="s">
        <v>2044</v>
      </c>
      <c r="F4275" s="97">
        <v>347</v>
      </c>
      <c r="G4275" s="98" t="s">
        <v>2046</v>
      </c>
      <c r="H4275" s="96" t="s">
        <v>2047</v>
      </c>
      <c r="I4275" s="99">
        <v>218.672</v>
      </c>
      <c r="J4275" s="235" t="str">
        <f t="shared" si="66"/>
        <v>Medium Haul</v>
      </c>
    </row>
    <row r="4276" spans="1:10" ht="15" thickBot="1" x14ac:dyDescent="0.4">
      <c r="A4276" s="96" t="s">
        <v>2043</v>
      </c>
      <c r="B4276" s="96" t="s">
        <v>1104</v>
      </c>
      <c r="C4276" s="106">
        <v>43721</v>
      </c>
      <c r="D4276" s="96" t="s">
        <v>2050</v>
      </c>
      <c r="E4276" s="96" t="s">
        <v>2072</v>
      </c>
      <c r="F4276" s="97">
        <v>310</v>
      </c>
      <c r="G4276" s="98" t="s">
        <v>2046</v>
      </c>
      <c r="H4276" s="96" t="s">
        <v>2047</v>
      </c>
      <c r="I4276" s="99">
        <v>195.92</v>
      </c>
      <c r="J4276" s="235" t="str">
        <f t="shared" si="66"/>
        <v>Medium Haul</v>
      </c>
    </row>
    <row r="4277" spans="1:10" ht="15" thickBot="1" x14ac:dyDescent="0.4">
      <c r="A4277" s="96" t="s">
        <v>2043</v>
      </c>
      <c r="B4277" s="96" t="s">
        <v>1104</v>
      </c>
      <c r="C4277" s="106">
        <v>43723</v>
      </c>
      <c r="D4277" s="96" t="s">
        <v>2163</v>
      </c>
      <c r="E4277" s="96" t="s">
        <v>2302</v>
      </c>
      <c r="F4277" s="97">
        <v>1099</v>
      </c>
      <c r="G4277" s="98" t="s">
        <v>2046</v>
      </c>
      <c r="H4277" s="96" t="s">
        <v>2047</v>
      </c>
      <c r="I4277" s="99">
        <v>424.53899999999999</v>
      </c>
      <c r="J4277" s="235" t="str">
        <f t="shared" si="66"/>
        <v>Medium Haul</v>
      </c>
    </row>
    <row r="4278" spans="1:10" ht="15" thickBot="1" x14ac:dyDescent="0.4">
      <c r="A4278" s="96" t="s">
        <v>2043</v>
      </c>
      <c r="B4278" s="96" t="s">
        <v>1104</v>
      </c>
      <c r="C4278" s="106">
        <v>43723</v>
      </c>
      <c r="D4278" s="96" t="s">
        <v>2072</v>
      </c>
      <c r="E4278" s="96" t="s">
        <v>2163</v>
      </c>
      <c r="F4278" s="97">
        <v>822</v>
      </c>
      <c r="G4278" s="98" t="s">
        <v>2046</v>
      </c>
      <c r="H4278" s="96" t="s">
        <v>2047</v>
      </c>
      <c r="I4278" s="99">
        <v>317.72699999999998</v>
      </c>
      <c r="J4278" s="235" t="str">
        <f t="shared" si="66"/>
        <v>Medium Haul</v>
      </c>
    </row>
    <row r="4279" spans="1:10" ht="15" thickBot="1" x14ac:dyDescent="0.4">
      <c r="A4279" s="96" t="s">
        <v>2043</v>
      </c>
      <c r="B4279" s="96" t="s">
        <v>1104</v>
      </c>
      <c r="C4279" s="106">
        <v>43729</v>
      </c>
      <c r="D4279" s="96" t="s">
        <v>2053</v>
      </c>
      <c r="E4279" s="96" t="s">
        <v>2048</v>
      </c>
      <c r="F4279" s="97">
        <v>527</v>
      </c>
      <c r="G4279" s="98" t="s">
        <v>2046</v>
      </c>
      <c r="H4279" s="96" t="s">
        <v>2047</v>
      </c>
      <c r="I4279" s="99">
        <v>332.43200000000002</v>
      </c>
      <c r="J4279" s="235" t="str">
        <f t="shared" si="66"/>
        <v>Medium Haul</v>
      </c>
    </row>
    <row r="4280" spans="1:10" ht="15" thickBot="1" x14ac:dyDescent="0.4">
      <c r="A4280" s="96" t="s">
        <v>2043</v>
      </c>
      <c r="B4280" s="96" t="s">
        <v>1104</v>
      </c>
      <c r="C4280" s="106">
        <v>43729</v>
      </c>
      <c r="D4280" s="96" t="s">
        <v>2163</v>
      </c>
      <c r="E4280" s="96" t="s">
        <v>2053</v>
      </c>
      <c r="F4280" s="97">
        <v>802</v>
      </c>
      <c r="G4280" s="98" t="s">
        <v>2046</v>
      </c>
      <c r="H4280" s="96" t="s">
        <v>2047</v>
      </c>
      <c r="I4280" s="99">
        <v>309.98700000000002</v>
      </c>
      <c r="J4280" s="235" t="str">
        <f t="shared" si="66"/>
        <v>Medium Haul</v>
      </c>
    </row>
    <row r="4281" spans="1:10" ht="15" thickBot="1" x14ac:dyDescent="0.4">
      <c r="A4281" s="96" t="s">
        <v>2043</v>
      </c>
      <c r="B4281" s="96" t="s">
        <v>1104</v>
      </c>
      <c r="C4281" s="106">
        <v>43729</v>
      </c>
      <c r="D4281" s="96" t="s">
        <v>2302</v>
      </c>
      <c r="E4281" s="96" t="s">
        <v>2163</v>
      </c>
      <c r="F4281" s="97">
        <v>1099</v>
      </c>
      <c r="G4281" s="98" t="s">
        <v>2046</v>
      </c>
      <c r="H4281" s="96" t="s">
        <v>2047</v>
      </c>
      <c r="I4281" s="99">
        <v>424.53899999999999</v>
      </c>
      <c r="J4281" s="235" t="str">
        <f t="shared" si="66"/>
        <v>Medium Haul</v>
      </c>
    </row>
    <row r="4282" spans="1:10" ht="15" thickBot="1" x14ac:dyDescent="0.4">
      <c r="A4282" s="96" t="s">
        <v>2043</v>
      </c>
      <c r="B4282" s="96" t="s">
        <v>1104</v>
      </c>
      <c r="C4282" s="106">
        <v>43772</v>
      </c>
      <c r="D4282" s="96" t="s">
        <v>2053</v>
      </c>
      <c r="E4282" s="96" t="s">
        <v>2048</v>
      </c>
      <c r="F4282" s="97">
        <v>527</v>
      </c>
      <c r="G4282" s="98" t="s">
        <v>2046</v>
      </c>
      <c r="H4282" s="96" t="s">
        <v>2047</v>
      </c>
      <c r="I4282" s="99">
        <v>332.43200000000002</v>
      </c>
      <c r="J4282" s="235" t="str">
        <f t="shared" si="66"/>
        <v>Medium Haul</v>
      </c>
    </row>
    <row r="4283" spans="1:10" ht="15" thickBot="1" x14ac:dyDescent="0.4">
      <c r="A4283" s="96" t="s">
        <v>2043</v>
      </c>
      <c r="B4283" s="96" t="s">
        <v>1104</v>
      </c>
      <c r="C4283" s="106">
        <v>43772</v>
      </c>
      <c r="D4283" s="96" t="s">
        <v>2257</v>
      </c>
      <c r="E4283" s="96" t="s">
        <v>2053</v>
      </c>
      <c r="F4283" s="97">
        <v>866</v>
      </c>
      <c r="G4283" s="98" t="s">
        <v>2046</v>
      </c>
      <c r="H4283" s="96" t="s">
        <v>2047</v>
      </c>
      <c r="I4283" s="99">
        <v>334.36799999999999</v>
      </c>
      <c r="J4283" s="235" t="str">
        <f t="shared" si="66"/>
        <v>Medium Haul</v>
      </c>
    </row>
    <row r="4284" spans="1:10" ht="15" thickBot="1" x14ac:dyDescent="0.4">
      <c r="A4284" s="96" t="s">
        <v>2043</v>
      </c>
      <c r="B4284" s="96" t="s">
        <v>1104</v>
      </c>
      <c r="C4284" s="106">
        <v>43805</v>
      </c>
      <c r="D4284" s="96" t="s">
        <v>2044</v>
      </c>
      <c r="E4284" s="96" t="s">
        <v>2085</v>
      </c>
      <c r="F4284" s="97">
        <v>347</v>
      </c>
      <c r="G4284" s="98" t="s">
        <v>2046</v>
      </c>
      <c r="H4284" s="96" t="s">
        <v>2047</v>
      </c>
      <c r="I4284" s="99">
        <v>218.672</v>
      </c>
      <c r="J4284" s="235" t="str">
        <f t="shared" si="66"/>
        <v>Medium Haul</v>
      </c>
    </row>
    <row r="4285" spans="1:10" ht="15" thickBot="1" x14ac:dyDescent="0.4">
      <c r="A4285" s="96" t="s">
        <v>2043</v>
      </c>
      <c r="B4285" s="96" t="s">
        <v>1104</v>
      </c>
      <c r="C4285" s="106">
        <v>43807</v>
      </c>
      <c r="D4285" s="96" t="s">
        <v>2044</v>
      </c>
      <c r="E4285" s="96" t="s">
        <v>2048</v>
      </c>
      <c r="F4285" s="97">
        <v>153</v>
      </c>
      <c r="G4285" s="98" t="s">
        <v>2046</v>
      </c>
      <c r="H4285" s="96" t="s">
        <v>2047</v>
      </c>
      <c r="I4285" s="99">
        <v>96.063999999999993</v>
      </c>
      <c r="J4285" s="235" t="str">
        <f t="shared" ref="J4285:J4348" si="67">IF(ISBLANK(F4285),"",IF(F4285&gt;$O$9,$N$9,IF(F4285&gt;$O$8, $N$8,$N$7)))</f>
        <v>Short Haul</v>
      </c>
    </row>
    <row r="4286" spans="1:10" ht="15" thickBot="1" x14ac:dyDescent="0.4">
      <c r="A4286" s="89"/>
      <c r="B4286" s="89"/>
      <c r="C4286" s="290"/>
      <c r="D4286" s="290"/>
      <c r="E4286" s="290"/>
      <c r="F4286" s="290"/>
      <c r="G4286" s="290"/>
      <c r="H4286" s="290"/>
      <c r="I4286" s="95">
        <v>4041.4879999999998</v>
      </c>
      <c r="J4286" s="235" t="str">
        <f t="shared" si="67"/>
        <v/>
      </c>
    </row>
    <row r="4287" spans="1:10" ht="15" thickBot="1" x14ac:dyDescent="0.4">
      <c r="A4287" s="96" t="s">
        <v>2043</v>
      </c>
      <c r="B4287" s="96" t="s">
        <v>1185</v>
      </c>
      <c r="C4287" s="106">
        <v>43488</v>
      </c>
      <c r="D4287" s="96" t="s">
        <v>2044</v>
      </c>
      <c r="E4287" s="96" t="s">
        <v>2052</v>
      </c>
      <c r="F4287" s="97">
        <v>666</v>
      </c>
      <c r="G4287" s="98" t="s">
        <v>2046</v>
      </c>
      <c r="H4287" s="96" t="s">
        <v>2047</v>
      </c>
      <c r="I4287" s="99">
        <v>257.35500000000002</v>
      </c>
      <c r="J4287" s="235" t="str">
        <f t="shared" si="67"/>
        <v>Medium Haul</v>
      </c>
    </row>
    <row r="4288" spans="1:10" ht="15" thickBot="1" x14ac:dyDescent="0.4">
      <c r="A4288" s="96" t="s">
        <v>2043</v>
      </c>
      <c r="B4288" s="96" t="s">
        <v>1185</v>
      </c>
      <c r="C4288" s="106">
        <v>43488</v>
      </c>
      <c r="D4288" s="96" t="s">
        <v>2048</v>
      </c>
      <c r="E4288" s="96" t="s">
        <v>2044</v>
      </c>
      <c r="F4288" s="97">
        <v>153</v>
      </c>
      <c r="G4288" s="98" t="s">
        <v>2046</v>
      </c>
      <c r="H4288" s="96" t="s">
        <v>2047</v>
      </c>
      <c r="I4288" s="99">
        <v>96.063999999999993</v>
      </c>
      <c r="J4288" s="235" t="str">
        <f t="shared" si="67"/>
        <v>Short Haul</v>
      </c>
    </row>
    <row r="4289" spans="1:10" ht="15" thickBot="1" x14ac:dyDescent="0.4">
      <c r="A4289" s="96" t="s">
        <v>2043</v>
      </c>
      <c r="B4289" s="96" t="s">
        <v>1185</v>
      </c>
      <c r="C4289" s="106">
        <v>43490</v>
      </c>
      <c r="D4289" s="96" t="s">
        <v>2052</v>
      </c>
      <c r="E4289" s="96" t="s">
        <v>2044</v>
      </c>
      <c r="F4289" s="97">
        <v>666</v>
      </c>
      <c r="G4289" s="98" t="s">
        <v>2046</v>
      </c>
      <c r="H4289" s="96" t="s">
        <v>2047</v>
      </c>
      <c r="I4289" s="99">
        <v>257.35500000000002</v>
      </c>
      <c r="J4289" s="235" t="str">
        <f t="shared" si="67"/>
        <v>Medium Haul</v>
      </c>
    </row>
    <row r="4290" spans="1:10" ht="15" thickBot="1" x14ac:dyDescent="0.4">
      <c r="A4290" s="96" t="s">
        <v>2043</v>
      </c>
      <c r="B4290" s="96" t="s">
        <v>1185</v>
      </c>
      <c r="C4290" s="106">
        <v>43490</v>
      </c>
      <c r="D4290" s="96" t="s">
        <v>2044</v>
      </c>
      <c r="E4290" s="96" t="s">
        <v>2048</v>
      </c>
      <c r="F4290" s="97">
        <v>153</v>
      </c>
      <c r="G4290" s="98" t="s">
        <v>2046</v>
      </c>
      <c r="H4290" s="96" t="s">
        <v>2047</v>
      </c>
      <c r="I4290" s="99">
        <v>96.063999999999993</v>
      </c>
      <c r="J4290" s="235" t="str">
        <f t="shared" si="67"/>
        <v>Short Haul</v>
      </c>
    </row>
    <row r="4291" spans="1:10" ht="15" thickBot="1" x14ac:dyDescent="0.4">
      <c r="A4291" s="89"/>
      <c r="B4291" s="89"/>
      <c r="C4291" s="290"/>
      <c r="D4291" s="290"/>
      <c r="E4291" s="290"/>
      <c r="F4291" s="290"/>
      <c r="G4291" s="290"/>
      <c r="H4291" s="290"/>
      <c r="I4291" s="95">
        <v>706.83799999999997</v>
      </c>
      <c r="J4291" s="235" t="str">
        <f t="shared" si="67"/>
        <v/>
      </c>
    </row>
    <row r="4292" spans="1:10" ht="15" thickBot="1" x14ac:dyDescent="0.4">
      <c r="A4292" s="96" t="s">
        <v>2043</v>
      </c>
      <c r="B4292" s="96" t="s">
        <v>1325</v>
      </c>
      <c r="C4292" s="106">
        <v>43757</v>
      </c>
      <c r="D4292" s="96" t="s">
        <v>2048</v>
      </c>
      <c r="E4292" s="96" t="s">
        <v>2057</v>
      </c>
      <c r="F4292" s="97">
        <v>133</v>
      </c>
      <c r="G4292" s="98" t="s">
        <v>2046</v>
      </c>
      <c r="H4292" s="96" t="s">
        <v>2047</v>
      </c>
      <c r="I4292" s="99">
        <v>84.055999999999997</v>
      </c>
      <c r="J4292" s="235" t="str">
        <f t="shared" si="67"/>
        <v>Short Haul</v>
      </c>
    </row>
    <row r="4293" spans="1:10" ht="15" thickBot="1" x14ac:dyDescent="0.4">
      <c r="A4293" s="96" t="s">
        <v>2043</v>
      </c>
      <c r="B4293" s="96" t="s">
        <v>1325</v>
      </c>
      <c r="C4293" s="106">
        <v>43757</v>
      </c>
      <c r="D4293" s="96" t="s">
        <v>2057</v>
      </c>
      <c r="E4293" s="96" t="s">
        <v>2097</v>
      </c>
      <c r="F4293" s="97">
        <v>6745</v>
      </c>
      <c r="G4293" s="98" t="s">
        <v>2056</v>
      </c>
      <c r="H4293" s="96" t="s">
        <v>2055</v>
      </c>
      <c r="I4293" s="99">
        <v>2289.2199999999998</v>
      </c>
      <c r="J4293" s="235" t="str">
        <f t="shared" si="67"/>
        <v>Long Haul</v>
      </c>
    </row>
    <row r="4294" spans="1:10" ht="15" thickBot="1" x14ac:dyDescent="0.4">
      <c r="A4294" s="96" t="s">
        <v>2043</v>
      </c>
      <c r="B4294" s="96" t="s">
        <v>1325</v>
      </c>
      <c r="C4294" s="106">
        <v>43763</v>
      </c>
      <c r="D4294" s="96" t="s">
        <v>2097</v>
      </c>
      <c r="E4294" s="96" t="s">
        <v>2057</v>
      </c>
      <c r="F4294" s="97">
        <v>6745</v>
      </c>
      <c r="G4294" s="98" t="s">
        <v>2046</v>
      </c>
      <c r="H4294" s="96" t="s">
        <v>2055</v>
      </c>
      <c r="I4294" s="99">
        <v>2289.2199999999998</v>
      </c>
      <c r="J4294" s="235" t="str">
        <f t="shared" si="67"/>
        <v>Long Haul</v>
      </c>
    </row>
    <row r="4295" spans="1:10" ht="15" thickBot="1" x14ac:dyDescent="0.4">
      <c r="A4295" s="89"/>
      <c r="B4295" s="89"/>
      <c r="C4295" s="290"/>
      <c r="D4295" s="290"/>
      <c r="E4295" s="290"/>
      <c r="F4295" s="290"/>
      <c r="G4295" s="290"/>
      <c r="H4295" s="290"/>
      <c r="I4295" s="95">
        <v>4662.4960000000001</v>
      </c>
      <c r="J4295" s="235" t="str">
        <f t="shared" si="67"/>
        <v/>
      </c>
    </row>
    <row r="4296" spans="1:10" ht="15" thickBot="1" x14ac:dyDescent="0.4">
      <c r="A4296" s="96" t="s">
        <v>2043</v>
      </c>
      <c r="B4296" s="96" t="s">
        <v>1527</v>
      </c>
      <c r="C4296" s="106">
        <v>43513</v>
      </c>
      <c r="D4296" s="96" t="s">
        <v>2044</v>
      </c>
      <c r="E4296" s="96" t="s">
        <v>2151</v>
      </c>
      <c r="F4296" s="97">
        <v>1581</v>
      </c>
      <c r="G4296" s="98" t="s">
        <v>2056</v>
      </c>
      <c r="H4296" s="96" t="s">
        <v>2047</v>
      </c>
      <c r="I4296" s="99">
        <v>610.68600000000004</v>
      </c>
      <c r="J4296" s="235" t="str">
        <f t="shared" si="67"/>
        <v>Medium Haul</v>
      </c>
    </row>
    <row r="4297" spans="1:10" ht="15" thickBot="1" x14ac:dyDescent="0.4">
      <c r="A4297" s="96" t="s">
        <v>2043</v>
      </c>
      <c r="B4297" s="96" t="s">
        <v>1527</v>
      </c>
      <c r="C4297" s="106">
        <v>43520</v>
      </c>
      <c r="D4297" s="96" t="s">
        <v>2044</v>
      </c>
      <c r="E4297" s="96" t="s">
        <v>2048</v>
      </c>
      <c r="F4297" s="97">
        <v>153</v>
      </c>
      <c r="G4297" s="98" t="s">
        <v>2046</v>
      </c>
      <c r="H4297" s="96" t="s">
        <v>2047</v>
      </c>
      <c r="I4297" s="99">
        <v>96.063999999999993</v>
      </c>
      <c r="J4297" s="235" t="str">
        <f t="shared" si="67"/>
        <v>Short Haul</v>
      </c>
    </row>
    <row r="4298" spans="1:10" ht="15" thickBot="1" x14ac:dyDescent="0.4">
      <c r="A4298" s="96" t="s">
        <v>2043</v>
      </c>
      <c r="B4298" s="96" t="s">
        <v>1527</v>
      </c>
      <c r="C4298" s="106">
        <v>43535</v>
      </c>
      <c r="D4298" s="96" t="s">
        <v>2044</v>
      </c>
      <c r="E4298" s="96" t="s">
        <v>2048</v>
      </c>
      <c r="F4298" s="97">
        <v>153</v>
      </c>
      <c r="G4298" s="98" t="s">
        <v>2046</v>
      </c>
      <c r="H4298" s="96" t="s">
        <v>2047</v>
      </c>
      <c r="I4298" s="99">
        <v>96.063999999999993</v>
      </c>
      <c r="J4298" s="235" t="str">
        <f t="shared" si="67"/>
        <v>Short Haul</v>
      </c>
    </row>
    <row r="4299" spans="1:10" ht="15" thickBot="1" x14ac:dyDescent="0.4">
      <c r="A4299" s="96" t="s">
        <v>2043</v>
      </c>
      <c r="B4299" s="96" t="s">
        <v>1527</v>
      </c>
      <c r="C4299" s="106">
        <v>43571</v>
      </c>
      <c r="D4299" s="96" t="s">
        <v>2044</v>
      </c>
      <c r="E4299" s="96" t="s">
        <v>2067</v>
      </c>
      <c r="F4299" s="97">
        <v>2398</v>
      </c>
      <c r="G4299" s="98" t="s">
        <v>2046</v>
      </c>
      <c r="H4299" s="96" t="s">
        <v>2047</v>
      </c>
      <c r="I4299" s="99">
        <v>813.96</v>
      </c>
      <c r="J4299" s="235" t="str">
        <f t="shared" si="67"/>
        <v>Long Haul</v>
      </c>
    </row>
    <row r="4300" spans="1:10" ht="15" thickBot="1" x14ac:dyDescent="0.4">
      <c r="A4300" s="96" t="s">
        <v>2043</v>
      </c>
      <c r="B4300" s="96" t="s">
        <v>1527</v>
      </c>
      <c r="C4300" s="106">
        <v>43784</v>
      </c>
      <c r="D4300" s="96" t="s">
        <v>2048</v>
      </c>
      <c r="E4300" s="96" t="s">
        <v>2044</v>
      </c>
      <c r="F4300" s="97">
        <v>153</v>
      </c>
      <c r="G4300" s="98" t="s">
        <v>2046</v>
      </c>
      <c r="H4300" s="96" t="s">
        <v>2047</v>
      </c>
      <c r="I4300" s="99">
        <v>96.063999999999993</v>
      </c>
      <c r="J4300" s="235" t="str">
        <f t="shared" si="67"/>
        <v>Short Haul</v>
      </c>
    </row>
    <row r="4301" spans="1:10" ht="15" thickBot="1" x14ac:dyDescent="0.4">
      <c r="A4301" s="96" t="s">
        <v>2043</v>
      </c>
      <c r="B4301" s="96" t="s">
        <v>1527</v>
      </c>
      <c r="C4301" s="106">
        <v>43513</v>
      </c>
      <c r="D4301" s="96" t="s">
        <v>2048</v>
      </c>
      <c r="E4301" s="96" t="s">
        <v>2044</v>
      </c>
      <c r="F4301" s="97">
        <v>153</v>
      </c>
      <c r="G4301" s="98" t="s">
        <v>2046</v>
      </c>
      <c r="H4301" s="96" t="s">
        <v>2047</v>
      </c>
      <c r="I4301" s="99">
        <v>96.063999999999993</v>
      </c>
      <c r="J4301" s="235" t="str">
        <f t="shared" si="67"/>
        <v>Short Haul</v>
      </c>
    </row>
    <row r="4302" spans="1:10" ht="15" thickBot="1" x14ac:dyDescent="0.4">
      <c r="A4302" s="96" t="s">
        <v>2043</v>
      </c>
      <c r="B4302" s="96" t="s">
        <v>1527</v>
      </c>
      <c r="C4302" s="106">
        <v>43520</v>
      </c>
      <c r="D4302" s="96" t="s">
        <v>2151</v>
      </c>
      <c r="E4302" s="96" t="s">
        <v>2044</v>
      </c>
      <c r="F4302" s="97">
        <v>1581</v>
      </c>
      <c r="G4302" s="98" t="s">
        <v>2046</v>
      </c>
      <c r="H4302" s="96" t="s">
        <v>2047</v>
      </c>
      <c r="I4302" s="99">
        <v>610.68600000000004</v>
      </c>
      <c r="J4302" s="235" t="str">
        <f t="shared" si="67"/>
        <v>Medium Haul</v>
      </c>
    </row>
    <row r="4303" spans="1:10" ht="15" thickBot="1" x14ac:dyDescent="0.4">
      <c r="A4303" s="96" t="s">
        <v>2043</v>
      </c>
      <c r="B4303" s="96" t="s">
        <v>1527</v>
      </c>
      <c r="C4303" s="106">
        <v>43528</v>
      </c>
      <c r="D4303" s="96" t="s">
        <v>2044</v>
      </c>
      <c r="E4303" s="96" t="s">
        <v>2151</v>
      </c>
      <c r="F4303" s="97">
        <v>1581</v>
      </c>
      <c r="G4303" s="98" t="s">
        <v>2056</v>
      </c>
      <c r="H4303" s="96" t="s">
        <v>2047</v>
      </c>
      <c r="I4303" s="99">
        <v>610.68600000000004</v>
      </c>
      <c r="J4303" s="235" t="str">
        <f t="shared" si="67"/>
        <v>Medium Haul</v>
      </c>
    </row>
    <row r="4304" spans="1:10" ht="15" thickBot="1" x14ac:dyDescent="0.4">
      <c r="A4304" s="96" t="s">
        <v>2043</v>
      </c>
      <c r="B4304" s="96" t="s">
        <v>1527</v>
      </c>
      <c r="C4304" s="106">
        <v>43535</v>
      </c>
      <c r="D4304" s="96" t="s">
        <v>2151</v>
      </c>
      <c r="E4304" s="96" t="s">
        <v>2044</v>
      </c>
      <c r="F4304" s="97">
        <v>1581</v>
      </c>
      <c r="G4304" s="98" t="s">
        <v>2056</v>
      </c>
      <c r="H4304" s="96" t="s">
        <v>2047</v>
      </c>
      <c r="I4304" s="99">
        <v>610.68600000000004</v>
      </c>
      <c r="J4304" s="235" t="str">
        <f t="shared" si="67"/>
        <v>Medium Haul</v>
      </c>
    </row>
    <row r="4305" spans="1:10" ht="15" thickBot="1" x14ac:dyDescent="0.4">
      <c r="A4305" s="96" t="s">
        <v>2043</v>
      </c>
      <c r="B4305" s="96" t="s">
        <v>1527</v>
      </c>
      <c r="C4305" s="106">
        <v>43646</v>
      </c>
      <c r="D4305" s="96" t="s">
        <v>2067</v>
      </c>
      <c r="E4305" s="96" t="s">
        <v>2044</v>
      </c>
      <c r="F4305" s="97">
        <v>2398</v>
      </c>
      <c r="G4305" s="98" t="s">
        <v>2056</v>
      </c>
      <c r="H4305" s="96" t="s">
        <v>2047</v>
      </c>
      <c r="I4305" s="99">
        <v>813.96</v>
      </c>
      <c r="J4305" s="235" t="str">
        <f t="shared" si="67"/>
        <v>Long Haul</v>
      </c>
    </row>
    <row r="4306" spans="1:10" ht="15" thickBot="1" x14ac:dyDescent="0.4">
      <c r="A4306" s="96" t="s">
        <v>2043</v>
      </c>
      <c r="B4306" s="96" t="s">
        <v>1527</v>
      </c>
      <c r="C4306" s="106">
        <v>43784</v>
      </c>
      <c r="D4306" s="96" t="s">
        <v>2044</v>
      </c>
      <c r="E4306" s="96" t="s">
        <v>2151</v>
      </c>
      <c r="F4306" s="97">
        <v>1581</v>
      </c>
      <c r="G4306" s="98" t="s">
        <v>2056</v>
      </c>
      <c r="H4306" s="96" t="s">
        <v>2047</v>
      </c>
      <c r="I4306" s="99">
        <v>610.68600000000004</v>
      </c>
      <c r="J4306" s="235" t="str">
        <f t="shared" si="67"/>
        <v>Medium Haul</v>
      </c>
    </row>
    <row r="4307" spans="1:10" ht="15" thickBot="1" x14ac:dyDescent="0.4">
      <c r="A4307" s="96" t="s">
        <v>2043</v>
      </c>
      <c r="B4307" s="96" t="s">
        <v>1527</v>
      </c>
      <c r="C4307" s="106">
        <v>43789</v>
      </c>
      <c r="D4307" s="96" t="s">
        <v>2160</v>
      </c>
      <c r="E4307" s="96" t="s">
        <v>2044</v>
      </c>
      <c r="F4307" s="97">
        <v>1016</v>
      </c>
      <c r="G4307" s="98" t="s">
        <v>2046</v>
      </c>
      <c r="H4307" s="96" t="s">
        <v>2047</v>
      </c>
      <c r="I4307" s="99">
        <v>392.41800000000001</v>
      </c>
      <c r="J4307" s="235" t="str">
        <f t="shared" si="67"/>
        <v>Medium Haul</v>
      </c>
    </row>
    <row r="4308" spans="1:10" ht="15" thickBot="1" x14ac:dyDescent="0.4">
      <c r="A4308" s="96" t="s">
        <v>2043</v>
      </c>
      <c r="B4308" s="96" t="s">
        <v>1527</v>
      </c>
      <c r="C4308" s="106">
        <v>43789</v>
      </c>
      <c r="D4308" s="96" t="s">
        <v>2044</v>
      </c>
      <c r="E4308" s="96" t="s">
        <v>2048</v>
      </c>
      <c r="F4308" s="97">
        <v>153</v>
      </c>
      <c r="G4308" s="98" t="s">
        <v>2046</v>
      </c>
      <c r="H4308" s="96" t="s">
        <v>2047</v>
      </c>
      <c r="I4308" s="99">
        <v>96.063999999999993</v>
      </c>
      <c r="J4308" s="235" t="str">
        <f t="shared" si="67"/>
        <v>Short Haul</v>
      </c>
    </row>
    <row r="4309" spans="1:10" ht="15" thickBot="1" x14ac:dyDescent="0.4">
      <c r="A4309" s="96" t="s">
        <v>2043</v>
      </c>
      <c r="B4309" s="96" t="s">
        <v>1527</v>
      </c>
      <c r="C4309" s="106">
        <v>43789</v>
      </c>
      <c r="D4309" s="96" t="s">
        <v>2151</v>
      </c>
      <c r="E4309" s="96" t="s">
        <v>2160</v>
      </c>
      <c r="F4309" s="97">
        <v>1046</v>
      </c>
      <c r="G4309" s="98" t="s">
        <v>2046</v>
      </c>
      <c r="H4309" s="96" t="s">
        <v>2047</v>
      </c>
      <c r="I4309" s="99">
        <v>404.02800000000002</v>
      </c>
      <c r="J4309" s="235" t="str">
        <f t="shared" si="67"/>
        <v>Medium Haul</v>
      </c>
    </row>
    <row r="4310" spans="1:10" ht="15" thickBot="1" x14ac:dyDescent="0.4">
      <c r="A4310" s="89"/>
      <c r="B4310" s="89"/>
      <c r="C4310" s="290"/>
      <c r="D4310" s="290"/>
      <c r="E4310" s="290"/>
      <c r="F4310" s="290"/>
      <c r="G4310" s="290"/>
      <c r="H4310" s="290"/>
      <c r="I4310" s="95">
        <v>5958.116</v>
      </c>
      <c r="J4310" s="235" t="str">
        <f t="shared" si="67"/>
        <v/>
      </c>
    </row>
    <row r="4311" spans="1:10" ht="15" thickBot="1" x14ac:dyDescent="0.4">
      <c r="A4311" s="96" t="s">
        <v>2043</v>
      </c>
      <c r="B4311" s="96" t="s">
        <v>1393</v>
      </c>
      <c r="C4311" s="106">
        <v>43584</v>
      </c>
      <c r="D4311" s="96" t="s">
        <v>2050</v>
      </c>
      <c r="E4311" s="96" t="s">
        <v>2048</v>
      </c>
      <c r="F4311" s="97">
        <v>300</v>
      </c>
      <c r="G4311" s="98" t="s">
        <v>2046</v>
      </c>
      <c r="H4311" s="96" t="s">
        <v>2051</v>
      </c>
      <c r="I4311" s="99">
        <v>188.96799999999999</v>
      </c>
      <c r="J4311" s="235" t="str">
        <f t="shared" si="67"/>
        <v>Short Haul</v>
      </c>
    </row>
    <row r="4312" spans="1:10" ht="15" thickBot="1" x14ac:dyDescent="0.4">
      <c r="A4312" s="96" t="s">
        <v>2043</v>
      </c>
      <c r="B4312" s="96" t="s">
        <v>1393</v>
      </c>
      <c r="C4312" s="106">
        <v>43585</v>
      </c>
      <c r="D4312" s="96" t="s">
        <v>2048</v>
      </c>
      <c r="E4312" s="96" t="s">
        <v>2050</v>
      </c>
      <c r="F4312" s="97">
        <v>300</v>
      </c>
      <c r="G4312" s="98" t="s">
        <v>2046</v>
      </c>
      <c r="H4312" s="96" t="s">
        <v>2051</v>
      </c>
      <c r="I4312" s="99">
        <v>188.96799999999999</v>
      </c>
      <c r="J4312" s="235" t="str">
        <f t="shared" si="67"/>
        <v>Short Haul</v>
      </c>
    </row>
    <row r="4313" spans="1:10" ht="15" thickBot="1" x14ac:dyDescent="0.4">
      <c r="A4313" s="89"/>
      <c r="B4313" s="89"/>
      <c r="C4313" s="290"/>
      <c r="D4313" s="290"/>
      <c r="E4313" s="290"/>
      <c r="F4313" s="290"/>
      <c r="G4313" s="290"/>
      <c r="H4313" s="290"/>
      <c r="I4313" s="95">
        <v>377.93599999999998</v>
      </c>
      <c r="J4313" s="235" t="str">
        <f t="shared" si="67"/>
        <v/>
      </c>
    </row>
    <row r="4314" spans="1:10" ht="15" thickBot="1" x14ac:dyDescent="0.4">
      <c r="A4314" s="96" t="s">
        <v>2043</v>
      </c>
      <c r="B4314" s="96" t="s">
        <v>1536</v>
      </c>
      <c r="C4314" s="106">
        <v>43480</v>
      </c>
      <c r="D4314" s="96" t="s">
        <v>2163</v>
      </c>
      <c r="E4314" s="96" t="s">
        <v>2182</v>
      </c>
      <c r="F4314" s="97">
        <v>836</v>
      </c>
      <c r="G4314" s="98" t="s">
        <v>2046</v>
      </c>
      <c r="H4314" s="96" t="s">
        <v>2047</v>
      </c>
      <c r="I4314" s="99">
        <v>322.75799999999998</v>
      </c>
      <c r="J4314" s="235" t="str">
        <f t="shared" si="67"/>
        <v>Medium Haul</v>
      </c>
    </row>
    <row r="4315" spans="1:10" ht="15" thickBot="1" x14ac:dyDescent="0.4">
      <c r="A4315" s="96" t="s">
        <v>2043</v>
      </c>
      <c r="B4315" s="96" t="s">
        <v>1536</v>
      </c>
      <c r="C4315" s="106">
        <v>43491</v>
      </c>
      <c r="D4315" s="96" t="s">
        <v>2054</v>
      </c>
      <c r="E4315" s="96" t="s">
        <v>2125</v>
      </c>
      <c r="F4315" s="97">
        <v>86</v>
      </c>
      <c r="G4315" s="98" t="s">
        <v>2046</v>
      </c>
      <c r="H4315" s="96" t="s">
        <v>2047</v>
      </c>
      <c r="I4315" s="99">
        <v>54.351999999999997</v>
      </c>
      <c r="J4315" s="235" t="str">
        <f t="shared" si="67"/>
        <v>Short Haul</v>
      </c>
    </row>
    <row r="4316" spans="1:10" ht="15" thickBot="1" x14ac:dyDescent="0.4">
      <c r="A4316" s="96" t="s">
        <v>2043</v>
      </c>
      <c r="B4316" s="96" t="s">
        <v>1536</v>
      </c>
      <c r="C4316" s="106">
        <v>43494</v>
      </c>
      <c r="D4316" s="96" t="s">
        <v>2125</v>
      </c>
      <c r="E4316" s="96" t="s">
        <v>2079</v>
      </c>
      <c r="F4316" s="97">
        <v>908</v>
      </c>
      <c r="G4316" s="98" t="s">
        <v>2046</v>
      </c>
      <c r="H4316" s="96" t="s">
        <v>2047</v>
      </c>
      <c r="I4316" s="99">
        <v>350.62200000000001</v>
      </c>
      <c r="J4316" s="235" t="str">
        <f t="shared" si="67"/>
        <v>Medium Haul</v>
      </c>
    </row>
    <row r="4317" spans="1:10" ht="15" thickBot="1" x14ac:dyDescent="0.4">
      <c r="A4317" s="96" t="s">
        <v>2043</v>
      </c>
      <c r="B4317" s="96" t="s">
        <v>1536</v>
      </c>
      <c r="C4317" s="106">
        <v>43526</v>
      </c>
      <c r="D4317" s="96" t="s">
        <v>2182</v>
      </c>
      <c r="E4317" s="96" t="s">
        <v>2163</v>
      </c>
      <c r="F4317" s="97">
        <v>836</v>
      </c>
      <c r="G4317" s="98" t="s">
        <v>2056</v>
      </c>
      <c r="H4317" s="96" t="s">
        <v>2047</v>
      </c>
      <c r="I4317" s="99">
        <v>322.75799999999998</v>
      </c>
      <c r="J4317" s="235" t="str">
        <f t="shared" si="67"/>
        <v>Medium Haul</v>
      </c>
    </row>
    <row r="4318" spans="1:10" ht="15" thickBot="1" x14ac:dyDescent="0.4">
      <c r="A4318" s="96" t="s">
        <v>2043</v>
      </c>
      <c r="B4318" s="96" t="s">
        <v>1536</v>
      </c>
      <c r="C4318" s="106">
        <v>43615</v>
      </c>
      <c r="D4318" s="96" t="s">
        <v>2053</v>
      </c>
      <c r="E4318" s="96" t="s">
        <v>2048</v>
      </c>
      <c r="F4318" s="97">
        <v>527</v>
      </c>
      <c r="G4318" s="98" t="s">
        <v>2046</v>
      </c>
      <c r="H4318" s="96" t="s">
        <v>2047</v>
      </c>
      <c r="I4318" s="99">
        <v>332.43200000000002</v>
      </c>
      <c r="J4318" s="235" t="str">
        <f t="shared" si="67"/>
        <v>Medium Haul</v>
      </c>
    </row>
    <row r="4319" spans="1:10" ht="15" thickBot="1" x14ac:dyDescent="0.4">
      <c r="A4319" s="96" t="s">
        <v>2043</v>
      </c>
      <c r="B4319" s="96" t="s">
        <v>1536</v>
      </c>
      <c r="C4319" s="106">
        <v>43680</v>
      </c>
      <c r="D4319" s="96" t="s">
        <v>2182</v>
      </c>
      <c r="E4319" s="96" t="s">
        <v>2053</v>
      </c>
      <c r="F4319" s="97">
        <v>778</v>
      </c>
      <c r="G4319" s="98" t="s">
        <v>2046</v>
      </c>
      <c r="H4319" s="96" t="s">
        <v>2047</v>
      </c>
      <c r="I4319" s="99">
        <v>300.31200000000001</v>
      </c>
      <c r="J4319" s="235" t="str">
        <f t="shared" si="67"/>
        <v>Medium Haul</v>
      </c>
    </row>
    <row r="4320" spans="1:10" ht="15" thickBot="1" x14ac:dyDescent="0.4">
      <c r="A4320" s="96" t="s">
        <v>2043</v>
      </c>
      <c r="B4320" s="96" t="s">
        <v>1536</v>
      </c>
      <c r="C4320" s="106">
        <v>43480</v>
      </c>
      <c r="D4320" s="96" t="s">
        <v>2044</v>
      </c>
      <c r="E4320" s="96" t="s">
        <v>2163</v>
      </c>
      <c r="F4320" s="97">
        <v>1301</v>
      </c>
      <c r="G4320" s="98" t="s">
        <v>2046</v>
      </c>
      <c r="H4320" s="96" t="s">
        <v>2047</v>
      </c>
      <c r="I4320" s="99">
        <v>502.71300000000002</v>
      </c>
      <c r="J4320" s="235" t="str">
        <f t="shared" si="67"/>
        <v>Medium Haul</v>
      </c>
    </row>
    <row r="4321" spans="1:10" ht="15" thickBot="1" x14ac:dyDescent="0.4">
      <c r="A4321" s="96" t="s">
        <v>2043</v>
      </c>
      <c r="B4321" s="96" t="s">
        <v>1536</v>
      </c>
      <c r="C4321" s="106">
        <v>43480</v>
      </c>
      <c r="D4321" s="96" t="s">
        <v>2048</v>
      </c>
      <c r="E4321" s="96" t="s">
        <v>2044</v>
      </c>
      <c r="F4321" s="97">
        <v>153</v>
      </c>
      <c r="G4321" s="98" t="s">
        <v>2046</v>
      </c>
      <c r="H4321" s="96" t="s">
        <v>2047</v>
      </c>
      <c r="I4321" s="99">
        <v>96.063999999999993</v>
      </c>
      <c r="J4321" s="235" t="str">
        <f t="shared" si="67"/>
        <v>Short Haul</v>
      </c>
    </row>
    <row r="4322" spans="1:10" ht="15" thickBot="1" x14ac:dyDescent="0.4">
      <c r="A4322" s="96" t="s">
        <v>2043</v>
      </c>
      <c r="B4322" s="96" t="s">
        <v>1536</v>
      </c>
      <c r="C4322" s="106">
        <v>43491</v>
      </c>
      <c r="D4322" s="96" t="s">
        <v>2079</v>
      </c>
      <c r="E4322" s="96" t="s">
        <v>2054</v>
      </c>
      <c r="F4322" s="97">
        <v>966</v>
      </c>
      <c r="G4322" s="98" t="s">
        <v>2046</v>
      </c>
      <c r="H4322" s="96" t="s">
        <v>2047</v>
      </c>
      <c r="I4322" s="99">
        <v>373.45499999999998</v>
      </c>
      <c r="J4322" s="235" t="str">
        <f t="shared" si="67"/>
        <v>Medium Haul</v>
      </c>
    </row>
    <row r="4323" spans="1:10" ht="15" thickBot="1" x14ac:dyDescent="0.4">
      <c r="A4323" s="96" t="s">
        <v>2043</v>
      </c>
      <c r="B4323" s="96" t="s">
        <v>1536</v>
      </c>
      <c r="C4323" s="106">
        <v>43491</v>
      </c>
      <c r="D4323" s="96" t="s">
        <v>2182</v>
      </c>
      <c r="E4323" s="96" t="s">
        <v>2079</v>
      </c>
      <c r="F4323" s="97">
        <v>300</v>
      </c>
      <c r="G4323" s="98" t="s">
        <v>2046</v>
      </c>
      <c r="H4323" s="96" t="s">
        <v>2047</v>
      </c>
      <c r="I4323" s="99">
        <v>189.6</v>
      </c>
      <c r="J4323" s="235" t="str">
        <f t="shared" si="67"/>
        <v>Short Haul</v>
      </c>
    </row>
    <row r="4324" spans="1:10" ht="15" thickBot="1" x14ac:dyDescent="0.4">
      <c r="A4324" s="96" t="s">
        <v>2043</v>
      </c>
      <c r="B4324" s="96" t="s">
        <v>1536</v>
      </c>
      <c r="C4324" s="106">
        <v>43494</v>
      </c>
      <c r="D4324" s="96" t="s">
        <v>2079</v>
      </c>
      <c r="E4324" s="96" t="s">
        <v>2182</v>
      </c>
      <c r="F4324" s="97">
        <v>300</v>
      </c>
      <c r="G4324" s="98" t="s">
        <v>2046</v>
      </c>
      <c r="H4324" s="96" t="s">
        <v>2047</v>
      </c>
      <c r="I4324" s="99">
        <v>189.6</v>
      </c>
      <c r="J4324" s="235" t="str">
        <f t="shared" si="67"/>
        <v>Short Haul</v>
      </c>
    </row>
    <row r="4325" spans="1:10" ht="15" thickBot="1" x14ac:dyDescent="0.4">
      <c r="A4325" s="96" t="s">
        <v>2043</v>
      </c>
      <c r="B4325" s="96" t="s">
        <v>1536</v>
      </c>
      <c r="C4325" s="106">
        <v>43526</v>
      </c>
      <c r="D4325" s="96" t="s">
        <v>2163</v>
      </c>
      <c r="E4325" s="96" t="s">
        <v>2053</v>
      </c>
      <c r="F4325" s="97">
        <v>802</v>
      </c>
      <c r="G4325" s="98" t="s">
        <v>2046</v>
      </c>
      <c r="H4325" s="96" t="s">
        <v>2047</v>
      </c>
      <c r="I4325" s="99">
        <v>309.98700000000002</v>
      </c>
      <c r="J4325" s="235" t="str">
        <f t="shared" si="67"/>
        <v>Medium Haul</v>
      </c>
    </row>
    <row r="4326" spans="1:10" ht="15" thickBot="1" x14ac:dyDescent="0.4">
      <c r="A4326" s="96" t="s">
        <v>2043</v>
      </c>
      <c r="B4326" s="96" t="s">
        <v>1536</v>
      </c>
      <c r="C4326" s="106">
        <v>43531</v>
      </c>
      <c r="D4326" s="96" t="s">
        <v>2053</v>
      </c>
      <c r="E4326" s="96" t="s">
        <v>2044</v>
      </c>
      <c r="F4326" s="97">
        <v>676</v>
      </c>
      <c r="G4326" s="98" t="s">
        <v>2046</v>
      </c>
      <c r="H4326" s="96" t="s">
        <v>2047</v>
      </c>
      <c r="I4326" s="99">
        <v>261.22500000000002</v>
      </c>
      <c r="J4326" s="235" t="str">
        <f t="shared" si="67"/>
        <v>Medium Haul</v>
      </c>
    </row>
    <row r="4327" spans="1:10" ht="15" thickBot="1" x14ac:dyDescent="0.4">
      <c r="A4327" s="96" t="s">
        <v>2043</v>
      </c>
      <c r="B4327" s="96" t="s">
        <v>1536</v>
      </c>
      <c r="C4327" s="106">
        <v>43531</v>
      </c>
      <c r="D4327" s="96" t="s">
        <v>2044</v>
      </c>
      <c r="E4327" s="96" t="s">
        <v>2048</v>
      </c>
      <c r="F4327" s="97">
        <v>153</v>
      </c>
      <c r="G4327" s="98" t="s">
        <v>2046</v>
      </c>
      <c r="H4327" s="96" t="s">
        <v>2047</v>
      </c>
      <c r="I4327" s="99">
        <v>96.063999999999993</v>
      </c>
      <c r="J4327" s="235" t="str">
        <f t="shared" si="67"/>
        <v>Short Haul</v>
      </c>
    </row>
    <row r="4328" spans="1:10" ht="15" thickBot="1" x14ac:dyDescent="0.4">
      <c r="A4328" s="96" t="s">
        <v>2043</v>
      </c>
      <c r="B4328" s="96" t="s">
        <v>1536</v>
      </c>
      <c r="C4328" s="106">
        <v>43555</v>
      </c>
      <c r="D4328" s="96" t="s">
        <v>2053</v>
      </c>
      <c r="E4328" s="96" t="s">
        <v>2182</v>
      </c>
      <c r="F4328" s="97">
        <v>778</v>
      </c>
      <c r="G4328" s="98" t="s">
        <v>2046</v>
      </c>
      <c r="H4328" s="96" t="s">
        <v>2047</v>
      </c>
      <c r="I4328" s="99">
        <v>300.31200000000001</v>
      </c>
      <c r="J4328" s="235" t="str">
        <f t="shared" si="67"/>
        <v>Medium Haul</v>
      </c>
    </row>
    <row r="4329" spans="1:10" ht="15" thickBot="1" x14ac:dyDescent="0.4">
      <c r="A4329" s="96" t="s">
        <v>2043</v>
      </c>
      <c r="B4329" s="96" t="s">
        <v>1536</v>
      </c>
      <c r="C4329" s="106">
        <v>43555</v>
      </c>
      <c r="D4329" s="96" t="s">
        <v>2048</v>
      </c>
      <c r="E4329" s="96" t="s">
        <v>2053</v>
      </c>
      <c r="F4329" s="97">
        <v>527</v>
      </c>
      <c r="G4329" s="98" t="s">
        <v>2046</v>
      </c>
      <c r="H4329" s="96" t="s">
        <v>2047</v>
      </c>
      <c r="I4329" s="99">
        <v>332.43200000000002</v>
      </c>
      <c r="J4329" s="235" t="str">
        <f t="shared" si="67"/>
        <v>Medium Haul</v>
      </c>
    </row>
    <row r="4330" spans="1:10" ht="15" thickBot="1" x14ac:dyDescent="0.4">
      <c r="A4330" s="96" t="s">
        <v>2043</v>
      </c>
      <c r="B4330" s="96" t="s">
        <v>1536</v>
      </c>
      <c r="C4330" s="106">
        <v>43568</v>
      </c>
      <c r="D4330" s="96" t="s">
        <v>2053</v>
      </c>
      <c r="E4330" s="96" t="s">
        <v>2048</v>
      </c>
      <c r="F4330" s="97">
        <v>527</v>
      </c>
      <c r="G4330" s="98" t="s">
        <v>2046</v>
      </c>
      <c r="H4330" s="96" t="s">
        <v>2047</v>
      </c>
      <c r="I4330" s="99">
        <v>332.43200000000002</v>
      </c>
      <c r="J4330" s="235" t="str">
        <f t="shared" si="67"/>
        <v>Medium Haul</v>
      </c>
    </row>
    <row r="4331" spans="1:10" ht="15" thickBot="1" x14ac:dyDescent="0.4">
      <c r="A4331" s="96" t="s">
        <v>2043</v>
      </c>
      <c r="B4331" s="96" t="s">
        <v>1536</v>
      </c>
      <c r="C4331" s="106">
        <v>43568</v>
      </c>
      <c r="D4331" s="96" t="s">
        <v>2182</v>
      </c>
      <c r="E4331" s="96" t="s">
        <v>2053</v>
      </c>
      <c r="F4331" s="97">
        <v>778</v>
      </c>
      <c r="G4331" s="98" t="s">
        <v>2056</v>
      </c>
      <c r="H4331" s="96" t="s">
        <v>2047</v>
      </c>
      <c r="I4331" s="99">
        <v>300.31200000000001</v>
      </c>
      <c r="J4331" s="235" t="str">
        <f t="shared" si="67"/>
        <v>Medium Haul</v>
      </c>
    </row>
    <row r="4332" spans="1:10" ht="15" thickBot="1" x14ac:dyDescent="0.4">
      <c r="A4332" s="96" t="s">
        <v>2043</v>
      </c>
      <c r="B4332" s="96" t="s">
        <v>1536</v>
      </c>
      <c r="C4332" s="106">
        <v>43592</v>
      </c>
      <c r="D4332" s="96" t="s">
        <v>2053</v>
      </c>
      <c r="E4332" s="96" t="s">
        <v>2182</v>
      </c>
      <c r="F4332" s="97">
        <v>778</v>
      </c>
      <c r="G4332" s="98" t="s">
        <v>2046</v>
      </c>
      <c r="H4332" s="96" t="s">
        <v>2047</v>
      </c>
      <c r="I4332" s="99">
        <v>300.31200000000001</v>
      </c>
      <c r="J4332" s="235" t="str">
        <f t="shared" si="67"/>
        <v>Medium Haul</v>
      </c>
    </row>
    <row r="4333" spans="1:10" ht="15" thickBot="1" x14ac:dyDescent="0.4">
      <c r="A4333" s="96" t="s">
        <v>2043</v>
      </c>
      <c r="B4333" s="96" t="s">
        <v>1536</v>
      </c>
      <c r="C4333" s="106">
        <v>43592</v>
      </c>
      <c r="D4333" s="96" t="s">
        <v>2048</v>
      </c>
      <c r="E4333" s="96" t="s">
        <v>2053</v>
      </c>
      <c r="F4333" s="97">
        <v>527</v>
      </c>
      <c r="G4333" s="98" t="s">
        <v>2046</v>
      </c>
      <c r="H4333" s="96" t="s">
        <v>2047</v>
      </c>
      <c r="I4333" s="99">
        <v>332.43200000000002</v>
      </c>
      <c r="J4333" s="235" t="str">
        <f t="shared" si="67"/>
        <v>Medium Haul</v>
      </c>
    </row>
    <row r="4334" spans="1:10" ht="15" thickBot="1" x14ac:dyDescent="0.4">
      <c r="A4334" s="96" t="s">
        <v>2043</v>
      </c>
      <c r="B4334" s="96" t="s">
        <v>1536</v>
      </c>
      <c r="C4334" s="106">
        <v>43615</v>
      </c>
      <c r="D4334" s="96" t="s">
        <v>2182</v>
      </c>
      <c r="E4334" s="96" t="s">
        <v>2053</v>
      </c>
      <c r="F4334" s="97">
        <v>778</v>
      </c>
      <c r="G4334" s="98" t="s">
        <v>2056</v>
      </c>
      <c r="H4334" s="96" t="s">
        <v>2047</v>
      </c>
      <c r="I4334" s="99">
        <v>300.31200000000001</v>
      </c>
      <c r="J4334" s="235" t="str">
        <f t="shared" si="67"/>
        <v>Medium Haul</v>
      </c>
    </row>
    <row r="4335" spans="1:10" ht="15" thickBot="1" x14ac:dyDescent="0.4">
      <c r="A4335" s="96" t="s">
        <v>2043</v>
      </c>
      <c r="B4335" s="96" t="s">
        <v>1536</v>
      </c>
      <c r="C4335" s="106">
        <v>43653</v>
      </c>
      <c r="D4335" s="96" t="s">
        <v>2053</v>
      </c>
      <c r="E4335" s="96" t="s">
        <v>2182</v>
      </c>
      <c r="F4335" s="97">
        <v>778</v>
      </c>
      <c r="G4335" s="98" t="s">
        <v>2046</v>
      </c>
      <c r="H4335" s="96" t="s">
        <v>2047</v>
      </c>
      <c r="I4335" s="99">
        <v>300.31200000000001</v>
      </c>
      <c r="J4335" s="235" t="str">
        <f t="shared" si="67"/>
        <v>Medium Haul</v>
      </c>
    </row>
    <row r="4336" spans="1:10" ht="15" thickBot="1" x14ac:dyDescent="0.4">
      <c r="A4336" s="96" t="s">
        <v>2043</v>
      </c>
      <c r="B4336" s="96" t="s">
        <v>1536</v>
      </c>
      <c r="C4336" s="106">
        <v>43653</v>
      </c>
      <c r="D4336" s="96" t="s">
        <v>2048</v>
      </c>
      <c r="E4336" s="96" t="s">
        <v>2053</v>
      </c>
      <c r="F4336" s="97">
        <v>527</v>
      </c>
      <c r="G4336" s="98" t="s">
        <v>2046</v>
      </c>
      <c r="H4336" s="96" t="s">
        <v>2047</v>
      </c>
      <c r="I4336" s="99">
        <v>332.43200000000002</v>
      </c>
      <c r="J4336" s="235" t="str">
        <f t="shared" si="67"/>
        <v>Medium Haul</v>
      </c>
    </row>
    <row r="4337" spans="1:10" ht="15" thickBot="1" x14ac:dyDescent="0.4">
      <c r="A4337" s="96" t="s">
        <v>2043</v>
      </c>
      <c r="B4337" s="96" t="s">
        <v>1536</v>
      </c>
      <c r="C4337" s="106">
        <v>43680</v>
      </c>
      <c r="D4337" s="96" t="s">
        <v>2053</v>
      </c>
      <c r="E4337" s="96" t="s">
        <v>2048</v>
      </c>
      <c r="F4337" s="97">
        <v>527</v>
      </c>
      <c r="G4337" s="98" t="s">
        <v>2046</v>
      </c>
      <c r="H4337" s="96" t="s">
        <v>2047</v>
      </c>
      <c r="I4337" s="99">
        <v>332.43200000000002</v>
      </c>
      <c r="J4337" s="235" t="str">
        <f t="shared" si="67"/>
        <v>Medium Haul</v>
      </c>
    </row>
    <row r="4338" spans="1:10" ht="15" thickBot="1" x14ac:dyDescent="0.4">
      <c r="A4338" s="89"/>
      <c r="B4338" s="89"/>
      <c r="C4338" s="290"/>
      <c r="D4338" s="290"/>
      <c r="E4338" s="290"/>
      <c r="F4338" s="290"/>
      <c r="G4338" s="290"/>
      <c r="H4338" s="290"/>
      <c r="I4338" s="95">
        <v>6865.6620000000003</v>
      </c>
      <c r="J4338" s="235" t="str">
        <f t="shared" si="67"/>
        <v/>
      </c>
    </row>
    <row r="4339" spans="1:10" ht="15" thickBot="1" x14ac:dyDescent="0.4">
      <c r="A4339" s="96" t="s">
        <v>2043</v>
      </c>
      <c r="B4339" s="96" t="s">
        <v>2168</v>
      </c>
      <c r="C4339" s="106">
        <v>43783</v>
      </c>
      <c r="D4339" s="96" t="s">
        <v>2050</v>
      </c>
      <c r="E4339" s="96" t="s">
        <v>2066</v>
      </c>
      <c r="F4339" s="97">
        <v>439</v>
      </c>
      <c r="G4339" s="98" t="s">
        <v>2046</v>
      </c>
      <c r="H4339" s="96" t="s">
        <v>2051</v>
      </c>
      <c r="I4339" s="99">
        <v>277.44799999999998</v>
      </c>
      <c r="J4339" s="235" t="str">
        <f t="shared" si="67"/>
        <v>Medium Haul</v>
      </c>
    </row>
    <row r="4340" spans="1:10" ht="15" thickBot="1" x14ac:dyDescent="0.4">
      <c r="A4340" s="96" t="s">
        <v>2043</v>
      </c>
      <c r="B4340" s="96" t="s">
        <v>2168</v>
      </c>
      <c r="C4340" s="106">
        <v>43783</v>
      </c>
      <c r="D4340" s="96" t="s">
        <v>2048</v>
      </c>
      <c r="E4340" s="96" t="s">
        <v>2050</v>
      </c>
      <c r="F4340" s="97">
        <v>300</v>
      </c>
      <c r="G4340" s="98" t="s">
        <v>2046</v>
      </c>
      <c r="H4340" s="96" t="s">
        <v>2051</v>
      </c>
      <c r="I4340" s="99">
        <v>188.96799999999999</v>
      </c>
      <c r="J4340" s="235" t="str">
        <f t="shared" si="67"/>
        <v>Short Haul</v>
      </c>
    </row>
    <row r="4341" spans="1:10" ht="15" thickBot="1" x14ac:dyDescent="0.4">
      <c r="A4341" s="96" t="s">
        <v>2043</v>
      </c>
      <c r="B4341" s="96" t="s">
        <v>2168</v>
      </c>
      <c r="C4341" s="106">
        <v>43786</v>
      </c>
      <c r="D4341" s="96" t="s">
        <v>2050</v>
      </c>
      <c r="E4341" s="96" t="s">
        <v>2048</v>
      </c>
      <c r="F4341" s="97">
        <v>300</v>
      </c>
      <c r="G4341" s="98" t="s">
        <v>2046</v>
      </c>
      <c r="H4341" s="96" t="s">
        <v>2051</v>
      </c>
      <c r="I4341" s="99">
        <v>188.96799999999999</v>
      </c>
      <c r="J4341" s="235" t="str">
        <f t="shared" si="67"/>
        <v>Short Haul</v>
      </c>
    </row>
    <row r="4342" spans="1:10" ht="15" thickBot="1" x14ac:dyDescent="0.4">
      <c r="A4342" s="96" t="s">
        <v>2043</v>
      </c>
      <c r="B4342" s="96" t="s">
        <v>2168</v>
      </c>
      <c r="C4342" s="106">
        <v>43786</v>
      </c>
      <c r="D4342" s="96" t="s">
        <v>2066</v>
      </c>
      <c r="E4342" s="96" t="s">
        <v>2050</v>
      </c>
      <c r="F4342" s="97">
        <v>439</v>
      </c>
      <c r="G4342" s="98" t="s">
        <v>2046</v>
      </c>
      <c r="H4342" s="96" t="s">
        <v>2051</v>
      </c>
      <c r="I4342" s="99">
        <v>277.44799999999998</v>
      </c>
      <c r="J4342" s="235" t="str">
        <f t="shared" si="67"/>
        <v>Medium Haul</v>
      </c>
    </row>
    <row r="4343" spans="1:10" ht="15" thickBot="1" x14ac:dyDescent="0.4">
      <c r="A4343" s="89"/>
      <c r="B4343" s="89"/>
      <c r="C4343" s="290"/>
      <c r="D4343" s="290"/>
      <c r="E4343" s="290"/>
      <c r="F4343" s="290"/>
      <c r="G4343" s="290"/>
      <c r="H4343" s="290"/>
      <c r="I4343" s="95">
        <v>932.83199999999999</v>
      </c>
      <c r="J4343" s="235" t="str">
        <f t="shared" si="67"/>
        <v/>
      </c>
    </row>
    <row r="4344" spans="1:10" ht="15" thickBot="1" x14ac:dyDescent="0.4">
      <c r="A4344" s="96" t="s">
        <v>2043</v>
      </c>
      <c r="B4344" s="96" t="s">
        <v>1393</v>
      </c>
      <c r="C4344" s="106">
        <v>43551</v>
      </c>
      <c r="D4344" s="96" t="s">
        <v>2044</v>
      </c>
      <c r="E4344" s="96" t="s">
        <v>2163</v>
      </c>
      <c r="F4344" s="97">
        <v>1301</v>
      </c>
      <c r="G4344" s="98" t="s">
        <v>2046</v>
      </c>
      <c r="H4344" s="96" t="s">
        <v>2047</v>
      </c>
      <c r="I4344" s="99">
        <v>502.71300000000002</v>
      </c>
      <c r="J4344" s="235" t="str">
        <f t="shared" si="67"/>
        <v>Medium Haul</v>
      </c>
    </row>
    <row r="4345" spans="1:10" ht="15" thickBot="1" x14ac:dyDescent="0.4">
      <c r="A4345" s="96" t="s">
        <v>2043</v>
      </c>
      <c r="B4345" s="96" t="s">
        <v>1393</v>
      </c>
      <c r="C4345" s="106">
        <v>43555</v>
      </c>
      <c r="D4345" s="96" t="s">
        <v>2044</v>
      </c>
      <c r="E4345" s="96" t="s">
        <v>2048</v>
      </c>
      <c r="F4345" s="97">
        <v>153</v>
      </c>
      <c r="G4345" s="98" t="s">
        <v>2046</v>
      </c>
      <c r="H4345" s="96" t="s">
        <v>2047</v>
      </c>
      <c r="I4345" s="99">
        <v>96.063999999999993</v>
      </c>
      <c r="J4345" s="235" t="str">
        <f t="shared" si="67"/>
        <v>Short Haul</v>
      </c>
    </row>
    <row r="4346" spans="1:10" ht="15" thickBot="1" x14ac:dyDescent="0.4">
      <c r="A4346" s="96" t="s">
        <v>2043</v>
      </c>
      <c r="B4346" s="96" t="s">
        <v>1393</v>
      </c>
      <c r="C4346" s="106">
        <v>43551</v>
      </c>
      <c r="D4346" s="96" t="s">
        <v>2048</v>
      </c>
      <c r="E4346" s="96" t="s">
        <v>2044</v>
      </c>
      <c r="F4346" s="97">
        <v>153</v>
      </c>
      <c r="G4346" s="98" t="s">
        <v>2046</v>
      </c>
      <c r="H4346" s="96" t="s">
        <v>2047</v>
      </c>
      <c r="I4346" s="99">
        <v>96.063999999999993</v>
      </c>
      <c r="J4346" s="235" t="str">
        <f t="shared" si="67"/>
        <v>Short Haul</v>
      </c>
    </row>
    <row r="4347" spans="1:10" ht="15" thickBot="1" x14ac:dyDescent="0.4">
      <c r="A4347" s="96" t="s">
        <v>2043</v>
      </c>
      <c r="B4347" s="96" t="s">
        <v>1393</v>
      </c>
      <c r="C4347" s="106">
        <v>43555</v>
      </c>
      <c r="D4347" s="96" t="s">
        <v>2163</v>
      </c>
      <c r="E4347" s="96" t="s">
        <v>2044</v>
      </c>
      <c r="F4347" s="97">
        <v>1301</v>
      </c>
      <c r="G4347" s="98" t="s">
        <v>2056</v>
      </c>
      <c r="H4347" s="96" t="s">
        <v>2047</v>
      </c>
      <c r="I4347" s="99">
        <v>502.71300000000002</v>
      </c>
      <c r="J4347" s="235" t="str">
        <f t="shared" si="67"/>
        <v>Medium Haul</v>
      </c>
    </row>
    <row r="4348" spans="1:10" ht="15" thickBot="1" x14ac:dyDescent="0.4">
      <c r="A4348" s="89"/>
      <c r="B4348" s="89"/>
      <c r="C4348" s="290"/>
      <c r="D4348" s="290"/>
      <c r="E4348" s="290"/>
      <c r="F4348" s="290"/>
      <c r="G4348" s="290"/>
      <c r="H4348" s="290"/>
      <c r="I4348" s="95">
        <v>1197.5540000000001</v>
      </c>
      <c r="J4348" s="235" t="str">
        <f t="shared" si="67"/>
        <v/>
      </c>
    </row>
    <row r="4349" spans="1:10" ht="15" thickBot="1" x14ac:dyDescent="0.4">
      <c r="A4349" s="96" t="s">
        <v>2043</v>
      </c>
      <c r="B4349" s="96" t="s">
        <v>1227</v>
      </c>
      <c r="C4349" s="106">
        <v>43783</v>
      </c>
      <c r="D4349" s="96" t="s">
        <v>2050</v>
      </c>
      <c r="E4349" s="96" t="s">
        <v>2066</v>
      </c>
      <c r="F4349" s="97">
        <v>439</v>
      </c>
      <c r="G4349" s="98" t="s">
        <v>2046</v>
      </c>
      <c r="H4349" s="96" t="s">
        <v>2051</v>
      </c>
      <c r="I4349" s="99">
        <v>277.44799999999998</v>
      </c>
      <c r="J4349" s="235" t="str">
        <f t="shared" ref="J4349:J4412" si="68">IF(ISBLANK(F4349),"",IF(F4349&gt;$O$9,$N$9,IF(F4349&gt;$O$8, $N$8,$N$7)))</f>
        <v>Medium Haul</v>
      </c>
    </row>
    <row r="4350" spans="1:10" ht="15" thickBot="1" x14ac:dyDescent="0.4">
      <c r="A4350" s="96" t="s">
        <v>2043</v>
      </c>
      <c r="B4350" s="96" t="s">
        <v>1227</v>
      </c>
      <c r="C4350" s="106">
        <v>43786</v>
      </c>
      <c r="D4350" s="96" t="s">
        <v>2050</v>
      </c>
      <c r="E4350" s="96" t="s">
        <v>2048</v>
      </c>
      <c r="F4350" s="97">
        <v>300</v>
      </c>
      <c r="G4350" s="98" t="s">
        <v>2046</v>
      </c>
      <c r="H4350" s="96" t="s">
        <v>2051</v>
      </c>
      <c r="I4350" s="99">
        <v>188.96799999999999</v>
      </c>
      <c r="J4350" s="235" t="str">
        <f t="shared" si="68"/>
        <v>Short Haul</v>
      </c>
    </row>
    <row r="4351" spans="1:10" ht="15" thickBot="1" x14ac:dyDescent="0.4">
      <c r="A4351" s="96" t="s">
        <v>2043</v>
      </c>
      <c r="B4351" s="96" t="s">
        <v>1227</v>
      </c>
      <c r="C4351" s="106">
        <v>43786</v>
      </c>
      <c r="D4351" s="96" t="s">
        <v>2066</v>
      </c>
      <c r="E4351" s="96" t="s">
        <v>2050</v>
      </c>
      <c r="F4351" s="97">
        <v>439</v>
      </c>
      <c r="G4351" s="98" t="s">
        <v>2046</v>
      </c>
      <c r="H4351" s="96" t="s">
        <v>2051</v>
      </c>
      <c r="I4351" s="99">
        <v>277.44799999999998</v>
      </c>
      <c r="J4351" s="235" t="str">
        <f t="shared" si="68"/>
        <v>Medium Haul</v>
      </c>
    </row>
    <row r="4352" spans="1:10" ht="15" thickBot="1" x14ac:dyDescent="0.4">
      <c r="A4352" s="96" t="s">
        <v>2043</v>
      </c>
      <c r="B4352" s="96" t="s">
        <v>1227</v>
      </c>
      <c r="C4352" s="106">
        <v>43783</v>
      </c>
      <c r="D4352" s="96" t="s">
        <v>2048</v>
      </c>
      <c r="E4352" s="96" t="s">
        <v>2050</v>
      </c>
      <c r="F4352" s="97">
        <v>300</v>
      </c>
      <c r="G4352" s="98" t="s">
        <v>2046</v>
      </c>
      <c r="H4352" s="96" t="s">
        <v>2051</v>
      </c>
      <c r="I4352" s="99">
        <v>188.96799999999999</v>
      </c>
      <c r="J4352" s="235" t="str">
        <f t="shared" si="68"/>
        <v>Short Haul</v>
      </c>
    </row>
    <row r="4353" spans="1:10" ht="15" thickBot="1" x14ac:dyDescent="0.4">
      <c r="A4353" s="89"/>
      <c r="B4353" s="89"/>
      <c r="C4353" s="290"/>
      <c r="D4353" s="290"/>
      <c r="E4353" s="290"/>
      <c r="F4353" s="290"/>
      <c r="G4353" s="290"/>
      <c r="H4353" s="290"/>
      <c r="I4353" s="95">
        <v>932.83199999999999</v>
      </c>
      <c r="J4353" s="235" t="str">
        <f t="shared" si="68"/>
        <v/>
      </c>
    </row>
    <row r="4354" spans="1:10" ht="15" thickBot="1" x14ac:dyDescent="0.4">
      <c r="A4354" s="96" t="s">
        <v>2043</v>
      </c>
      <c r="B4354" s="96" t="s">
        <v>1527</v>
      </c>
      <c r="C4354" s="106">
        <v>43540</v>
      </c>
      <c r="D4354" s="96" t="s">
        <v>2044</v>
      </c>
      <c r="E4354" s="96" t="s">
        <v>2105</v>
      </c>
      <c r="F4354" s="97">
        <v>4018</v>
      </c>
      <c r="G4354" s="98" t="s">
        <v>2056</v>
      </c>
      <c r="H4354" s="96" t="s">
        <v>2047</v>
      </c>
      <c r="I4354" s="99">
        <v>1363.74</v>
      </c>
      <c r="J4354" s="235" t="str">
        <f t="shared" si="68"/>
        <v>Long Haul</v>
      </c>
    </row>
    <row r="4355" spans="1:10" ht="15" thickBot="1" x14ac:dyDescent="0.4">
      <c r="A4355" s="96" t="s">
        <v>2043</v>
      </c>
      <c r="B4355" s="96" t="s">
        <v>1527</v>
      </c>
      <c r="C4355" s="106">
        <v>43546</v>
      </c>
      <c r="D4355" s="96" t="s">
        <v>2044</v>
      </c>
      <c r="E4355" s="96" t="s">
        <v>2048</v>
      </c>
      <c r="F4355" s="97">
        <v>153</v>
      </c>
      <c r="G4355" s="98" t="s">
        <v>2046</v>
      </c>
      <c r="H4355" s="96" t="s">
        <v>2047</v>
      </c>
      <c r="I4355" s="99">
        <v>96.063999999999993</v>
      </c>
      <c r="J4355" s="235" t="str">
        <f t="shared" si="68"/>
        <v>Short Haul</v>
      </c>
    </row>
    <row r="4356" spans="1:10" ht="15" thickBot="1" x14ac:dyDescent="0.4">
      <c r="A4356" s="96" t="s">
        <v>2043</v>
      </c>
      <c r="B4356" s="96" t="s">
        <v>1527</v>
      </c>
      <c r="C4356" s="106">
        <v>43546</v>
      </c>
      <c r="D4356" s="96" t="s">
        <v>2105</v>
      </c>
      <c r="E4356" s="96" t="s">
        <v>2044</v>
      </c>
      <c r="F4356" s="97">
        <v>4018</v>
      </c>
      <c r="G4356" s="98" t="s">
        <v>2056</v>
      </c>
      <c r="H4356" s="96" t="s">
        <v>2047</v>
      </c>
      <c r="I4356" s="99">
        <v>1363.74</v>
      </c>
      <c r="J4356" s="235" t="str">
        <f t="shared" si="68"/>
        <v>Long Haul</v>
      </c>
    </row>
    <row r="4357" spans="1:10" ht="15" thickBot="1" x14ac:dyDescent="0.4">
      <c r="A4357" s="96" t="s">
        <v>2043</v>
      </c>
      <c r="B4357" s="96" t="s">
        <v>1527</v>
      </c>
      <c r="C4357" s="106">
        <v>43540</v>
      </c>
      <c r="D4357" s="96" t="s">
        <v>2048</v>
      </c>
      <c r="E4357" s="96" t="s">
        <v>2044</v>
      </c>
      <c r="F4357" s="97">
        <v>153</v>
      </c>
      <c r="G4357" s="98" t="s">
        <v>2046</v>
      </c>
      <c r="H4357" s="96" t="s">
        <v>2047</v>
      </c>
      <c r="I4357" s="99">
        <v>96.063999999999993</v>
      </c>
      <c r="J4357" s="235" t="str">
        <f t="shared" si="68"/>
        <v>Short Haul</v>
      </c>
    </row>
    <row r="4358" spans="1:10" ht="15" thickBot="1" x14ac:dyDescent="0.4">
      <c r="A4358" s="89"/>
      <c r="B4358" s="89"/>
      <c r="C4358" s="290"/>
      <c r="D4358" s="290"/>
      <c r="E4358" s="290"/>
      <c r="F4358" s="290"/>
      <c r="G4358" s="290"/>
      <c r="H4358" s="290"/>
      <c r="I4358" s="95">
        <v>2919.6080000000002</v>
      </c>
      <c r="J4358" s="235" t="str">
        <f t="shared" si="68"/>
        <v/>
      </c>
    </row>
    <row r="4359" spans="1:10" ht="15" thickBot="1" x14ac:dyDescent="0.4">
      <c r="A4359" s="96" t="s">
        <v>2043</v>
      </c>
      <c r="B4359" s="96" t="s">
        <v>1527</v>
      </c>
      <c r="C4359" s="106">
        <v>43791</v>
      </c>
      <c r="D4359" s="96" t="s">
        <v>2054</v>
      </c>
      <c r="E4359" s="96" t="s">
        <v>2053</v>
      </c>
      <c r="F4359" s="97">
        <v>1844</v>
      </c>
      <c r="G4359" s="98" t="s">
        <v>2056</v>
      </c>
      <c r="H4359" s="96" t="s">
        <v>2047</v>
      </c>
      <c r="I4359" s="99">
        <v>712.46699999999998</v>
      </c>
      <c r="J4359" s="235" t="str">
        <f t="shared" si="68"/>
        <v>Medium Haul</v>
      </c>
    </row>
    <row r="4360" spans="1:10" ht="15" thickBot="1" x14ac:dyDescent="0.4">
      <c r="A4360" s="96" t="s">
        <v>2043</v>
      </c>
      <c r="B4360" s="96" t="s">
        <v>1527</v>
      </c>
      <c r="C4360" s="106">
        <v>43791</v>
      </c>
      <c r="D4360" s="96" t="s">
        <v>2165</v>
      </c>
      <c r="E4360" s="96" t="s">
        <v>2054</v>
      </c>
      <c r="F4360" s="97">
        <v>752</v>
      </c>
      <c r="G4360" s="98" t="s">
        <v>2046</v>
      </c>
      <c r="H4360" s="96" t="s">
        <v>2047</v>
      </c>
      <c r="I4360" s="99">
        <v>290.25</v>
      </c>
      <c r="J4360" s="235" t="str">
        <f t="shared" si="68"/>
        <v>Medium Haul</v>
      </c>
    </row>
    <row r="4361" spans="1:10" ht="15" thickBot="1" x14ac:dyDescent="0.4">
      <c r="A4361" s="96" t="s">
        <v>2043</v>
      </c>
      <c r="B4361" s="96" t="s">
        <v>1527</v>
      </c>
      <c r="C4361" s="106">
        <v>43792</v>
      </c>
      <c r="D4361" s="96" t="s">
        <v>2053</v>
      </c>
      <c r="E4361" s="96" t="s">
        <v>2048</v>
      </c>
      <c r="F4361" s="97">
        <v>527</v>
      </c>
      <c r="G4361" s="98" t="s">
        <v>2046</v>
      </c>
      <c r="H4361" s="96" t="s">
        <v>2047</v>
      </c>
      <c r="I4361" s="99">
        <v>332.43200000000002</v>
      </c>
      <c r="J4361" s="235" t="str">
        <f t="shared" si="68"/>
        <v>Medium Haul</v>
      </c>
    </row>
    <row r="4362" spans="1:10" ht="15" thickBot="1" x14ac:dyDescent="0.4">
      <c r="A4362" s="96" t="s">
        <v>2043</v>
      </c>
      <c r="B4362" s="96" t="s">
        <v>1527</v>
      </c>
      <c r="C4362" s="106">
        <v>43810</v>
      </c>
      <c r="D4362" s="96" t="s">
        <v>2091</v>
      </c>
      <c r="E4362" s="96" t="s">
        <v>2165</v>
      </c>
      <c r="F4362" s="97">
        <v>110</v>
      </c>
      <c r="G4362" s="98" t="s">
        <v>2046</v>
      </c>
      <c r="H4362" s="96" t="s">
        <v>2047</v>
      </c>
      <c r="I4362" s="99">
        <v>69.52</v>
      </c>
      <c r="J4362" s="235" t="str">
        <f t="shared" si="68"/>
        <v>Short Haul</v>
      </c>
    </row>
    <row r="4363" spans="1:10" ht="15" thickBot="1" x14ac:dyDescent="0.4">
      <c r="A4363" s="96" t="s">
        <v>2043</v>
      </c>
      <c r="B4363" s="96" t="s">
        <v>1527</v>
      </c>
      <c r="C4363" s="106">
        <v>43810</v>
      </c>
      <c r="D4363" s="96" t="s">
        <v>2048</v>
      </c>
      <c r="E4363" s="96" t="s">
        <v>2053</v>
      </c>
      <c r="F4363" s="97">
        <v>527</v>
      </c>
      <c r="G4363" s="98" t="s">
        <v>2046</v>
      </c>
      <c r="H4363" s="96" t="s">
        <v>2047</v>
      </c>
      <c r="I4363" s="99">
        <v>332.43200000000002</v>
      </c>
      <c r="J4363" s="235" t="str">
        <f t="shared" si="68"/>
        <v>Medium Haul</v>
      </c>
    </row>
    <row r="4364" spans="1:10" ht="15" thickBot="1" x14ac:dyDescent="0.4">
      <c r="A4364" s="96" t="s">
        <v>2043</v>
      </c>
      <c r="B4364" s="96" t="s">
        <v>1527</v>
      </c>
      <c r="C4364" s="106">
        <v>43817</v>
      </c>
      <c r="D4364" s="96" t="s">
        <v>2091</v>
      </c>
      <c r="E4364" s="96" t="s">
        <v>2044</v>
      </c>
      <c r="F4364" s="97">
        <v>2073</v>
      </c>
      <c r="G4364" s="98" t="s">
        <v>2056</v>
      </c>
      <c r="H4364" s="96" t="s">
        <v>2047</v>
      </c>
      <c r="I4364" s="99">
        <v>800.70299999999997</v>
      </c>
      <c r="J4364" s="235" t="str">
        <f t="shared" si="68"/>
        <v>Medium Haul</v>
      </c>
    </row>
    <row r="4365" spans="1:10" ht="15" thickBot="1" x14ac:dyDescent="0.4">
      <c r="A4365" s="96" t="s">
        <v>2043</v>
      </c>
      <c r="B4365" s="96" t="s">
        <v>1527</v>
      </c>
      <c r="C4365" s="106">
        <v>43830</v>
      </c>
      <c r="D4365" s="96" t="s">
        <v>2079</v>
      </c>
      <c r="E4365" s="96" t="s">
        <v>2165</v>
      </c>
      <c r="F4365" s="97">
        <v>639</v>
      </c>
      <c r="G4365" s="98" t="s">
        <v>2046</v>
      </c>
      <c r="H4365" s="96" t="s">
        <v>2047</v>
      </c>
      <c r="I4365" s="99">
        <v>246.90600000000001</v>
      </c>
      <c r="J4365" s="235" t="str">
        <f t="shared" si="68"/>
        <v>Medium Haul</v>
      </c>
    </row>
    <row r="4366" spans="1:10" ht="15" thickBot="1" x14ac:dyDescent="0.4">
      <c r="A4366" s="96" t="s">
        <v>2043</v>
      </c>
      <c r="B4366" s="96" t="s">
        <v>1527</v>
      </c>
      <c r="C4366" s="106">
        <v>43785</v>
      </c>
      <c r="D4366" s="96" t="s">
        <v>2053</v>
      </c>
      <c r="E4366" s="96" t="s">
        <v>2165</v>
      </c>
      <c r="F4366" s="97">
        <v>1436</v>
      </c>
      <c r="G4366" s="98" t="s">
        <v>2046</v>
      </c>
      <c r="H4366" s="96" t="s">
        <v>2047</v>
      </c>
      <c r="I4366" s="99">
        <v>554.95799999999997</v>
      </c>
      <c r="J4366" s="235" t="str">
        <f t="shared" si="68"/>
        <v>Medium Haul</v>
      </c>
    </row>
    <row r="4367" spans="1:10" ht="15" thickBot="1" x14ac:dyDescent="0.4">
      <c r="A4367" s="96" t="s">
        <v>2043</v>
      </c>
      <c r="B4367" s="96" t="s">
        <v>1527</v>
      </c>
      <c r="C4367" s="106">
        <v>43785</v>
      </c>
      <c r="D4367" s="96" t="s">
        <v>2048</v>
      </c>
      <c r="E4367" s="96" t="s">
        <v>2053</v>
      </c>
      <c r="F4367" s="97">
        <v>527</v>
      </c>
      <c r="G4367" s="98" t="s">
        <v>2046</v>
      </c>
      <c r="H4367" s="96" t="s">
        <v>2047</v>
      </c>
      <c r="I4367" s="99">
        <v>332.43200000000002</v>
      </c>
      <c r="J4367" s="235" t="str">
        <f t="shared" si="68"/>
        <v>Medium Haul</v>
      </c>
    </row>
    <row r="4368" spans="1:10" ht="15" thickBot="1" x14ac:dyDescent="0.4">
      <c r="A4368" s="96" t="s">
        <v>2043</v>
      </c>
      <c r="B4368" s="96" t="s">
        <v>1527</v>
      </c>
      <c r="C4368" s="106">
        <v>43801</v>
      </c>
      <c r="D4368" s="96" t="s">
        <v>2053</v>
      </c>
      <c r="E4368" s="96" t="s">
        <v>2165</v>
      </c>
      <c r="F4368" s="97">
        <v>1436</v>
      </c>
      <c r="G4368" s="98" t="s">
        <v>2046</v>
      </c>
      <c r="H4368" s="96" t="s">
        <v>2047</v>
      </c>
      <c r="I4368" s="99">
        <v>554.95799999999997</v>
      </c>
      <c r="J4368" s="235" t="str">
        <f t="shared" si="68"/>
        <v>Medium Haul</v>
      </c>
    </row>
    <row r="4369" spans="1:10" ht="15" thickBot="1" x14ac:dyDescent="0.4">
      <c r="A4369" s="96" t="s">
        <v>2043</v>
      </c>
      <c r="B4369" s="96" t="s">
        <v>1527</v>
      </c>
      <c r="C4369" s="106">
        <v>43801</v>
      </c>
      <c r="D4369" s="96" t="s">
        <v>2048</v>
      </c>
      <c r="E4369" s="96" t="s">
        <v>2053</v>
      </c>
      <c r="F4369" s="97">
        <v>527</v>
      </c>
      <c r="G4369" s="98" t="s">
        <v>2046</v>
      </c>
      <c r="H4369" s="96" t="s">
        <v>2047</v>
      </c>
      <c r="I4369" s="99">
        <v>332.43200000000002</v>
      </c>
      <c r="J4369" s="235" t="str">
        <f t="shared" si="68"/>
        <v>Medium Haul</v>
      </c>
    </row>
    <row r="4370" spans="1:10" ht="15" thickBot="1" x14ac:dyDescent="0.4">
      <c r="A4370" s="96" t="s">
        <v>2043</v>
      </c>
      <c r="B4370" s="96" t="s">
        <v>1527</v>
      </c>
      <c r="C4370" s="106">
        <v>43806</v>
      </c>
      <c r="D4370" s="96" t="s">
        <v>2044</v>
      </c>
      <c r="E4370" s="96" t="s">
        <v>2048</v>
      </c>
      <c r="F4370" s="97">
        <v>153</v>
      </c>
      <c r="G4370" s="98" t="s">
        <v>2046</v>
      </c>
      <c r="H4370" s="96" t="s">
        <v>2047</v>
      </c>
      <c r="I4370" s="99">
        <v>96.063999999999993</v>
      </c>
      <c r="J4370" s="235" t="str">
        <f t="shared" si="68"/>
        <v>Short Haul</v>
      </c>
    </row>
    <row r="4371" spans="1:10" ht="15" thickBot="1" x14ac:dyDescent="0.4">
      <c r="A4371" s="96" t="s">
        <v>2043</v>
      </c>
      <c r="B4371" s="96" t="s">
        <v>1527</v>
      </c>
      <c r="C4371" s="106">
        <v>43806</v>
      </c>
      <c r="D4371" s="96" t="s">
        <v>2091</v>
      </c>
      <c r="E4371" s="96" t="s">
        <v>2044</v>
      </c>
      <c r="F4371" s="97">
        <v>2073</v>
      </c>
      <c r="G4371" s="98" t="s">
        <v>2056</v>
      </c>
      <c r="H4371" s="96" t="s">
        <v>2047</v>
      </c>
      <c r="I4371" s="99">
        <v>800.70299999999997</v>
      </c>
      <c r="J4371" s="235" t="str">
        <f t="shared" si="68"/>
        <v>Medium Haul</v>
      </c>
    </row>
    <row r="4372" spans="1:10" ht="15" thickBot="1" x14ac:dyDescent="0.4">
      <c r="A4372" s="96" t="s">
        <v>2043</v>
      </c>
      <c r="B4372" s="96" t="s">
        <v>1527</v>
      </c>
      <c r="C4372" s="106">
        <v>43810</v>
      </c>
      <c r="D4372" s="96" t="s">
        <v>2053</v>
      </c>
      <c r="E4372" s="96" t="s">
        <v>2091</v>
      </c>
      <c r="F4372" s="97">
        <v>1439</v>
      </c>
      <c r="G4372" s="98" t="s">
        <v>2046</v>
      </c>
      <c r="H4372" s="96" t="s">
        <v>2047</v>
      </c>
      <c r="I4372" s="99">
        <v>555.73199999999997</v>
      </c>
      <c r="J4372" s="235" t="str">
        <f t="shared" si="68"/>
        <v>Medium Haul</v>
      </c>
    </row>
    <row r="4373" spans="1:10" ht="15" thickBot="1" x14ac:dyDescent="0.4">
      <c r="A4373" s="96" t="s">
        <v>2043</v>
      </c>
      <c r="B4373" s="96" t="s">
        <v>1527</v>
      </c>
      <c r="C4373" s="106">
        <v>43817</v>
      </c>
      <c r="D4373" s="96" t="s">
        <v>2044</v>
      </c>
      <c r="E4373" s="96" t="s">
        <v>2048</v>
      </c>
      <c r="F4373" s="97">
        <v>153</v>
      </c>
      <c r="G4373" s="98" t="s">
        <v>2046</v>
      </c>
      <c r="H4373" s="96" t="s">
        <v>2047</v>
      </c>
      <c r="I4373" s="99">
        <v>96.063999999999993</v>
      </c>
      <c r="J4373" s="235" t="str">
        <f t="shared" si="68"/>
        <v>Short Haul</v>
      </c>
    </row>
    <row r="4374" spans="1:10" ht="15" thickBot="1" x14ac:dyDescent="0.4">
      <c r="A4374" s="96" t="s">
        <v>2043</v>
      </c>
      <c r="B4374" s="96" t="s">
        <v>1527</v>
      </c>
      <c r="C4374" s="106">
        <v>43830</v>
      </c>
      <c r="D4374" s="96" t="s">
        <v>2045</v>
      </c>
      <c r="E4374" s="96" t="s">
        <v>2079</v>
      </c>
      <c r="F4374" s="97">
        <v>1751</v>
      </c>
      <c r="G4374" s="98" t="s">
        <v>2046</v>
      </c>
      <c r="H4374" s="96" t="s">
        <v>2047</v>
      </c>
      <c r="I4374" s="99">
        <v>676.476</v>
      </c>
      <c r="J4374" s="235" t="str">
        <f t="shared" si="68"/>
        <v>Medium Haul</v>
      </c>
    </row>
    <row r="4375" spans="1:10" ht="15" thickBot="1" x14ac:dyDescent="0.4">
      <c r="A4375" s="89"/>
      <c r="B4375" s="89"/>
      <c r="C4375" s="290"/>
      <c r="D4375" s="290"/>
      <c r="E4375" s="290"/>
      <c r="F4375" s="290"/>
      <c r="G4375" s="290"/>
      <c r="H4375" s="290"/>
      <c r="I4375" s="95">
        <v>6784.5290000000005</v>
      </c>
      <c r="J4375" s="235" t="str">
        <f t="shared" si="68"/>
        <v/>
      </c>
    </row>
    <row r="4376" spans="1:10" ht="15" thickBot="1" x14ac:dyDescent="0.4">
      <c r="A4376" s="96" t="s">
        <v>2043</v>
      </c>
      <c r="B4376" s="96" t="s">
        <v>1393</v>
      </c>
      <c r="C4376" s="106">
        <v>43476</v>
      </c>
      <c r="D4376" s="96" t="s">
        <v>2053</v>
      </c>
      <c r="E4376" s="96" t="s">
        <v>2058</v>
      </c>
      <c r="F4376" s="97">
        <v>1721</v>
      </c>
      <c r="G4376" s="98" t="s">
        <v>2046</v>
      </c>
      <c r="H4376" s="96" t="s">
        <v>2055</v>
      </c>
      <c r="I4376" s="99">
        <v>664.86599999999999</v>
      </c>
      <c r="J4376" s="235" t="str">
        <f t="shared" si="68"/>
        <v>Medium Haul</v>
      </c>
    </row>
    <row r="4377" spans="1:10" ht="15" thickBot="1" x14ac:dyDescent="0.4">
      <c r="A4377" s="96" t="s">
        <v>2043</v>
      </c>
      <c r="B4377" s="96" t="s">
        <v>1393</v>
      </c>
      <c r="C4377" s="106">
        <v>43481</v>
      </c>
      <c r="D4377" s="96" t="s">
        <v>2058</v>
      </c>
      <c r="E4377" s="96" t="s">
        <v>2053</v>
      </c>
      <c r="F4377" s="97">
        <v>1721</v>
      </c>
      <c r="G4377" s="98" t="s">
        <v>2056</v>
      </c>
      <c r="H4377" s="96" t="s">
        <v>2047</v>
      </c>
      <c r="I4377" s="99">
        <v>664.86599999999999</v>
      </c>
      <c r="J4377" s="235" t="str">
        <f t="shared" si="68"/>
        <v>Medium Haul</v>
      </c>
    </row>
    <row r="4378" spans="1:10" ht="15" thickBot="1" x14ac:dyDescent="0.4">
      <c r="A4378" s="96" t="s">
        <v>2043</v>
      </c>
      <c r="B4378" s="96" t="s">
        <v>1393</v>
      </c>
      <c r="C4378" s="106">
        <v>43476</v>
      </c>
      <c r="D4378" s="96" t="s">
        <v>2048</v>
      </c>
      <c r="E4378" s="96" t="s">
        <v>2053</v>
      </c>
      <c r="F4378" s="97">
        <v>527</v>
      </c>
      <c r="G4378" s="98" t="s">
        <v>2046</v>
      </c>
      <c r="H4378" s="96" t="s">
        <v>2047</v>
      </c>
      <c r="I4378" s="99">
        <v>332.43200000000002</v>
      </c>
      <c r="J4378" s="235" t="str">
        <f t="shared" si="68"/>
        <v>Medium Haul</v>
      </c>
    </row>
    <row r="4379" spans="1:10" ht="15" thickBot="1" x14ac:dyDescent="0.4">
      <c r="A4379" s="96" t="s">
        <v>2043</v>
      </c>
      <c r="B4379" s="96" t="s">
        <v>1393</v>
      </c>
      <c r="C4379" s="106">
        <v>43481</v>
      </c>
      <c r="D4379" s="96" t="s">
        <v>2053</v>
      </c>
      <c r="E4379" s="96" t="s">
        <v>2048</v>
      </c>
      <c r="F4379" s="97">
        <v>527</v>
      </c>
      <c r="G4379" s="98" t="s">
        <v>2046</v>
      </c>
      <c r="H4379" s="96" t="s">
        <v>2047</v>
      </c>
      <c r="I4379" s="99">
        <v>332.43200000000002</v>
      </c>
      <c r="J4379" s="235" t="str">
        <f t="shared" si="68"/>
        <v>Medium Haul</v>
      </c>
    </row>
    <row r="4380" spans="1:10" ht="15" thickBot="1" x14ac:dyDescent="0.4">
      <c r="A4380" s="89"/>
      <c r="B4380" s="89"/>
      <c r="C4380" s="290"/>
      <c r="D4380" s="290"/>
      <c r="E4380" s="290"/>
      <c r="F4380" s="290"/>
      <c r="G4380" s="290"/>
      <c r="H4380" s="290"/>
      <c r="I4380" s="95">
        <v>1994.596</v>
      </c>
      <c r="J4380" s="235" t="str">
        <f t="shared" si="68"/>
        <v/>
      </c>
    </row>
    <row r="4381" spans="1:10" ht="15" thickBot="1" x14ac:dyDescent="0.4">
      <c r="A4381" s="96" t="s">
        <v>2043</v>
      </c>
      <c r="B4381" s="96" t="s">
        <v>1393</v>
      </c>
      <c r="C4381" s="106">
        <v>43675</v>
      </c>
      <c r="D4381" s="96" t="s">
        <v>2044</v>
      </c>
      <c r="E4381" s="96" t="s">
        <v>2151</v>
      </c>
      <c r="F4381" s="97">
        <v>1581</v>
      </c>
      <c r="G4381" s="98" t="s">
        <v>2056</v>
      </c>
      <c r="H4381" s="96" t="s">
        <v>2047</v>
      </c>
      <c r="I4381" s="99">
        <v>610.68600000000004</v>
      </c>
      <c r="J4381" s="235" t="str">
        <f t="shared" si="68"/>
        <v>Medium Haul</v>
      </c>
    </row>
    <row r="4382" spans="1:10" ht="15" thickBot="1" x14ac:dyDescent="0.4">
      <c r="A4382" s="96" t="s">
        <v>2043</v>
      </c>
      <c r="B4382" s="96" t="s">
        <v>1393</v>
      </c>
      <c r="C4382" s="106">
        <v>43679</v>
      </c>
      <c r="D4382" s="96" t="s">
        <v>2044</v>
      </c>
      <c r="E4382" s="96" t="s">
        <v>2048</v>
      </c>
      <c r="F4382" s="97">
        <v>153</v>
      </c>
      <c r="G4382" s="98" t="s">
        <v>2046</v>
      </c>
      <c r="H4382" s="96" t="s">
        <v>2047</v>
      </c>
      <c r="I4382" s="99">
        <v>96.063999999999993</v>
      </c>
      <c r="J4382" s="235" t="str">
        <f t="shared" si="68"/>
        <v>Short Haul</v>
      </c>
    </row>
    <row r="4383" spans="1:10" ht="15" thickBot="1" x14ac:dyDescent="0.4">
      <c r="A4383" s="96" t="s">
        <v>2043</v>
      </c>
      <c r="B4383" s="96" t="s">
        <v>1393</v>
      </c>
      <c r="C4383" s="106">
        <v>43675</v>
      </c>
      <c r="D4383" s="96" t="s">
        <v>2048</v>
      </c>
      <c r="E4383" s="96" t="s">
        <v>2044</v>
      </c>
      <c r="F4383" s="97">
        <v>153</v>
      </c>
      <c r="G4383" s="98" t="s">
        <v>2046</v>
      </c>
      <c r="H4383" s="96" t="s">
        <v>2047</v>
      </c>
      <c r="I4383" s="99">
        <v>96.063999999999993</v>
      </c>
      <c r="J4383" s="235" t="str">
        <f t="shared" si="68"/>
        <v>Short Haul</v>
      </c>
    </row>
    <row r="4384" spans="1:10" ht="15" thickBot="1" x14ac:dyDescent="0.4">
      <c r="A4384" s="96" t="s">
        <v>2043</v>
      </c>
      <c r="B4384" s="96" t="s">
        <v>1393</v>
      </c>
      <c r="C4384" s="106">
        <v>43679</v>
      </c>
      <c r="D4384" s="96" t="s">
        <v>2151</v>
      </c>
      <c r="E4384" s="96" t="s">
        <v>2044</v>
      </c>
      <c r="F4384" s="97">
        <v>1581</v>
      </c>
      <c r="G4384" s="98" t="s">
        <v>2056</v>
      </c>
      <c r="H4384" s="96" t="s">
        <v>2047</v>
      </c>
      <c r="I4384" s="99">
        <v>610.68600000000004</v>
      </c>
      <c r="J4384" s="235" t="str">
        <f t="shared" si="68"/>
        <v>Medium Haul</v>
      </c>
    </row>
    <row r="4385" spans="1:10" ht="15" thickBot="1" x14ac:dyDescent="0.4">
      <c r="A4385" s="89"/>
      <c r="B4385" s="89"/>
      <c r="C4385" s="290"/>
      <c r="D4385" s="290"/>
      <c r="E4385" s="290"/>
      <c r="F4385" s="290"/>
      <c r="G4385" s="290"/>
      <c r="H4385" s="290"/>
      <c r="I4385" s="95">
        <v>1413.5</v>
      </c>
      <c r="J4385" s="235" t="str">
        <f t="shared" si="68"/>
        <v/>
      </c>
    </row>
    <row r="4386" spans="1:10" ht="15" thickBot="1" x14ac:dyDescent="0.4">
      <c r="A4386" s="96" t="s">
        <v>2043</v>
      </c>
      <c r="B4386" s="96" t="s">
        <v>1325</v>
      </c>
      <c r="C4386" s="106">
        <v>43528</v>
      </c>
      <c r="D4386" s="96" t="s">
        <v>2053</v>
      </c>
      <c r="E4386" s="96" t="s">
        <v>2048</v>
      </c>
      <c r="F4386" s="97">
        <v>527</v>
      </c>
      <c r="G4386" s="98" t="s">
        <v>2046</v>
      </c>
      <c r="H4386" s="96" t="s">
        <v>2047</v>
      </c>
      <c r="I4386" s="99">
        <v>332.43200000000002</v>
      </c>
      <c r="J4386" s="235" t="str">
        <f t="shared" si="68"/>
        <v>Medium Haul</v>
      </c>
    </row>
    <row r="4387" spans="1:10" ht="15" thickBot="1" x14ac:dyDescent="0.4">
      <c r="A4387" s="96" t="s">
        <v>2043</v>
      </c>
      <c r="B4387" s="96" t="s">
        <v>1325</v>
      </c>
      <c r="C4387" s="106">
        <v>43689</v>
      </c>
      <c r="D4387" s="96" t="s">
        <v>2053</v>
      </c>
      <c r="E4387" s="96" t="s">
        <v>2048</v>
      </c>
      <c r="F4387" s="97">
        <v>527</v>
      </c>
      <c r="G4387" s="98" t="s">
        <v>2046</v>
      </c>
      <c r="H4387" s="96" t="s">
        <v>2047</v>
      </c>
      <c r="I4387" s="99">
        <v>332.43200000000002</v>
      </c>
      <c r="J4387" s="235" t="str">
        <f t="shared" si="68"/>
        <v>Medium Haul</v>
      </c>
    </row>
    <row r="4388" spans="1:10" ht="15" thickBot="1" x14ac:dyDescent="0.4">
      <c r="A4388" s="96" t="s">
        <v>2043</v>
      </c>
      <c r="B4388" s="96" t="s">
        <v>1325</v>
      </c>
      <c r="C4388" s="106">
        <v>43742</v>
      </c>
      <c r="D4388" s="96" t="s">
        <v>2048</v>
      </c>
      <c r="E4388" s="96" t="s">
        <v>2053</v>
      </c>
      <c r="F4388" s="97">
        <v>527</v>
      </c>
      <c r="G4388" s="98" t="s">
        <v>2046</v>
      </c>
      <c r="H4388" s="96" t="s">
        <v>2047</v>
      </c>
      <c r="I4388" s="99">
        <v>332.43200000000002</v>
      </c>
      <c r="J4388" s="235" t="str">
        <f t="shared" si="68"/>
        <v>Medium Haul</v>
      </c>
    </row>
    <row r="4389" spans="1:10" ht="15" thickBot="1" x14ac:dyDescent="0.4">
      <c r="A4389" s="96" t="s">
        <v>2043</v>
      </c>
      <c r="B4389" s="96" t="s">
        <v>1325</v>
      </c>
      <c r="C4389" s="106">
        <v>43513</v>
      </c>
      <c r="D4389" s="96" t="s">
        <v>2048</v>
      </c>
      <c r="E4389" s="96" t="s">
        <v>2053</v>
      </c>
      <c r="F4389" s="97">
        <v>527</v>
      </c>
      <c r="G4389" s="98" t="s">
        <v>2046</v>
      </c>
      <c r="H4389" s="96" t="s">
        <v>2047</v>
      </c>
      <c r="I4389" s="99">
        <v>332.43200000000002</v>
      </c>
      <c r="J4389" s="235" t="str">
        <f t="shared" si="68"/>
        <v>Medium Haul</v>
      </c>
    </row>
    <row r="4390" spans="1:10" ht="15" thickBot="1" x14ac:dyDescent="0.4">
      <c r="A4390" s="96" t="s">
        <v>2043</v>
      </c>
      <c r="B4390" s="96" t="s">
        <v>1325</v>
      </c>
      <c r="C4390" s="106">
        <v>43518</v>
      </c>
      <c r="D4390" s="96" t="s">
        <v>2053</v>
      </c>
      <c r="E4390" s="96" t="s">
        <v>2057</v>
      </c>
      <c r="F4390" s="97">
        <v>588</v>
      </c>
      <c r="G4390" s="98" t="s">
        <v>2046</v>
      </c>
      <c r="H4390" s="96" t="s">
        <v>2047</v>
      </c>
      <c r="I4390" s="99">
        <v>370.98399999999998</v>
      </c>
      <c r="J4390" s="235" t="str">
        <f t="shared" si="68"/>
        <v>Medium Haul</v>
      </c>
    </row>
    <row r="4391" spans="1:10" ht="15" thickBot="1" x14ac:dyDescent="0.4">
      <c r="A4391" s="96" t="s">
        <v>2043</v>
      </c>
      <c r="B4391" s="96" t="s">
        <v>1325</v>
      </c>
      <c r="C4391" s="106">
        <v>43518</v>
      </c>
      <c r="D4391" s="96" t="s">
        <v>2057</v>
      </c>
      <c r="E4391" s="96" t="s">
        <v>2048</v>
      </c>
      <c r="F4391" s="97">
        <v>133</v>
      </c>
      <c r="G4391" s="98" t="s">
        <v>2046</v>
      </c>
      <c r="H4391" s="96" t="s">
        <v>2047</v>
      </c>
      <c r="I4391" s="99">
        <v>84.055999999999997</v>
      </c>
      <c r="J4391" s="235" t="str">
        <f t="shared" si="68"/>
        <v>Short Haul</v>
      </c>
    </row>
    <row r="4392" spans="1:10" ht="15" thickBot="1" x14ac:dyDescent="0.4">
      <c r="A4392" s="96" t="s">
        <v>2043</v>
      </c>
      <c r="B4392" s="96" t="s">
        <v>1325</v>
      </c>
      <c r="C4392" s="106">
        <v>43524</v>
      </c>
      <c r="D4392" s="96" t="s">
        <v>2048</v>
      </c>
      <c r="E4392" s="96" t="s">
        <v>2053</v>
      </c>
      <c r="F4392" s="97">
        <v>527</v>
      </c>
      <c r="G4392" s="98" t="s">
        <v>2046</v>
      </c>
      <c r="H4392" s="96" t="s">
        <v>2047</v>
      </c>
      <c r="I4392" s="99">
        <v>332.43200000000002</v>
      </c>
      <c r="J4392" s="235" t="str">
        <f t="shared" si="68"/>
        <v>Medium Haul</v>
      </c>
    </row>
    <row r="4393" spans="1:10" ht="15" thickBot="1" x14ac:dyDescent="0.4">
      <c r="A4393" s="96" t="s">
        <v>2043</v>
      </c>
      <c r="B4393" s="96" t="s">
        <v>1325</v>
      </c>
      <c r="C4393" s="106">
        <v>43622</v>
      </c>
      <c r="D4393" s="96" t="s">
        <v>2048</v>
      </c>
      <c r="E4393" s="96" t="s">
        <v>2053</v>
      </c>
      <c r="F4393" s="97">
        <v>527</v>
      </c>
      <c r="G4393" s="98" t="s">
        <v>2046</v>
      </c>
      <c r="H4393" s="96" t="s">
        <v>2047</v>
      </c>
      <c r="I4393" s="99">
        <v>332.43200000000002</v>
      </c>
      <c r="J4393" s="235" t="str">
        <f t="shared" si="68"/>
        <v>Medium Haul</v>
      </c>
    </row>
    <row r="4394" spans="1:10" ht="15" thickBot="1" x14ac:dyDescent="0.4">
      <c r="A4394" s="96" t="s">
        <v>2043</v>
      </c>
      <c r="B4394" s="96" t="s">
        <v>1325</v>
      </c>
      <c r="C4394" s="106">
        <v>43627</v>
      </c>
      <c r="D4394" s="96" t="s">
        <v>2053</v>
      </c>
      <c r="E4394" s="96" t="s">
        <v>2048</v>
      </c>
      <c r="F4394" s="97">
        <v>527</v>
      </c>
      <c r="G4394" s="98" t="s">
        <v>2046</v>
      </c>
      <c r="H4394" s="96" t="s">
        <v>2047</v>
      </c>
      <c r="I4394" s="99">
        <v>332.43200000000002</v>
      </c>
      <c r="J4394" s="235" t="str">
        <f t="shared" si="68"/>
        <v>Medium Haul</v>
      </c>
    </row>
    <row r="4395" spans="1:10" ht="15" thickBot="1" x14ac:dyDescent="0.4">
      <c r="A4395" s="96" t="s">
        <v>2043</v>
      </c>
      <c r="B4395" s="96" t="s">
        <v>1325</v>
      </c>
      <c r="C4395" s="106">
        <v>43685</v>
      </c>
      <c r="D4395" s="96" t="s">
        <v>2048</v>
      </c>
      <c r="E4395" s="96" t="s">
        <v>2053</v>
      </c>
      <c r="F4395" s="97">
        <v>527</v>
      </c>
      <c r="G4395" s="98" t="s">
        <v>2046</v>
      </c>
      <c r="H4395" s="96" t="s">
        <v>2047</v>
      </c>
      <c r="I4395" s="99">
        <v>332.43200000000002</v>
      </c>
      <c r="J4395" s="235" t="str">
        <f t="shared" si="68"/>
        <v>Medium Haul</v>
      </c>
    </row>
    <row r="4396" spans="1:10" ht="15" thickBot="1" x14ac:dyDescent="0.4">
      <c r="A4396" s="96" t="s">
        <v>2043</v>
      </c>
      <c r="B4396" s="96" t="s">
        <v>1325</v>
      </c>
      <c r="C4396" s="106">
        <v>43752</v>
      </c>
      <c r="D4396" s="96" t="s">
        <v>2053</v>
      </c>
      <c r="E4396" s="96" t="s">
        <v>2048</v>
      </c>
      <c r="F4396" s="97">
        <v>527</v>
      </c>
      <c r="G4396" s="98" t="s">
        <v>2046</v>
      </c>
      <c r="H4396" s="96" t="s">
        <v>2047</v>
      </c>
      <c r="I4396" s="99">
        <v>332.43200000000002</v>
      </c>
      <c r="J4396" s="235" t="str">
        <f t="shared" si="68"/>
        <v>Medium Haul</v>
      </c>
    </row>
    <row r="4397" spans="1:10" ht="15" thickBot="1" x14ac:dyDescent="0.4">
      <c r="A4397" s="89"/>
      <c r="B4397" s="89"/>
      <c r="C4397" s="290"/>
      <c r="D4397" s="290"/>
      <c r="E4397" s="290"/>
      <c r="F4397" s="290"/>
      <c r="G4397" s="290"/>
      <c r="H4397" s="290"/>
      <c r="I4397" s="95">
        <v>3446.9279999999999</v>
      </c>
      <c r="J4397" s="235" t="str">
        <f t="shared" si="68"/>
        <v/>
      </c>
    </row>
    <row r="4398" spans="1:10" ht="15" thickBot="1" x14ac:dyDescent="0.4">
      <c r="A4398" s="96" t="s">
        <v>2043</v>
      </c>
      <c r="B4398" s="96" t="s">
        <v>1536</v>
      </c>
      <c r="C4398" s="106">
        <v>43611</v>
      </c>
      <c r="D4398" s="96" t="s">
        <v>2053</v>
      </c>
      <c r="E4398" s="96" t="s">
        <v>2185</v>
      </c>
      <c r="F4398" s="97">
        <v>66</v>
      </c>
      <c r="G4398" s="98" t="s">
        <v>2046</v>
      </c>
      <c r="H4398" s="96" t="s">
        <v>2047</v>
      </c>
      <c r="I4398" s="99">
        <v>41.712000000000003</v>
      </c>
      <c r="J4398" s="235" t="str">
        <f t="shared" si="68"/>
        <v>Short Haul</v>
      </c>
    </row>
    <row r="4399" spans="1:10" ht="15" thickBot="1" x14ac:dyDescent="0.4">
      <c r="A4399" s="96" t="s">
        <v>2043</v>
      </c>
      <c r="B4399" s="96" t="s">
        <v>1536</v>
      </c>
      <c r="C4399" s="106">
        <v>43611</v>
      </c>
      <c r="D4399" s="96" t="s">
        <v>2048</v>
      </c>
      <c r="E4399" s="96" t="s">
        <v>2053</v>
      </c>
      <c r="F4399" s="97">
        <v>527</v>
      </c>
      <c r="G4399" s="98" t="s">
        <v>2046</v>
      </c>
      <c r="H4399" s="96" t="s">
        <v>2047</v>
      </c>
      <c r="I4399" s="99">
        <v>332.43200000000002</v>
      </c>
      <c r="J4399" s="235" t="str">
        <f t="shared" si="68"/>
        <v>Medium Haul</v>
      </c>
    </row>
    <row r="4400" spans="1:10" ht="15" thickBot="1" x14ac:dyDescent="0.4">
      <c r="A4400" s="96" t="s">
        <v>2043</v>
      </c>
      <c r="B4400" s="96" t="s">
        <v>1536</v>
      </c>
      <c r="C4400" s="106">
        <v>43617</v>
      </c>
      <c r="D4400" s="96" t="s">
        <v>2053</v>
      </c>
      <c r="E4400" s="96" t="s">
        <v>2048</v>
      </c>
      <c r="F4400" s="97">
        <v>527</v>
      </c>
      <c r="G4400" s="98" t="s">
        <v>2046</v>
      </c>
      <c r="H4400" s="96" t="s">
        <v>2047</v>
      </c>
      <c r="I4400" s="99">
        <v>332.43200000000002</v>
      </c>
      <c r="J4400" s="235" t="str">
        <f t="shared" si="68"/>
        <v>Medium Haul</v>
      </c>
    </row>
    <row r="4401" spans="1:10" ht="15" thickBot="1" x14ac:dyDescent="0.4">
      <c r="A4401" s="89"/>
      <c r="B4401" s="89"/>
      <c r="C4401" s="290"/>
      <c r="D4401" s="290"/>
      <c r="E4401" s="290"/>
      <c r="F4401" s="290"/>
      <c r="G4401" s="290"/>
      <c r="H4401" s="290"/>
      <c r="I4401" s="95">
        <v>706.57600000000002</v>
      </c>
      <c r="J4401" s="235" t="str">
        <f t="shared" si="68"/>
        <v/>
      </c>
    </row>
    <row r="4402" spans="1:10" ht="15" thickBot="1" x14ac:dyDescent="0.4">
      <c r="A4402" s="96" t="s">
        <v>2043</v>
      </c>
      <c r="B4402" s="96" t="s">
        <v>1393</v>
      </c>
      <c r="C4402" s="106">
        <v>43777</v>
      </c>
      <c r="D4402" s="96" t="s">
        <v>2048</v>
      </c>
      <c r="E4402" s="96" t="s">
        <v>2050</v>
      </c>
      <c r="F4402" s="97">
        <v>300</v>
      </c>
      <c r="G4402" s="98" t="s">
        <v>2046</v>
      </c>
      <c r="H4402" s="96" t="s">
        <v>2051</v>
      </c>
      <c r="I4402" s="99">
        <v>188.96799999999999</v>
      </c>
      <c r="J4402" s="235" t="str">
        <f t="shared" si="68"/>
        <v>Short Haul</v>
      </c>
    </row>
    <row r="4403" spans="1:10" ht="15" thickBot="1" x14ac:dyDescent="0.4">
      <c r="A4403" s="96" t="s">
        <v>2043</v>
      </c>
      <c r="B4403" s="96" t="s">
        <v>1393</v>
      </c>
      <c r="C4403" s="106">
        <v>43775</v>
      </c>
      <c r="D4403" s="96" t="s">
        <v>2050</v>
      </c>
      <c r="E4403" s="96" t="s">
        <v>2048</v>
      </c>
      <c r="F4403" s="97">
        <v>300</v>
      </c>
      <c r="G4403" s="98" t="s">
        <v>2046</v>
      </c>
      <c r="H4403" s="96" t="s">
        <v>2051</v>
      </c>
      <c r="I4403" s="99">
        <v>188.96799999999999</v>
      </c>
      <c r="J4403" s="235" t="str">
        <f t="shared" si="68"/>
        <v>Short Haul</v>
      </c>
    </row>
    <row r="4404" spans="1:10" ht="15" thickBot="1" x14ac:dyDescent="0.4">
      <c r="A4404" s="89"/>
      <c r="B4404" s="89"/>
      <c r="C4404" s="290"/>
      <c r="D4404" s="290"/>
      <c r="E4404" s="290"/>
      <c r="F4404" s="290"/>
      <c r="G4404" s="290"/>
      <c r="H4404" s="290"/>
      <c r="I4404" s="95">
        <v>377.93599999999998</v>
      </c>
      <c r="J4404" s="235" t="str">
        <f t="shared" si="68"/>
        <v/>
      </c>
    </row>
    <row r="4405" spans="1:10" ht="15" thickBot="1" x14ac:dyDescent="0.4">
      <c r="A4405" s="96" t="s">
        <v>2043</v>
      </c>
      <c r="B4405" s="96" t="s">
        <v>1536</v>
      </c>
      <c r="C4405" s="106">
        <v>43676</v>
      </c>
      <c r="D4405" s="96" t="s">
        <v>2057</v>
      </c>
      <c r="E4405" s="96" t="s">
        <v>2048</v>
      </c>
      <c r="F4405" s="97">
        <v>133</v>
      </c>
      <c r="G4405" s="98" t="s">
        <v>2046</v>
      </c>
      <c r="H4405" s="96" t="s">
        <v>2047</v>
      </c>
      <c r="I4405" s="99">
        <v>84.055999999999997</v>
      </c>
      <c r="J4405" s="235" t="str">
        <f t="shared" si="68"/>
        <v>Short Haul</v>
      </c>
    </row>
    <row r="4406" spans="1:10" ht="15" thickBot="1" x14ac:dyDescent="0.4">
      <c r="A4406" s="96" t="s">
        <v>2043</v>
      </c>
      <c r="B4406" s="96" t="s">
        <v>1536</v>
      </c>
      <c r="C4406" s="106">
        <v>43527</v>
      </c>
      <c r="D4406" s="96" t="s">
        <v>2044</v>
      </c>
      <c r="E4406" s="96" t="s">
        <v>2045</v>
      </c>
      <c r="F4406" s="97">
        <v>280</v>
      </c>
      <c r="G4406" s="98" t="s">
        <v>2046</v>
      </c>
      <c r="H4406" s="96" t="s">
        <v>2047</v>
      </c>
      <c r="I4406" s="99">
        <v>176.328</v>
      </c>
      <c r="J4406" s="235" t="str">
        <f t="shared" si="68"/>
        <v>Short Haul</v>
      </c>
    </row>
    <row r="4407" spans="1:10" ht="15" thickBot="1" x14ac:dyDescent="0.4">
      <c r="A4407" s="96" t="s">
        <v>2043</v>
      </c>
      <c r="B4407" s="96" t="s">
        <v>1536</v>
      </c>
      <c r="C4407" s="106">
        <v>43527</v>
      </c>
      <c r="D4407" s="96" t="s">
        <v>2048</v>
      </c>
      <c r="E4407" s="96" t="s">
        <v>2044</v>
      </c>
      <c r="F4407" s="97">
        <v>153</v>
      </c>
      <c r="G4407" s="98" t="s">
        <v>2046</v>
      </c>
      <c r="H4407" s="96" t="s">
        <v>2047</v>
      </c>
      <c r="I4407" s="99">
        <v>96.063999999999993</v>
      </c>
      <c r="J4407" s="235" t="str">
        <f t="shared" si="68"/>
        <v>Short Haul</v>
      </c>
    </row>
    <row r="4408" spans="1:10" ht="15" thickBot="1" x14ac:dyDescent="0.4">
      <c r="A4408" s="96" t="s">
        <v>2043</v>
      </c>
      <c r="B4408" s="96" t="s">
        <v>1536</v>
      </c>
      <c r="C4408" s="106">
        <v>43533</v>
      </c>
      <c r="D4408" s="96" t="s">
        <v>2045</v>
      </c>
      <c r="E4408" s="96" t="s">
        <v>2044</v>
      </c>
      <c r="F4408" s="97">
        <v>280</v>
      </c>
      <c r="G4408" s="98" t="s">
        <v>2046</v>
      </c>
      <c r="H4408" s="96" t="s">
        <v>2047</v>
      </c>
      <c r="I4408" s="99">
        <v>176.328</v>
      </c>
      <c r="J4408" s="235" t="str">
        <f t="shared" si="68"/>
        <v>Short Haul</v>
      </c>
    </row>
    <row r="4409" spans="1:10" ht="15" thickBot="1" x14ac:dyDescent="0.4">
      <c r="A4409" s="96" t="s">
        <v>2043</v>
      </c>
      <c r="B4409" s="96" t="s">
        <v>1536</v>
      </c>
      <c r="C4409" s="106">
        <v>43533</v>
      </c>
      <c r="D4409" s="96" t="s">
        <v>2044</v>
      </c>
      <c r="E4409" s="96" t="s">
        <v>2048</v>
      </c>
      <c r="F4409" s="97">
        <v>153</v>
      </c>
      <c r="G4409" s="98" t="s">
        <v>2046</v>
      </c>
      <c r="H4409" s="96" t="s">
        <v>2047</v>
      </c>
      <c r="I4409" s="99">
        <v>96.063999999999993</v>
      </c>
      <c r="J4409" s="235" t="str">
        <f t="shared" si="68"/>
        <v>Short Haul</v>
      </c>
    </row>
    <row r="4410" spans="1:10" ht="15" thickBot="1" x14ac:dyDescent="0.4">
      <c r="A4410" s="96" t="s">
        <v>2043</v>
      </c>
      <c r="B4410" s="96" t="s">
        <v>1536</v>
      </c>
      <c r="C4410" s="106">
        <v>43674</v>
      </c>
      <c r="D4410" s="96" t="s">
        <v>2048</v>
      </c>
      <c r="E4410" s="96" t="s">
        <v>2057</v>
      </c>
      <c r="F4410" s="97">
        <v>133</v>
      </c>
      <c r="G4410" s="98" t="s">
        <v>2046</v>
      </c>
      <c r="H4410" s="96" t="s">
        <v>2047</v>
      </c>
      <c r="I4410" s="99">
        <v>84.055999999999997</v>
      </c>
      <c r="J4410" s="235" t="str">
        <f t="shared" si="68"/>
        <v>Short Haul</v>
      </c>
    </row>
    <row r="4411" spans="1:10" ht="15" thickBot="1" x14ac:dyDescent="0.4">
      <c r="A4411" s="89"/>
      <c r="B4411" s="89"/>
      <c r="C4411" s="290"/>
      <c r="D4411" s="290"/>
      <c r="E4411" s="290"/>
      <c r="F4411" s="290"/>
      <c r="G4411" s="290"/>
      <c r="H4411" s="290"/>
      <c r="I4411" s="95">
        <v>712.89599999999996</v>
      </c>
      <c r="J4411" s="235" t="str">
        <f t="shared" si="68"/>
        <v/>
      </c>
    </row>
    <row r="4412" spans="1:10" ht="15" thickBot="1" x14ac:dyDescent="0.4">
      <c r="A4412" s="96" t="s">
        <v>2043</v>
      </c>
      <c r="B4412" s="96" t="s">
        <v>1512</v>
      </c>
      <c r="C4412" s="106">
        <v>43652</v>
      </c>
      <c r="D4412" s="96" t="s">
        <v>2053</v>
      </c>
      <c r="E4412" s="96" t="s">
        <v>2063</v>
      </c>
      <c r="F4412" s="97">
        <v>3945</v>
      </c>
      <c r="G4412" s="98" t="s">
        <v>2056</v>
      </c>
      <c r="H4412" s="96" t="s">
        <v>2047</v>
      </c>
      <c r="I4412" s="99">
        <v>1338.92</v>
      </c>
      <c r="J4412" s="235" t="str">
        <f t="shared" si="68"/>
        <v>Long Haul</v>
      </c>
    </row>
    <row r="4413" spans="1:10" ht="15" thickBot="1" x14ac:dyDescent="0.4">
      <c r="A4413" s="96" t="s">
        <v>2043</v>
      </c>
      <c r="B4413" s="96" t="s">
        <v>1512</v>
      </c>
      <c r="C4413" s="106">
        <v>43658</v>
      </c>
      <c r="D4413" s="96" t="s">
        <v>2044</v>
      </c>
      <c r="E4413" s="96" t="s">
        <v>2048</v>
      </c>
      <c r="F4413" s="97">
        <v>153</v>
      </c>
      <c r="G4413" s="98" t="s">
        <v>2046</v>
      </c>
      <c r="H4413" s="96" t="s">
        <v>2047</v>
      </c>
      <c r="I4413" s="99">
        <v>96.063999999999993</v>
      </c>
      <c r="J4413" s="235" t="str">
        <f t="shared" ref="J4413:J4476" si="69">IF(ISBLANK(F4413),"",IF(F4413&gt;$O$9,$N$9,IF(F4413&gt;$O$8, $N$8,$N$7)))</f>
        <v>Short Haul</v>
      </c>
    </row>
    <row r="4414" spans="1:10" ht="15" thickBot="1" x14ac:dyDescent="0.4">
      <c r="A4414" s="96" t="s">
        <v>2043</v>
      </c>
      <c r="B4414" s="96" t="s">
        <v>1512</v>
      </c>
      <c r="C4414" s="106">
        <v>43652</v>
      </c>
      <c r="D4414" s="96" t="s">
        <v>2048</v>
      </c>
      <c r="E4414" s="96" t="s">
        <v>2053</v>
      </c>
      <c r="F4414" s="97">
        <v>527</v>
      </c>
      <c r="G4414" s="98" t="s">
        <v>2046</v>
      </c>
      <c r="H4414" s="96" t="s">
        <v>2047</v>
      </c>
      <c r="I4414" s="99">
        <v>332.43200000000002</v>
      </c>
      <c r="J4414" s="235" t="str">
        <f t="shared" si="69"/>
        <v>Medium Haul</v>
      </c>
    </row>
    <row r="4415" spans="1:10" ht="15" thickBot="1" x14ac:dyDescent="0.4">
      <c r="A4415" s="96" t="s">
        <v>2043</v>
      </c>
      <c r="B4415" s="96" t="s">
        <v>1512</v>
      </c>
      <c r="C4415" s="106">
        <v>43658</v>
      </c>
      <c r="D4415" s="96" t="s">
        <v>2063</v>
      </c>
      <c r="E4415" s="96" t="s">
        <v>2044</v>
      </c>
      <c r="F4415" s="97">
        <v>3539</v>
      </c>
      <c r="G4415" s="98" t="s">
        <v>2046</v>
      </c>
      <c r="H4415" s="96" t="s">
        <v>2047</v>
      </c>
      <c r="I4415" s="99">
        <v>1200.8800000000001</v>
      </c>
      <c r="J4415" s="235" t="str">
        <f t="shared" si="69"/>
        <v>Long Haul</v>
      </c>
    </row>
    <row r="4416" spans="1:10" ht="15" thickBot="1" x14ac:dyDescent="0.4">
      <c r="A4416" s="89"/>
      <c r="B4416" s="89"/>
      <c r="C4416" s="290"/>
      <c r="D4416" s="290"/>
      <c r="E4416" s="290"/>
      <c r="F4416" s="290"/>
      <c r="G4416" s="290"/>
      <c r="H4416" s="290"/>
      <c r="I4416" s="95">
        <v>2968.2959999999998</v>
      </c>
      <c r="J4416" s="235" t="str">
        <f t="shared" si="69"/>
        <v/>
      </c>
    </row>
    <row r="4417" spans="1:10" ht="15" thickBot="1" x14ac:dyDescent="0.4">
      <c r="A4417" s="96" t="s">
        <v>2043</v>
      </c>
      <c r="B4417" s="96" t="s">
        <v>1104</v>
      </c>
      <c r="C4417" s="106">
        <v>43492</v>
      </c>
      <c r="D4417" s="96" t="s">
        <v>2057</v>
      </c>
      <c r="E4417" s="96" t="s">
        <v>2173</v>
      </c>
      <c r="F4417" s="97">
        <v>371</v>
      </c>
      <c r="G4417" s="98" t="s">
        <v>2046</v>
      </c>
      <c r="H4417" s="96" t="s">
        <v>2047</v>
      </c>
      <c r="I4417" s="99">
        <v>233.84</v>
      </c>
      <c r="J4417" s="235" t="str">
        <f t="shared" si="69"/>
        <v>Medium Haul</v>
      </c>
    </row>
    <row r="4418" spans="1:10" ht="15" thickBot="1" x14ac:dyDescent="0.4">
      <c r="A4418" s="96" t="s">
        <v>2043</v>
      </c>
      <c r="B4418" s="96" t="s">
        <v>1104</v>
      </c>
      <c r="C4418" s="106">
        <v>43493</v>
      </c>
      <c r="D4418" s="96" t="s">
        <v>2173</v>
      </c>
      <c r="E4418" s="96" t="s">
        <v>2057</v>
      </c>
      <c r="F4418" s="97">
        <v>356</v>
      </c>
      <c r="G4418" s="98" t="s">
        <v>2046</v>
      </c>
      <c r="H4418" s="96" t="s">
        <v>2047</v>
      </c>
      <c r="I4418" s="99">
        <v>224.36</v>
      </c>
      <c r="J4418" s="235" t="str">
        <f t="shared" si="69"/>
        <v>Medium Haul</v>
      </c>
    </row>
    <row r="4419" spans="1:10" ht="15" thickBot="1" x14ac:dyDescent="0.4">
      <c r="A4419" s="96" t="s">
        <v>2043</v>
      </c>
      <c r="B4419" s="96" t="s">
        <v>1104</v>
      </c>
      <c r="C4419" s="106">
        <v>43495</v>
      </c>
      <c r="D4419" s="96" t="s">
        <v>2057</v>
      </c>
      <c r="E4419" s="96" t="s">
        <v>2048</v>
      </c>
      <c r="F4419" s="97">
        <v>133</v>
      </c>
      <c r="G4419" s="98" t="s">
        <v>2046</v>
      </c>
      <c r="H4419" s="96" t="s">
        <v>2047</v>
      </c>
      <c r="I4419" s="99">
        <v>84.055999999999997</v>
      </c>
      <c r="J4419" s="235" t="str">
        <f t="shared" si="69"/>
        <v>Short Haul</v>
      </c>
    </row>
    <row r="4420" spans="1:10" ht="15" thickBot="1" x14ac:dyDescent="0.4">
      <c r="A4420" s="96" t="s">
        <v>2043</v>
      </c>
      <c r="B4420" s="96" t="s">
        <v>1104</v>
      </c>
      <c r="C4420" s="106">
        <v>43777</v>
      </c>
      <c r="D4420" s="96" t="s">
        <v>2053</v>
      </c>
      <c r="E4420" s="96" t="s">
        <v>2048</v>
      </c>
      <c r="F4420" s="97">
        <v>527</v>
      </c>
      <c r="G4420" s="98" t="s">
        <v>2046</v>
      </c>
      <c r="H4420" s="96" t="s">
        <v>2047</v>
      </c>
      <c r="I4420" s="99">
        <v>332.43200000000002</v>
      </c>
      <c r="J4420" s="235" t="str">
        <f t="shared" si="69"/>
        <v>Medium Haul</v>
      </c>
    </row>
    <row r="4421" spans="1:10" ht="15" thickBot="1" x14ac:dyDescent="0.4">
      <c r="A4421" s="96" t="s">
        <v>2043</v>
      </c>
      <c r="B4421" s="96" t="s">
        <v>1104</v>
      </c>
      <c r="C4421" s="106">
        <v>43492</v>
      </c>
      <c r="D4421" s="96" t="s">
        <v>2048</v>
      </c>
      <c r="E4421" s="96" t="s">
        <v>2057</v>
      </c>
      <c r="F4421" s="97">
        <v>133</v>
      </c>
      <c r="G4421" s="98" t="s">
        <v>2046</v>
      </c>
      <c r="H4421" s="96" t="s">
        <v>2047</v>
      </c>
      <c r="I4421" s="99">
        <v>84.055999999999997</v>
      </c>
      <c r="J4421" s="235" t="str">
        <f t="shared" si="69"/>
        <v>Short Haul</v>
      </c>
    </row>
    <row r="4422" spans="1:10" ht="15" thickBot="1" x14ac:dyDescent="0.4">
      <c r="A4422" s="96" t="s">
        <v>2043</v>
      </c>
      <c r="B4422" s="96" t="s">
        <v>1104</v>
      </c>
      <c r="C4422" s="106">
        <v>43520</v>
      </c>
      <c r="D4422" s="96" t="s">
        <v>2048</v>
      </c>
      <c r="E4422" s="96" t="s">
        <v>2050</v>
      </c>
      <c r="F4422" s="97">
        <v>300</v>
      </c>
      <c r="G4422" s="98" t="s">
        <v>2046</v>
      </c>
      <c r="H4422" s="96" t="s">
        <v>2051</v>
      </c>
      <c r="I4422" s="99">
        <v>188.96799999999999</v>
      </c>
      <c r="J4422" s="235" t="str">
        <f t="shared" si="69"/>
        <v>Short Haul</v>
      </c>
    </row>
    <row r="4423" spans="1:10" ht="15" thickBot="1" x14ac:dyDescent="0.4">
      <c r="A4423" s="96" t="s">
        <v>2043</v>
      </c>
      <c r="B4423" s="96" t="s">
        <v>1104</v>
      </c>
      <c r="C4423" s="106">
        <v>43522</v>
      </c>
      <c r="D4423" s="96" t="s">
        <v>2050</v>
      </c>
      <c r="E4423" s="96" t="s">
        <v>2048</v>
      </c>
      <c r="F4423" s="97">
        <v>300</v>
      </c>
      <c r="G4423" s="98" t="s">
        <v>2046</v>
      </c>
      <c r="H4423" s="96" t="s">
        <v>2051</v>
      </c>
      <c r="I4423" s="99">
        <v>188.96799999999999</v>
      </c>
      <c r="J4423" s="235" t="str">
        <f t="shared" si="69"/>
        <v>Short Haul</v>
      </c>
    </row>
    <row r="4424" spans="1:10" ht="15" thickBot="1" x14ac:dyDescent="0.4">
      <c r="A4424" s="96" t="s">
        <v>2043</v>
      </c>
      <c r="B4424" s="96" t="s">
        <v>1104</v>
      </c>
      <c r="C4424" s="106">
        <v>43775</v>
      </c>
      <c r="D4424" s="96" t="s">
        <v>2048</v>
      </c>
      <c r="E4424" s="96" t="s">
        <v>2053</v>
      </c>
      <c r="F4424" s="97">
        <v>527</v>
      </c>
      <c r="G4424" s="98" t="s">
        <v>2046</v>
      </c>
      <c r="H4424" s="96" t="s">
        <v>2047</v>
      </c>
      <c r="I4424" s="99">
        <v>332.43200000000002</v>
      </c>
      <c r="J4424" s="235" t="str">
        <f t="shared" si="69"/>
        <v>Medium Haul</v>
      </c>
    </row>
    <row r="4425" spans="1:10" ht="15" thickBot="1" x14ac:dyDescent="0.4">
      <c r="A4425" s="89"/>
      <c r="B4425" s="89"/>
      <c r="C4425" s="290"/>
      <c r="D4425" s="290"/>
      <c r="E4425" s="290"/>
      <c r="F4425" s="290"/>
      <c r="G4425" s="290"/>
      <c r="H4425" s="290"/>
      <c r="I4425" s="95">
        <v>1669.1120000000001</v>
      </c>
      <c r="J4425" s="235" t="str">
        <f t="shared" si="69"/>
        <v/>
      </c>
    </row>
    <row r="4426" spans="1:10" ht="15" thickBot="1" x14ac:dyDescent="0.4">
      <c r="A4426" s="96" t="s">
        <v>2043</v>
      </c>
      <c r="B4426" s="96" t="s">
        <v>1512</v>
      </c>
      <c r="C4426" s="106">
        <v>43607</v>
      </c>
      <c r="D4426" s="96" t="s">
        <v>2072</v>
      </c>
      <c r="E4426" s="96" t="s">
        <v>2050</v>
      </c>
      <c r="F4426" s="97">
        <v>310</v>
      </c>
      <c r="G4426" s="98" t="s">
        <v>2046</v>
      </c>
      <c r="H4426" s="96" t="s">
        <v>2051</v>
      </c>
      <c r="I4426" s="99">
        <v>195.92</v>
      </c>
      <c r="J4426" s="235" t="str">
        <f t="shared" si="69"/>
        <v>Medium Haul</v>
      </c>
    </row>
    <row r="4427" spans="1:10" ht="15" thickBot="1" x14ac:dyDescent="0.4">
      <c r="A4427" s="96" t="s">
        <v>2043</v>
      </c>
      <c r="B4427" s="96" t="s">
        <v>1512</v>
      </c>
      <c r="C4427" s="106">
        <v>43604</v>
      </c>
      <c r="D4427" s="96" t="s">
        <v>2050</v>
      </c>
      <c r="E4427" s="96" t="s">
        <v>2072</v>
      </c>
      <c r="F4427" s="97">
        <v>310</v>
      </c>
      <c r="G4427" s="98" t="s">
        <v>2046</v>
      </c>
      <c r="H4427" s="96" t="s">
        <v>2051</v>
      </c>
      <c r="I4427" s="99">
        <v>195.92</v>
      </c>
      <c r="J4427" s="235" t="str">
        <f t="shared" si="69"/>
        <v>Medium Haul</v>
      </c>
    </row>
    <row r="4428" spans="1:10" ht="15" thickBot="1" x14ac:dyDescent="0.4">
      <c r="A4428" s="96" t="s">
        <v>2043</v>
      </c>
      <c r="B4428" s="96" t="s">
        <v>1512</v>
      </c>
      <c r="C4428" s="106">
        <v>43604</v>
      </c>
      <c r="D4428" s="96" t="s">
        <v>2048</v>
      </c>
      <c r="E4428" s="96" t="s">
        <v>2050</v>
      </c>
      <c r="F4428" s="97">
        <v>300</v>
      </c>
      <c r="G4428" s="98" t="s">
        <v>2046</v>
      </c>
      <c r="H4428" s="96" t="s">
        <v>2051</v>
      </c>
      <c r="I4428" s="99">
        <v>188.96799999999999</v>
      </c>
      <c r="J4428" s="235" t="str">
        <f t="shared" si="69"/>
        <v>Short Haul</v>
      </c>
    </row>
    <row r="4429" spans="1:10" ht="15" thickBot="1" x14ac:dyDescent="0.4">
      <c r="A4429" s="96" t="s">
        <v>2043</v>
      </c>
      <c r="B4429" s="96" t="s">
        <v>1512</v>
      </c>
      <c r="C4429" s="106">
        <v>43607</v>
      </c>
      <c r="D4429" s="96" t="s">
        <v>2050</v>
      </c>
      <c r="E4429" s="96" t="s">
        <v>2048</v>
      </c>
      <c r="F4429" s="97">
        <v>300</v>
      </c>
      <c r="G4429" s="98" t="s">
        <v>2046</v>
      </c>
      <c r="H4429" s="96" t="s">
        <v>2051</v>
      </c>
      <c r="I4429" s="99">
        <v>188.96799999999999</v>
      </c>
      <c r="J4429" s="235" t="str">
        <f t="shared" si="69"/>
        <v>Short Haul</v>
      </c>
    </row>
    <row r="4430" spans="1:10" ht="15" thickBot="1" x14ac:dyDescent="0.4">
      <c r="A4430" s="89"/>
      <c r="B4430" s="89"/>
      <c r="C4430" s="290"/>
      <c r="D4430" s="290"/>
      <c r="E4430" s="290"/>
      <c r="F4430" s="290"/>
      <c r="G4430" s="290"/>
      <c r="H4430" s="290"/>
      <c r="I4430" s="95">
        <v>769.77599999999995</v>
      </c>
      <c r="J4430" s="235" t="str">
        <f t="shared" si="69"/>
        <v/>
      </c>
    </row>
    <row r="4431" spans="1:10" ht="15" thickBot="1" x14ac:dyDescent="0.4">
      <c r="A4431" s="96" t="s">
        <v>2043</v>
      </c>
      <c r="B4431" s="96" t="s">
        <v>1325</v>
      </c>
      <c r="C4431" s="106">
        <v>43627</v>
      </c>
      <c r="D4431" s="96" t="s">
        <v>2086</v>
      </c>
      <c r="E4431" s="96" t="s">
        <v>2117</v>
      </c>
      <c r="F4431" s="97">
        <v>153</v>
      </c>
      <c r="G4431" s="98" t="s">
        <v>2046</v>
      </c>
      <c r="H4431" s="96" t="s">
        <v>2047</v>
      </c>
      <c r="I4431" s="99">
        <v>96.695999999999998</v>
      </c>
      <c r="J4431" s="235" t="str">
        <f t="shared" si="69"/>
        <v>Short Haul</v>
      </c>
    </row>
    <row r="4432" spans="1:10" ht="15" thickBot="1" x14ac:dyDescent="0.4">
      <c r="A4432" s="96" t="s">
        <v>2043</v>
      </c>
      <c r="B4432" s="96" t="s">
        <v>1325</v>
      </c>
      <c r="C4432" s="106">
        <v>43632</v>
      </c>
      <c r="D4432" s="96" t="s">
        <v>2117</v>
      </c>
      <c r="E4432" s="96" t="s">
        <v>2086</v>
      </c>
      <c r="F4432" s="97">
        <v>153</v>
      </c>
      <c r="G4432" s="98" t="s">
        <v>2046</v>
      </c>
      <c r="H4432" s="96" t="s">
        <v>2047</v>
      </c>
      <c r="I4432" s="99">
        <v>96.695999999999998</v>
      </c>
      <c r="J4432" s="235" t="str">
        <f t="shared" si="69"/>
        <v>Short Haul</v>
      </c>
    </row>
    <row r="4433" spans="1:10" ht="15" thickBot="1" x14ac:dyDescent="0.4">
      <c r="A4433" s="96" t="s">
        <v>2043</v>
      </c>
      <c r="B4433" s="96" t="s">
        <v>1325</v>
      </c>
      <c r="C4433" s="106">
        <v>43626</v>
      </c>
      <c r="D4433" s="96" t="s">
        <v>2049</v>
      </c>
      <c r="E4433" s="96" t="s">
        <v>2086</v>
      </c>
      <c r="F4433" s="97">
        <v>4271</v>
      </c>
      <c r="G4433" s="98" t="s">
        <v>2056</v>
      </c>
      <c r="H4433" s="96" t="s">
        <v>2047</v>
      </c>
      <c r="I4433" s="99">
        <v>1449.42</v>
      </c>
      <c r="J4433" s="235" t="str">
        <f t="shared" si="69"/>
        <v>Long Haul</v>
      </c>
    </row>
    <row r="4434" spans="1:10" ht="15" thickBot="1" x14ac:dyDescent="0.4">
      <c r="A4434" s="96" t="s">
        <v>2043</v>
      </c>
      <c r="B4434" s="96" t="s">
        <v>1325</v>
      </c>
      <c r="C4434" s="106">
        <v>43632</v>
      </c>
      <c r="D4434" s="96" t="s">
        <v>2086</v>
      </c>
      <c r="E4434" s="96" t="s">
        <v>2049</v>
      </c>
      <c r="F4434" s="97">
        <v>4271</v>
      </c>
      <c r="G4434" s="98" t="s">
        <v>2046</v>
      </c>
      <c r="H4434" s="96" t="s">
        <v>2047</v>
      </c>
      <c r="I4434" s="99">
        <v>1449.42</v>
      </c>
      <c r="J4434" s="235" t="str">
        <f t="shared" si="69"/>
        <v>Long Haul</v>
      </c>
    </row>
    <row r="4435" spans="1:10" ht="15" thickBot="1" x14ac:dyDescent="0.4">
      <c r="A4435" s="89"/>
      <c r="B4435" s="89"/>
      <c r="C4435" s="290"/>
      <c r="D4435" s="290"/>
      <c r="E4435" s="290"/>
      <c r="F4435" s="290"/>
      <c r="G4435" s="290"/>
      <c r="H4435" s="290"/>
      <c r="I4435" s="95">
        <v>3092.232</v>
      </c>
      <c r="J4435" s="235" t="str">
        <f t="shared" si="69"/>
        <v/>
      </c>
    </row>
    <row r="4436" spans="1:10" ht="15" thickBot="1" x14ac:dyDescent="0.4">
      <c r="A4436" s="96" t="s">
        <v>2043</v>
      </c>
      <c r="B4436" s="96" t="s">
        <v>1536</v>
      </c>
      <c r="C4436" s="106">
        <v>43639</v>
      </c>
      <c r="D4436" s="96" t="s">
        <v>2048</v>
      </c>
      <c r="E4436" s="96" t="s">
        <v>2053</v>
      </c>
      <c r="F4436" s="97">
        <v>527</v>
      </c>
      <c r="G4436" s="98" t="s">
        <v>2046</v>
      </c>
      <c r="H4436" s="96" t="s">
        <v>2047</v>
      </c>
      <c r="I4436" s="99">
        <v>332.43200000000002</v>
      </c>
      <c r="J4436" s="235" t="str">
        <f t="shared" si="69"/>
        <v>Medium Haul</v>
      </c>
    </row>
    <row r="4437" spans="1:10" ht="15" thickBot="1" x14ac:dyDescent="0.4">
      <c r="A4437" s="96" t="s">
        <v>2043</v>
      </c>
      <c r="B4437" s="96" t="s">
        <v>1536</v>
      </c>
      <c r="C4437" s="106">
        <v>43644</v>
      </c>
      <c r="D4437" s="96" t="s">
        <v>2053</v>
      </c>
      <c r="E4437" s="96" t="s">
        <v>2048</v>
      </c>
      <c r="F4437" s="97">
        <v>527</v>
      </c>
      <c r="G4437" s="98" t="s">
        <v>2046</v>
      </c>
      <c r="H4437" s="96" t="s">
        <v>2047</v>
      </c>
      <c r="I4437" s="99">
        <v>332.43200000000002</v>
      </c>
      <c r="J4437" s="235" t="str">
        <f t="shared" si="69"/>
        <v>Medium Haul</v>
      </c>
    </row>
    <row r="4438" spans="1:10" ht="15" thickBot="1" x14ac:dyDescent="0.4">
      <c r="A4438" s="96" t="s">
        <v>2043</v>
      </c>
      <c r="B4438" s="96" t="s">
        <v>1536</v>
      </c>
      <c r="C4438" s="106">
        <v>43656</v>
      </c>
      <c r="D4438" s="96" t="s">
        <v>2048</v>
      </c>
      <c r="E4438" s="96" t="s">
        <v>2044</v>
      </c>
      <c r="F4438" s="97">
        <v>153</v>
      </c>
      <c r="G4438" s="98" t="s">
        <v>2046</v>
      </c>
      <c r="H4438" s="96" t="s">
        <v>2047</v>
      </c>
      <c r="I4438" s="99">
        <v>96.063999999999993</v>
      </c>
      <c r="J4438" s="235" t="str">
        <f t="shared" si="69"/>
        <v>Short Haul</v>
      </c>
    </row>
    <row r="4439" spans="1:10" ht="15" thickBot="1" x14ac:dyDescent="0.4">
      <c r="A4439" s="96" t="s">
        <v>2043</v>
      </c>
      <c r="B4439" s="96" t="s">
        <v>1536</v>
      </c>
      <c r="C4439" s="106">
        <v>43659</v>
      </c>
      <c r="D4439" s="96" t="s">
        <v>2060</v>
      </c>
      <c r="E4439" s="96" t="s">
        <v>2053</v>
      </c>
      <c r="F4439" s="97">
        <v>334</v>
      </c>
      <c r="G4439" s="98" t="s">
        <v>2046</v>
      </c>
      <c r="H4439" s="96" t="s">
        <v>2047</v>
      </c>
      <c r="I4439" s="99">
        <v>210.45599999999999</v>
      </c>
      <c r="J4439" s="235" t="str">
        <f t="shared" si="69"/>
        <v>Medium Haul</v>
      </c>
    </row>
    <row r="4440" spans="1:10" ht="15" thickBot="1" x14ac:dyDescent="0.4">
      <c r="A4440" s="96" t="s">
        <v>2043</v>
      </c>
      <c r="B4440" s="96" t="s">
        <v>1536</v>
      </c>
      <c r="C4440" s="106">
        <v>43656</v>
      </c>
      <c r="D4440" s="96" t="s">
        <v>2044</v>
      </c>
      <c r="E4440" s="96" t="s">
        <v>2060</v>
      </c>
      <c r="F4440" s="97">
        <v>979</v>
      </c>
      <c r="G4440" s="98" t="s">
        <v>2046</v>
      </c>
      <c r="H4440" s="96" t="s">
        <v>2047</v>
      </c>
      <c r="I4440" s="99">
        <v>378.09899999999999</v>
      </c>
      <c r="J4440" s="235" t="str">
        <f t="shared" si="69"/>
        <v>Medium Haul</v>
      </c>
    </row>
    <row r="4441" spans="1:10" ht="15" thickBot="1" x14ac:dyDescent="0.4">
      <c r="A4441" s="96" t="s">
        <v>2043</v>
      </c>
      <c r="B4441" s="96" t="s">
        <v>1536</v>
      </c>
      <c r="C4441" s="106">
        <v>43659</v>
      </c>
      <c r="D4441" s="96" t="s">
        <v>2053</v>
      </c>
      <c r="E4441" s="96" t="s">
        <v>2048</v>
      </c>
      <c r="F4441" s="97">
        <v>527</v>
      </c>
      <c r="G4441" s="98" t="s">
        <v>2046</v>
      </c>
      <c r="H4441" s="96" t="s">
        <v>2047</v>
      </c>
      <c r="I4441" s="99">
        <v>332.43200000000002</v>
      </c>
      <c r="J4441" s="235" t="str">
        <f t="shared" si="69"/>
        <v>Medium Haul</v>
      </c>
    </row>
    <row r="4442" spans="1:10" ht="15" thickBot="1" x14ac:dyDescent="0.4">
      <c r="A4442" s="89"/>
      <c r="B4442" s="89"/>
      <c r="C4442" s="290"/>
      <c r="D4442" s="290"/>
      <c r="E4442" s="290"/>
      <c r="F4442" s="290"/>
      <c r="G4442" s="290"/>
      <c r="H4442" s="290"/>
      <c r="I4442" s="95">
        <v>1681.915</v>
      </c>
      <c r="J4442" s="235" t="str">
        <f t="shared" si="69"/>
        <v/>
      </c>
    </row>
    <row r="4443" spans="1:10" ht="15" thickBot="1" x14ac:dyDescent="0.4">
      <c r="A4443" s="96" t="s">
        <v>2043</v>
      </c>
      <c r="B4443" s="96" t="s">
        <v>1393</v>
      </c>
      <c r="C4443" s="106">
        <v>43764</v>
      </c>
      <c r="D4443" s="96" t="s">
        <v>2050</v>
      </c>
      <c r="E4443" s="96" t="s">
        <v>2068</v>
      </c>
      <c r="F4443" s="97">
        <v>1479</v>
      </c>
      <c r="G4443" s="98" t="s">
        <v>2046</v>
      </c>
      <c r="H4443" s="96" t="s">
        <v>2051</v>
      </c>
      <c r="I4443" s="99">
        <v>571.21199999999999</v>
      </c>
      <c r="J4443" s="235" t="str">
        <f t="shared" si="69"/>
        <v>Medium Haul</v>
      </c>
    </row>
    <row r="4444" spans="1:10" ht="15" thickBot="1" x14ac:dyDescent="0.4">
      <c r="A4444" s="96" t="s">
        <v>2043</v>
      </c>
      <c r="B4444" s="96" t="s">
        <v>1393</v>
      </c>
      <c r="C4444" s="106">
        <v>43764</v>
      </c>
      <c r="D4444" s="96" t="s">
        <v>2068</v>
      </c>
      <c r="E4444" s="96" t="s">
        <v>2167</v>
      </c>
      <c r="F4444" s="97">
        <v>584</v>
      </c>
      <c r="G4444" s="98" t="s">
        <v>2046</v>
      </c>
      <c r="H4444" s="96" t="s">
        <v>2051</v>
      </c>
      <c r="I4444" s="99">
        <v>368.45600000000002</v>
      </c>
      <c r="J4444" s="235" t="str">
        <f t="shared" si="69"/>
        <v>Medium Haul</v>
      </c>
    </row>
    <row r="4445" spans="1:10" ht="15" thickBot="1" x14ac:dyDescent="0.4">
      <c r="A4445" s="96" t="s">
        <v>2043</v>
      </c>
      <c r="B4445" s="96" t="s">
        <v>1393</v>
      </c>
      <c r="C4445" s="106">
        <v>43764</v>
      </c>
      <c r="D4445" s="96" t="s">
        <v>2048</v>
      </c>
      <c r="E4445" s="96" t="s">
        <v>2050</v>
      </c>
      <c r="F4445" s="97">
        <v>300</v>
      </c>
      <c r="G4445" s="98" t="s">
        <v>2046</v>
      </c>
      <c r="H4445" s="96" t="s">
        <v>2051</v>
      </c>
      <c r="I4445" s="99">
        <v>188.96799999999999</v>
      </c>
      <c r="J4445" s="235" t="str">
        <f t="shared" si="69"/>
        <v>Short Haul</v>
      </c>
    </row>
    <row r="4446" spans="1:10" ht="15" thickBot="1" x14ac:dyDescent="0.4">
      <c r="A4446" s="89"/>
      <c r="B4446" s="89"/>
      <c r="C4446" s="290"/>
      <c r="D4446" s="290"/>
      <c r="E4446" s="290"/>
      <c r="F4446" s="290"/>
      <c r="G4446" s="290"/>
      <c r="H4446" s="290"/>
      <c r="I4446" s="95">
        <v>1128.636</v>
      </c>
      <c r="J4446" s="235" t="str">
        <f t="shared" si="69"/>
        <v/>
      </c>
    </row>
    <row r="4447" spans="1:10" ht="15" thickBot="1" x14ac:dyDescent="0.4">
      <c r="A4447" s="96" t="s">
        <v>2043</v>
      </c>
      <c r="B4447" s="96" t="s">
        <v>1536</v>
      </c>
      <c r="C4447" s="106">
        <v>43544</v>
      </c>
      <c r="D4447" s="96" t="s">
        <v>2048</v>
      </c>
      <c r="E4447" s="96" t="s">
        <v>2057</v>
      </c>
      <c r="F4447" s="97">
        <v>133</v>
      </c>
      <c r="G4447" s="98" t="s">
        <v>2046</v>
      </c>
      <c r="H4447" s="96" t="s">
        <v>2047</v>
      </c>
      <c r="I4447" s="99">
        <v>84.055999999999997</v>
      </c>
      <c r="J4447" s="235" t="str">
        <f t="shared" si="69"/>
        <v>Short Haul</v>
      </c>
    </row>
    <row r="4448" spans="1:10" ht="15" thickBot="1" x14ac:dyDescent="0.4">
      <c r="A4448" s="96" t="s">
        <v>2043</v>
      </c>
      <c r="B4448" s="96" t="s">
        <v>1536</v>
      </c>
      <c r="C4448" s="106">
        <v>43544</v>
      </c>
      <c r="D4448" s="96" t="s">
        <v>2057</v>
      </c>
      <c r="E4448" s="96" t="s">
        <v>2054</v>
      </c>
      <c r="F4448" s="97">
        <v>2416</v>
      </c>
      <c r="G4448" s="98" t="s">
        <v>2046</v>
      </c>
      <c r="H4448" s="96" t="s">
        <v>2047</v>
      </c>
      <c r="I4448" s="99">
        <v>820.08</v>
      </c>
      <c r="J4448" s="235" t="str">
        <f t="shared" si="69"/>
        <v>Long Haul</v>
      </c>
    </row>
    <row r="4449" spans="1:10" ht="15" thickBot="1" x14ac:dyDescent="0.4">
      <c r="A4449" s="96" t="s">
        <v>2043</v>
      </c>
      <c r="B4449" s="96" t="s">
        <v>1536</v>
      </c>
      <c r="C4449" s="106">
        <v>43549</v>
      </c>
      <c r="D4449" s="96" t="s">
        <v>2057</v>
      </c>
      <c r="E4449" s="96" t="s">
        <v>2048</v>
      </c>
      <c r="F4449" s="97">
        <v>133</v>
      </c>
      <c r="G4449" s="98" t="s">
        <v>2046</v>
      </c>
      <c r="H4449" s="96" t="s">
        <v>2047</v>
      </c>
      <c r="I4449" s="99">
        <v>84.055999999999997</v>
      </c>
      <c r="J4449" s="235" t="str">
        <f t="shared" si="69"/>
        <v>Short Haul</v>
      </c>
    </row>
    <row r="4450" spans="1:10" ht="15" thickBot="1" x14ac:dyDescent="0.4">
      <c r="A4450" s="96" t="s">
        <v>2043</v>
      </c>
      <c r="B4450" s="96" t="s">
        <v>1536</v>
      </c>
      <c r="C4450" s="106">
        <v>43559</v>
      </c>
      <c r="D4450" s="96" t="s">
        <v>2048</v>
      </c>
      <c r="E4450" s="96" t="s">
        <v>2053</v>
      </c>
      <c r="F4450" s="97">
        <v>527</v>
      </c>
      <c r="G4450" s="98" t="s">
        <v>2046</v>
      </c>
      <c r="H4450" s="96" t="s">
        <v>2047</v>
      </c>
      <c r="I4450" s="99">
        <v>332.43200000000002</v>
      </c>
      <c r="J4450" s="235" t="str">
        <f t="shared" si="69"/>
        <v>Medium Haul</v>
      </c>
    </row>
    <row r="4451" spans="1:10" ht="15" thickBot="1" x14ac:dyDescent="0.4">
      <c r="A4451" s="96" t="s">
        <v>2043</v>
      </c>
      <c r="B4451" s="96" t="s">
        <v>1536</v>
      </c>
      <c r="C4451" s="106">
        <v>43548</v>
      </c>
      <c r="D4451" s="96" t="s">
        <v>2054</v>
      </c>
      <c r="E4451" s="96" t="s">
        <v>2057</v>
      </c>
      <c r="F4451" s="97">
        <v>2416</v>
      </c>
      <c r="G4451" s="98" t="s">
        <v>2056</v>
      </c>
      <c r="H4451" s="96" t="s">
        <v>2047</v>
      </c>
      <c r="I4451" s="99">
        <v>820.08</v>
      </c>
      <c r="J4451" s="235" t="str">
        <f t="shared" si="69"/>
        <v>Long Haul</v>
      </c>
    </row>
    <row r="4452" spans="1:10" ht="15" thickBot="1" x14ac:dyDescent="0.4">
      <c r="A4452" s="96" t="s">
        <v>2043</v>
      </c>
      <c r="B4452" s="96" t="s">
        <v>1536</v>
      </c>
      <c r="C4452" s="106">
        <v>43564</v>
      </c>
      <c r="D4452" s="96" t="s">
        <v>2053</v>
      </c>
      <c r="E4452" s="96" t="s">
        <v>2048</v>
      </c>
      <c r="F4452" s="97">
        <v>527</v>
      </c>
      <c r="G4452" s="98" t="s">
        <v>2046</v>
      </c>
      <c r="H4452" s="96" t="s">
        <v>2047</v>
      </c>
      <c r="I4452" s="99">
        <v>332.43200000000002</v>
      </c>
      <c r="J4452" s="235" t="str">
        <f t="shared" si="69"/>
        <v>Medium Haul</v>
      </c>
    </row>
    <row r="4453" spans="1:10" ht="15" thickBot="1" x14ac:dyDescent="0.4">
      <c r="A4453" s="89"/>
      <c r="B4453" s="89"/>
      <c r="C4453" s="290"/>
      <c r="D4453" s="290"/>
      <c r="E4453" s="290"/>
      <c r="F4453" s="290"/>
      <c r="G4453" s="290"/>
      <c r="H4453" s="290"/>
      <c r="I4453" s="95">
        <v>2473.136</v>
      </c>
      <c r="J4453" s="235" t="str">
        <f t="shared" si="69"/>
        <v/>
      </c>
    </row>
    <row r="4454" spans="1:10" ht="15" thickBot="1" x14ac:dyDescent="0.4">
      <c r="A4454" s="96" t="s">
        <v>2043</v>
      </c>
      <c r="B4454" s="96" t="s">
        <v>1536</v>
      </c>
      <c r="C4454" s="106">
        <v>43595</v>
      </c>
      <c r="D4454" s="96" t="s">
        <v>2073</v>
      </c>
      <c r="E4454" s="96" t="s">
        <v>2202</v>
      </c>
      <c r="F4454" s="97">
        <v>7803</v>
      </c>
      <c r="G4454" s="98" t="s">
        <v>2056</v>
      </c>
      <c r="H4454" s="96" t="s">
        <v>2047</v>
      </c>
      <c r="I4454" s="99">
        <v>2648.26</v>
      </c>
      <c r="J4454" s="235" t="str">
        <f t="shared" si="69"/>
        <v>Long Haul</v>
      </c>
    </row>
    <row r="4455" spans="1:10" ht="15" thickBot="1" x14ac:dyDescent="0.4">
      <c r="A4455" s="96" t="s">
        <v>2043</v>
      </c>
      <c r="B4455" s="96" t="s">
        <v>1536</v>
      </c>
      <c r="C4455" s="106">
        <v>43613</v>
      </c>
      <c r="D4455" s="96" t="s">
        <v>2202</v>
      </c>
      <c r="E4455" s="96" t="s">
        <v>2073</v>
      </c>
      <c r="F4455" s="97">
        <v>7803</v>
      </c>
      <c r="G4455" s="98" t="s">
        <v>2046</v>
      </c>
      <c r="H4455" s="96" t="s">
        <v>2047</v>
      </c>
      <c r="I4455" s="99">
        <v>2648.26</v>
      </c>
      <c r="J4455" s="235" t="str">
        <f t="shared" si="69"/>
        <v>Long Haul</v>
      </c>
    </row>
    <row r="4456" spans="1:10" ht="15" thickBot="1" x14ac:dyDescent="0.4">
      <c r="A4456" s="89"/>
      <c r="B4456" s="89"/>
      <c r="C4456" s="290"/>
      <c r="D4456" s="290"/>
      <c r="E4456" s="290"/>
      <c r="F4456" s="290"/>
      <c r="G4456" s="290"/>
      <c r="H4456" s="290"/>
      <c r="I4456" s="95">
        <v>5296.52</v>
      </c>
      <c r="J4456" s="235" t="str">
        <f t="shared" si="69"/>
        <v/>
      </c>
    </row>
    <row r="4457" spans="1:10" ht="15" thickBot="1" x14ac:dyDescent="0.4">
      <c r="A4457" s="96" t="s">
        <v>2043</v>
      </c>
      <c r="B4457" s="96" t="s">
        <v>1536</v>
      </c>
      <c r="C4457" s="106">
        <v>43695</v>
      </c>
      <c r="D4457" s="96" t="s">
        <v>2045</v>
      </c>
      <c r="E4457" s="96" t="s">
        <v>2049</v>
      </c>
      <c r="F4457" s="97">
        <v>200</v>
      </c>
      <c r="G4457" s="98" t="s">
        <v>2046</v>
      </c>
      <c r="H4457" s="96" t="s">
        <v>2047</v>
      </c>
      <c r="I4457" s="99">
        <v>126.4</v>
      </c>
      <c r="J4457" s="235" t="str">
        <f t="shared" si="69"/>
        <v>Short Haul</v>
      </c>
    </row>
    <row r="4458" spans="1:10" ht="15" thickBot="1" x14ac:dyDescent="0.4">
      <c r="A4458" s="96" t="s">
        <v>2043</v>
      </c>
      <c r="B4458" s="96" t="s">
        <v>1536</v>
      </c>
      <c r="C4458" s="106">
        <v>43695</v>
      </c>
      <c r="D4458" s="96" t="s">
        <v>2049</v>
      </c>
      <c r="E4458" s="96" t="s">
        <v>2115</v>
      </c>
      <c r="F4458" s="97">
        <v>939</v>
      </c>
      <c r="G4458" s="98" t="s">
        <v>2046</v>
      </c>
      <c r="H4458" s="96" t="s">
        <v>2047</v>
      </c>
      <c r="I4458" s="99">
        <v>363.00599999999997</v>
      </c>
      <c r="J4458" s="235" t="str">
        <f t="shared" si="69"/>
        <v>Medium Haul</v>
      </c>
    </row>
    <row r="4459" spans="1:10" ht="15" thickBot="1" x14ac:dyDescent="0.4">
      <c r="A4459" s="96" t="s">
        <v>2043</v>
      </c>
      <c r="B4459" s="96" t="s">
        <v>1536</v>
      </c>
      <c r="C4459" s="106">
        <v>43700</v>
      </c>
      <c r="D4459" s="96" t="s">
        <v>2115</v>
      </c>
      <c r="E4459" s="96" t="s">
        <v>2057</v>
      </c>
      <c r="F4459" s="97">
        <v>760</v>
      </c>
      <c r="G4459" s="98" t="s">
        <v>2046</v>
      </c>
      <c r="H4459" s="96" t="s">
        <v>2047</v>
      </c>
      <c r="I4459" s="99">
        <v>293.346</v>
      </c>
      <c r="J4459" s="235" t="str">
        <f t="shared" si="69"/>
        <v>Medium Haul</v>
      </c>
    </row>
    <row r="4460" spans="1:10" ht="15" thickBot="1" x14ac:dyDescent="0.4">
      <c r="A4460" s="89"/>
      <c r="B4460" s="89"/>
      <c r="C4460" s="290"/>
      <c r="D4460" s="290"/>
      <c r="E4460" s="290"/>
      <c r="F4460" s="290"/>
      <c r="G4460" s="290"/>
      <c r="H4460" s="290"/>
      <c r="I4460" s="95">
        <v>782.75199999999995</v>
      </c>
      <c r="J4460" s="235" t="str">
        <f t="shared" si="69"/>
        <v/>
      </c>
    </row>
    <row r="4461" spans="1:10" ht="15" thickBot="1" x14ac:dyDescent="0.4">
      <c r="A4461" s="96" t="s">
        <v>2043</v>
      </c>
      <c r="B4461" s="96" t="s">
        <v>1393</v>
      </c>
      <c r="C4461" s="106">
        <v>43789</v>
      </c>
      <c r="D4461" s="96" t="s">
        <v>2053</v>
      </c>
      <c r="E4461" s="96" t="s">
        <v>2072</v>
      </c>
      <c r="F4461" s="97">
        <v>108</v>
      </c>
      <c r="G4461" s="98" t="s">
        <v>2046</v>
      </c>
      <c r="H4461" s="96" t="s">
        <v>2047</v>
      </c>
      <c r="I4461" s="99">
        <v>68.256</v>
      </c>
      <c r="J4461" s="235" t="str">
        <f t="shared" si="69"/>
        <v>Short Haul</v>
      </c>
    </row>
    <row r="4462" spans="1:10" ht="15" thickBot="1" x14ac:dyDescent="0.4">
      <c r="A4462" s="96" t="s">
        <v>2043</v>
      </c>
      <c r="B4462" s="96" t="s">
        <v>1393</v>
      </c>
      <c r="C4462" s="106">
        <v>43789</v>
      </c>
      <c r="D4462" s="96" t="s">
        <v>2048</v>
      </c>
      <c r="E4462" s="96" t="s">
        <v>2053</v>
      </c>
      <c r="F4462" s="97">
        <v>527</v>
      </c>
      <c r="G4462" s="98" t="s">
        <v>2046</v>
      </c>
      <c r="H4462" s="96" t="s">
        <v>2047</v>
      </c>
      <c r="I4462" s="99">
        <v>332.43200000000002</v>
      </c>
      <c r="J4462" s="235" t="str">
        <f t="shared" si="69"/>
        <v>Medium Haul</v>
      </c>
    </row>
    <row r="4463" spans="1:10" ht="15" thickBot="1" x14ac:dyDescent="0.4">
      <c r="A4463" s="96" t="s">
        <v>2043</v>
      </c>
      <c r="B4463" s="96" t="s">
        <v>1393</v>
      </c>
      <c r="C4463" s="106">
        <v>43786</v>
      </c>
      <c r="D4463" s="96" t="s">
        <v>2072</v>
      </c>
      <c r="E4463" s="96" t="s">
        <v>2044</v>
      </c>
      <c r="F4463" s="97">
        <v>763</v>
      </c>
      <c r="G4463" s="98" t="s">
        <v>2046</v>
      </c>
      <c r="H4463" s="96" t="s">
        <v>2047</v>
      </c>
      <c r="I4463" s="99">
        <v>294.50700000000001</v>
      </c>
      <c r="J4463" s="235" t="str">
        <f t="shared" si="69"/>
        <v>Medium Haul</v>
      </c>
    </row>
    <row r="4464" spans="1:10" ht="15" thickBot="1" x14ac:dyDescent="0.4">
      <c r="A4464" s="89"/>
      <c r="B4464" s="89"/>
      <c r="C4464" s="290"/>
      <c r="D4464" s="290"/>
      <c r="E4464" s="290"/>
      <c r="F4464" s="290"/>
      <c r="G4464" s="290"/>
      <c r="H4464" s="290"/>
      <c r="I4464" s="95">
        <v>695.19500000000005</v>
      </c>
      <c r="J4464" s="235" t="str">
        <f t="shared" si="69"/>
        <v/>
      </c>
    </row>
    <row r="4465" spans="1:10" ht="15" thickBot="1" x14ac:dyDescent="0.4">
      <c r="A4465" s="96" t="s">
        <v>2043</v>
      </c>
      <c r="B4465" s="96" t="s">
        <v>1512</v>
      </c>
      <c r="C4465" s="106">
        <v>43636</v>
      </c>
      <c r="D4465" s="96" t="s">
        <v>2116</v>
      </c>
      <c r="E4465" s="96" t="s">
        <v>2054</v>
      </c>
      <c r="F4465" s="97">
        <v>679</v>
      </c>
      <c r="G4465" s="98" t="s">
        <v>2046</v>
      </c>
      <c r="H4465" s="96" t="s">
        <v>2051</v>
      </c>
      <c r="I4465" s="99">
        <v>262.38600000000002</v>
      </c>
      <c r="J4465" s="235" t="str">
        <f t="shared" si="69"/>
        <v>Medium Haul</v>
      </c>
    </row>
    <row r="4466" spans="1:10" ht="15" thickBot="1" x14ac:dyDescent="0.4">
      <c r="A4466" s="96" t="s">
        <v>2043</v>
      </c>
      <c r="B4466" s="96" t="s">
        <v>1512</v>
      </c>
      <c r="C4466" s="106">
        <v>43639</v>
      </c>
      <c r="D4466" s="96" t="s">
        <v>2054</v>
      </c>
      <c r="E4466" s="96" t="s">
        <v>2050</v>
      </c>
      <c r="F4466" s="97">
        <v>2076</v>
      </c>
      <c r="G4466" s="98" t="s">
        <v>2056</v>
      </c>
      <c r="H4466" s="96" t="s">
        <v>2154</v>
      </c>
      <c r="I4466" s="99">
        <v>802.25099999999998</v>
      </c>
      <c r="J4466" s="235" t="str">
        <f t="shared" si="69"/>
        <v>Medium Haul</v>
      </c>
    </row>
    <row r="4467" spans="1:10" ht="15" thickBot="1" x14ac:dyDescent="0.4">
      <c r="A4467" s="96" t="s">
        <v>2043</v>
      </c>
      <c r="B4467" s="96" t="s">
        <v>1512</v>
      </c>
      <c r="C4467" s="106">
        <v>43636</v>
      </c>
      <c r="D4467" s="96" t="s">
        <v>2050</v>
      </c>
      <c r="E4467" s="96" t="s">
        <v>2116</v>
      </c>
      <c r="F4467" s="97">
        <v>1923</v>
      </c>
      <c r="G4467" s="98" t="s">
        <v>2046</v>
      </c>
      <c r="H4467" s="96" t="s">
        <v>2051</v>
      </c>
      <c r="I4467" s="99">
        <v>743.04</v>
      </c>
      <c r="J4467" s="235" t="str">
        <f t="shared" si="69"/>
        <v>Medium Haul</v>
      </c>
    </row>
    <row r="4468" spans="1:10" ht="15" thickBot="1" x14ac:dyDescent="0.4">
      <c r="A4468" s="96" t="s">
        <v>2043</v>
      </c>
      <c r="B4468" s="96" t="s">
        <v>1512</v>
      </c>
      <c r="C4468" s="106">
        <v>43636</v>
      </c>
      <c r="D4468" s="96" t="s">
        <v>2048</v>
      </c>
      <c r="E4468" s="96" t="s">
        <v>2050</v>
      </c>
      <c r="F4468" s="97">
        <v>300</v>
      </c>
      <c r="G4468" s="98" t="s">
        <v>2046</v>
      </c>
      <c r="H4468" s="96" t="s">
        <v>2047</v>
      </c>
      <c r="I4468" s="99">
        <v>188.96799999999999</v>
      </c>
      <c r="J4468" s="235" t="str">
        <f t="shared" si="69"/>
        <v>Short Haul</v>
      </c>
    </row>
    <row r="4469" spans="1:10" ht="15" thickBot="1" x14ac:dyDescent="0.4">
      <c r="A4469" s="96" t="s">
        <v>2043</v>
      </c>
      <c r="B4469" s="96" t="s">
        <v>1512</v>
      </c>
      <c r="C4469" s="106">
        <v>43640</v>
      </c>
      <c r="D4469" s="96" t="s">
        <v>2050</v>
      </c>
      <c r="E4469" s="96" t="s">
        <v>2048</v>
      </c>
      <c r="F4469" s="97">
        <v>300</v>
      </c>
      <c r="G4469" s="98" t="s">
        <v>2046</v>
      </c>
      <c r="H4469" s="96" t="s">
        <v>2051</v>
      </c>
      <c r="I4469" s="99">
        <v>188.96799999999999</v>
      </c>
      <c r="J4469" s="235" t="str">
        <f t="shared" si="69"/>
        <v>Short Haul</v>
      </c>
    </row>
    <row r="4470" spans="1:10" ht="15" thickBot="1" x14ac:dyDescent="0.4">
      <c r="A4470" s="89"/>
      <c r="B4470" s="89"/>
      <c r="C4470" s="290"/>
      <c r="D4470" s="290"/>
      <c r="E4470" s="290"/>
      <c r="F4470" s="290"/>
      <c r="G4470" s="290"/>
      <c r="H4470" s="290"/>
      <c r="I4470" s="95">
        <v>2185.6129999999998</v>
      </c>
      <c r="J4470" s="235" t="str">
        <f t="shared" si="69"/>
        <v/>
      </c>
    </row>
    <row r="4471" spans="1:10" ht="15" thickBot="1" x14ac:dyDescent="0.4">
      <c r="A4471" s="96" t="s">
        <v>2043</v>
      </c>
      <c r="B4471" s="96" t="s">
        <v>1536</v>
      </c>
      <c r="C4471" s="106">
        <v>43670</v>
      </c>
      <c r="D4471" s="96" t="s">
        <v>2053</v>
      </c>
      <c r="E4471" s="96" t="s">
        <v>2072</v>
      </c>
      <c r="F4471" s="97">
        <v>108</v>
      </c>
      <c r="G4471" s="98" t="s">
        <v>2046</v>
      </c>
      <c r="H4471" s="96" t="s">
        <v>2047</v>
      </c>
      <c r="I4471" s="99">
        <v>68.256</v>
      </c>
      <c r="J4471" s="235" t="str">
        <f t="shared" si="69"/>
        <v>Short Haul</v>
      </c>
    </row>
    <row r="4472" spans="1:10" ht="15" thickBot="1" x14ac:dyDescent="0.4">
      <c r="A4472" s="96" t="s">
        <v>2043</v>
      </c>
      <c r="B4472" s="96" t="s">
        <v>1536</v>
      </c>
      <c r="C4472" s="106">
        <v>43676</v>
      </c>
      <c r="D4472" s="96" t="s">
        <v>2053</v>
      </c>
      <c r="E4472" s="96" t="s">
        <v>2048</v>
      </c>
      <c r="F4472" s="97">
        <v>527</v>
      </c>
      <c r="G4472" s="98" t="s">
        <v>2046</v>
      </c>
      <c r="H4472" s="96" t="s">
        <v>2047</v>
      </c>
      <c r="I4472" s="99">
        <v>332.43200000000002</v>
      </c>
      <c r="J4472" s="235" t="str">
        <f t="shared" si="69"/>
        <v>Medium Haul</v>
      </c>
    </row>
    <row r="4473" spans="1:10" ht="15" thickBot="1" x14ac:dyDescent="0.4">
      <c r="A4473" s="96" t="s">
        <v>2043</v>
      </c>
      <c r="B4473" s="96" t="s">
        <v>1536</v>
      </c>
      <c r="C4473" s="106">
        <v>43676</v>
      </c>
      <c r="D4473" s="96" t="s">
        <v>2072</v>
      </c>
      <c r="E4473" s="96" t="s">
        <v>2053</v>
      </c>
      <c r="F4473" s="97">
        <v>108</v>
      </c>
      <c r="G4473" s="98" t="s">
        <v>2046</v>
      </c>
      <c r="H4473" s="96" t="s">
        <v>2047</v>
      </c>
      <c r="I4473" s="99">
        <v>68.256</v>
      </c>
      <c r="J4473" s="235" t="str">
        <f t="shared" si="69"/>
        <v>Short Haul</v>
      </c>
    </row>
    <row r="4474" spans="1:10" ht="15" thickBot="1" x14ac:dyDescent="0.4">
      <c r="A4474" s="96" t="s">
        <v>2043</v>
      </c>
      <c r="B4474" s="96" t="s">
        <v>1536</v>
      </c>
      <c r="C4474" s="106">
        <v>43670</v>
      </c>
      <c r="D4474" s="96" t="s">
        <v>2048</v>
      </c>
      <c r="E4474" s="96" t="s">
        <v>2053</v>
      </c>
      <c r="F4474" s="97">
        <v>527</v>
      </c>
      <c r="G4474" s="98" t="s">
        <v>2046</v>
      </c>
      <c r="H4474" s="96" t="s">
        <v>2047</v>
      </c>
      <c r="I4474" s="99">
        <v>332.43200000000002</v>
      </c>
      <c r="J4474" s="235" t="str">
        <f t="shared" si="69"/>
        <v>Medium Haul</v>
      </c>
    </row>
    <row r="4475" spans="1:10" ht="15" thickBot="1" x14ac:dyDescent="0.4">
      <c r="A4475" s="89"/>
      <c r="B4475" s="89"/>
      <c r="C4475" s="290"/>
      <c r="D4475" s="290"/>
      <c r="E4475" s="290"/>
      <c r="F4475" s="290"/>
      <c r="G4475" s="290"/>
      <c r="H4475" s="290"/>
      <c r="I4475" s="95">
        <v>801.37599999999998</v>
      </c>
      <c r="J4475" s="235" t="str">
        <f t="shared" si="69"/>
        <v/>
      </c>
    </row>
    <row r="4476" spans="1:10" ht="15" thickBot="1" x14ac:dyDescent="0.4">
      <c r="A4476" s="96" t="s">
        <v>2043</v>
      </c>
      <c r="B4476" s="96" t="s">
        <v>1393</v>
      </c>
      <c r="C4476" s="106">
        <v>43679</v>
      </c>
      <c r="D4476" s="96" t="s">
        <v>2067</v>
      </c>
      <c r="E4476" s="96" t="s">
        <v>2167</v>
      </c>
      <c r="F4476" s="97">
        <v>308</v>
      </c>
      <c r="G4476" s="98" t="s">
        <v>2046</v>
      </c>
      <c r="H4476" s="96" t="s">
        <v>2047</v>
      </c>
      <c r="I4476" s="99">
        <v>194.024</v>
      </c>
      <c r="J4476" s="235" t="str">
        <f t="shared" si="69"/>
        <v>Medium Haul</v>
      </c>
    </row>
    <row r="4477" spans="1:10" ht="15" thickBot="1" x14ac:dyDescent="0.4">
      <c r="A4477" s="96" t="s">
        <v>2043</v>
      </c>
      <c r="B4477" s="96" t="s">
        <v>1393</v>
      </c>
      <c r="C4477" s="106">
        <v>43679</v>
      </c>
      <c r="D4477" s="96" t="s">
        <v>2048</v>
      </c>
      <c r="E4477" s="96" t="s">
        <v>2044</v>
      </c>
      <c r="F4477" s="97">
        <v>153</v>
      </c>
      <c r="G4477" s="98" t="s">
        <v>2046</v>
      </c>
      <c r="H4477" s="96" t="s">
        <v>2047</v>
      </c>
      <c r="I4477" s="99">
        <v>96.063999999999993</v>
      </c>
      <c r="J4477" s="235" t="str">
        <f t="shared" ref="J4477:J4540" si="70">IF(ISBLANK(F4477),"",IF(F4477&gt;$O$9,$N$9,IF(F4477&gt;$O$8, $N$8,$N$7)))</f>
        <v>Short Haul</v>
      </c>
    </row>
    <row r="4478" spans="1:10" ht="15" thickBot="1" x14ac:dyDescent="0.4">
      <c r="A4478" s="96" t="s">
        <v>2043</v>
      </c>
      <c r="B4478" s="96" t="s">
        <v>1393</v>
      </c>
      <c r="C4478" s="106">
        <v>43685</v>
      </c>
      <c r="D4478" s="96" t="s">
        <v>2053</v>
      </c>
      <c r="E4478" s="96" t="s">
        <v>2048</v>
      </c>
      <c r="F4478" s="97">
        <v>527</v>
      </c>
      <c r="G4478" s="98" t="s">
        <v>2046</v>
      </c>
      <c r="H4478" s="96" t="s">
        <v>2047</v>
      </c>
      <c r="I4478" s="99">
        <v>332.43200000000002</v>
      </c>
      <c r="J4478" s="235" t="str">
        <f t="shared" si="70"/>
        <v>Medium Haul</v>
      </c>
    </row>
    <row r="4479" spans="1:10" ht="15" thickBot="1" x14ac:dyDescent="0.4">
      <c r="A4479" s="96" t="s">
        <v>2043</v>
      </c>
      <c r="B4479" s="96" t="s">
        <v>1393</v>
      </c>
      <c r="C4479" s="106">
        <v>43679</v>
      </c>
      <c r="D4479" s="96" t="s">
        <v>2044</v>
      </c>
      <c r="E4479" s="96" t="s">
        <v>2067</v>
      </c>
      <c r="F4479" s="97">
        <v>2398</v>
      </c>
      <c r="G4479" s="98" t="s">
        <v>2046</v>
      </c>
      <c r="H4479" s="96" t="s">
        <v>2047</v>
      </c>
      <c r="I4479" s="99">
        <v>813.96</v>
      </c>
      <c r="J4479" s="235" t="str">
        <f t="shared" si="70"/>
        <v>Long Haul</v>
      </c>
    </row>
    <row r="4480" spans="1:10" ht="15" thickBot="1" x14ac:dyDescent="0.4">
      <c r="A4480" s="96" t="s">
        <v>2043</v>
      </c>
      <c r="B4480" s="96" t="s">
        <v>1393</v>
      </c>
      <c r="C4480" s="106">
        <v>43684</v>
      </c>
      <c r="D4480" s="96" t="s">
        <v>2167</v>
      </c>
      <c r="E4480" s="96" t="s">
        <v>2053</v>
      </c>
      <c r="F4480" s="97">
        <v>1826</v>
      </c>
      <c r="G4480" s="98" t="s">
        <v>2056</v>
      </c>
      <c r="H4480" s="96" t="s">
        <v>2047</v>
      </c>
      <c r="I4480" s="99">
        <v>705.50099999999998</v>
      </c>
      <c r="J4480" s="235" t="str">
        <f t="shared" si="70"/>
        <v>Medium Haul</v>
      </c>
    </row>
    <row r="4481" spans="1:10" ht="15" thickBot="1" x14ac:dyDescent="0.4">
      <c r="A4481" s="89"/>
      <c r="B4481" s="89"/>
      <c r="C4481" s="290"/>
      <c r="D4481" s="290"/>
      <c r="E4481" s="290"/>
      <c r="F4481" s="290"/>
      <c r="G4481" s="290"/>
      <c r="H4481" s="290"/>
      <c r="I4481" s="95">
        <v>2141.9810000000002</v>
      </c>
      <c r="J4481" s="235" t="str">
        <f t="shared" si="70"/>
        <v/>
      </c>
    </row>
    <row r="4482" spans="1:10" ht="15" thickBot="1" x14ac:dyDescent="0.4">
      <c r="A4482" s="96" t="s">
        <v>2043</v>
      </c>
      <c r="B4482" s="96" t="s">
        <v>1111</v>
      </c>
      <c r="C4482" s="106">
        <v>43533</v>
      </c>
      <c r="D4482" s="96" t="s">
        <v>2073</v>
      </c>
      <c r="E4482" s="96" t="s">
        <v>2139</v>
      </c>
      <c r="F4482" s="97">
        <v>3628</v>
      </c>
      <c r="G4482" s="98" t="s">
        <v>2056</v>
      </c>
      <c r="H4482" s="96" t="s">
        <v>2051</v>
      </c>
      <c r="I4482" s="99">
        <v>1231.48</v>
      </c>
      <c r="J4482" s="235" t="str">
        <f t="shared" si="70"/>
        <v>Long Haul</v>
      </c>
    </row>
    <row r="4483" spans="1:10" ht="15" thickBot="1" x14ac:dyDescent="0.4">
      <c r="A4483" s="96" t="s">
        <v>2043</v>
      </c>
      <c r="B4483" s="96" t="s">
        <v>1111</v>
      </c>
      <c r="C4483" s="106">
        <v>43548</v>
      </c>
      <c r="D4483" s="96" t="s">
        <v>2078</v>
      </c>
      <c r="E4483" s="96" t="s">
        <v>2063</v>
      </c>
      <c r="F4483" s="97">
        <v>4486</v>
      </c>
      <c r="G4483" s="98" t="s">
        <v>2056</v>
      </c>
      <c r="H4483" s="96" t="s">
        <v>2051</v>
      </c>
      <c r="I4483" s="99">
        <v>1522.52</v>
      </c>
      <c r="J4483" s="235" t="str">
        <f t="shared" si="70"/>
        <v>Long Haul</v>
      </c>
    </row>
    <row r="4484" spans="1:10" ht="15" thickBot="1" x14ac:dyDescent="0.4">
      <c r="A4484" s="96" t="s">
        <v>2043</v>
      </c>
      <c r="B4484" s="96" t="s">
        <v>1111</v>
      </c>
      <c r="C4484" s="106">
        <v>43672</v>
      </c>
      <c r="D4484" s="96" t="s">
        <v>2044</v>
      </c>
      <c r="E4484" s="96" t="s">
        <v>2114</v>
      </c>
      <c r="F4484" s="97">
        <v>1324</v>
      </c>
      <c r="G4484" s="98" t="s">
        <v>2046</v>
      </c>
      <c r="H4484" s="96" t="s">
        <v>2047</v>
      </c>
      <c r="I4484" s="99">
        <v>511.61399999999998</v>
      </c>
      <c r="J4484" s="235" t="str">
        <f t="shared" si="70"/>
        <v>Medium Haul</v>
      </c>
    </row>
    <row r="4485" spans="1:10" ht="15" thickBot="1" x14ac:dyDescent="0.4">
      <c r="A4485" s="96" t="s">
        <v>2043</v>
      </c>
      <c r="B4485" s="96" t="s">
        <v>1111</v>
      </c>
      <c r="C4485" s="106">
        <v>43534</v>
      </c>
      <c r="D4485" s="96" t="s">
        <v>2139</v>
      </c>
      <c r="E4485" s="96" t="s">
        <v>2083</v>
      </c>
      <c r="F4485" s="97">
        <v>4867</v>
      </c>
      <c r="G4485" s="98" t="s">
        <v>2056</v>
      </c>
      <c r="H4485" s="96" t="s">
        <v>2051</v>
      </c>
      <c r="I4485" s="99">
        <v>1651.72</v>
      </c>
      <c r="J4485" s="235" t="str">
        <f t="shared" si="70"/>
        <v>Long Haul</v>
      </c>
    </row>
    <row r="4486" spans="1:10" ht="15" thickBot="1" x14ac:dyDescent="0.4">
      <c r="A4486" s="96" t="s">
        <v>2043</v>
      </c>
      <c r="B4486" s="96" t="s">
        <v>1111</v>
      </c>
      <c r="C4486" s="106">
        <v>43547</v>
      </c>
      <c r="D4486" s="96" t="s">
        <v>2083</v>
      </c>
      <c r="E4486" s="96" t="s">
        <v>2078</v>
      </c>
      <c r="F4486" s="97">
        <v>518</v>
      </c>
      <c r="G4486" s="98" t="s">
        <v>2046</v>
      </c>
      <c r="H4486" s="96" t="s">
        <v>2051</v>
      </c>
      <c r="I4486" s="99">
        <v>326.74400000000003</v>
      </c>
      <c r="J4486" s="235" t="str">
        <f t="shared" si="70"/>
        <v>Medium Haul</v>
      </c>
    </row>
    <row r="4487" spans="1:10" ht="15" thickBot="1" x14ac:dyDescent="0.4">
      <c r="A4487" s="96" t="s">
        <v>2043</v>
      </c>
      <c r="B4487" s="96" t="s">
        <v>1111</v>
      </c>
      <c r="C4487" s="106">
        <v>43548</v>
      </c>
      <c r="D4487" s="96" t="s">
        <v>2063</v>
      </c>
      <c r="E4487" s="96" t="s">
        <v>2073</v>
      </c>
      <c r="F4487" s="97">
        <v>3445</v>
      </c>
      <c r="G4487" s="98" t="s">
        <v>2056</v>
      </c>
      <c r="H4487" s="96" t="s">
        <v>2051</v>
      </c>
      <c r="I4487" s="99">
        <v>1169.26</v>
      </c>
      <c r="J4487" s="235" t="str">
        <f t="shared" si="70"/>
        <v>Long Haul</v>
      </c>
    </row>
    <row r="4488" spans="1:10" ht="15" thickBot="1" x14ac:dyDescent="0.4">
      <c r="A4488" s="96" t="s">
        <v>2043</v>
      </c>
      <c r="B4488" s="96" t="s">
        <v>1111</v>
      </c>
      <c r="C4488" s="106">
        <v>43672</v>
      </c>
      <c r="D4488" s="96" t="s">
        <v>2114</v>
      </c>
      <c r="E4488" s="96" t="s">
        <v>2080</v>
      </c>
      <c r="F4488" s="97">
        <v>5226</v>
      </c>
      <c r="G4488" s="98" t="s">
        <v>2056</v>
      </c>
      <c r="H4488" s="96" t="s">
        <v>2047</v>
      </c>
      <c r="I4488" s="99">
        <v>1773.78</v>
      </c>
      <c r="J4488" s="235" t="str">
        <f t="shared" si="70"/>
        <v>Long Haul</v>
      </c>
    </row>
    <row r="4489" spans="1:10" ht="15" thickBot="1" x14ac:dyDescent="0.4">
      <c r="A4489" s="96" t="s">
        <v>2043</v>
      </c>
      <c r="B4489" s="96" t="s">
        <v>1111</v>
      </c>
      <c r="C4489" s="106">
        <v>43684</v>
      </c>
      <c r="D4489" s="96" t="s">
        <v>2080</v>
      </c>
      <c r="E4489" s="96" t="s">
        <v>2044</v>
      </c>
      <c r="F4489" s="97">
        <v>3943</v>
      </c>
      <c r="G4489" s="98" t="s">
        <v>2046</v>
      </c>
      <c r="H4489" s="96" t="s">
        <v>2047</v>
      </c>
      <c r="I4489" s="99">
        <v>1338.24</v>
      </c>
      <c r="J4489" s="235" t="str">
        <f t="shared" si="70"/>
        <v>Long Haul</v>
      </c>
    </row>
    <row r="4490" spans="1:10" ht="15" thickBot="1" x14ac:dyDescent="0.4">
      <c r="A4490" s="89"/>
      <c r="B4490" s="89"/>
      <c r="C4490" s="290"/>
      <c r="D4490" s="290"/>
      <c r="E4490" s="290"/>
      <c r="F4490" s="290"/>
      <c r="G4490" s="290"/>
      <c r="H4490" s="290"/>
      <c r="I4490" s="95">
        <v>9525.3580000000002</v>
      </c>
      <c r="J4490" s="235" t="str">
        <f t="shared" si="70"/>
        <v/>
      </c>
    </row>
    <row r="4491" spans="1:10" ht="15" thickBot="1" x14ac:dyDescent="0.4">
      <c r="A4491" s="96" t="s">
        <v>2043</v>
      </c>
      <c r="B4491" s="96" t="s">
        <v>1325</v>
      </c>
      <c r="C4491" s="106">
        <v>43487</v>
      </c>
      <c r="D4491" s="96" t="s">
        <v>2048</v>
      </c>
      <c r="E4491" s="96" t="s">
        <v>2057</v>
      </c>
      <c r="F4491" s="97">
        <v>133</v>
      </c>
      <c r="G4491" s="98" t="s">
        <v>2046</v>
      </c>
      <c r="H4491" s="96" t="s">
        <v>2047</v>
      </c>
      <c r="I4491" s="99">
        <v>84.055999999999997</v>
      </c>
      <c r="J4491" s="235" t="str">
        <f t="shared" si="70"/>
        <v>Short Haul</v>
      </c>
    </row>
    <row r="4492" spans="1:10" ht="15" thickBot="1" x14ac:dyDescent="0.4">
      <c r="A4492" s="96" t="s">
        <v>2043</v>
      </c>
      <c r="B4492" s="96" t="s">
        <v>1325</v>
      </c>
      <c r="C4492" s="106">
        <v>43487</v>
      </c>
      <c r="D4492" s="96" t="s">
        <v>2057</v>
      </c>
      <c r="E4492" s="96" t="s">
        <v>2114</v>
      </c>
      <c r="F4492" s="97">
        <v>1190</v>
      </c>
      <c r="G4492" s="98" t="s">
        <v>2046</v>
      </c>
      <c r="H4492" s="96" t="s">
        <v>2047</v>
      </c>
      <c r="I4492" s="99">
        <v>459.75599999999997</v>
      </c>
      <c r="J4492" s="235" t="str">
        <f t="shared" si="70"/>
        <v>Medium Haul</v>
      </c>
    </row>
    <row r="4493" spans="1:10" ht="15" thickBot="1" x14ac:dyDescent="0.4">
      <c r="A4493" s="96" t="s">
        <v>2043</v>
      </c>
      <c r="B4493" s="96" t="s">
        <v>1325</v>
      </c>
      <c r="C4493" s="106">
        <v>43489</v>
      </c>
      <c r="D4493" s="96" t="s">
        <v>2053</v>
      </c>
      <c r="E4493" s="96" t="s">
        <v>2048</v>
      </c>
      <c r="F4493" s="97">
        <v>527</v>
      </c>
      <c r="G4493" s="98" t="s">
        <v>2046</v>
      </c>
      <c r="H4493" s="96" t="s">
        <v>2047</v>
      </c>
      <c r="I4493" s="99">
        <v>332.43200000000002</v>
      </c>
      <c r="J4493" s="235" t="str">
        <f t="shared" si="70"/>
        <v>Medium Haul</v>
      </c>
    </row>
    <row r="4494" spans="1:10" ht="15" thickBot="1" x14ac:dyDescent="0.4">
      <c r="A4494" s="96" t="s">
        <v>2043</v>
      </c>
      <c r="B4494" s="96" t="s">
        <v>1325</v>
      </c>
      <c r="C4494" s="106">
        <v>43489</v>
      </c>
      <c r="D4494" s="96" t="s">
        <v>2114</v>
      </c>
      <c r="E4494" s="96" t="s">
        <v>2053</v>
      </c>
      <c r="F4494" s="97">
        <v>927</v>
      </c>
      <c r="G4494" s="98" t="s">
        <v>2046</v>
      </c>
      <c r="H4494" s="96" t="s">
        <v>2047</v>
      </c>
      <c r="I4494" s="99">
        <v>357.97500000000002</v>
      </c>
      <c r="J4494" s="235" t="str">
        <f t="shared" si="70"/>
        <v>Medium Haul</v>
      </c>
    </row>
    <row r="4495" spans="1:10" ht="15" thickBot="1" x14ac:dyDescent="0.4">
      <c r="A4495" s="96" t="s">
        <v>2043</v>
      </c>
      <c r="B4495" s="96" t="s">
        <v>1325</v>
      </c>
      <c r="C4495" s="106">
        <v>43499</v>
      </c>
      <c r="D4495" s="96" t="s">
        <v>2067</v>
      </c>
      <c r="E4495" s="96" t="s">
        <v>2044</v>
      </c>
      <c r="F4495" s="97">
        <v>2398</v>
      </c>
      <c r="G4495" s="98" t="s">
        <v>2056</v>
      </c>
      <c r="H4495" s="96" t="s">
        <v>2047</v>
      </c>
      <c r="I4495" s="99">
        <v>813.96</v>
      </c>
      <c r="J4495" s="235" t="str">
        <f t="shared" si="70"/>
        <v>Long Haul</v>
      </c>
    </row>
    <row r="4496" spans="1:10" ht="15" thickBot="1" x14ac:dyDescent="0.4">
      <c r="A4496" s="96" t="s">
        <v>2043</v>
      </c>
      <c r="B4496" s="96" t="s">
        <v>1325</v>
      </c>
      <c r="C4496" s="106">
        <v>43499</v>
      </c>
      <c r="D4496" s="96" t="s">
        <v>2044</v>
      </c>
      <c r="E4496" s="96" t="s">
        <v>2048</v>
      </c>
      <c r="F4496" s="97">
        <v>153</v>
      </c>
      <c r="G4496" s="98" t="s">
        <v>2046</v>
      </c>
      <c r="H4496" s="96" t="s">
        <v>2047</v>
      </c>
      <c r="I4496" s="99">
        <v>96.063999999999993</v>
      </c>
      <c r="J4496" s="235" t="str">
        <f t="shared" si="70"/>
        <v>Short Haul</v>
      </c>
    </row>
    <row r="4497" spans="1:10" ht="15" thickBot="1" x14ac:dyDescent="0.4">
      <c r="A4497" s="96" t="s">
        <v>2043</v>
      </c>
      <c r="B4497" s="96" t="s">
        <v>1325</v>
      </c>
      <c r="C4497" s="106">
        <v>43492</v>
      </c>
      <c r="D4497" s="96" t="s">
        <v>2044</v>
      </c>
      <c r="E4497" s="96" t="s">
        <v>2067</v>
      </c>
      <c r="F4497" s="97">
        <v>2398</v>
      </c>
      <c r="G4497" s="98" t="s">
        <v>2046</v>
      </c>
      <c r="H4497" s="96" t="s">
        <v>2047</v>
      </c>
      <c r="I4497" s="99">
        <v>813.96</v>
      </c>
      <c r="J4497" s="235" t="str">
        <f t="shared" si="70"/>
        <v>Long Haul</v>
      </c>
    </row>
    <row r="4498" spans="1:10" ht="15" thickBot="1" x14ac:dyDescent="0.4">
      <c r="A4498" s="96" t="s">
        <v>2043</v>
      </c>
      <c r="B4498" s="96" t="s">
        <v>1325</v>
      </c>
      <c r="C4498" s="106">
        <v>43492</v>
      </c>
      <c r="D4498" s="96" t="s">
        <v>2048</v>
      </c>
      <c r="E4498" s="96" t="s">
        <v>2044</v>
      </c>
      <c r="F4498" s="97">
        <v>153</v>
      </c>
      <c r="G4498" s="98" t="s">
        <v>2046</v>
      </c>
      <c r="H4498" s="96" t="s">
        <v>2047</v>
      </c>
      <c r="I4498" s="99">
        <v>96.063999999999993</v>
      </c>
      <c r="J4498" s="235" t="str">
        <f t="shared" si="70"/>
        <v>Short Haul</v>
      </c>
    </row>
    <row r="4499" spans="1:10" ht="15" thickBot="1" x14ac:dyDescent="0.4">
      <c r="A4499" s="96" t="s">
        <v>2043</v>
      </c>
      <c r="B4499" s="96" t="s">
        <v>1325</v>
      </c>
      <c r="C4499" s="106">
        <v>43499</v>
      </c>
      <c r="D4499" s="96" t="s">
        <v>2125</v>
      </c>
      <c r="E4499" s="96" t="s">
        <v>2067</v>
      </c>
      <c r="F4499" s="97">
        <v>373</v>
      </c>
      <c r="G4499" s="98" t="s">
        <v>2046</v>
      </c>
      <c r="H4499" s="96" t="s">
        <v>2047</v>
      </c>
      <c r="I4499" s="99">
        <v>235.10400000000001</v>
      </c>
      <c r="J4499" s="235" t="str">
        <f t="shared" si="70"/>
        <v>Medium Haul</v>
      </c>
    </row>
    <row r="4500" spans="1:10" ht="15" thickBot="1" x14ac:dyDescent="0.4">
      <c r="A4500" s="89"/>
      <c r="B4500" s="89"/>
      <c r="C4500" s="290"/>
      <c r="D4500" s="290"/>
      <c r="E4500" s="290"/>
      <c r="F4500" s="290"/>
      <c r="G4500" s="290"/>
      <c r="H4500" s="290"/>
      <c r="I4500" s="95">
        <v>3289.3710000000001</v>
      </c>
      <c r="J4500" s="235" t="str">
        <f t="shared" si="70"/>
        <v/>
      </c>
    </row>
    <row r="4501" spans="1:10" ht="15" thickBot="1" x14ac:dyDescent="0.4">
      <c r="A4501" s="96" t="s">
        <v>2043</v>
      </c>
      <c r="B4501" s="96" t="s">
        <v>1325</v>
      </c>
      <c r="C4501" s="106">
        <v>43559</v>
      </c>
      <c r="D4501" s="96" t="s">
        <v>2057</v>
      </c>
      <c r="E4501" s="96" t="s">
        <v>2048</v>
      </c>
      <c r="F4501" s="97">
        <v>133</v>
      </c>
      <c r="G4501" s="98" t="s">
        <v>2046</v>
      </c>
      <c r="H4501" s="96" t="s">
        <v>2047</v>
      </c>
      <c r="I4501" s="99">
        <v>84.055999999999997</v>
      </c>
      <c r="J4501" s="235" t="str">
        <f t="shared" si="70"/>
        <v>Short Haul</v>
      </c>
    </row>
    <row r="4502" spans="1:10" ht="15" thickBot="1" x14ac:dyDescent="0.4">
      <c r="A4502" s="96" t="s">
        <v>2043</v>
      </c>
      <c r="B4502" s="96" t="s">
        <v>1325</v>
      </c>
      <c r="C4502" s="106">
        <v>43566</v>
      </c>
      <c r="D4502" s="96" t="s">
        <v>2048</v>
      </c>
      <c r="E4502" s="96" t="s">
        <v>2057</v>
      </c>
      <c r="F4502" s="97">
        <v>133</v>
      </c>
      <c r="G4502" s="98" t="s">
        <v>2046</v>
      </c>
      <c r="H4502" s="96" t="s">
        <v>2047</v>
      </c>
      <c r="I4502" s="99">
        <v>84.055999999999997</v>
      </c>
      <c r="J4502" s="235" t="str">
        <f t="shared" si="70"/>
        <v>Short Haul</v>
      </c>
    </row>
    <row r="4503" spans="1:10" ht="15" thickBot="1" x14ac:dyDescent="0.4">
      <c r="A4503" s="96" t="s">
        <v>2043</v>
      </c>
      <c r="B4503" s="96" t="s">
        <v>1325</v>
      </c>
      <c r="C4503" s="106">
        <v>43566</v>
      </c>
      <c r="D4503" s="96" t="s">
        <v>2057</v>
      </c>
      <c r="E4503" s="96" t="s">
        <v>2048</v>
      </c>
      <c r="F4503" s="97">
        <v>133</v>
      </c>
      <c r="G4503" s="98" t="s">
        <v>2046</v>
      </c>
      <c r="H4503" s="96" t="s">
        <v>2047</v>
      </c>
      <c r="I4503" s="99">
        <v>84.055999999999997</v>
      </c>
      <c r="J4503" s="235" t="str">
        <f t="shared" si="70"/>
        <v>Short Haul</v>
      </c>
    </row>
    <row r="4504" spans="1:10" ht="15" thickBot="1" x14ac:dyDescent="0.4">
      <c r="A4504" s="96" t="s">
        <v>2043</v>
      </c>
      <c r="B4504" s="96" t="s">
        <v>1325</v>
      </c>
      <c r="C4504" s="106">
        <v>43619</v>
      </c>
      <c r="D4504" s="96" t="s">
        <v>2044</v>
      </c>
      <c r="E4504" s="96" t="s">
        <v>2060</v>
      </c>
      <c r="F4504" s="97">
        <v>979</v>
      </c>
      <c r="G4504" s="98" t="s">
        <v>2046</v>
      </c>
      <c r="H4504" s="96" t="s">
        <v>2047</v>
      </c>
      <c r="I4504" s="99">
        <v>378.09899999999999</v>
      </c>
      <c r="J4504" s="235" t="str">
        <f t="shared" si="70"/>
        <v>Medium Haul</v>
      </c>
    </row>
    <row r="4505" spans="1:10" ht="15" thickBot="1" x14ac:dyDescent="0.4">
      <c r="A4505" s="96" t="s">
        <v>2043</v>
      </c>
      <c r="B4505" s="96" t="s">
        <v>1325</v>
      </c>
      <c r="C4505" s="106">
        <v>43621</v>
      </c>
      <c r="D4505" s="96" t="s">
        <v>2053</v>
      </c>
      <c r="E4505" s="96" t="s">
        <v>2048</v>
      </c>
      <c r="F4505" s="97">
        <v>527</v>
      </c>
      <c r="G4505" s="98" t="s">
        <v>2046</v>
      </c>
      <c r="H4505" s="96" t="s">
        <v>2047</v>
      </c>
      <c r="I4505" s="99">
        <v>332.43200000000002</v>
      </c>
      <c r="J4505" s="235" t="str">
        <f t="shared" si="70"/>
        <v>Medium Haul</v>
      </c>
    </row>
    <row r="4506" spans="1:10" ht="15" thickBot="1" x14ac:dyDescent="0.4">
      <c r="A4506" s="96" t="s">
        <v>2043</v>
      </c>
      <c r="B4506" s="96" t="s">
        <v>1325</v>
      </c>
      <c r="C4506" s="106">
        <v>43632</v>
      </c>
      <c r="D4506" s="96" t="s">
        <v>2050</v>
      </c>
      <c r="E4506" s="96" t="s">
        <v>2052</v>
      </c>
      <c r="F4506" s="97">
        <v>596</v>
      </c>
      <c r="G4506" s="98" t="s">
        <v>2046</v>
      </c>
      <c r="H4506" s="96" t="s">
        <v>2047</v>
      </c>
      <c r="I4506" s="99">
        <v>375.40800000000002</v>
      </c>
      <c r="J4506" s="235" t="str">
        <f t="shared" si="70"/>
        <v>Medium Haul</v>
      </c>
    </row>
    <row r="4507" spans="1:10" ht="15" thickBot="1" x14ac:dyDescent="0.4">
      <c r="A4507" s="96" t="s">
        <v>2043</v>
      </c>
      <c r="B4507" s="96" t="s">
        <v>1325</v>
      </c>
      <c r="C4507" s="106">
        <v>43632</v>
      </c>
      <c r="D4507" s="96" t="s">
        <v>2048</v>
      </c>
      <c r="E4507" s="96" t="s">
        <v>2050</v>
      </c>
      <c r="F4507" s="97">
        <v>300</v>
      </c>
      <c r="G4507" s="98" t="s">
        <v>2046</v>
      </c>
      <c r="H4507" s="96" t="s">
        <v>2047</v>
      </c>
      <c r="I4507" s="99">
        <v>188.96799999999999</v>
      </c>
      <c r="J4507" s="235" t="str">
        <f t="shared" si="70"/>
        <v>Short Haul</v>
      </c>
    </row>
    <row r="4508" spans="1:10" ht="15" thickBot="1" x14ac:dyDescent="0.4">
      <c r="A4508" s="96" t="s">
        <v>2043</v>
      </c>
      <c r="B4508" s="96" t="s">
        <v>1325</v>
      </c>
      <c r="C4508" s="106">
        <v>43635</v>
      </c>
      <c r="D4508" s="96" t="s">
        <v>2050</v>
      </c>
      <c r="E4508" s="96" t="s">
        <v>2048</v>
      </c>
      <c r="F4508" s="97">
        <v>300</v>
      </c>
      <c r="G4508" s="98" t="s">
        <v>2046</v>
      </c>
      <c r="H4508" s="96" t="s">
        <v>2047</v>
      </c>
      <c r="I4508" s="99">
        <v>188.96799999999999</v>
      </c>
      <c r="J4508" s="235" t="str">
        <f t="shared" si="70"/>
        <v>Short Haul</v>
      </c>
    </row>
    <row r="4509" spans="1:10" ht="15" thickBot="1" x14ac:dyDescent="0.4">
      <c r="A4509" s="96" t="s">
        <v>2043</v>
      </c>
      <c r="B4509" s="96" t="s">
        <v>1325</v>
      </c>
      <c r="C4509" s="106">
        <v>43640</v>
      </c>
      <c r="D4509" s="96" t="s">
        <v>2044</v>
      </c>
      <c r="E4509" s="96" t="s">
        <v>2113</v>
      </c>
      <c r="F4509" s="97">
        <v>337</v>
      </c>
      <c r="G4509" s="98" t="s">
        <v>2046</v>
      </c>
      <c r="H4509" s="96" t="s">
        <v>2047</v>
      </c>
      <c r="I4509" s="99">
        <v>212.352</v>
      </c>
      <c r="J4509" s="235" t="str">
        <f t="shared" si="70"/>
        <v>Medium Haul</v>
      </c>
    </row>
    <row r="4510" spans="1:10" ht="15" thickBot="1" x14ac:dyDescent="0.4">
      <c r="A4510" s="96" t="s">
        <v>2043</v>
      </c>
      <c r="B4510" s="96" t="s">
        <v>1325</v>
      </c>
      <c r="C4510" s="106">
        <v>43645</v>
      </c>
      <c r="D4510" s="96" t="s">
        <v>2044</v>
      </c>
      <c r="E4510" s="96" t="s">
        <v>2048</v>
      </c>
      <c r="F4510" s="97">
        <v>153</v>
      </c>
      <c r="G4510" s="98" t="s">
        <v>2046</v>
      </c>
      <c r="H4510" s="96" t="s">
        <v>2047</v>
      </c>
      <c r="I4510" s="99">
        <v>96.063999999999993</v>
      </c>
      <c r="J4510" s="235" t="str">
        <f t="shared" si="70"/>
        <v>Short Haul</v>
      </c>
    </row>
    <row r="4511" spans="1:10" ht="15" thickBot="1" x14ac:dyDescent="0.4">
      <c r="A4511" s="96" t="s">
        <v>2043</v>
      </c>
      <c r="B4511" s="96" t="s">
        <v>1325</v>
      </c>
      <c r="C4511" s="106">
        <v>43645</v>
      </c>
      <c r="D4511" s="96" t="s">
        <v>2113</v>
      </c>
      <c r="E4511" s="96" t="s">
        <v>2044</v>
      </c>
      <c r="F4511" s="97">
        <v>337</v>
      </c>
      <c r="G4511" s="98" t="s">
        <v>2046</v>
      </c>
      <c r="H4511" s="96" t="s">
        <v>2047</v>
      </c>
      <c r="I4511" s="99">
        <v>212.352</v>
      </c>
      <c r="J4511" s="235" t="str">
        <f t="shared" si="70"/>
        <v>Medium Haul</v>
      </c>
    </row>
    <row r="4512" spans="1:10" ht="15" thickBot="1" x14ac:dyDescent="0.4">
      <c r="A4512" s="96" t="s">
        <v>2043</v>
      </c>
      <c r="B4512" s="96" t="s">
        <v>1325</v>
      </c>
      <c r="C4512" s="106">
        <v>43666</v>
      </c>
      <c r="D4512" s="96" t="s">
        <v>2303</v>
      </c>
      <c r="E4512" s="96" t="s">
        <v>2044</v>
      </c>
      <c r="F4512" s="97">
        <v>476</v>
      </c>
      <c r="G4512" s="98" t="s">
        <v>2046</v>
      </c>
      <c r="H4512" s="96" t="s">
        <v>2047</v>
      </c>
      <c r="I4512" s="99">
        <v>300.2</v>
      </c>
      <c r="J4512" s="235" t="str">
        <f t="shared" si="70"/>
        <v>Medium Haul</v>
      </c>
    </row>
    <row r="4513" spans="1:10" ht="15" thickBot="1" x14ac:dyDescent="0.4">
      <c r="A4513" s="96" t="s">
        <v>2043</v>
      </c>
      <c r="B4513" s="96" t="s">
        <v>1325</v>
      </c>
      <c r="C4513" s="106">
        <v>43668</v>
      </c>
      <c r="D4513" s="96" t="s">
        <v>2044</v>
      </c>
      <c r="E4513" s="96" t="s">
        <v>2048</v>
      </c>
      <c r="F4513" s="97">
        <v>153</v>
      </c>
      <c r="G4513" s="98" t="s">
        <v>2046</v>
      </c>
      <c r="H4513" s="96" t="s">
        <v>2047</v>
      </c>
      <c r="I4513" s="99">
        <v>96.063999999999993</v>
      </c>
      <c r="J4513" s="235" t="str">
        <f t="shared" si="70"/>
        <v>Short Haul</v>
      </c>
    </row>
    <row r="4514" spans="1:10" ht="15" thickBot="1" x14ac:dyDescent="0.4">
      <c r="A4514" s="96" t="s">
        <v>2043</v>
      </c>
      <c r="B4514" s="96" t="s">
        <v>1325</v>
      </c>
      <c r="C4514" s="106">
        <v>43686</v>
      </c>
      <c r="D4514" s="96" t="s">
        <v>2050</v>
      </c>
      <c r="E4514" s="96" t="s">
        <v>2048</v>
      </c>
      <c r="F4514" s="97">
        <v>300</v>
      </c>
      <c r="G4514" s="98" t="s">
        <v>2046</v>
      </c>
      <c r="H4514" s="96" t="s">
        <v>2051</v>
      </c>
      <c r="I4514" s="99">
        <v>188.96799999999999</v>
      </c>
      <c r="J4514" s="235" t="str">
        <f t="shared" si="70"/>
        <v>Short Haul</v>
      </c>
    </row>
    <row r="4515" spans="1:10" ht="15" thickBot="1" x14ac:dyDescent="0.4">
      <c r="A4515" s="96" t="s">
        <v>2043</v>
      </c>
      <c r="B4515" s="96" t="s">
        <v>1325</v>
      </c>
      <c r="C4515" s="106">
        <v>43701</v>
      </c>
      <c r="D4515" s="96" t="s">
        <v>2053</v>
      </c>
      <c r="E4515" s="96" t="s">
        <v>2058</v>
      </c>
      <c r="F4515" s="97">
        <v>1721</v>
      </c>
      <c r="G4515" s="98" t="s">
        <v>2046</v>
      </c>
      <c r="H4515" s="96" t="s">
        <v>2047</v>
      </c>
      <c r="I4515" s="99">
        <v>664.86599999999999</v>
      </c>
      <c r="J4515" s="235" t="str">
        <f t="shared" si="70"/>
        <v>Medium Haul</v>
      </c>
    </row>
    <row r="4516" spans="1:10" ht="15" thickBot="1" x14ac:dyDescent="0.4">
      <c r="A4516" s="96" t="s">
        <v>2043</v>
      </c>
      <c r="B4516" s="96" t="s">
        <v>1325</v>
      </c>
      <c r="C4516" s="106">
        <v>43701</v>
      </c>
      <c r="D4516" s="96" t="s">
        <v>2048</v>
      </c>
      <c r="E4516" s="96" t="s">
        <v>2053</v>
      </c>
      <c r="F4516" s="97">
        <v>527</v>
      </c>
      <c r="G4516" s="98" t="s">
        <v>2046</v>
      </c>
      <c r="H4516" s="96" t="s">
        <v>2047</v>
      </c>
      <c r="I4516" s="99">
        <v>332.43200000000002</v>
      </c>
      <c r="J4516" s="235" t="str">
        <f t="shared" si="70"/>
        <v>Medium Haul</v>
      </c>
    </row>
    <row r="4517" spans="1:10" ht="15" thickBot="1" x14ac:dyDescent="0.4">
      <c r="A4517" s="96" t="s">
        <v>2043</v>
      </c>
      <c r="B4517" s="96" t="s">
        <v>1325</v>
      </c>
      <c r="C4517" s="106">
        <v>43703</v>
      </c>
      <c r="D4517" s="96" t="s">
        <v>2058</v>
      </c>
      <c r="E4517" s="96" t="s">
        <v>2044</v>
      </c>
      <c r="F4517" s="97">
        <v>2367</v>
      </c>
      <c r="G4517" s="98" t="s">
        <v>2056</v>
      </c>
      <c r="H4517" s="96" t="s">
        <v>2047</v>
      </c>
      <c r="I4517" s="99">
        <v>803.42</v>
      </c>
      <c r="J4517" s="235" t="str">
        <f t="shared" si="70"/>
        <v>Long Haul</v>
      </c>
    </row>
    <row r="4518" spans="1:10" ht="15" thickBot="1" x14ac:dyDescent="0.4">
      <c r="A4518" s="96" t="s">
        <v>2043</v>
      </c>
      <c r="B4518" s="96" t="s">
        <v>1325</v>
      </c>
      <c r="C4518" s="106">
        <v>43742</v>
      </c>
      <c r="D4518" s="96" t="s">
        <v>2044</v>
      </c>
      <c r="E4518" s="96" t="s">
        <v>2196</v>
      </c>
      <c r="F4518" s="97">
        <v>362</v>
      </c>
      <c r="G4518" s="98" t="s">
        <v>2046</v>
      </c>
      <c r="H4518" s="96" t="s">
        <v>2047</v>
      </c>
      <c r="I4518" s="99">
        <v>228.78399999999999</v>
      </c>
      <c r="J4518" s="235" t="str">
        <f t="shared" si="70"/>
        <v>Medium Haul</v>
      </c>
    </row>
    <row r="4519" spans="1:10" ht="15" thickBot="1" x14ac:dyDescent="0.4">
      <c r="A4519" s="96" t="s">
        <v>2043</v>
      </c>
      <c r="B4519" s="96" t="s">
        <v>1325</v>
      </c>
      <c r="C4519" s="106">
        <v>43742</v>
      </c>
      <c r="D4519" s="96" t="s">
        <v>2048</v>
      </c>
      <c r="E4519" s="96" t="s">
        <v>2044</v>
      </c>
      <c r="F4519" s="97">
        <v>153</v>
      </c>
      <c r="G4519" s="98" t="s">
        <v>2046</v>
      </c>
      <c r="H4519" s="96" t="s">
        <v>2047</v>
      </c>
      <c r="I4519" s="99">
        <v>96.063999999999993</v>
      </c>
      <c r="J4519" s="235" t="str">
        <f t="shared" si="70"/>
        <v>Short Haul</v>
      </c>
    </row>
    <row r="4520" spans="1:10" ht="15" thickBot="1" x14ac:dyDescent="0.4">
      <c r="A4520" s="96" t="s">
        <v>2043</v>
      </c>
      <c r="B4520" s="96" t="s">
        <v>1325</v>
      </c>
      <c r="C4520" s="106">
        <v>43744</v>
      </c>
      <c r="D4520" s="96" t="s">
        <v>2196</v>
      </c>
      <c r="E4520" s="96" t="s">
        <v>2044</v>
      </c>
      <c r="F4520" s="97">
        <v>362</v>
      </c>
      <c r="G4520" s="98" t="s">
        <v>2046</v>
      </c>
      <c r="H4520" s="96" t="s">
        <v>2047</v>
      </c>
      <c r="I4520" s="99">
        <v>228.78399999999999</v>
      </c>
      <c r="J4520" s="235" t="str">
        <f t="shared" si="70"/>
        <v>Medium Haul</v>
      </c>
    </row>
    <row r="4521" spans="1:10" ht="15" thickBot="1" x14ac:dyDescent="0.4">
      <c r="A4521" s="96" t="s">
        <v>2043</v>
      </c>
      <c r="B4521" s="96" t="s">
        <v>1325</v>
      </c>
      <c r="C4521" s="106">
        <v>43765</v>
      </c>
      <c r="D4521" s="96" t="s">
        <v>2057</v>
      </c>
      <c r="E4521" s="96" t="s">
        <v>2048</v>
      </c>
      <c r="F4521" s="97">
        <v>133</v>
      </c>
      <c r="G4521" s="98" t="s">
        <v>2046</v>
      </c>
      <c r="H4521" s="96" t="s">
        <v>2047</v>
      </c>
      <c r="I4521" s="99">
        <v>84.055999999999997</v>
      </c>
      <c r="J4521" s="235" t="str">
        <f t="shared" si="70"/>
        <v>Short Haul</v>
      </c>
    </row>
    <row r="4522" spans="1:10" ht="15" thickBot="1" x14ac:dyDescent="0.4">
      <c r="A4522" s="96" t="s">
        <v>2043</v>
      </c>
      <c r="B4522" s="96" t="s">
        <v>1325</v>
      </c>
      <c r="C4522" s="106">
        <v>43800</v>
      </c>
      <c r="D4522" s="96" t="s">
        <v>2050</v>
      </c>
      <c r="E4522" s="96" t="s">
        <v>2048</v>
      </c>
      <c r="F4522" s="97">
        <v>300</v>
      </c>
      <c r="G4522" s="98" t="s">
        <v>2046</v>
      </c>
      <c r="H4522" s="96" t="s">
        <v>2051</v>
      </c>
      <c r="I4522" s="99">
        <v>188.96799999999999</v>
      </c>
      <c r="J4522" s="235" t="str">
        <f t="shared" si="70"/>
        <v>Short Haul</v>
      </c>
    </row>
    <row r="4523" spans="1:10" ht="15" thickBot="1" x14ac:dyDescent="0.4">
      <c r="A4523" s="96" t="s">
        <v>2043</v>
      </c>
      <c r="B4523" s="96" t="s">
        <v>1325</v>
      </c>
      <c r="C4523" s="106">
        <v>43814</v>
      </c>
      <c r="D4523" s="96" t="s">
        <v>2044</v>
      </c>
      <c r="E4523" s="96" t="s">
        <v>2197</v>
      </c>
      <c r="F4523" s="97">
        <v>630</v>
      </c>
      <c r="G4523" s="98" t="s">
        <v>2046</v>
      </c>
      <c r="H4523" s="96" t="s">
        <v>2047</v>
      </c>
      <c r="I4523" s="99">
        <v>243.423</v>
      </c>
      <c r="J4523" s="235" t="str">
        <f t="shared" si="70"/>
        <v>Medium Haul</v>
      </c>
    </row>
    <row r="4524" spans="1:10" ht="15" thickBot="1" x14ac:dyDescent="0.4">
      <c r="A4524" s="96" t="s">
        <v>2043</v>
      </c>
      <c r="B4524" s="96" t="s">
        <v>1325</v>
      </c>
      <c r="C4524" s="106">
        <v>43814</v>
      </c>
      <c r="D4524" s="96" t="s">
        <v>2048</v>
      </c>
      <c r="E4524" s="96" t="s">
        <v>2044</v>
      </c>
      <c r="F4524" s="97">
        <v>153</v>
      </c>
      <c r="G4524" s="98" t="s">
        <v>2046</v>
      </c>
      <c r="H4524" s="96" t="s">
        <v>2047</v>
      </c>
      <c r="I4524" s="99">
        <v>96.063999999999993</v>
      </c>
      <c r="J4524" s="235" t="str">
        <f t="shared" si="70"/>
        <v>Short Haul</v>
      </c>
    </row>
    <row r="4525" spans="1:10" ht="15" thickBot="1" x14ac:dyDescent="0.4">
      <c r="A4525" s="96" t="s">
        <v>2043</v>
      </c>
      <c r="B4525" s="96" t="s">
        <v>1325</v>
      </c>
      <c r="C4525" s="106">
        <v>43817</v>
      </c>
      <c r="D4525" s="96" t="s">
        <v>2044</v>
      </c>
      <c r="E4525" s="96" t="s">
        <v>2048</v>
      </c>
      <c r="F4525" s="97">
        <v>153</v>
      </c>
      <c r="G4525" s="98" t="s">
        <v>2046</v>
      </c>
      <c r="H4525" s="96" t="s">
        <v>2047</v>
      </c>
      <c r="I4525" s="99">
        <v>96.063999999999993</v>
      </c>
      <c r="J4525" s="235" t="str">
        <f t="shared" si="70"/>
        <v>Short Haul</v>
      </c>
    </row>
    <row r="4526" spans="1:10" ht="15" thickBot="1" x14ac:dyDescent="0.4">
      <c r="A4526" s="96" t="s">
        <v>2043</v>
      </c>
      <c r="B4526" s="96" t="s">
        <v>1325</v>
      </c>
      <c r="C4526" s="106">
        <v>43817</v>
      </c>
      <c r="D4526" s="96" t="s">
        <v>2197</v>
      </c>
      <c r="E4526" s="96" t="s">
        <v>2044</v>
      </c>
      <c r="F4526" s="97">
        <v>630</v>
      </c>
      <c r="G4526" s="98" t="s">
        <v>2046</v>
      </c>
      <c r="H4526" s="96" t="s">
        <v>2047</v>
      </c>
      <c r="I4526" s="99">
        <v>243.423</v>
      </c>
      <c r="J4526" s="235" t="str">
        <f t="shared" si="70"/>
        <v>Medium Haul</v>
      </c>
    </row>
    <row r="4527" spans="1:10" ht="15" thickBot="1" x14ac:dyDescent="0.4">
      <c r="A4527" s="96" t="s">
        <v>2043</v>
      </c>
      <c r="B4527" s="96" t="s">
        <v>1325</v>
      </c>
      <c r="C4527" s="106">
        <v>43554</v>
      </c>
      <c r="D4527" s="96" t="s">
        <v>2048</v>
      </c>
      <c r="E4527" s="96" t="s">
        <v>2057</v>
      </c>
      <c r="F4527" s="97">
        <v>133</v>
      </c>
      <c r="G4527" s="98" t="s">
        <v>2046</v>
      </c>
      <c r="H4527" s="96" t="s">
        <v>2047</v>
      </c>
      <c r="I4527" s="99">
        <v>84.055999999999997</v>
      </c>
      <c r="J4527" s="235" t="str">
        <f t="shared" si="70"/>
        <v>Short Haul</v>
      </c>
    </row>
    <row r="4528" spans="1:10" ht="15" thickBot="1" x14ac:dyDescent="0.4">
      <c r="A4528" s="96" t="s">
        <v>2043</v>
      </c>
      <c r="B4528" s="96" t="s">
        <v>1325</v>
      </c>
      <c r="C4528" s="106">
        <v>43554</v>
      </c>
      <c r="D4528" s="96" t="s">
        <v>2057</v>
      </c>
      <c r="E4528" s="96" t="s">
        <v>2115</v>
      </c>
      <c r="F4528" s="97">
        <v>760</v>
      </c>
      <c r="G4528" s="98" t="s">
        <v>2046</v>
      </c>
      <c r="H4528" s="96" t="s">
        <v>2047</v>
      </c>
      <c r="I4528" s="99">
        <v>293.346</v>
      </c>
      <c r="J4528" s="235" t="str">
        <f t="shared" si="70"/>
        <v>Medium Haul</v>
      </c>
    </row>
    <row r="4529" spans="1:10" ht="15" thickBot="1" x14ac:dyDescent="0.4">
      <c r="A4529" s="96" t="s">
        <v>2043</v>
      </c>
      <c r="B4529" s="96" t="s">
        <v>1325</v>
      </c>
      <c r="C4529" s="106">
        <v>43559</v>
      </c>
      <c r="D4529" s="96" t="s">
        <v>2115</v>
      </c>
      <c r="E4529" s="96" t="s">
        <v>2057</v>
      </c>
      <c r="F4529" s="97">
        <v>760</v>
      </c>
      <c r="G4529" s="98" t="s">
        <v>2046</v>
      </c>
      <c r="H4529" s="96" t="s">
        <v>2047</v>
      </c>
      <c r="I4529" s="99">
        <v>293.346</v>
      </c>
      <c r="J4529" s="235" t="str">
        <f t="shared" si="70"/>
        <v>Medium Haul</v>
      </c>
    </row>
    <row r="4530" spans="1:10" ht="15" thickBot="1" x14ac:dyDescent="0.4">
      <c r="A4530" s="96" t="s">
        <v>2043</v>
      </c>
      <c r="B4530" s="96" t="s">
        <v>1325</v>
      </c>
      <c r="C4530" s="106">
        <v>43619</v>
      </c>
      <c r="D4530" s="96" t="s">
        <v>2048</v>
      </c>
      <c r="E4530" s="96" t="s">
        <v>2044</v>
      </c>
      <c r="F4530" s="97">
        <v>153</v>
      </c>
      <c r="G4530" s="98" t="s">
        <v>2046</v>
      </c>
      <c r="H4530" s="96" t="s">
        <v>2047</v>
      </c>
      <c r="I4530" s="99">
        <v>96.063999999999993</v>
      </c>
      <c r="J4530" s="235" t="str">
        <f t="shared" si="70"/>
        <v>Short Haul</v>
      </c>
    </row>
    <row r="4531" spans="1:10" ht="15" thickBot="1" x14ac:dyDescent="0.4">
      <c r="A4531" s="96" t="s">
        <v>2043</v>
      </c>
      <c r="B4531" s="96" t="s">
        <v>1325</v>
      </c>
      <c r="C4531" s="106">
        <v>43621</v>
      </c>
      <c r="D4531" s="96" t="s">
        <v>2060</v>
      </c>
      <c r="E4531" s="96" t="s">
        <v>2053</v>
      </c>
      <c r="F4531" s="97">
        <v>334</v>
      </c>
      <c r="G4531" s="98" t="s">
        <v>2046</v>
      </c>
      <c r="H4531" s="96" t="s">
        <v>2047</v>
      </c>
      <c r="I4531" s="99">
        <v>210.45599999999999</v>
      </c>
      <c r="J4531" s="235" t="str">
        <f t="shared" si="70"/>
        <v>Medium Haul</v>
      </c>
    </row>
    <row r="4532" spans="1:10" ht="15" thickBot="1" x14ac:dyDescent="0.4">
      <c r="A4532" s="96" t="s">
        <v>2043</v>
      </c>
      <c r="B4532" s="96" t="s">
        <v>1325</v>
      </c>
      <c r="C4532" s="106">
        <v>43635</v>
      </c>
      <c r="D4532" s="96" t="s">
        <v>2052</v>
      </c>
      <c r="E4532" s="96" t="s">
        <v>2050</v>
      </c>
      <c r="F4532" s="97">
        <v>596</v>
      </c>
      <c r="G4532" s="98" t="s">
        <v>2046</v>
      </c>
      <c r="H4532" s="96" t="s">
        <v>2047</v>
      </c>
      <c r="I4532" s="99">
        <v>375.40800000000002</v>
      </c>
      <c r="J4532" s="235" t="str">
        <f t="shared" si="70"/>
        <v>Medium Haul</v>
      </c>
    </row>
    <row r="4533" spans="1:10" ht="15" thickBot="1" x14ac:dyDescent="0.4">
      <c r="A4533" s="96" t="s">
        <v>2043</v>
      </c>
      <c r="B4533" s="96" t="s">
        <v>1325</v>
      </c>
      <c r="C4533" s="106">
        <v>43640</v>
      </c>
      <c r="D4533" s="96" t="s">
        <v>2048</v>
      </c>
      <c r="E4533" s="96" t="s">
        <v>2044</v>
      </c>
      <c r="F4533" s="97">
        <v>153</v>
      </c>
      <c r="G4533" s="98" t="s">
        <v>2046</v>
      </c>
      <c r="H4533" s="96" t="s">
        <v>2047</v>
      </c>
      <c r="I4533" s="99">
        <v>96.063999999999993</v>
      </c>
      <c r="J4533" s="235" t="str">
        <f t="shared" si="70"/>
        <v>Short Haul</v>
      </c>
    </row>
    <row r="4534" spans="1:10" ht="15" thickBot="1" x14ac:dyDescent="0.4">
      <c r="A4534" s="96" t="s">
        <v>2043</v>
      </c>
      <c r="B4534" s="96" t="s">
        <v>1325</v>
      </c>
      <c r="C4534" s="106">
        <v>43664</v>
      </c>
      <c r="D4534" s="96" t="s">
        <v>2044</v>
      </c>
      <c r="E4534" s="96" t="s">
        <v>2303</v>
      </c>
      <c r="F4534" s="97">
        <v>476</v>
      </c>
      <c r="G4534" s="98" t="s">
        <v>2046</v>
      </c>
      <c r="H4534" s="96" t="s">
        <v>2047</v>
      </c>
      <c r="I4534" s="99">
        <v>300.2</v>
      </c>
      <c r="J4534" s="235" t="str">
        <f t="shared" si="70"/>
        <v>Medium Haul</v>
      </c>
    </row>
    <row r="4535" spans="1:10" ht="15" thickBot="1" x14ac:dyDescent="0.4">
      <c r="A4535" s="96" t="s">
        <v>2043</v>
      </c>
      <c r="B4535" s="96" t="s">
        <v>1325</v>
      </c>
      <c r="C4535" s="106">
        <v>43664</v>
      </c>
      <c r="D4535" s="96" t="s">
        <v>2048</v>
      </c>
      <c r="E4535" s="96" t="s">
        <v>2044</v>
      </c>
      <c r="F4535" s="97">
        <v>153</v>
      </c>
      <c r="G4535" s="98" t="s">
        <v>2046</v>
      </c>
      <c r="H4535" s="96" t="s">
        <v>2047</v>
      </c>
      <c r="I4535" s="99">
        <v>96.063999999999993</v>
      </c>
      <c r="J4535" s="235" t="str">
        <f t="shared" si="70"/>
        <v>Short Haul</v>
      </c>
    </row>
    <row r="4536" spans="1:10" ht="15" thickBot="1" x14ac:dyDescent="0.4">
      <c r="A4536" s="96" t="s">
        <v>2043</v>
      </c>
      <c r="B4536" s="96" t="s">
        <v>1325</v>
      </c>
      <c r="C4536" s="106">
        <v>43668</v>
      </c>
      <c r="D4536" s="96" t="s">
        <v>2103</v>
      </c>
      <c r="E4536" s="96" t="s">
        <v>2044</v>
      </c>
      <c r="F4536" s="97">
        <v>405</v>
      </c>
      <c r="G4536" s="98" t="s">
        <v>2046</v>
      </c>
      <c r="H4536" s="96" t="s">
        <v>2047</v>
      </c>
      <c r="I4536" s="99">
        <v>255.96</v>
      </c>
      <c r="J4536" s="235" t="str">
        <f t="shared" si="70"/>
        <v>Medium Haul</v>
      </c>
    </row>
    <row r="4537" spans="1:10" ht="15" thickBot="1" x14ac:dyDescent="0.4">
      <c r="A4537" s="96" t="s">
        <v>2043</v>
      </c>
      <c r="B4537" s="96" t="s">
        <v>1325</v>
      </c>
      <c r="C4537" s="106">
        <v>43678</v>
      </c>
      <c r="D4537" s="96" t="s">
        <v>2048</v>
      </c>
      <c r="E4537" s="96" t="s">
        <v>2050</v>
      </c>
      <c r="F4537" s="97">
        <v>300</v>
      </c>
      <c r="G4537" s="98" t="s">
        <v>2046</v>
      </c>
      <c r="H4537" s="96" t="s">
        <v>2047</v>
      </c>
      <c r="I4537" s="99">
        <v>188.96799999999999</v>
      </c>
      <c r="J4537" s="235" t="str">
        <f t="shared" si="70"/>
        <v>Short Haul</v>
      </c>
    </row>
    <row r="4538" spans="1:10" ht="15" thickBot="1" x14ac:dyDescent="0.4">
      <c r="A4538" s="96" t="s">
        <v>2043</v>
      </c>
      <c r="B4538" s="96" t="s">
        <v>1325</v>
      </c>
      <c r="C4538" s="106">
        <v>43704</v>
      </c>
      <c r="D4538" s="96" t="s">
        <v>2044</v>
      </c>
      <c r="E4538" s="96" t="s">
        <v>2048</v>
      </c>
      <c r="F4538" s="97">
        <v>153</v>
      </c>
      <c r="G4538" s="98" t="s">
        <v>2046</v>
      </c>
      <c r="H4538" s="96" t="s">
        <v>2047</v>
      </c>
      <c r="I4538" s="99">
        <v>96.063999999999993</v>
      </c>
      <c r="J4538" s="235" t="str">
        <f t="shared" si="70"/>
        <v>Short Haul</v>
      </c>
    </row>
    <row r="4539" spans="1:10" ht="15" thickBot="1" x14ac:dyDescent="0.4">
      <c r="A4539" s="96" t="s">
        <v>2043</v>
      </c>
      <c r="B4539" s="96" t="s">
        <v>1325</v>
      </c>
      <c r="C4539" s="106">
        <v>43744</v>
      </c>
      <c r="D4539" s="96" t="s">
        <v>2044</v>
      </c>
      <c r="E4539" s="96" t="s">
        <v>2048</v>
      </c>
      <c r="F4539" s="97">
        <v>153</v>
      </c>
      <c r="G4539" s="98" t="s">
        <v>2046</v>
      </c>
      <c r="H4539" s="96" t="s">
        <v>2047</v>
      </c>
      <c r="I4539" s="99">
        <v>96.063999999999993</v>
      </c>
      <c r="J4539" s="235" t="str">
        <f t="shared" si="70"/>
        <v>Short Haul</v>
      </c>
    </row>
    <row r="4540" spans="1:10" ht="15" thickBot="1" x14ac:dyDescent="0.4">
      <c r="A4540" s="96" t="s">
        <v>2043</v>
      </c>
      <c r="B4540" s="96" t="s">
        <v>1325</v>
      </c>
      <c r="C4540" s="106">
        <v>43793</v>
      </c>
      <c r="D4540" s="96" t="s">
        <v>2050</v>
      </c>
      <c r="E4540" s="96" t="s">
        <v>2125</v>
      </c>
      <c r="F4540" s="97">
        <v>2010</v>
      </c>
      <c r="G4540" s="98" t="s">
        <v>2046</v>
      </c>
      <c r="H4540" s="96" t="s">
        <v>2051</v>
      </c>
      <c r="I4540" s="99">
        <v>776.322</v>
      </c>
      <c r="J4540" s="235" t="str">
        <f t="shared" si="70"/>
        <v>Medium Haul</v>
      </c>
    </row>
    <row r="4541" spans="1:10" ht="15" thickBot="1" x14ac:dyDescent="0.4">
      <c r="A4541" s="96" t="s">
        <v>2043</v>
      </c>
      <c r="B4541" s="96" t="s">
        <v>1325</v>
      </c>
      <c r="C4541" s="106">
        <v>43793</v>
      </c>
      <c r="D4541" s="96" t="s">
        <v>2048</v>
      </c>
      <c r="E4541" s="96" t="s">
        <v>2050</v>
      </c>
      <c r="F4541" s="97">
        <v>300</v>
      </c>
      <c r="G4541" s="98" t="s">
        <v>2046</v>
      </c>
      <c r="H4541" s="96" t="s">
        <v>2051</v>
      </c>
      <c r="I4541" s="99">
        <v>188.96799999999999</v>
      </c>
      <c r="J4541" s="235" t="str">
        <f t="shared" ref="J4541:J4604" si="71">IF(ISBLANK(F4541),"",IF(F4541&gt;$O$9,$N$9,IF(F4541&gt;$O$8, $N$8,$N$7)))</f>
        <v>Short Haul</v>
      </c>
    </row>
    <row r="4542" spans="1:10" ht="15" thickBot="1" x14ac:dyDescent="0.4">
      <c r="A4542" s="96" t="s">
        <v>2043</v>
      </c>
      <c r="B4542" s="96" t="s">
        <v>1325</v>
      </c>
      <c r="C4542" s="106">
        <v>43800</v>
      </c>
      <c r="D4542" s="96" t="s">
        <v>2125</v>
      </c>
      <c r="E4542" s="96" t="s">
        <v>2050</v>
      </c>
      <c r="F4542" s="97">
        <v>2010</v>
      </c>
      <c r="G4542" s="98" t="s">
        <v>2056</v>
      </c>
      <c r="H4542" s="96" t="s">
        <v>2051</v>
      </c>
      <c r="I4542" s="99">
        <v>776.322</v>
      </c>
      <c r="J4542" s="235" t="str">
        <f t="shared" si="71"/>
        <v>Medium Haul</v>
      </c>
    </row>
    <row r="4543" spans="1:10" ht="15" thickBot="1" x14ac:dyDescent="0.4">
      <c r="A4543" s="89"/>
      <c r="B4543" s="89"/>
      <c r="C4543" s="290"/>
      <c r="D4543" s="290"/>
      <c r="E4543" s="290"/>
      <c r="F4543" s="290"/>
      <c r="G4543" s="290"/>
      <c r="H4543" s="290"/>
      <c r="I4543" s="95">
        <v>10352.063</v>
      </c>
      <c r="J4543" s="235" t="str">
        <f t="shared" si="71"/>
        <v/>
      </c>
    </row>
    <row r="4544" spans="1:10" ht="15" thickBot="1" x14ac:dyDescent="0.4">
      <c r="A4544" s="96" t="s">
        <v>2043</v>
      </c>
      <c r="B4544" s="96" t="s">
        <v>1111</v>
      </c>
      <c r="C4544" s="106">
        <v>43660</v>
      </c>
      <c r="D4544" s="96" t="s">
        <v>2139</v>
      </c>
      <c r="E4544" s="96" t="s">
        <v>2052</v>
      </c>
      <c r="F4544" s="97">
        <v>4388</v>
      </c>
      <c r="G4544" s="98" t="s">
        <v>2056</v>
      </c>
      <c r="H4544" s="96" t="s">
        <v>2051</v>
      </c>
      <c r="I4544" s="99">
        <v>1489.54</v>
      </c>
      <c r="J4544" s="235" t="str">
        <f t="shared" si="71"/>
        <v>Long Haul</v>
      </c>
    </row>
    <row r="4545" spans="1:10" ht="15" thickBot="1" x14ac:dyDescent="0.4">
      <c r="A4545" s="96" t="s">
        <v>2043</v>
      </c>
      <c r="B4545" s="96" t="s">
        <v>1111</v>
      </c>
      <c r="C4545" s="106">
        <v>43660</v>
      </c>
      <c r="D4545" s="96" t="s">
        <v>2139</v>
      </c>
      <c r="E4545" s="96" t="s">
        <v>2073</v>
      </c>
      <c r="F4545" s="97">
        <v>3628</v>
      </c>
      <c r="G4545" s="98" t="s">
        <v>2046</v>
      </c>
      <c r="H4545" s="96" t="s">
        <v>2051</v>
      </c>
      <c r="I4545" s="99">
        <v>1231.48</v>
      </c>
      <c r="J4545" s="235" t="str">
        <f t="shared" si="71"/>
        <v>Long Haul</v>
      </c>
    </row>
    <row r="4546" spans="1:10" ht="15" thickBot="1" x14ac:dyDescent="0.4">
      <c r="A4546" s="96" t="s">
        <v>2043</v>
      </c>
      <c r="B4546" s="96" t="s">
        <v>1111</v>
      </c>
      <c r="C4546" s="106">
        <v>43653</v>
      </c>
      <c r="D4546" s="96" t="s">
        <v>2073</v>
      </c>
      <c r="E4546" s="96" t="s">
        <v>2139</v>
      </c>
      <c r="F4546" s="97">
        <v>3628</v>
      </c>
      <c r="G4546" s="98" t="s">
        <v>2056</v>
      </c>
      <c r="H4546" s="96" t="s">
        <v>2051</v>
      </c>
      <c r="I4546" s="99">
        <v>1231.48</v>
      </c>
      <c r="J4546" s="235" t="str">
        <f t="shared" si="71"/>
        <v>Long Haul</v>
      </c>
    </row>
    <row r="4547" spans="1:10" ht="15" thickBot="1" x14ac:dyDescent="0.4">
      <c r="A4547" s="89"/>
      <c r="B4547" s="89"/>
      <c r="C4547" s="290"/>
      <c r="D4547" s="290"/>
      <c r="E4547" s="290"/>
      <c r="F4547" s="290"/>
      <c r="G4547" s="290"/>
      <c r="H4547" s="290"/>
      <c r="I4547" s="95">
        <v>3952.5</v>
      </c>
      <c r="J4547" s="235" t="str">
        <f t="shared" si="71"/>
        <v/>
      </c>
    </row>
    <row r="4548" spans="1:10" ht="15" thickBot="1" x14ac:dyDescent="0.4">
      <c r="A4548" s="96" t="s">
        <v>2043</v>
      </c>
      <c r="B4548" s="96" t="s">
        <v>1227</v>
      </c>
      <c r="C4548" s="106">
        <v>43667</v>
      </c>
      <c r="D4548" s="96" t="s">
        <v>2044</v>
      </c>
      <c r="E4548" s="96" t="s">
        <v>2054</v>
      </c>
      <c r="F4548" s="97">
        <v>2518</v>
      </c>
      <c r="G4548" s="98" t="s">
        <v>2046</v>
      </c>
      <c r="H4548" s="96" t="s">
        <v>2047</v>
      </c>
      <c r="I4548" s="99">
        <v>854.76</v>
      </c>
      <c r="J4548" s="235" t="str">
        <f t="shared" si="71"/>
        <v>Long Haul</v>
      </c>
    </row>
    <row r="4549" spans="1:10" ht="15" thickBot="1" x14ac:dyDescent="0.4">
      <c r="A4549" s="96" t="s">
        <v>2043</v>
      </c>
      <c r="B4549" s="96" t="s">
        <v>1227</v>
      </c>
      <c r="C4549" s="106">
        <v>43671</v>
      </c>
      <c r="D4549" s="96" t="s">
        <v>2053</v>
      </c>
      <c r="E4549" s="96" t="s">
        <v>2048</v>
      </c>
      <c r="F4549" s="97">
        <v>527</v>
      </c>
      <c r="G4549" s="98" t="s">
        <v>2046</v>
      </c>
      <c r="H4549" s="96" t="s">
        <v>2047</v>
      </c>
      <c r="I4549" s="99">
        <v>332.43200000000002</v>
      </c>
      <c r="J4549" s="235" t="str">
        <f t="shared" si="71"/>
        <v>Medium Haul</v>
      </c>
    </row>
    <row r="4550" spans="1:10" ht="15" thickBot="1" x14ac:dyDescent="0.4">
      <c r="A4550" s="96" t="s">
        <v>2043</v>
      </c>
      <c r="B4550" s="96" t="s">
        <v>1227</v>
      </c>
      <c r="C4550" s="106">
        <v>43671</v>
      </c>
      <c r="D4550" s="96" t="s">
        <v>2054</v>
      </c>
      <c r="E4550" s="96" t="s">
        <v>2053</v>
      </c>
      <c r="F4550" s="97">
        <v>1844</v>
      </c>
      <c r="G4550" s="98" t="s">
        <v>2056</v>
      </c>
      <c r="H4550" s="96" t="s">
        <v>2047</v>
      </c>
      <c r="I4550" s="99">
        <v>712.46699999999998</v>
      </c>
      <c r="J4550" s="235" t="str">
        <f t="shared" si="71"/>
        <v>Medium Haul</v>
      </c>
    </row>
    <row r="4551" spans="1:10" ht="15" thickBot="1" x14ac:dyDescent="0.4">
      <c r="A4551" s="96" t="s">
        <v>2043</v>
      </c>
      <c r="B4551" s="96" t="s">
        <v>1227</v>
      </c>
      <c r="C4551" s="106">
        <v>43667</v>
      </c>
      <c r="D4551" s="96" t="s">
        <v>2048</v>
      </c>
      <c r="E4551" s="96" t="s">
        <v>2044</v>
      </c>
      <c r="F4551" s="97">
        <v>153</v>
      </c>
      <c r="G4551" s="98" t="s">
        <v>2046</v>
      </c>
      <c r="H4551" s="96" t="s">
        <v>2047</v>
      </c>
      <c r="I4551" s="99">
        <v>96.063999999999993</v>
      </c>
      <c r="J4551" s="235" t="str">
        <f t="shared" si="71"/>
        <v>Short Haul</v>
      </c>
    </row>
    <row r="4552" spans="1:10" ht="15" thickBot="1" x14ac:dyDescent="0.4">
      <c r="A4552" s="89"/>
      <c r="B4552" s="89"/>
      <c r="C4552" s="290"/>
      <c r="D4552" s="290"/>
      <c r="E4552" s="290"/>
      <c r="F4552" s="290"/>
      <c r="G4552" s="290"/>
      <c r="H4552" s="290"/>
      <c r="I4552" s="95">
        <v>1995.723</v>
      </c>
      <c r="J4552" s="235" t="str">
        <f t="shared" si="71"/>
        <v/>
      </c>
    </row>
    <row r="4553" spans="1:10" ht="15" thickBot="1" x14ac:dyDescent="0.4">
      <c r="A4553" s="96" t="s">
        <v>2043</v>
      </c>
      <c r="B4553" s="96" t="s">
        <v>1527</v>
      </c>
      <c r="C4553" s="106">
        <v>43520</v>
      </c>
      <c r="D4553" s="96" t="s">
        <v>2053</v>
      </c>
      <c r="E4553" s="96" t="s">
        <v>2167</v>
      </c>
      <c r="F4553" s="97">
        <v>1826</v>
      </c>
      <c r="G4553" s="98" t="s">
        <v>2046</v>
      </c>
      <c r="H4553" s="96" t="s">
        <v>2047</v>
      </c>
      <c r="I4553" s="99">
        <v>705.50099999999998</v>
      </c>
      <c r="J4553" s="235" t="str">
        <f t="shared" si="71"/>
        <v>Medium Haul</v>
      </c>
    </row>
    <row r="4554" spans="1:10" ht="15" thickBot="1" x14ac:dyDescent="0.4">
      <c r="A4554" s="96" t="s">
        <v>2043</v>
      </c>
      <c r="B4554" s="96" t="s">
        <v>1527</v>
      </c>
      <c r="C4554" s="106">
        <v>43527</v>
      </c>
      <c r="D4554" s="96" t="s">
        <v>2054</v>
      </c>
      <c r="E4554" s="96" t="s">
        <v>2057</v>
      </c>
      <c r="F4554" s="97">
        <v>2416</v>
      </c>
      <c r="G4554" s="98" t="s">
        <v>2056</v>
      </c>
      <c r="H4554" s="96" t="s">
        <v>2047</v>
      </c>
      <c r="I4554" s="99">
        <v>820.08</v>
      </c>
      <c r="J4554" s="235" t="str">
        <f t="shared" si="71"/>
        <v>Long Haul</v>
      </c>
    </row>
    <row r="4555" spans="1:10" ht="15" thickBot="1" x14ac:dyDescent="0.4">
      <c r="A4555" s="96" t="s">
        <v>2043</v>
      </c>
      <c r="B4555" s="96" t="s">
        <v>1527</v>
      </c>
      <c r="C4555" s="106">
        <v>43520</v>
      </c>
      <c r="D4555" s="96" t="s">
        <v>2048</v>
      </c>
      <c r="E4555" s="96" t="s">
        <v>2053</v>
      </c>
      <c r="F4555" s="97">
        <v>527</v>
      </c>
      <c r="G4555" s="98" t="s">
        <v>2046</v>
      </c>
      <c r="H4555" s="96" t="s">
        <v>2047</v>
      </c>
      <c r="I4555" s="99">
        <v>332.43200000000002</v>
      </c>
      <c r="J4555" s="235" t="str">
        <f t="shared" si="71"/>
        <v>Medium Haul</v>
      </c>
    </row>
    <row r="4556" spans="1:10" ht="15" thickBot="1" x14ac:dyDescent="0.4">
      <c r="A4556" s="96" t="s">
        <v>2043</v>
      </c>
      <c r="B4556" s="96" t="s">
        <v>1527</v>
      </c>
      <c r="C4556" s="106">
        <v>43528</v>
      </c>
      <c r="D4556" s="96" t="s">
        <v>2057</v>
      </c>
      <c r="E4556" s="96" t="s">
        <v>2048</v>
      </c>
      <c r="F4556" s="97">
        <v>133</v>
      </c>
      <c r="G4556" s="98" t="s">
        <v>2046</v>
      </c>
      <c r="H4556" s="96" t="s">
        <v>2047</v>
      </c>
      <c r="I4556" s="99">
        <v>84.055999999999997</v>
      </c>
      <c r="J4556" s="235" t="str">
        <f t="shared" si="71"/>
        <v>Short Haul</v>
      </c>
    </row>
    <row r="4557" spans="1:10" ht="15" thickBot="1" x14ac:dyDescent="0.4">
      <c r="A4557" s="89"/>
      <c r="B4557" s="89"/>
      <c r="C4557" s="290"/>
      <c r="D4557" s="290"/>
      <c r="E4557" s="290"/>
      <c r="F4557" s="290"/>
      <c r="G4557" s="290"/>
      <c r="H4557" s="290"/>
      <c r="I4557" s="95">
        <v>1942.069</v>
      </c>
      <c r="J4557" s="235" t="str">
        <f t="shared" si="71"/>
        <v/>
      </c>
    </row>
    <row r="4558" spans="1:10" ht="15" thickBot="1" x14ac:dyDescent="0.4">
      <c r="A4558" s="96" t="s">
        <v>2043</v>
      </c>
      <c r="B4558" s="96" t="s">
        <v>1536</v>
      </c>
      <c r="C4558" s="106">
        <v>43611</v>
      </c>
      <c r="D4558" s="96" t="s">
        <v>2048</v>
      </c>
      <c r="E4558" s="96" t="s">
        <v>2053</v>
      </c>
      <c r="F4558" s="97">
        <v>527</v>
      </c>
      <c r="G4558" s="98" t="s">
        <v>2046</v>
      </c>
      <c r="H4558" s="96" t="s">
        <v>2047</v>
      </c>
      <c r="I4558" s="99">
        <v>332.43200000000002</v>
      </c>
      <c r="J4558" s="235" t="str">
        <f t="shared" si="71"/>
        <v>Medium Haul</v>
      </c>
    </row>
    <row r="4559" spans="1:10" ht="15" thickBot="1" x14ac:dyDescent="0.4">
      <c r="A4559" s="96" t="s">
        <v>2043</v>
      </c>
      <c r="B4559" s="96" t="s">
        <v>1536</v>
      </c>
      <c r="C4559" s="106">
        <v>43617</v>
      </c>
      <c r="D4559" s="96" t="s">
        <v>2053</v>
      </c>
      <c r="E4559" s="96" t="s">
        <v>2048</v>
      </c>
      <c r="F4559" s="97">
        <v>527</v>
      </c>
      <c r="G4559" s="98" t="s">
        <v>2046</v>
      </c>
      <c r="H4559" s="96" t="s">
        <v>2047</v>
      </c>
      <c r="I4559" s="99">
        <v>332.43200000000002</v>
      </c>
      <c r="J4559" s="235" t="str">
        <f t="shared" si="71"/>
        <v>Medium Haul</v>
      </c>
    </row>
    <row r="4560" spans="1:10" ht="15" thickBot="1" x14ac:dyDescent="0.4">
      <c r="A4560" s="96" t="s">
        <v>2043</v>
      </c>
      <c r="B4560" s="96" t="s">
        <v>1536</v>
      </c>
      <c r="C4560" s="106">
        <v>43611</v>
      </c>
      <c r="D4560" s="96" t="s">
        <v>2053</v>
      </c>
      <c r="E4560" s="96" t="s">
        <v>2185</v>
      </c>
      <c r="F4560" s="97">
        <v>66</v>
      </c>
      <c r="G4560" s="98" t="s">
        <v>2046</v>
      </c>
      <c r="H4560" s="96" t="s">
        <v>2047</v>
      </c>
      <c r="I4560" s="99">
        <v>41.712000000000003</v>
      </c>
      <c r="J4560" s="235" t="str">
        <f t="shared" si="71"/>
        <v>Short Haul</v>
      </c>
    </row>
    <row r="4561" spans="1:10" ht="15" thickBot="1" x14ac:dyDescent="0.4">
      <c r="A4561" s="89"/>
      <c r="B4561" s="89"/>
      <c r="C4561" s="290"/>
      <c r="D4561" s="290"/>
      <c r="E4561" s="290"/>
      <c r="F4561" s="290"/>
      <c r="G4561" s="290"/>
      <c r="H4561" s="290"/>
      <c r="I4561" s="95">
        <v>706.57600000000002</v>
      </c>
      <c r="J4561" s="235" t="str">
        <f t="shared" si="71"/>
        <v/>
      </c>
    </row>
    <row r="4562" spans="1:10" ht="15" thickBot="1" x14ac:dyDescent="0.4">
      <c r="A4562" s="96" t="s">
        <v>2043</v>
      </c>
      <c r="B4562" s="96" t="s">
        <v>1325</v>
      </c>
      <c r="C4562" s="106">
        <v>43539</v>
      </c>
      <c r="D4562" s="96" t="s">
        <v>2048</v>
      </c>
      <c r="E4562" s="96" t="s">
        <v>2057</v>
      </c>
      <c r="F4562" s="97">
        <v>133</v>
      </c>
      <c r="G4562" s="98" t="s">
        <v>2046</v>
      </c>
      <c r="H4562" s="96" t="s">
        <v>2274</v>
      </c>
      <c r="I4562" s="99">
        <v>84.055999999999997</v>
      </c>
      <c r="J4562" s="235" t="str">
        <f t="shared" si="71"/>
        <v>Short Haul</v>
      </c>
    </row>
    <row r="4563" spans="1:10" ht="15" thickBot="1" x14ac:dyDescent="0.4">
      <c r="A4563" s="96" t="s">
        <v>2043</v>
      </c>
      <c r="B4563" s="96" t="s">
        <v>1325</v>
      </c>
      <c r="C4563" s="106">
        <v>43541</v>
      </c>
      <c r="D4563" s="96" t="s">
        <v>2067</v>
      </c>
      <c r="E4563" s="96" t="s">
        <v>2053</v>
      </c>
      <c r="F4563" s="97">
        <v>1743</v>
      </c>
      <c r="G4563" s="98" t="s">
        <v>2056</v>
      </c>
      <c r="H4563" s="96" t="s">
        <v>2047</v>
      </c>
      <c r="I4563" s="99">
        <v>672.99300000000005</v>
      </c>
      <c r="J4563" s="235" t="str">
        <f t="shared" si="71"/>
        <v>Medium Haul</v>
      </c>
    </row>
    <row r="4564" spans="1:10" ht="15" thickBot="1" x14ac:dyDescent="0.4">
      <c r="A4564" s="96" t="s">
        <v>2043</v>
      </c>
      <c r="B4564" s="96" t="s">
        <v>1325</v>
      </c>
      <c r="C4564" s="106">
        <v>43555</v>
      </c>
      <c r="D4564" s="96" t="s">
        <v>2048</v>
      </c>
      <c r="E4564" s="96" t="s">
        <v>2057</v>
      </c>
      <c r="F4564" s="97">
        <v>133</v>
      </c>
      <c r="G4564" s="98" t="s">
        <v>2046</v>
      </c>
      <c r="H4564" s="96" t="s">
        <v>2047</v>
      </c>
      <c r="I4564" s="99">
        <v>84.055999999999997</v>
      </c>
      <c r="J4564" s="235" t="str">
        <f t="shared" si="71"/>
        <v>Short Haul</v>
      </c>
    </row>
    <row r="4565" spans="1:10" ht="15" thickBot="1" x14ac:dyDescent="0.4">
      <c r="A4565" s="96" t="s">
        <v>2043</v>
      </c>
      <c r="B4565" s="96" t="s">
        <v>1325</v>
      </c>
      <c r="C4565" s="106">
        <v>43555</v>
      </c>
      <c r="D4565" s="96" t="s">
        <v>2057</v>
      </c>
      <c r="E4565" s="96" t="s">
        <v>2115</v>
      </c>
      <c r="F4565" s="97">
        <v>760</v>
      </c>
      <c r="G4565" s="98" t="s">
        <v>2046</v>
      </c>
      <c r="H4565" s="96" t="s">
        <v>2047</v>
      </c>
      <c r="I4565" s="99">
        <v>293.346</v>
      </c>
      <c r="J4565" s="235" t="str">
        <f t="shared" si="71"/>
        <v>Medium Haul</v>
      </c>
    </row>
    <row r="4566" spans="1:10" ht="15" thickBot="1" x14ac:dyDescent="0.4">
      <c r="A4566" s="96" t="s">
        <v>2043</v>
      </c>
      <c r="B4566" s="96" t="s">
        <v>1325</v>
      </c>
      <c r="C4566" s="106">
        <v>43539</v>
      </c>
      <c r="D4566" s="96" t="s">
        <v>2057</v>
      </c>
      <c r="E4566" s="96" t="s">
        <v>2067</v>
      </c>
      <c r="F4566" s="97">
        <v>2285</v>
      </c>
      <c r="G4566" s="98" t="s">
        <v>2046</v>
      </c>
      <c r="H4566" s="96" t="s">
        <v>2274</v>
      </c>
      <c r="I4566" s="99">
        <v>882.74699999999996</v>
      </c>
      <c r="J4566" s="235" t="str">
        <f t="shared" si="71"/>
        <v>Medium Haul</v>
      </c>
    </row>
    <row r="4567" spans="1:10" ht="15" thickBot="1" x14ac:dyDescent="0.4">
      <c r="A4567" s="96" t="s">
        <v>2043</v>
      </c>
      <c r="B4567" s="96" t="s">
        <v>1325</v>
      </c>
      <c r="C4567" s="106">
        <v>43541</v>
      </c>
      <c r="D4567" s="96" t="s">
        <v>2053</v>
      </c>
      <c r="E4567" s="96" t="s">
        <v>2048</v>
      </c>
      <c r="F4567" s="97">
        <v>527</v>
      </c>
      <c r="G4567" s="98" t="s">
        <v>2046</v>
      </c>
      <c r="H4567" s="96" t="s">
        <v>2047</v>
      </c>
      <c r="I4567" s="99">
        <v>332.43200000000002</v>
      </c>
      <c r="J4567" s="235" t="str">
        <f t="shared" si="71"/>
        <v>Medium Haul</v>
      </c>
    </row>
    <row r="4568" spans="1:10" ht="15" thickBot="1" x14ac:dyDescent="0.4">
      <c r="A4568" s="96" t="s">
        <v>2043</v>
      </c>
      <c r="B4568" s="96" t="s">
        <v>1325</v>
      </c>
      <c r="C4568" s="106">
        <v>43556</v>
      </c>
      <c r="D4568" s="96" t="s">
        <v>2115</v>
      </c>
      <c r="E4568" s="96" t="s">
        <v>2057</v>
      </c>
      <c r="F4568" s="97">
        <v>760</v>
      </c>
      <c r="G4568" s="98" t="s">
        <v>2046</v>
      </c>
      <c r="H4568" s="96" t="s">
        <v>2047</v>
      </c>
      <c r="I4568" s="99">
        <v>293.346</v>
      </c>
      <c r="J4568" s="235" t="str">
        <f t="shared" si="71"/>
        <v>Medium Haul</v>
      </c>
    </row>
    <row r="4569" spans="1:10" ht="15" thickBot="1" x14ac:dyDescent="0.4">
      <c r="A4569" s="96" t="s">
        <v>2043</v>
      </c>
      <c r="B4569" s="96" t="s">
        <v>1325</v>
      </c>
      <c r="C4569" s="106">
        <v>43556</v>
      </c>
      <c r="D4569" s="96" t="s">
        <v>2057</v>
      </c>
      <c r="E4569" s="96" t="s">
        <v>2048</v>
      </c>
      <c r="F4569" s="97">
        <v>133</v>
      </c>
      <c r="G4569" s="98" t="s">
        <v>2046</v>
      </c>
      <c r="H4569" s="96" t="s">
        <v>2047</v>
      </c>
      <c r="I4569" s="99">
        <v>84.055999999999997</v>
      </c>
      <c r="J4569" s="235" t="str">
        <f t="shared" si="71"/>
        <v>Short Haul</v>
      </c>
    </row>
    <row r="4570" spans="1:10" ht="15" thickBot="1" x14ac:dyDescent="0.4">
      <c r="A4570" s="96" t="s">
        <v>2043</v>
      </c>
      <c r="B4570" s="96" t="s">
        <v>1325</v>
      </c>
      <c r="C4570" s="106">
        <v>43701</v>
      </c>
      <c r="D4570" s="96" t="s">
        <v>2053</v>
      </c>
      <c r="E4570" s="96" t="s">
        <v>2058</v>
      </c>
      <c r="F4570" s="97">
        <v>1721</v>
      </c>
      <c r="G4570" s="98" t="s">
        <v>2046</v>
      </c>
      <c r="H4570" s="96" t="s">
        <v>2047</v>
      </c>
      <c r="I4570" s="99">
        <v>664.86599999999999</v>
      </c>
      <c r="J4570" s="235" t="str">
        <f t="shared" si="71"/>
        <v>Medium Haul</v>
      </c>
    </row>
    <row r="4571" spans="1:10" ht="15" thickBot="1" x14ac:dyDescent="0.4">
      <c r="A4571" s="96" t="s">
        <v>2043</v>
      </c>
      <c r="B4571" s="96" t="s">
        <v>1325</v>
      </c>
      <c r="C4571" s="106">
        <v>43701</v>
      </c>
      <c r="D4571" s="96" t="s">
        <v>2048</v>
      </c>
      <c r="E4571" s="96" t="s">
        <v>2053</v>
      </c>
      <c r="F4571" s="97">
        <v>527</v>
      </c>
      <c r="G4571" s="98" t="s">
        <v>2046</v>
      </c>
      <c r="H4571" s="96" t="s">
        <v>2047</v>
      </c>
      <c r="I4571" s="99">
        <v>332.43200000000002</v>
      </c>
      <c r="J4571" s="235" t="str">
        <f t="shared" si="71"/>
        <v>Medium Haul</v>
      </c>
    </row>
    <row r="4572" spans="1:10" ht="15" thickBot="1" x14ac:dyDescent="0.4">
      <c r="A4572" s="96" t="s">
        <v>2043</v>
      </c>
      <c r="B4572" s="96" t="s">
        <v>1325</v>
      </c>
      <c r="C4572" s="106">
        <v>43704</v>
      </c>
      <c r="D4572" s="96" t="s">
        <v>2058</v>
      </c>
      <c r="E4572" s="96" t="s">
        <v>2057</v>
      </c>
      <c r="F4572" s="97">
        <v>2250</v>
      </c>
      <c r="G4572" s="98" t="s">
        <v>2056</v>
      </c>
      <c r="H4572" s="96" t="s">
        <v>2047</v>
      </c>
      <c r="I4572" s="99">
        <v>869.202</v>
      </c>
      <c r="J4572" s="235" t="str">
        <f t="shared" si="71"/>
        <v>Medium Haul</v>
      </c>
    </row>
    <row r="4573" spans="1:10" ht="15" thickBot="1" x14ac:dyDescent="0.4">
      <c r="A4573" s="96" t="s">
        <v>2043</v>
      </c>
      <c r="B4573" s="96" t="s">
        <v>1325</v>
      </c>
      <c r="C4573" s="106">
        <v>43704</v>
      </c>
      <c r="D4573" s="96" t="s">
        <v>2057</v>
      </c>
      <c r="E4573" s="96" t="s">
        <v>2048</v>
      </c>
      <c r="F4573" s="97">
        <v>133</v>
      </c>
      <c r="G4573" s="98" t="s">
        <v>2046</v>
      </c>
      <c r="H4573" s="96" t="s">
        <v>2047</v>
      </c>
      <c r="I4573" s="99">
        <v>84.055999999999997</v>
      </c>
      <c r="J4573" s="235" t="str">
        <f t="shared" si="71"/>
        <v>Short Haul</v>
      </c>
    </row>
    <row r="4574" spans="1:10" ht="15" thickBot="1" x14ac:dyDescent="0.4">
      <c r="A4574" s="89"/>
      <c r="B4574" s="89"/>
      <c r="C4574" s="290"/>
      <c r="D4574" s="290"/>
      <c r="E4574" s="290"/>
      <c r="F4574" s="290"/>
      <c r="G4574" s="290"/>
      <c r="H4574" s="290"/>
      <c r="I4574" s="95">
        <v>4677.5879999999997</v>
      </c>
      <c r="J4574" s="235" t="str">
        <f t="shared" si="71"/>
        <v/>
      </c>
    </row>
    <row r="4575" spans="1:10" ht="15" thickBot="1" x14ac:dyDescent="0.4">
      <c r="A4575" s="96" t="s">
        <v>2043</v>
      </c>
      <c r="B4575" s="96" t="s">
        <v>1393</v>
      </c>
      <c r="C4575" s="106">
        <v>43750</v>
      </c>
      <c r="D4575" s="96" t="s">
        <v>2053</v>
      </c>
      <c r="E4575" s="96" t="s">
        <v>2066</v>
      </c>
      <c r="F4575" s="97">
        <v>258</v>
      </c>
      <c r="G4575" s="98" t="s">
        <v>2046</v>
      </c>
      <c r="H4575" s="96" t="s">
        <v>2047</v>
      </c>
      <c r="I4575" s="99">
        <v>162.42400000000001</v>
      </c>
      <c r="J4575" s="235" t="str">
        <f t="shared" si="71"/>
        <v>Short Haul</v>
      </c>
    </row>
    <row r="4576" spans="1:10" ht="15" thickBot="1" x14ac:dyDescent="0.4">
      <c r="A4576" s="96" t="s">
        <v>2043</v>
      </c>
      <c r="B4576" s="96" t="s">
        <v>1393</v>
      </c>
      <c r="C4576" s="106">
        <v>43750</v>
      </c>
      <c r="D4576" s="96" t="s">
        <v>2048</v>
      </c>
      <c r="E4576" s="96" t="s">
        <v>2053</v>
      </c>
      <c r="F4576" s="97">
        <v>527</v>
      </c>
      <c r="G4576" s="98" t="s">
        <v>2046</v>
      </c>
      <c r="H4576" s="96" t="s">
        <v>2047</v>
      </c>
      <c r="I4576" s="99">
        <v>332.43200000000002</v>
      </c>
      <c r="J4576" s="235" t="str">
        <f t="shared" si="71"/>
        <v>Medium Haul</v>
      </c>
    </row>
    <row r="4577" spans="1:10" ht="15" thickBot="1" x14ac:dyDescent="0.4">
      <c r="A4577" s="96" t="s">
        <v>2043</v>
      </c>
      <c r="B4577" s="96" t="s">
        <v>1393</v>
      </c>
      <c r="C4577" s="106">
        <v>43753</v>
      </c>
      <c r="D4577" s="96" t="s">
        <v>2066</v>
      </c>
      <c r="E4577" s="96" t="s">
        <v>2044</v>
      </c>
      <c r="F4577" s="97">
        <v>812</v>
      </c>
      <c r="G4577" s="98" t="s">
        <v>2046</v>
      </c>
      <c r="H4577" s="96" t="s">
        <v>2047</v>
      </c>
      <c r="I4577" s="99">
        <v>313.47000000000003</v>
      </c>
      <c r="J4577" s="235" t="str">
        <f t="shared" si="71"/>
        <v>Medium Haul</v>
      </c>
    </row>
    <row r="4578" spans="1:10" ht="15" thickBot="1" x14ac:dyDescent="0.4">
      <c r="A4578" s="96" t="s">
        <v>2043</v>
      </c>
      <c r="B4578" s="96" t="s">
        <v>1393</v>
      </c>
      <c r="C4578" s="106">
        <v>43753</v>
      </c>
      <c r="D4578" s="96" t="s">
        <v>2044</v>
      </c>
      <c r="E4578" s="96" t="s">
        <v>2048</v>
      </c>
      <c r="F4578" s="97">
        <v>153</v>
      </c>
      <c r="G4578" s="98" t="s">
        <v>2046</v>
      </c>
      <c r="H4578" s="96" t="s">
        <v>2047</v>
      </c>
      <c r="I4578" s="99">
        <v>96.063999999999993</v>
      </c>
      <c r="J4578" s="235" t="str">
        <f t="shared" si="71"/>
        <v>Short Haul</v>
      </c>
    </row>
    <row r="4579" spans="1:10" ht="15" thickBot="1" x14ac:dyDescent="0.4">
      <c r="A4579" s="89"/>
      <c r="B4579" s="89"/>
      <c r="C4579" s="290"/>
      <c r="D4579" s="290"/>
      <c r="E4579" s="290"/>
      <c r="F4579" s="290"/>
      <c r="G4579" s="290"/>
      <c r="H4579" s="290"/>
      <c r="I4579" s="95">
        <v>904.39</v>
      </c>
      <c r="J4579" s="235" t="str">
        <f t="shared" si="71"/>
        <v/>
      </c>
    </row>
    <row r="4580" spans="1:10" ht="15" thickBot="1" x14ac:dyDescent="0.4">
      <c r="A4580" s="96" t="s">
        <v>2043</v>
      </c>
      <c r="B4580" s="96" t="s">
        <v>1104</v>
      </c>
      <c r="C4580" s="106">
        <v>43658</v>
      </c>
      <c r="D4580" s="96" t="s">
        <v>2050</v>
      </c>
      <c r="E4580" s="96" t="s">
        <v>2048</v>
      </c>
      <c r="F4580" s="97">
        <v>300</v>
      </c>
      <c r="G4580" s="98" t="s">
        <v>2046</v>
      </c>
      <c r="H4580" s="96" t="s">
        <v>2051</v>
      </c>
      <c r="I4580" s="99">
        <v>188.96799999999999</v>
      </c>
      <c r="J4580" s="235" t="str">
        <f t="shared" si="71"/>
        <v>Short Haul</v>
      </c>
    </row>
    <row r="4581" spans="1:10" ht="15" thickBot="1" x14ac:dyDescent="0.4">
      <c r="A4581" s="96" t="s">
        <v>2043</v>
      </c>
      <c r="B4581" s="96" t="s">
        <v>1104</v>
      </c>
      <c r="C4581" s="106">
        <v>43686</v>
      </c>
      <c r="D4581" s="96" t="s">
        <v>2049</v>
      </c>
      <c r="E4581" s="96" t="s">
        <v>2104</v>
      </c>
      <c r="F4581" s="97">
        <v>6822</v>
      </c>
      <c r="G4581" s="98" t="s">
        <v>2056</v>
      </c>
      <c r="H4581" s="96" t="s">
        <v>2047</v>
      </c>
      <c r="I4581" s="99">
        <v>2315.4</v>
      </c>
      <c r="J4581" s="235" t="str">
        <f t="shared" si="71"/>
        <v>Long Haul</v>
      </c>
    </row>
    <row r="4582" spans="1:10" ht="15" thickBot="1" x14ac:dyDescent="0.4">
      <c r="A4582" s="96" t="s">
        <v>2043</v>
      </c>
      <c r="B4582" s="96" t="s">
        <v>1104</v>
      </c>
      <c r="C4582" s="106">
        <v>43700</v>
      </c>
      <c r="D4582" s="96" t="s">
        <v>2104</v>
      </c>
      <c r="E4582" s="96" t="s">
        <v>2049</v>
      </c>
      <c r="F4582" s="97">
        <v>6822</v>
      </c>
      <c r="G4582" s="98" t="s">
        <v>2046</v>
      </c>
      <c r="H4582" s="96" t="s">
        <v>2047</v>
      </c>
      <c r="I4582" s="99">
        <v>2315.4</v>
      </c>
      <c r="J4582" s="235" t="str">
        <f t="shared" si="71"/>
        <v>Long Haul</v>
      </c>
    </row>
    <row r="4583" spans="1:10" ht="15" thickBot="1" x14ac:dyDescent="0.4">
      <c r="A4583" s="96" t="s">
        <v>2043</v>
      </c>
      <c r="B4583" s="96" t="s">
        <v>1104</v>
      </c>
      <c r="C4583" s="106">
        <v>43654</v>
      </c>
      <c r="D4583" s="96" t="s">
        <v>2048</v>
      </c>
      <c r="E4583" s="96" t="s">
        <v>2050</v>
      </c>
      <c r="F4583" s="97">
        <v>300</v>
      </c>
      <c r="G4583" s="98" t="s">
        <v>2046</v>
      </c>
      <c r="H4583" s="96" t="s">
        <v>2051</v>
      </c>
      <c r="I4583" s="99">
        <v>188.96799999999999</v>
      </c>
      <c r="J4583" s="235" t="str">
        <f t="shared" si="71"/>
        <v>Short Haul</v>
      </c>
    </row>
    <row r="4584" spans="1:10" ht="15" thickBot="1" x14ac:dyDescent="0.4">
      <c r="A4584" s="89"/>
      <c r="B4584" s="89"/>
      <c r="C4584" s="290"/>
      <c r="D4584" s="290"/>
      <c r="E4584" s="290"/>
      <c r="F4584" s="290"/>
      <c r="G4584" s="290"/>
      <c r="H4584" s="290"/>
      <c r="I4584" s="95">
        <v>5008.7359999999999</v>
      </c>
      <c r="J4584" s="235" t="str">
        <f t="shared" si="71"/>
        <v/>
      </c>
    </row>
    <row r="4585" spans="1:10" ht="15" thickBot="1" x14ac:dyDescent="0.4">
      <c r="A4585" s="96" t="s">
        <v>2043</v>
      </c>
      <c r="B4585" s="96" t="s">
        <v>1536</v>
      </c>
      <c r="C4585" s="106">
        <v>43532</v>
      </c>
      <c r="D4585" s="96" t="s">
        <v>2045</v>
      </c>
      <c r="E4585" s="96" t="s">
        <v>2044</v>
      </c>
      <c r="F4585" s="97">
        <v>280</v>
      </c>
      <c r="G4585" s="98" t="s">
        <v>2046</v>
      </c>
      <c r="H4585" s="96" t="s">
        <v>2047</v>
      </c>
      <c r="I4585" s="99">
        <v>176.328</v>
      </c>
      <c r="J4585" s="235" t="str">
        <f t="shared" si="71"/>
        <v>Short Haul</v>
      </c>
    </row>
    <row r="4586" spans="1:10" ht="15" thickBot="1" x14ac:dyDescent="0.4">
      <c r="A4586" s="96" t="s">
        <v>2043</v>
      </c>
      <c r="B4586" s="96" t="s">
        <v>1536</v>
      </c>
      <c r="C4586" s="106">
        <v>43532</v>
      </c>
      <c r="D4586" s="96" t="s">
        <v>2044</v>
      </c>
      <c r="E4586" s="96" t="s">
        <v>2048</v>
      </c>
      <c r="F4586" s="97">
        <v>153</v>
      </c>
      <c r="G4586" s="98" t="s">
        <v>2046</v>
      </c>
      <c r="H4586" s="96" t="s">
        <v>2047</v>
      </c>
      <c r="I4586" s="99">
        <v>96.063999999999993</v>
      </c>
      <c r="J4586" s="235" t="str">
        <f t="shared" si="71"/>
        <v>Short Haul</v>
      </c>
    </row>
    <row r="4587" spans="1:10" ht="15" thickBot="1" x14ac:dyDescent="0.4">
      <c r="A4587" s="96" t="s">
        <v>2043</v>
      </c>
      <c r="B4587" s="96" t="s">
        <v>1536</v>
      </c>
      <c r="C4587" s="106">
        <v>43528</v>
      </c>
      <c r="D4587" s="96" t="s">
        <v>2044</v>
      </c>
      <c r="E4587" s="96" t="s">
        <v>2045</v>
      </c>
      <c r="F4587" s="97">
        <v>280</v>
      </c>
      <c r="G4587" s="98" t="s">
        <v>2046</v>
      </c>
      <c r="H4587" s="96" t="s">
        <v>2047</v>
      </c>
      <c r="I4587" s="99">
        <v>176.328</v>
      </c>
      <c r="J4587" s="235" t="str">
        <f t="shared" si="71"/>
        <v>Short Haul</v>
      </c>
    </row>
    <row r="4588" spans="1:10" ht="15" thickBot="1" x14ac:dyDescent="0.4">
      <c r="A4588" s="96" t="s">
        <v>2043</v>
      </c>
      <c r="B4588" s="96" t="s">
        <v>1536</v>
      </c>
      <c r="C4588" s="106">
        <v>43528</v>
      </c>
      <c r="D4588" s="96" t="s">
        <v>2048</v>
      </c>
      <c r="E4588" s="96" t="s">
        <v>2044</v>
      </c>
      <c r="F4588" s="97">
        <v>153</v>
      </c>
      <c r="G4588" s="98" t="s">
        <v>2046</v>
      </c>
      <c r="H4588" s="96" t="s">
        <v>2047</v>
      </c>
      <c r="I4588" s="99">
        <v>96.063999999999993</v>
      </c>
      <c r="J4588" s="235" t="str">
        <f t="shared" si="71"/>
        <v>Short Haul</v>
      </c>
    </row>
    <row r="4589" spans="1:10" ht="15" thickBot="1" x14ac:dyDescent="0.4">
      <c r="A4589" s="89"/>
      <c r="B4589" s="89"/>
      <c r="C4589" s="290"/>
      <c r="D4589" s="290"/>
      <c r="E4589" s="290"/>
      <c r="F4589" s="290"/>
      <c r="G4589" s="290"/>
      <c r="H4589" s="290"/>
      <c r="I4589" s="95">
        <v>544.78399999999999</v>
      </c>
      <c r="J4589" s="235" t="str">
        <f t="shared" si="71"/>
        <v/>
      </c>
    </row>
    <row r="4590" spans="1:10" ht="15" thickBot="1" x14ac:dyDescent="0.4">
      <c r="A4590" s="96" t="s">
        <v>2043</v>
      </c>
      <c r="B4590" s="96" t="s">
        <v>1536</v>
      </c>
      <c r="C4590" s="106">
        <v>43562</v>
      </c>
      <c r="D4590" s="96" t="s">
        <v>2077</v>
      </c>
      <c r="E4590" s="96" t="s">
        <v>2179</v>
      </c>
      <c r="F4590" s="97">
        <v>387</v>
      </c>
      <c r="G4590" s="98" t="s">
        <v>2046</v>
      </c>
      <c r="H4590" s="96" t="s">
        <v>2047</v>
      </c>
      <c r="I4590" s="99">
        <v>244.584</v>
      </c>
      <c r="J4590" s="235" t="str">
        <f t="shared" si="71"/>
        <v>Medium Haul</v>
      </c>
    </row>
    <row r="4591" spans="1:10" ht="15" thickBot="1" x14ac:dyDescent="0.4">
      <c r="A4591" s="96" t="s">
        <v>2043</v>
      </c>
      <c r="B4591" s="96" t="s">
        <v>1536</v>
      </c>
      <c r="C4591" s="106">
        <v>43562</v>
      </c>
      <c r="D4591" s="96" t="s">
        <v>2044</v>
      </c>
      <c r="E4591" s="96" t="s">
        <v>2077</v>
      </c>
      <c r="F4591" s="97">
        <v>448</v>
      </c>
      <c r="G4591" s="98" t="s">
        <v>2046</v>
      </c>
      <c r="H4591" s="96" t="s">
        <v>2047</v>
      </c>
      <c r="I4591" s="99">
        <v>282.50400000000002</v>
      </c>
      <c r="J4591" s="235" t="str">
        <f t="shared" si="71"/>
        <v>Medium Haul</v>
      </c>
    </row>
    <row r="4592" spans="1:10" ht="15" thickBot="1" x14ac:dyDescent="0.4">
      <c r="A4592" s="96" t="s">
        <v>2043</v>
      </c>
      <c r="B4592" s="96" t="s">
        <v>1536</v>
      </c>
      <c r="C4592" s="106">
        <v>43562</v>
      </c>
      <c r="D4592" s="96" t="s">
        <v>2048</v>
      </c>
      <c r="E4592" s="96" t="s">
        <v>2044</v>
      </c>
      <c r="F4592" s="97">
        <v>153</v>
      </c>
      <c r="G4592" s="98" t="s">
        <v>2046</v>
      </c>
      <c r="H4592" s="96" t="s">
        <v>2047</v>
      </c>
      <c r="I4592" s="99">
        <v>96.063999999999993</v>
      </c>
      <c r="J4592" s="235" t="str">
        <f t="shared" si="71"/>
        <v>Short Haul</v>
      </c>
    </row>
    <row r="4593" spans="1:10" ht="15" thickBot="1" x14ac:dyDescent="0.4">
      <c r="A4593" s="89"/>
      <c r="B4593" s="89"/>
      <c r="C4593" s="290"/>
      <c r="D4593" s="290"/>
      <c r="E4593" s="290"/>
      <c r="F4593" s="290"/>
      <c r="G4593" s="290"/>
      <c r="H4593" s="290"/>
      <c r="I4593" s="95">
        <v>623.15200000000004</v>
      </c>
      <c r="J4593" s="235" t="str">
        <f t="shared" si="71"/>
        <v/>
      </c>
    </row>
    <row r="4594" spans="1:10" ht="15" thickBot="1" x14ac:dyDescent="0.4">
      <c r="A4594" s="96" t="s">
        <v>2043</v>
      </c>
      <c r="B4594" s="96" t="s">
        <v>1536</v>
      </c>
      <c r="C4594" s="106">
        <v>43786</v>
      </c>
      <c r="D4594" s="96" t="s">
        <v>2044</v>
      </c>
      <c r="E4594" s="96" t="s">
        <v>2116</v>
      </c>
      <c r="F4594" s="97">
        <v>2374</v>
      </c>
      <c r="G4594" s="98" t="s">
        <v>2056</v>
      </c>
      <c r="H4594" s="96" t="s">
        <v>2047</v>
      </c>
      <c r="I4594" s="99">
        <v>805.8</v>
      </c>
      <c r="J4594" s="235" t="str">
        <f t="shared" si="71"/>
        <v>Long Haul</v>
      </c>
    </row>
    <row r="4595" spans="1:10" ht="15" thickBot="1" x14ac:dyDescent="0.4">
      <c r="A4595" s="96" t="s">
        <v>2043</v>
      </c>
      <c r="B4595" s="96" t="s">
        <v>1536</v>
      </c>
      <c r="C4595" s="106">
        <v>43786</v>
      </c>
      <c r="D4595" s="96" t="s">
        <v>2048</v>
      </c>
      <c r="E4595" s="96" t="s">
        <v>2044</v>
      </c>
      <c r="F4595" s="97">
        <v>153</v>
      </c>
      <c r="G4595" s="98" t="s">
        <v>2046</v>
      </c>
      <c r="H4595" s="96" t="s">
        <v>2047</v>
      </c>
      <c r="I4595" s="99">
        <v>96.063999999999993</v>
      </c>
      <c r="J4595" s="235" t="str">
        <f t="shared" si="71"/>
        <v>Short Haul</v>
      </c>
    </row>
    <row r="4596" spans="1:10" ht="15" thickBot="1" x14ac:dyDescent="0.4">
      <c r="A4596" s="96" t="s">
        <v>2043</v>
      </c>
      <c r="B4596" s="96" t="s">
        <v>1536</v>
      </c>
      <c r="C4596" s="106">
        <v>43791</v>
      </c>
      <c r="D4596" s="96" t="s">
        <v>2116</v>
      </c>
      <c r="E4596" s="96" t="s">
        <v>2044</v>
      </c>
      <c r="F4596" s="97">
        <v>2374</v>
      </c>
      <c r="G4596" s="98" t="s">
        <v>2056</v>
      </c>
      <c r="H4596" s="96" t="s">
        <v>2047</v>
      </c>
      <c r="I4596" s="99">
        <v>805.8</v>
      </c>
      <c r="J4596" s="235" t="str">
        <f t="shared" si="71"/>
        <v>Long Haul</v>
      </c>
    </row>
    <row r="4597" spans="1:10" ht="15" thickBot="1" x14ac:dyDescent="0.4">
      <c r="A4597" s="96" t="s">
        <v>2043</v>
      </c>
      <c r="B4597" s="96" t="s">
        <v>1536</v>
      </c>
      <c r="C4597" s="106">
        <v>43792</v>
      </c>
      <c r="D4597" s="96" t="s">
        <v>2044</v>
      </c>
      <c r="E4597" s="96" t="s">
        <v>2048</v>
      </c>
      <c r="F4597" s="97">
        <v>153</v>
      </c>
      <c r="G4597" s="98" t="s">
        <v>2046</v>
      </c>
      <c r="H4597" s="96" t="s">
        <v>2047</v>
      </c>
      <c r="I4597" s="99">
        <v>96.063999999999993</v>
      </c>
      <c r="J4597" s="235" t="str">
        <f t="shared" si="71"/>
        <v>Short Haul</v>
      </c>
    </row>
    <row r="4598" spans="1:10" ht="15" thickBot="1" x14ac:dyDescent="0.4">
      <c r="A4598" s="89"/>
      <c r="B4598" s="89"/>
      <c r="C4598" s="290"/>
      <c r="D4598" s="290"/>
      <c r="E4598" s="290"/>
      <c r="F4598" s="290"/>
      <c r="G4598" s="290"/>
      <c r="H4598" s="290"/>
      <c r="I4598" s="95">
        <v>1803.7280000000001</v>
      </c>
      <c r="J4598" s="235" t="str">
        <f t="shared" si="71"/>
        <v/>
      </c>
    </row>
    <row r="4599" spans="1:10" ht="15" thickBot="1" x14ac:dyDescent="0.4">
      <c r="A4599" s="96" t="s">
        <v>2043</v>
      </c>
      <c r="B4599" s="96" t="s">
        <v>1536</v>
      </c>
      <c r="C4599" s="106">
        <v>43597</v>
      </c>
      <c r="D4599" s="96" t="s">
        <v>2060</v>
      </c>
      <c r="E4599" s="96" t="s">
        <v>2116</v>
      </c>
      <c r="F4599" s="97">
        <v>1396</v>
      </c>
      <c r="G4599" s="98" t="s">
        <v>2046</v>
      </c>
      <c r="H4599" s="96" t="s">
        <v>2070</v>
      </c>
      <c r="I4599" s="99">
        <v>539.09100000000001</v>
      </c>
      <c r="J4599" s="235" t="str">
        <f t="shared" si="71"/>
        <v>Medium Haul</v>
      </c>
    </row>
    <row r="4600" spans="1:10" ht="15" thickBot="1" x14ac:dyDescent="0.4">
      <c r="A4600" s="96" t="s">
        <v>2043</v>
      </c>
      <c r="B4600" s="96" t="s">
        <v>1536</v>
      </c>
      <c r="C4600" s="106">
        <v>43642</v>
      </c>
      <c r="D4600" s="96" t="s">
        <v>2048</v>
      </c>
      <c r="E4600" s="96" t="s">
        <v>2044</v>
      </c>
      <c r="F4600" s="97">
        <v>153</v>
      </c>
      <c r="G4600" s="98" t="s">
        <v>2046</v>
      </c>
      <c r="H4600" s="96" t="s">
        <v>2047</v>
      </c>
      <c r="I4600" s="99">
        <v>96.063999999999993</v>
      </c>
      <c r="J4600" s="235" t="str">
        <f t="shared" si="71"/>
        <v>Short Haul</v>
      </c>
    </row>
    <row r="4601" spans="1:10" ht="15" thickBot="1" x14ac:dyDescent="0.4">
      <c r="A4601" s="96" t="s">
        <v>2043</v>
      </c>
      <c r="B4601" s="96" t="s">
        <v>1536</v>
      </c>
      <c r="C4601" s="106">
        <v>43673</v>
      </c>
      <c r="D4601" s="96" t="s">
        <v>2044</v>
      </c>
      <c r="E4601" s="96" t="s">
        <v>2048</v>
      </c>
      <c r="F4601" s="97">
        <v>153</v>
      </c>
      <c r="G4601" s="98" t="s">
        <v>2046</v>
      </c>
      <c r="H4601" s="96" t="s">
        <v>2047</v>
      </c>
      <c r="I4601" s="99">
        <v>96.063999999999993</v>
      </c>
      <c r="J4601" s="235" t="str">
        <f t="shared" si="71"/>
        <v>Short Haul</v>
      </c>
    </row>
    <row r="4602" spans="1:10" ht="15" thickBot="1" x14ac:dyDescent="0.4">
      <c r="A4602" s="96" t="s">
        <v>2043</v>
      </c>
      <c r="B4602" s="96" t="s">
        <v>1536</v>
      </c>
      <c r="C4602" s="106">
        <v>43603</v>
      </c>
      <c r="D4602" s="96" t="s">
        <v>2116</v>
      </c>
      <c r="E4602" s="96" t="s">
        <v>2060</v>
      </c>
      <c r="F4602" s="97">
        <v>1396</v>
      </c>
      <c r="G4602" s="98" t="s">
        <v>2056</v>
      </c>
      <c r="H4602" s="96" t="s">
        <v>2070</v>
      </c>
      <c r="I4602" s="99">
        <v>539.09100000000001</v>
      </c>
      <c r="J4602" s="235" t="str">
        <f t="shared" si="71"/>
        <v>Medium Haul</v>
      </c>
    </row>
    <row r="4603" spans="1:10" ht="15" thickBot="1" x14ac:dyDescent="0.4">
      <c r="A4603" s="96" t="s">
        <v>2043</v>
      </c>
      <c r="B4603" s="96" t="s">
        <v>1536</v>
      </c>
      <c r="C4603" s="106">
        <v>43643</v>
      </c>
      <c r="D4603" s="96" t="s">
        <v>2044</v>
      </c>
      <c r="E4603" s="96" t="s">
        <v>2116</v>
      </c>
      <c r="F4603" s="97">
        <v>2374</v>
      </c>
      <c r="G4603" s="98" t="s">
        <v>2046</v>
      </c>
      <c r="H4603" s="96" t="s">
        <v>2047</v>
      </c>
      <c r="I4603" s="99">
        <v>805.8</v>
      </c>
      <c r="J4603" s="235" t="str">
        <f t="shared" si="71"/>
        <v>Long Haul</v>
      </c>
    </row>
    <row r="4604" spans="1:10" ht="15" thickBot="1" x14ac:dyDescent="0.4">
      <c r="A4604" s="96" t="s">
        <v>2043</v>
      </c>
      <c r="B4604" s="96" t="s">
        <v>1536</v>
      </c>
      <c r="C4604" s="106">
        <v>43643</v>
      </c>
      <c r="D4604" s="96" t="s">
        <v>2048</v>
      </c>
      <c r="E4604" s="96" t="s">
        <v>2044</v>
      </c>
      <c r="F4604" s="97">
        <v>153</v>
      </c>
      <c r="G4604" s="98" t="s">
        <v>2046</v>
      </c>
      <c r="H4604" s="96" t="s">
        <v>2047</v>
      </c>
      <c r="I4604" s="99">
        <v>96.063999999999993</v>
      </c>
      <c r="J4604" s="235" t="str">
        <f t="shared" si="71"/>
        <v>Short Haul</v>
      </c>
    </row>
    <row r="4605" spans="1:10" ht="15" thickBot="1" x14ac:dyDescent="0.4">
      <c r="A4605" s="96" t="s">
        <v>2043</v>
      </c>
      <c r="B4605" s="96" t="s">
        <v>1536</v>
      </c>
      <c r="C4605" s="106">
        <v>43672</v>
      </c>
      <c r="D4605" s="96" t="s">
        <v>2116</v>
      </c>
      <c r="E4605" s="96" t="s">
        <v>2044</v>
      </c>
      <c r="F4605" s="97">
        <v>2374</v>
      </c>
      <c r="G4605" s="98" t="s">
        <v>2056</v>
      </c>
      <c r="H4605" s="96" t="s">
        <v>2047</v>
      </c>
      <c r="I4605" s="99">
        <v>805.8</v>
      </c>
      <c r="J4605" s="235" t="str">
        <f t="shared" ref="J4605:J4630" si="72">IF(ISBLANK(F4605),"",IF(F4605&gt;$O$9,$N$9,IF(F4605&gt;$O$8, $N$8,$N$7)))</f>
        <v>Long Haul</v>
      </c>
    </row>
    <row r="4606" spans="1:10" ht="15" thickBot="1" x14ac:dyDescent="0.4">
      <c r="A4606" s="89"/>
      <c r="B4606" s="89"/>
      <c r="C4606" s="290"/>
      <c r="D4606" s="290"/>
      <c r="E4606" s="290"/>
      <c r="F4606" s="290"/>
      <c r="G4606" s="290"/>
      <c r="H4606" s="290"/>
      <c r="I4606" s="95">
        <v>2977.9740000000002</v>
      </c>
      <c r="J4606" s="235" t="str">
        <f t="shared" si="72"/>
        <v/>
      </c>
    </row>
    <row r="4607" spans="1:10" ht="15" thickBot="1" x14ac:dyDescent="0.4">
      <c r="A4607" s="96" t="s">
        <v>2043</v>
      </c>
      <c r="B4607" s="96" t="s">
        <v>1104</v>
      </c>
      <c r="C4607" s="106">
        <v>43590</v>
      </c>
      <c r="D4607" s="96" t="s">
        <v>2057</v>
      </c>
      <c r="E4607" s="96" t="s">
        <v>2061</v>
      </c>
      <c r="F4607" s="97">
        <v>3810</v>
      </c>
      <c r="G4607" s="98" t="s">
        <v>2056</v>
      </c>
      <c r="H4607" s="96" t="s">
        <v>2047</v>
      </c>
      <c r="I4607" s="99">
        <v>1293.02</v>
      </c>
      <c r="J4607" s="235" t="str">
        <f t="shared" si="72"/>
        <v>Long Haul</v>
      </c>
    </row>
    <row r="4608" spans="1:10" ht="15" thickBot="1" x14ac:dyDescent="0.4">
      <c r="A4608" s="96" t="s">
        <v>2043</v>
      </c>
      <c r="B4608" s="96" t="s">
        <v>1104</v>
      </c>
      <c r="C4608" s="106">
        <v>43641</v>
      </c>
      <c r="D4608" s="96" t="s">
        <v>2061</v>
      </c>
      <c r="E4608" s="96" t="s">
        <v>2057</v>
      </c>
      <c r="F4608" s="97">
        <v>3810</v>
      </c>
      <c r="G4608" s="98" t="s">
        <v>2046</v>
      </c>
      <c r="H4608" s="96" t="s">
        <v>2047</v>
      </c>
      <c r="I4608" s="99">
        <v>1293.02</v>
      </c>
      <c r="J4608" s="235" t="str">
        <f t="shared" si="72"/>
        <v>Long Haul</v>
      </c>
    </row>
    <row r="4609" spans="1:10" ht="15" thickBot="1" x14ac:dyDescent="0.4">
      <c r="A4609" s="89"/>
      <c r="B4609" s="89"/>
      <c r="C4609" s="290"/>
      <c r="D4609" s="290"/>
      <c r="E4609" s="290"/>
      <c r="F4609" s="290"/>
      <c r="G4609" s="290"/>
      <c r="H4609" s="290"/>
      <c r="I4609" s="95">
        <v>2586.04</v>
      </c>
      <c r="J4609" s="235" t="str">
        <f t="shared" si="72"/>
        <v/>
      </c>
    </row>
    <row r="4610" spans="1:10" ht="15" thickBot="1" x14ac:dyDescent="0.4">
      <c r="A4610" s="96" t="s">
        <v>2043</v>
      </c>
      <c r="B4610" s="96" t="s">
        <v>1393</v>
      </c>
      <c r="C4610" s="106">
        <v>43542</v>
      </c>
      <c r="D4610" s="96" t="s">
        <v>2050</v>
      </c>
      <c r="E4610" s="96" t="s">
        <v>2048</v>
      </c>
      <c r="F4610" s="97">
        <v>300</v>
      </c>
      <c r="G4610" s="98" t="s">
        <v>2046</v>
      </c>
      <c r="H4610" s="96" t="s">
        <v>2051</v>
      </c>
      <c r="I4610" s="99">
        <v>188.96799999999999</v>
      </c>
      <c r="J4610" s="235" t="str">
        <f t="shared" si="72"/>
        <v>Short Haul</v>
      </c>
    </row>
    <row r="4611" spans="1:10" ht="15" thickBot="1" x14ac:dyDescent="0.4">
      <c r="A4611" s="96" t="s">
        <v>2043</v>
      </c>
      <c r="B4611" s="96" t="s">
        <v>1393</v>
      </c>
      <c r="C4611" s="106">
        <v>43544</v>
      </c>
      <c r="D4611" s="96" t="s">
        <v>2050</v>
      </c>
      <c r="E4611" s="96" t="s">
        <v>2304</v>
      </c>
      <c r="F4611" s="97">
        <v>349</v>
      </c>
      <c r="G4611" s="98" t="s">
        <v>2046</v>
      </c>
      <c r="H4611" s="96" t="s">
        <v>2051</v>
      </c>
      <c r="I4611" s="99">
        <v>219.93600000000001</v>
      </c>
      <c r="J4611" s="235" t="str">
        <f t="shared" si="72"/>
        <v>Medium Haul</v>
      </c>
    </row>
    <row r="4612" spans="1:10" ht="15" thickBot="1" x14ac:dyDescent="0.4">
      <c r="A4612" s="96" t="s">
        <v>2043</v>
      </c>
      <c r="B4612" s="96" t="s">
        <v>1393</v>
      </c>
      <c r="C4612" s="106">
        <v>43544</v>
      </c>
      <c r="D4612" s="96" t="s">
        <v>2048</v>
      </c>
      <c r="E4612" s="96" t="s">
        <v>2050</v>
      </c>
      <c r="F4612" s="97">
        <v>300</v>
      </c>
      <c r="G4612" s="98" t="s">
        <v>2046</v>
      </c>
      <c r="H4612" s="96" t="s">
        <v>2051</v>
      </c>
      <c r="I4612" s="99">
        <v>188.96799999999999</v>
      </c>
      <c r="J4612" s="235" t="str">
        <f t="shared" si="72"/>
        <v>Short Haul</v>
      </c>
    </row>
    <row r="4613" spans="1:10" ht="15" thickBot="1" x14ac:dyDescent="0.4">
      <c r="A4613" s="96" t="s">
        <v>2043</v>
      </c>
      <c r="B4613" s="96" t="s">
        <v>1393</v>
      </c>
      <c r="C4613" s="106">
        <v>43731</v>
      </c>
      <c r="D4613" s="96" t="s">
        <v>2050</v>
      </c>
      <c r="E4613" s="96" t="s">
        <v>2116</v>
      </c>
      <c r="F4613" s="97">
        <v>1923</v>
      </c>
      <c r="G4613" s="98" t="s">
        <v>2046</v>
      </c>
      <c r="H4613" s="96" t="s">
        <v>2051</v>
      </c>
      <c r="I4613" s="99">
        <v>743.04</v>
      </c>
      <c r="J4613" s="235" t="str">
        <f t="shared" si="72"/>
        <v>Medium Haul</v>
      </c>
    </row>
    <row r="4614" spans="1:10" ht="15" thickBot="1" x14ac:dyDescent="0.4">
      <c r="A4614" s="96" t="s">
        <v>2043</v>
      </c>
      <c r="B4614" s="96" t="s">
        <v>1393</v>
      </c>
      <c r="C4614" s="106">
        <v>43734</v>
      </c>
      <c r="D4614" s="96" t="s">
        <v>2116</v>
      </c>
      <c r="E4614" s="96" t="s">
        <v>2050</v>
      </c>
      <c r="F4614" s="97">
        <v>1923</v>
      </c>
      <c r="G4614" s="98" t="s">
        <v>2056</v>
      </c>
      <c r="H4614" s="96" t="s">
        <v>2051</v>
      </c>
      <c r="I4614" s="99">
        <v>743.04</v>
      </c>
      <c r="J4614" s="235" t="str">
        <f t="shared" si="72"/>
        <v>Medium Haul</v>
      </c>
    </row>
    <row r="4615" spans="1:10" ht="15" thickBot="1" x14ac:dyDescent="0.4">
      <c r="A4615" s="96" t="s">
        <v>2043</v>
      </c>
      <c r="B4615" s="96" t="s">
        <v>1393</v>
      </c>
      <c r="C4615" s="106">
        <v>43802</v>
      </c>
      <c r="D4615" s="96" t="s">
        <v>2048</v>
      </c>
      <c r="E4615" s="96" t="s">
        <v>2057</v>
      </c>
      <c r="F4615" s="97">
        <v>133</v>
      </c>
      <c r="G4615" s="98" t="s">
        <v>2046</v>
      </c>
      <c r="H4615" s="96" t="s">
        <v>2047</v>
      </c>
      <c r="I4615" s="99">
        <v>84.055999999999997</v>
      </c>
      <c r="J4615" s="235" t="str">
        <f t="shared" si="72"/>
        <v>Short Haul</v>
      </c>
    </row>
    <row r="4616" spans="1:10" ht="15" thickBot="1" x14ac:dyDescent="0.4">
      <c r="A4616" s="96" t="s">
        <v>2043</v>
      </c>
      <c r="B4616" s="96" t="s">
        <v>1393</v>
      </c>
      <c r="C4616" s="106">
        <v>43805</v>
      </c>
      <c r="D4616" s="96" t="s">
        <v>2057</v>
      </c>
      <c r="E4616" s="96" t="s">
        <v>2048</v>
      </c>
      <c r="F4616" s="97">
        <v>133</v>
      </c>
      <c r="G4616" s="98" t="s">
        <v>2046</v>
      </c>
      <c r="H4616" s="96" t="s">
        <v>2047</v>
      </c>
      <c r="I4616" s="99">
        <v>84.055999999999997</v>
      </c>
      <c r="J4616" s="235" t="str">
        <f t="shared" si="72"/>
        <v>Short Haul</v>
      </c>
    </row>
    <row r="4617" spans="1:10" ht="15" thickBot="1" x14ac:dyDescent="0.4">
      <c r="A4617" s="96" t="s">
        <v>2043</v>
      </c>
      <c r="B4617" s="96" t="s">
        <v>1393</v>
      </c>
      <c r="C4617" s="106">
        <v>43542</v>
      </c>
      <c r="D4617" s="96" t="s">
        <v>2304</v>
      </c>
      <c r="E4617" s="96" t="s">
        <v>2050</v>
      </c>
      <c r="F4617" s="97">
        <v>349</v>
      </c>
      <c r="G4617" s="98" t="s">
        <v>2046</v>
      </c>
      <c r="H4617" s="96" t="s">
        <v>2051</v>
      </c>
      <c r="I4617" s="99">
        <v>219.93600000000001</v>
      </c>
      <c r="J4617" s="235" t="str">
        <f t="shared" si="72"/>
        <v>Medium Haul</v>
      </c>
    </row>
    <row r="4618" spans="1:10" ht="15" thickBot="1" x14ac:dyDescent="0.4">
      <c r="A4618" s="96" t="s">
        <v>2043</v>
      </c>
      <c r="B4618" s="96" t="s">
        <v>1393</v>
      </c>
      <c r="C4618" s="106">
        <v>43544</v>
      </c>
      <c r="D4618" s="96" t="s">
        <v>2050</v>
      </c>
      <c r="E4618" s="96" t="s">
        <v>2060</v>
      </c>
      <c r="F4618" s="97">
        <v>527</v>
      </c>
      <c r="G4618" s="98" t="s">
        <v>2046</v>
      </c>
      <c r="H4618" s="96" t="s">
        <v>2129</v>
      </c>
      <c r="I4618" s="99">
        <v>332.43200000000002</v>
      </c>
      <c r="J4618" s="235" t="str">
        <f t="shared" si="72"/>
        <v>Medium Haul</v>
      </c>
    </row>
    <row r="4619" spans="1:10" ht="15" thickBot="1" x14ac:dyDescent="0.4">
      <c r="A4619" s="96" t="s">
        <v>2043</v>
      </c>
      <c r="B4619" s="96" t="s">
        <v>1393</v>
      </c>
      <c r="C4619" s="106">
        <v>43544</v>
      </c>
      <c r="D4619" s="96" t="s">
        <v>2060</v>
      </c>
      <c r="E4619" s="96" t="s">
        <v>2304</v>
      </c>
      <c r="F4619" s="97">
        <v>299</v>
      </c>
      <c r="G4619" s="98" t="s">
        <v>2046</v>
      </c>
      <c r="H4619" s="96" t="s">
        <v>2051</v>
      </c>
      <c r="I4619" s="99">
        <v>188.96799999999999</v>
      </c>
      <c r="J4619" s="235" t="str">
        <f t="shared" si="72"/>
        <v>Short Haul</v>
      </c>
    </row>
    <row r="4620" spans="1:10" ht="15" thickBot="1" x14ac:dyDescent="0.4">
      <c r="A4620" s="96" t="s">
        <v>2043</v>
      </c>
      <c r="B4620" s="96" t="s">
        <v>1393</v>
      </c>
      <c r="C4620" s="106">
        <v>43731</v>
      </c>
      <c r="D4620" s="96" t="s">
        <v>2048</v>
      </c>
      <c r="E4620" s="96" t="s">
        <v>2050</v>
      </c>
      <c r="F4620" s="97">
        <v>300</v>
      </c>
      <c r="G4620" s="98" t="s">
        <v>2046</v>
      </c>
      <c r="H4620" s="96" t="s">
        <v>2051</v>
      </c>
      <c r="I4620" s="99">
        <v>188.96799999999999</v>
      </c>
      <c r="J4620" s="235" t="str">
        <f t="shared" si="72"/>
        <v>Short Haul</v>
      </c>
    </row>
    <row r="4621" spans="1:10" ht="15" thickBot="1" x14ac:dyDescent="0.4">
      <c r="A4621" s="96" t="s">
        <v>2043</v>
      </c>
      <c r="B4621" s="96" t="s">
        <v>1393</v>
      </c>
      <c r="C4621" s="106">
        <v>43734</v>
      </c>
      <c r="D4621" s="96" t="s">
        <v>2050</v>
      </c>
      <c r="E4621" s="96" t="s">
        <v>2048</v>
      </c>
      <c r="F4621" s="97">
        <v>300</v>
      </c>
      <c r="G4621" s="98" t="s">
        <v>2046</v>
      </c>
      <c r="H4621" s="96" t="s">
        <v>2051</v>
      </c>
      <c r="I4621" s="99">
        <v>188.96799999999999</v>
      </c>
      <c r="J4621" s="235" t="str">
        <f t="shared" si="72"/>
        <v>Short Haul</v>
      </c>
    </row>
    <row r="4622" spans="1:10" ht="15" thickBot="1" x14ac:dyDescent="0.4">
      <c r="A4622" s="96" t="s">
        <v>2043</v>
      </c>
      <c r="B4622" s="96" t="s">
        <v>1393</v>
      </c>
      <c r="C4622" s="106">
        <v>43802</v>
      </c>
      <c r="D4622" s="96" t="s">
        <v>2057</v>
      </c>
      <c r="E4622" s="96" t="s">
        <v>2266</v>
      </c>
      <c r="F4622" s="97">
        <v>442</v>
      </c>
      <c r="G4622" s="98" t="s">
        <v>2046</v>
      </c>
      <c r="H4622" s="96" t="s">
        <v>2047</v>
      </c>
      <c r="I4622" s="99">
        <v>278.71199999999999</v>
      </c>
      <c r="J4622" s="235" t="str">
        <f t="shared" si="72"/>
        <v>Medium Haul</v>
      </c>
    </row>
    <row r="4623" spans="1:10" ht="15" thickBot="1" x14ac:dyDescent="0.4">
      <c r="A4623" s="96" t="s">
        <v>2043</v>
      </c>
      <c r="B4623" s="96" t="s">
        <v>1393</v>
      </c>
      <c r="C4623" s="106">
        <v>43805</v>
      </c>
      <c r="D4623" s="96" t="s">
        <v>2266</v>
      </c>
      <c r="E4623" s="96" t="s">
        <v>2057</v>
      </c>
      <c r="F4623" s="97">
        <v>442</v>
      </c>
      <c r="G4623" s="98" t="s">
        <v>2046</v>
      </c>
      <c r="H4623" s="96" t="s">
        <v>2047</v>
      </c>
      <c r="I4623" s="99">
        <v>278.71199999999999</v>
      </c>
      <c r="J4623" s="235" t="str">
        <f t="shared" si="72"/>
        <v>Medium Haul</v>
      </c>
    </row>
    <row r="4624" spans="1:10" ht="15" thickBot="1" x14ac:dyDescent="0.4">
      <c r="A4624" s="89"/>
      <c r="B4624" s="89"/>
      <c r="C4624" s="290"/>
      <c r="D4624" s="290"/>
      <c r="E4624" s="290"/>
      <c r="F4624" s="290"/>
      <c r="G4624" s="290"/>
      <c r="H4624" s="290"/>
      <c r="I4624" s="95">
        <v>3928.76</v>
      </c>
      <c r="J4624" s="235" t="str">
        <f t="shared" si="72"/>
        <v/>
      </c>
    </row>
    <row r="4625" spans="1:10" ht="15" thickBot="1" x14ac:dyDescent="0.4">
      <c r="A4625" s="96" t="s">
        <v>2043</v>
      </c>
      <c r="B4625" s="96" t="s">
        <v>1512</v>
      </c>
      <c r="C4625" s="106">
        <v>43569</v>
      </c>
      <c r="D4625" s="96" t="s">
        <v>2050</v>
      </c>
      <c r="E4625" s="96" t="s">
        <v>2048</v>
      </c>
      <c r="F4625" s="97">
        <v>300</v>
      </c>
      <c r="G4625" s="98" t="s">
        <v>2046</v>
      </c>
      <c r="H4625" s="96" t="s">
        <v>2051</v>
      </c>
      <c r="I4625" s="99">
        <v>188.96799999999999</v>
      </c>
      <c r="J4625" s="235" t="str">
        <f t="shared" si="72"/>
        <v>Short Haul</v>
      </c>
    </row>
    <row r="4626" spans="1:10" ht="15" thickBot="1" x14ac:dyDescent="0.4">
      <c r="A4626" s="96" t="s">
        <v>2043</v>
      </c>
      <c r="B4626" s="96" t="s">
        <v>1512</v>
      </c>
      <c r="C4626" s="106">
        <v>43566</v>
      </c>
      <c r="D4626" s="96" t="s">
        <v>2048</v>
      </c>
      <c r="E4626" s="96" t="s">
        <v>2050</v>
      </c>
      <c r="F4626" s="97">
        <v>300</v>
      </c>
      <c r="G4626" s="98" t="s">
        <v>2046</v>
      </c>
      <c r="H4626" s="96" t="s">
        <v>2051</v>
      </c>
      <c r="I4626" s="99">
        <v>188.96799999999999</v>
      </c>
      <c r="J4626" s="235" t="str">
        <f t="shared" si="72"/>
        <v>Short Haul</v>
      </c>
    </row>
    <row r="4627" spans="1:10" ht="15" thickBot="1" x14ac:dyDescent="0.4">
      <c r="A4627" s="96" t="s">
        <v>2043</v>
      </c>
      <c r="B4627" s="96" t="s">
        <v>1527</v>
      </c>
      <c r="C4627" s="106">
        <v>43660</v>
      </c>
      <c r="D4627" s="96" t="s">
        <v>2199</v>
      </c>
      <c r="E4627" s="96" t="s">
        <v>2057</v>
      </c>
      <c r="F4627" s="97">
        <v>5897</v>
      </c>
      <c r="G4627" s="98" t="s">
        <v>2056</v>
      </c>
      <c r="H4627" s="96" t="s">
        <v>2047</v>
      </c>
      <c r="I4627" s="99">
        <v>2001.58</v>
      </c>
      <c r="J4627" s="235" t="str">
        <f t="shared" si="72"/>
        <v>Long Haul</v>
      </c>
    </row>
    <row r="4628" spans="1:10" ht="15" thickBot="1" x14ac:dyDescent="0.4">
      <c r="A4628" s="96" t="s">
        <v>2043</v>
      </c>
      <c r="B4628" s="96" t="s">
        <v>1393</v>
      </c>
      <c r="C4628" s="106">
        <v>43679</v>
      </c>
      <c r="D4628" s="96" t="s">
        <v>2172</v>
      </c>
      <c r="E4628" s="96" t="s">
        <v>2172</v>
      </c>
      <c r="F4628" s="90"/>
      <c r="G4628" s="98" t="s">
        <v>2046</v>
      </c>
      <c r="H4628" s="96" t="s">
        <v>2047</v>
      </c>
      <c r="I4628" s="100"/>
      <c r="J4628" s="235" t="str">
        <f t="shared" si="72"/>
        <v/>
      </c>
    </row>
    <row r="4629" spans="1:10" ht="15" thickBot="1" x14ac:dyDescent="0.4">
      <c r="A4629" s="89"/>
      <c r="B4629" s="89"/>
      <c r="C4629" s="107"/>
      <c r="D4629" s="91"/>
      <c r="E4629" s="91"/>
      <c r="F4629" s="92"/>
      <c r="G4629" s="101"/>
      <c r="H4629" s="91"/>
      <c r="I4629" s="95">
        <v>2379.5160000000001</v>
      </c>
      <c r="J4629" s="235" t="str">
        <f t="shared" si="72"/>
        <v/>
      </c>
    </row>
    <row r="4630" spans="1:10" ht="15" thickBot="1" x14ac:dyDescent="0.4">
      <c r="A4630" s="89"/>
      <c r="B4630" s="89"/>
      <c r="C4630" s="290"/>
      <c r="D4630" s="290"/>
      <c r="E4630" s="290"/>
      <c r="F4630" s="290"/>
      <c r="G4630" s="290"/>
      <c r="H4630" s="290"/>
      <c r="I4630" s="95">
        <v>1913951.4669999999</v>
      </c>
      <c r="J4630" s="235" t="str">
        <f t="shared" si="72"/>
        <v/>
      </c>
    </row>
    <row r="4631" spans="1:10" x14ac:dyDescent="0.35">
      <c r="A4631" s="288"/>
      <c r="B4631" s="288"/>
      <c r="C4631" s="288"/>
      <c r="D4631" s="288"/>
      <c r="E4631" s="288"/>
      <c r="F4631" s="289">
        <v>0.51364582999999997</v>
      </c>
      <c r="G4631" s="288"/>
      <c r="H4631" s="288"/>
      <c r="I4631" s="288"/>
      <c r="J4631" s="102"/>
    </row>
  </sheetData>
  <mergeCells count="598">
    <mergeCell ref="C61:H61"/>
    <mergeCell ref="C66:H66"/>
    <mergeCell ref="C71:H71"/>
    <mergeCell ref="C74:H74"/>
    <mergeCell ref="C80:H80"/>
    <mergeCell ref="C89:H89"/>
    <mergeCell ref="C11:H11"/>
    <mergeCell ref="C16:H16"/>
    <mergeCell ref="C25:H25"/>
    <mergeCell ref="C30:H30"/>
    <mergeCell ref="C35:H35"/>
    <mergeCell ref="C55:H55"/>
    <mergeCell ref="C154:H154"/>
    <mergeCell ref="C165:H165"/>
    <mergeCell ref="C177:H177"/>
    <mergeCell ref="C184:H184"/>
    <mergeCell ref="C187:H187"/>
    <mergeCell ref="C212:H212"/>
    <mergeCell ref="C94:H94"/>
    <mergeCell ref="C107:H107"/>
    <mergeCell ref="C112:H112"/>
    <mergeCell ref="C123:H123"/>
    <mergeCell ref="C126:H126"/>
    <mergeCell ref="C147:H147"/>
    <mergeCell ref="C268:H268"/>
    <mergeCell ref="C273:H273"/>
    <mergeCell ref="C278:H278"/>
    <mergeCell ref="C283:H283"/>
    <mergeCell ref="C288:H288"/>
    <mergeCell ref="C305:H305"/>
    <mergeCell ref="C217:H217"/>
    <mergeCell ref="C222:H222"/>
    <mergeCell ref="C227:H227"/>
    <mergeCell ref="C247:H247"/>
    <mergeCell ref="C252:H252"/>
    <mergeCell ref="C259:H259"/>
    <mergeCell ref="C371:H371"/>
    <mergeCell ref="C385:H385"/>
    <mergeCell ref="C390:H390"/>
    <mergeCell ref="C395:H395"/>
    <mergeCell ref="C401:H401"/>
    <mergeCell ref="C406:H406"/>
    <mergeCell ref="C310:H310"/>
    <mergeCell ref="C315:H315"/>
    <mergeCell ref="C320:H320"/>
    <mergeCell ref="C325:H325"/>
    <mergeCell ref="C330:H330"/>
    <mergeCell ref="C333:H333"/>
    <mergeCell ref="C474:H474"/>
    <mergeCell ref="C480:H480"/>
    <mergeCell ref="C486:H486"/>
    <mergeCell ref="C491:H491"/>
    <mergeCell ref="C498:H498"/>
    <mergeCell ref="C502:H502"/>
    <mergeCell ref="C412:H412"/>
    <mergeCell ref="C417:H417"/>
    <mergeCell ref="C426:H426"/>
    <mergeCell ref="C446:H446"/>
    <mergeCell ref="C464:H464"/>
    <mergeCell ref="C469:H469"/>
    <mergeCell ref="C563:H563"/>
    <mergeCell ref="C568:H568"/>
    <mergeCell ref="C583:H583"/>
    <mergeCell ref="C589:H589"/>
    <mergeCell ref="C593:H593"/>
    <mergeCell ref="C598:H598"/>
    <mergeCell ref="C505:H505"/>
    <mergeCell ref="C525:H525"/>
    <mergeCell ref="C534:H534"/>
    <mergeCell ref="C537:H537"/>
    <mergeCell ref="C553:H553"/>
    <mergeCell ref="C558:H558"/>
    <mergeCell ref="C660:H660"/>
    <mergeCell ref="C664:H664"/>
    <mergeCell ref="C669:H669"/>
    <mergeCell ref="C685:H685"/>
    <mergeCell ref="C690:H690"/>
    <mergeCell ref="C699:H699"/>
    <mergeCell ref="C601:H601"/>
    <mergeCell ref="C607:H607"/>
    <mergeCell ref="C612:H612"/>
    <mergeCell ref="C619:H619"/>
    <mergeCell ref="C646:H646"/>
    <mergeCell ref="C654:H654"/>
    <mergeCell ref="C744:H744"/>
    <mergeCell ref="C756:H756"/>
    <mergeCell ref="C768:H768"/>
    <mergeCell ref="C773:H773"/>
    <mergeCell ref="C778:H778"/>
    <mergeCell ref="C783:H783"/>
    <mergeCell ref="C702:H702"/>
    <mergeCell ref="C706:H706"/>
    <mergeCell ref="C711:H711"/>
    <mergeCell ref="C716:H716"/>
    <mergeCell ref="C725:H725"/>
    <mergeCell ref="C738:H738"/>
    <mergeCell ref="C840:H840"/>
    <mergeCell ref="C845:H845"/>
    <mergeCell ref="C848:H848"/>
    <mergeCell ref="C851:H851"/>
    <mergeCell ref="C856:H856"/>
    <mergeCell ref="C861:H861"/>
    <mergeCell ref="C790:H790"/>
    <mergeCell ref="C797:H797"/>
    <mergeCell ref="C810:H810"/>
    <mergeCell ref="C815:H815"/>
    <mergeCell ref="C820:H820"/>
    <mergeCell ref="C825:H825"/>
    <mergeCell ref="C897:H897"/>
    <mergeCell ref="C906:H906"/>
    <mergeCell ref="C912:H912"/>
    <mergeCell ref="C917:H917"/>
    <mergeCell ref="C924:H924"/>
    <mergeCell ref="C929:H929"/>
    <mergeCell ref="C868:H868"/>
    <mergeCell ref="C874:H874"/>
    <mergeCell ref="C879:H879"/>
    <mergeCell ref="C884:H884"/>
    <mergeCell ref="C889:H889"/>
    <mergeCell ref="C892:H892"/>
    <mergeCell ref="C993:H993"/>
    <mergeCell ref="C1001:H1001"/>
    <mergeCell ref="C1006:H1006"/>
    <mergeCell ref="C1012:H1012"/>
    <mergeCell ref="C1014:H1014"/>
    <mergeCell ref="C1021:H1021"/>
    <mergeCell ref="C931:H931"/>
    <mergeCell ref="C938:H938"/>
    <mergeCell ref="C947:H947"/>
    <mergeCell ref="C962:H962"/>
    <mergeCell ref="C983:H983"/>
    <mergeCell ref="C988:H988"/>
    <mergeCell ref="C1063:H1063"/>
    <mergeCell ref="C1074:H1074"/>
    <mergeCell ref="C1077:H1077"/>
    <mergeCell ref="C1082:H1082"/>
    <mergeCell ref="C1091:H1091"/>
    <mergeCell ref="C1096:H1096"/>
    <mergeCell ref="C1026:H1026"/>
    <mergeCell ref="C1031:H1031"/>
    <mergeCell ref="C1036:H1036"/>
    <mergeCell ref="C1041:H1041"/>
    <mergeCell ref="C1051:H1051"/>
    <mergeCell ref="C1056:H1056"/>
    <mergeCell ref="C1132:H1132"/>
    <mergeCell ref="C1134:H1134"/>
    <mergeCell ref="C1137:H1137"/>
    <mergeCell ref="C1150:H1150"/>
    <mergeCell ref="C1169:H1169"/>
    <mergeCell ref="C1174:H1174"/>
    <mergeCell ref="C1101:H1101"/>
    <mergeCell ref="C1110:H1110"/>
    <mergeCell ref="C1113:H1113"/>
    <mergeCell ref="C1117:H1117"/>
    <mergeCell ref="C1122:H1122"/>
    <mergeCell ref="C1127:H1127"/>
    <mergeCell ref="C1232:H1232"/>
    <mergeCell ref="C1236:H1236"/>
    <mergeCell ref="C1243:H1243"/>
    <mergeCell ref="C1248:H1248"/>
    <mergeCell ref="C1253:H1253"/>
    <mergeCell ref="C1256:H1256"/>
    <mergeCell ref="C1182:H1182"/>
    <mergeCell ref="C1191:H1191"/>
    <mergeCell ref="C1195:H1195"/>
    <mergeCell ref="C1200:H1200"/>
    <mergeCell ref="C1205:H1205"/>
    <mergeCell ref="C1211:H1211"/>
    <mergeCell ref="C1297:H1297"/>
    <mergeCell ref="C1302:H1302"/>
    <mergeCell ref="C1305:H1305"/>
    <mergeCell ref="C1312:H1312"/>
    <mergeCell ref="C1317:H1317"/>
    <mergeCell ref="C1326:H1326"/>
    <mergeCell ref="C1261:H1261"/>
    <mergeCell ref="C1269:H1269"/>
    <mergeCell ref="C1272:H1272"/>
    <mergeCell ref="C1275:H1275"/>
    <mergeCell ref="C1280:H1280"/>
    <mergeCell ref="C1291:H1291"/>
    <mergeCell ref="C1364:H1364"/>
    <mergeCell ref="C1367:H1367"/>
    <mergeCell ref="C1373:H1373"/>
    <mergeCell ref="C1378:H1378"/>
    <mergeCell ref="C1384:H1384"/>
    <mergeCell ref="C1393:H1393"/>
    <mergeCell ref="C1332:H1332"/>
    <mergeCell ref="C1335:H1335"/>
    <mergeCell ref="C1342:H1342"/>
    <mergeCell ref="C1349:H1349"/>
    <mergeCell ref="C1354:H1354"/>
    <mergeCell ref="C1361:H1361"/>
    <mergeCell ref="C1422:H1422"/>
    <mergeCell ref="C1429:H1429"/>
    <mergeCell ref="C1435:H1435"/>
    <mergeCell ref="C1440:H1440"/>
    <mergeCell ref="C1445:H1445"/>
    <mergeCell ref="C1460:H1460"/>
    <mergeCell ref="C1398:H1398"/>
    <mergeCell ref="C1403:H1403"/>
    <mergeCell ref="C1409:H1409"/>
    <mergeCell ref="C1415:H1415"/>
    <mergeCell ref="C1524:H1524"/>
    <mergeCell ref="C1533:H1533"/>
    <mergeCell ref="C1537:H1537"/>
    <mergeCell ref="C1542:H1542"/>
    <mergeCell ref="C1555:H1555"/>
    <mergeCell ref="C1562:H1562"/>
    <mergeCell ref="C1465:H1465"/>
    <mergeCell ref="C1471:H1471"/>
    <mergeCell ref="C1480:H1480"/>
    <mergeCell ref="C1489:H1489"/>
    <mergeCell ref="C1493:H1493"/>
    <mergeCell ref="C1506:H1506"/>
    <mergeCell ref="C1619:H1619"/>
    <mergeCell ref="C1640:H1640"/>
    <mergeCell ref="C1645:H1645"/>
    <mergeCell ref="C1647:H1647"/>
    <mergeCell ref="C1663:H1663"/>
    <mergeCell ref="C1673:H1673"/>
    <mergeCell ref="C1567:H1567"/>
    <mergeCell ref="C1572:H1572"/>
    <mergeCell ref="C1577:H1577"/>
    <mergeCell ref="C1580:H1580"/>
    <mergeCell ref="C1585:H1585"/>
    <mergeCell ref="C1600:H1600"/>
    <mergeCell ref="C1710:H1710"/>
    <mergeCell ref="C1716:H1716"/>
    <mergeCell ref="C1723:H1723"/>
    <mergeCell ref="C1734:H1734"/>
    <mergeCell ref="C1739:H1739"/>
    <mergeCell ref="C1744:H1744"/>
    <mergeCell ref="C1678:H1678"/>
    <mergeCell ref="C1683:H1683"/>
    <mergeCell ref="C1688:H1688"/>
    <mergeCell ref="C1693:H1693"/>
    <mergeCell ref="C1696:H1696"/>
    <mergeCell ref="C1701:H1701"/>
    <mergeCell ref="C1779:H1779"/>
    <mergeCell ref="C1784:H1784"/>
    <mergeCell ref="C1789:H1789"/>
    <mergeCell ref="C1793:H1793"/>
    <mergeCell ref="C1802:H1802"/>
    <mergeCell ref="C1807:H1807"/>
    <mergeCell ref="C1749:H1749"/>
    <mergeCell ref="C1754:H1754"/>
    <mergeCell ref="C1759:H1759"/>
    <mergeCell ref="C1764:H1764"/>
    <mergeCell ref="C1771:H1771"/>
    <mergeCell ref="C1776:H1776"/>
    <mergeCell ref="C1902:H1902"/>
    <mergeCell ref="C1909:H1909"/>
    <mergeCell ref="C1914:H1914"/>
    <mergeCell ref="C1930:H1930"/>
    <mergeCell ref="C1938:H1938"/>
    <mergeCell ref="C1942:H1942"/>
    <mergeCell ref="C1812:H1812"/>
    <mergeCell ref="C1815:H1815"/>
    <mergeCell ref="C1819:H1819"/>
    <mergeCell ref="C1876:H1876"/>
    <mergeCell ref="C1892:H1892"/>
    <mergeCell ref="C1897:H1897"/>
    <mergeCell ref="C1976:H1976"/>
    <mergeCell ref="C1996:H1996"/>
    <mergeCell ref="C2001:H2001"/>
    <mergeCell ref="C2008:H2008"/>
    <mergeCell ref="C2013:H2013"/>
    <mergeCell ref="C2020:H2020"/>
    <mergeCell ref="C1949:H1949"/>
    <mergeCell ref="C1954:H1954"/>
    <mergeCell ref="C1960:H1960"/>
    <mergeCell ref="C1963:H1963"/>
    <mergeCell ref="C1968:H1968"/>
    <mergeCell ref="C1971:H1971"/>
    <mergeCell ref="C2069:H2069"/>
    <mergeCell ref="C2076:H2076"/>
    <mergeCell ref="C2080:H2080"/>
    <mergeCell ref="C2097:H2097"/>
    <mergeCell ref="C2110:H2110"/>
    <mergeCell ref="C2115:H2115"/>
    <mergeCell ref="C2026:H2026"/>
    <mergeCell ref="C2029:H2029"/>
    <mergeCell ref="C2035:H2035"/>
    <mergeCell ref="C2048:H2048"/>
    <mergeCell ref="C2051:H2051"/>
    <mergeCell ref="C2056:H2056"/>
    <mergeCell ref="C2161:H2161"/>
    <mergeCell ref="C2168:H2168"/>
    <mergeCell ref="C2173:H2173"/>
    <mergeCell ref="C2180:H2180"/>
    <mergeCell ref="C2189:H2189"/>
    <mergeCell ref="C2196:H2196"/>
    <mergeCell ref="C2120:H2120"/>
    <mergeCell ref="C2123:H2123"/>
    <mergeCell ref="C2126:H2126"/>
    <mergeCell ref="C2131:H2131"/>
    <mergeCell ref="C2136:H2136"/>
    <mergeCell ref="C2152:H2152"/>
    <mergeCell ref="C2234:H2234"/>
    <mergeCell ref="C2244:H2244"/>
    <mergeCell ref="C2269:H2269"/>
    <mergeCell ref="C2274:H2274"/>
    <mergeCell ref="C2278:H2278"/>
    <mergeCell ref="C2288:H2288"/>
    <mergeCell ref="C2201:H2201"/>
    <mergeCell ref="C2204:H2204"/>
    <mergeCell ref="C2207:H2207"/>
    <mergeCell ref="C2219:H2219"/>
    <mergeCell ref="C2224:H2224"/>
    <mergeCell ref="C2229:H2229"/>
    <mergeCell ref="C2367:H2367"/>
    <mergeCell ref="C2372:H2372"/>
    <mergeCell ref="C2385:H2385"/>
    <mergeCell ref="C2397:H2397"/>
    <mergeCell ref="C2403:H2403"/>
    <mergeCell ref="C2428:H2428"/>
    <mergeCell ref="C2308:H2308"/>
    <mergeCell ref="C2315:H2315"/>
    <mergeCell ref="C2322:H2322"/>
    <mergeCell ref="C2333:H2333"/>
    <mergeCell ref="C2338:H2338"/>
    <mergeCell ref="C2343:H2343"/>
    <mergeCell ref="C2484:H2484"/>
    <mergeCell ref="C2489:H2489"/>
    <mergeCell ref="C2494:H2494"/>
    <mergeCell ref="C2499:H2499"/>
    <mergeCell ref="C2505:H2505"/>
    <mergeCell ref="C2510:H2510"/>
    <mergeCell ref="C2434:H2434"/>
    <mergeCell ref="C2439:H2439"/>
    <mergeCell ref="C2446:H2446"/>
    <mergeCell ref="C2451:H2451"/>
    <mergeCell ref="C2472:H2472"/>
    <mergeCell ref="C2479:H2479"/>
    <mergeCell ref="C2555:H2555"/>
    <mergeCell ref="C2560:H2560"/>
    <mergeCell ref="C2565:H2565"/>
    <mergeCell ref="C2570:H2570"/>
    <mergeCell ref="C2577:H2577"/>
    <mergeCell ref="C2598:H2598"/>
    <mergeCell ref="C2514:H2514"/>
    <mergeCell ref="C2525:H2525"/>
    <mergeCell ref="C2529:H2529"/>
    <mergeCell ref="C2533:H2533"/>
    <mergeCell ref="C2545:H2545"/>
    <mergeCell ref="C2550:H2550"/>
    <mergeCell ref="C2680:H2680"/>
    <mergeCell ref="C2705:H2705"/>
    <mergeCell ref="C2710:H2710"/>
    <mergeCell ref="C2714:H2714"/>
    <mergeCell ref="C2718:H2718"/>
    <mergeCell ref="C2723:H2723"/>
    <mergeCell ref="C2605:H2605"/>
    <mergeCell ref="C2641:H2641"/>
    <mergeCell ref="C2659:H2659"/>
    <mergeCell ref="C2666:H2666"/>
    <mergeCell ref="C2671:H2671"/>
    <mergeCell ref="C2675:H2675"/>
    <mergeCell ref="C2806:H2806"/>
    <mergeCell ref="C2813:H2813"/>
    <mergeCell ref="C2820:H2820"/>
    <mergeCell ref="C2825:H2825"/>
    <mergeCell ref="C2830:H2830"/>
    <mergeCell ref="C2839:H2839"/>
    <mergeCell ref="C2730:H2730"/>
    <mergeCell ref="C2739:H2739"/>
    <mergeCell ref="C2747:H2747"/>
    <mergeCell ref="C2752:H2752"/>
    <mergeCell ref="C2759:H2759"/>
    <mergeCell ref="C2792:H2792"/>
    <mergeCell ref="C2908:H2908"/>
    <mergeCell ref="C2911:H2911"/>
    <mergeCell ref="C2929:H2929"/>
    <mergeCell ref="C2934:H2934"/>
    <mergeCell ref="C2937:H2937"/>
    <mergeCell ref="C2942:H2942"/>
    <mergeCell ref="C2858:H2858"/>
    <mergeCell ref="C2861:H2861"/>
    <mergeCell ref="C2884:H2884"/>
    <mergeCell ref="C2893:H2893"/>
    <mergeCell ref="C2898:H2898"/>
    <mergeCell ref="C2903:H2903"/>
    <mergeCell ref="C3009:H3009"/>
    <mergeCell ref="C3015:H3015"/>
    <mergeCell ref="C3026:H3026"/>
    <mergeCell ref="C3031:H3031"/>
    <mergeCell ref="C3082:H3082"/>
    <mergeCell ref="C3087:H3087"/>
    <mergeCell ref="C2947:H2947"/>
    <mergeCell ref="C2964:H2964"/>
    <mergeCell ref="C2973:H2973"/>
    <mergeCell ref="C2978:H2978"/>
    <mergeCell ref="C2983:H2983"/>
    <mergeCell ref="C3006:H3006"/>
    <mergeCell ref="C3181:H3181"/>
    <mergeCell ref="C3212:H3212"/>
    <mergeCell ref="C3217:H3217"/>
    <mergeCell ref="C3231:H3231"/>
    <mergeCell ref="C3243:H3243"/>
    <mergeCell ref="C3250:H3250"/>
    <mergeCell ref="C3099:H3099"/>
    <mergeCell ref="C3119:H3119"/>
    <mergeCell ref="C3159:H3159"/>
    <mergeCell ref="C3163:H3163"/>
    <mergeCell ref="C3168:H3168"/>
    <mergeCell ref="C3174:H3174"/>
    <mergeCell ref="C3303:H3303"/>
    <mergeCell ref="C3306:H3306"/>
    <mergeCell ref="C3315:H3315"/>
    <mergeCell ref="C3320:H3320"/>
    <mergeCell ref="C3325:H3325"/>
    <mergeCell ref="C3330:H3330"/>
    <mergeCell ref="C3255:H3255"/>
    <mergeCell ref="C3270:H3270"/>
    <mergeCell ref="C3275:H3275"/>
    <mergeCell ref="C3281:H3281"/>
    <mergeCell ref="C3293:H3293"/>
    <mergeCell ref="C3298:H3298"/>
    <mergeCell ref="C3373:H3373"/>
    <mergeCell ref="C3378:H3378"/>
    <mergeCell ref="C3384:H3384"/>
    <mergeCell ref="C3389:H3389"/>
    <mergeCell ref="C3394:H3394"/>
    <mergeCell ref="C3401:H3401"/>
    <mergeCell ref="C3343:H3343"/>
    <mergeCell ref="C3348:H3348"/>
    <mergeCell ref="C3353:H3353"/>
    <mergeCell ref="C3358:H3358"/>
    <mergeCell ref="C3363:H3363"/>
    <mergeCell ref="C3368:H3368"/>
    <mergeCell ref="C3434:H3434"/>
    <mergeCell ref="C3439:H3439"/>
    <mergeCell ref="C3444:H3444"/>
    <mergeCell ref="C3449:H3449"/>
    <mergeCell ref="C3455:H3455"/>
    <mergeCell ref="C3460:H3460"/>
    <mergeCell ref="C3404:H3404"/>
    <mergeCell ref="C3409:H3409"/>
    <mergeCell ref="C3412:H3412"/>
    <mergeCell ref="C3417:H3417"/>
    <mergeCell ref="C3422:H3422"/>
    <mergeCell ref="C3429:H3429"/>
    <mergeCell ref="C3525:H3525"/>
    <mergeCell ref="C3530:H3530"/>
    <mergeCell ref="C3535:H3535"/>
    <mergeCell ref="C3556:H3556"/>
    <mergeCell ref="C3563:H3563"/>
    <mergeCell ref="C3568:H3568"/>
    <mergeCell ref="C3471:H3471"/>
    <mergeCell ref="C3489:H3489"/>
    <mergeCell ref="C3498:H3498"/>
    <mergeCell ref="C3503:H3503"/>
    <mergeCell ref="C3510:H3510"/>
    <mergeCell ref="C3515:H3515"/>
    <mergeCell ref="C3601:H3601"/>
    <mergeCell ref="C3606:H3606"/>
    <mergeCell ref="C3621:H3621"/>
    <mergeCell ref="C3647:H3647"/>
    <mergeCell ref="C3663:H3663"/>
    <mergeCell ref="C3674:H3674"/>
    <mergeCell ref="C3571:H3571"/>
    <mergeCell ref="C3574:H3574"/>
    <mergeCell ref="C3579:H3579"/>
    <mergeCell ref="C3584:H3584"/>
    <mergeCell ref="C3589:H3589"/>
    <mergeCell ref="C3596:H3596"/>
    <mergeCell ref="C3712:H3712"/>
    <mergeCell ref="C3731:H3731"/>
    <mergeCell ref="C3736:H3736"/>
    <mergeCell ref="C3741:H3741"/>
    <mergeCell ref="C3744:H3744"/>
    <mergeCell ref="C3749:H3749"/>
    <mergeCell ref="C3679:H3679"/>
    <mergeCell ref="C3684:H3684"/>
    <mergeCell ref="C3689:H3689"/>
    <mergeCell ref="C3694:H3694"/>
    <mergeCell ref="C3697:H3697"/>
    <mergeCell ref="C3709:H3709"/>
    <mergeCell ref="C3819:H3819"/>
    <mergeCell ref="C3834:H3834"/>
    <mergeCell ref="C3841:H3841"/>
    <mergeCell ref="C3846:H3846"/>
    <mergeCell ref="C3851:H3851"/>
    <mergeCell ref="C3860:H3860"/>
    <mergeCell ref="C3763:H3763"/>
    <mergeCell ref="C3768:H3768"/>
    <mergeCell ref="C3783:H3783"/>
    <mergeCell ref="C3792:H3792"/>
    <mergeCell ref="C3809:H3809"/>
    <mergeCell ref="C3814:H3814"/>
    <mergeCell ref="C3923:H3923"/>
    <mergeCell ref="C3956:H3956"/>
    <mergeCell ref="C3961:H3961"/>
    <mergeCell ref="C3973:H3973"/>
    <mergeCell ref="C3979:H3979"/>
    <mergeCell ref="C3984:H3984"/>
    <mergeCell ref="C3876:H3876"/>
    <mergeCell ref="C3881:H3881"/>
    <mergeCell ref="C3886:H3886"/>
    <mergeCell ref="C3891:H3891"/>
    <mergeCell ref="C3915:H3915"/>
    <mergeCell ref="C3920:H3920"/>
    <mergeCell ref="C4058:H4058"/>
    <mergeCell ref="C4069:H4069"/>
    <mergeCell ref="C4072:H4072"/>
    <mergeCell ref="C4075:H4075"/>
    <mergeCell ref="C4089:H4089"/>
    <mergeCell ref="C4094:H4094"/>
    <mergeCell ref="C3989:H3989"/>
    <mergeCell ref="C3994:H3994"/>
    <mergeCell ref="C3998:H3998"/>
    <mergeCell ref="C4001:H4001"/>
    <mergeCell ref="C4005:H4005"/>
    <mergeCell ref="C4053:H4053"/>
    <mergeCell ref="C4133:H4133"/>
    <mergeCell ref="C4138:H4138"/>
    <mergeCell ref="C4143:H4143"/>
    <mergeCell ref="C4148:H4148"/>
    <mergeCell ref="C4153:H4153"/>
    <mergeCell ref="C4156:H4156"/>
    <mergeCell ref="C4099:H4099"/>
    <mergeCell ref="C4104:H4104"/>
    <mergeCell ref="C4109:H4109"/>
    <mergeCell ref="C4118:H4118"/>
    <mergeCell ref="C4125:H4125"/>
    <mergeCell ref="C4130:H4130"/>
    <mergeCell ref="C4189:H4189"/>
    <mergeCell ref="C4194:H4194"/>
    <mergeCell ref="C4199:H4199"/>
    <mergeCell ref="C4208:H4208"/>
    <mergeCell ref="C4213:H4213"/>
    <mergeCell ref="C4217:H4217"/>
    <mergeCell ref="C4161:H4161"/>
    <mergeCell ref="C4164:H4164"/>
    <mergeCell ref="C4169:H4169"/>
    <mergeCell ref="C4174:H4174"/>
    <mergeCell ref="C4179:H4179"/>
    <mergeCell ref="C4184:H4184"/>
    <mergeCell ref="C4270:H4270"/>
    <mergeCell ref="C4286:H4286"/>
    <mergeCell ref="C4291:H4291"/>
    <mergeCell ref="C4295:H4295"/>
    <mergeCell ref="C4310:H4310"/>
    <mergeCell ref="C4313:H4313"/>
    <mergeCell ref="C4228:H4228"/>
    <mergeCell ref="C4239:H4239"/>
    <mergeCell ref="C4244:H4244"/>
    <mergeCell ref="C4251:H4251"/>
    <mergeCell ref="C4254:H4254"/>
    <mergeCell ref="C4263:H4263"/>
    <mergeCell ref="C4380:H4380"/>
    <mergeCell ref="C4385:H4385"/>
    <mergeCell ref="C4397:H4397"/>
    <mergeCell ref="C4401:H4401"/>
    <mergeCell ref="C4404:H4404"/>
    <mergeCell ref="C4411:H4411"/>
    <mergeCell ref="C4338:H4338"/>
    <mergeCell ref="C4343:H4343"/>
    <mergeCell ref="C4348:H4348"/>
    <mergeCell ref="C4353:H4353"/>
    <mergeCell ref="C4358:H4358"/>
    <mergeCell ref="C4375:H4375"/>
    <mergeCell ref="C4453:H4453"/>
    <mergeCell ref="C4456:H4456"/>
    <mergeCell ref="C4460:H4460"/>
    <mergeCell ref="C4464:H4464"/>
    <mergeCell ref="C4470:H4470"/>
    <mergeCell ref="C4475:H4475"/>
    <mergeCell ref="C4416:H4416"/>
    <mergeCell ref="C4425:H4425"/>
    <mergeCell ref="C4430:H4430"/>
    <mergeCell ref="C4435:H4435"/>
    <mergeCell ref="C4442:H4442"/>
    <mergeCell ref="C4446:H4446"/>
    <mergeCell ref="A1:E1"/>
    <mergeCell ref="A2:E4"/>
    <mergeCell ref="N5:O5"/>
    <mergeCell ref="A4631:B4631"/>
    <mergeCell ref="C4631:E4631"/>
    <mergeCell ref="F4631:I4631"/>
    <mergeCell ref="C4593:H4593"/>
    <mergeCell ref="C4598:H4598"/>
    <mergeCell ref="C4606:H4606"/>
    <mergeCell ref="C4609:H4609"/>
    <mergeCell ref="C4624:H4624"/>
    <mergeCell ref="C4630:H4630"/>
    <mergeCell ref="C4557:H4557"/>
    <mergeCell ref="C4561:H4561"/>
    <mergeCell ref="C4574:H4574"/>
    <mergeCell ref="C4579:H4579"/>
    <mergeCell ref="C4584:H4584"/>
    <mergeCell ref="C4589:H4589"/>
    <mergeCell ref="C4481:H4481"/>
    <mergeCell ref="C4490:H4490"/>
    <mergeCell ref="C4500:H4500"/>
    <mergeCell ref="C4543:H4543"/>
    <mergeCell ref="C4547:H4547"/>
    <mergeCell ref="C4552:H4552"/>
  </mergeCells>
  <pageMargins left="0.7" right="0.7" top="0.75" bottom="0.75" header="0.3" footer="0.3"/>
  <pageSetup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6"/>
  <sheetViews>
    <sheetView topLeftCell="A19" workbookViewId="0">
      <selection activeCell="D22" sqref="D22"/>
    </sheetView>
  </sheetViews>
  <sheetFormatPr defaultRowHeight="14.5" x14ac:dyDescent="0.35"/>
  <cols>
    <col min="1" max="1" width="29.26953125" bestFit="1" customWidth="1"/>
    <col min="2" max="2" width="8.1796875" customWidth="1"/>
    <col min="3" max="3" width="18.90625" bestFit="1" customWidth="1"/>
    <col min="4" max="4" width="21.453125" bestFit="1" customWidth="1"/>
    <col min="5" max="5" width="18.26953125" bestFit="1" customWidth="1"/>
    <col min="6" max="6" width="17.36328125" bestFit="1" customWidth="1"/>
    <col min="7" max="7" width="17.7265625" bestFit="1" customWidth="1"/>
    <col min="8" max="8" width="23.81640625" bestFit="1" customWidth="1"/>
    <col min="9" max="9" width="18" bestFit="1" customWidth="1"/>
    <col min="10" max="10" width="13.81640625" bestFit="1" customWidth="1"/>
    <col min="11" max="11" width="14.1796875" bestFit="1" customWidth="1"/>
    <col min="12" max="12" width="24.26953125" bestFit="1" customWidth="1"/>
    <col min="13" max="13" width="29.26953125" bestFit="1" customWidth="1"/>
  </cols>
  <sheetData>
    <row r="1" spans="1:7" ht="23" x14ac:dyDescent="0.35">
      <c r="A1" s="250" t="s">
        <v>2331</v>
      </c>
      <c r="B1" s="250"/>
      <c r="C1" s="250"/>
      <c r="D1" s="250"/>
      <c r="E1" s="250"/>
    </row>
    <row r="2" spans="1:7" x14ac:dyDescent="0.35">
      <c r="A2" s="251" t="s">
        <v>2326</v>
      </c>
      <c r="B2" s="251"/>
      <c r="C2" s="251"/>
      <c r="D2" s="251"/>
      <c r="E2" s="251"/>
    </row>
    <row r="3" spans="1:7" x14ac:dyDescent="0.35">
      <c r="A3" s="251"/>
      <c r="B3" s="251"/>
      <c r="C3" s="251"/>
      <c r="D3" s="251"/>
      <c r="E3" s="251"/>
    </row>
    <row r="4" spans="1:7" x14ac:dyDescent="0.35">
      <c r="A4" s="251"/>
      <c r="B4" s="251"/>
      <c r="C4" s="251"/>
      <c r="D4" s="251"/>
      <c r="E4" s="251"/>
    </row>
    <row r="6" spans="1:7" ht="16.5" x14ac:dyDescent="0.45">
      <c r="A6" s="57" t="s">
        <v>2037</v>
      </c>
      <c r="B6" s="22" t="s">
        <v>2327</v>
      </c>
      <c r="C6" s="41" t="s">
        <v>2322</v>
      </c>
      <c r="D6" s="41" t="s">
        <v>2323</v>
      </c>
      <c r="E6" s="41" t="s">
        <v>2324</v>
      </c>
      <c r="F6" s="41" t="s">
        <v>2325</v>
      </c>
      <c r="G6" s="22" t="s">
        <v>2338</v>
      </c>
    </row>
    <row r="7" spans="1:7" x14ac:dyDescent="0.35">
      <c r="A7" s="41" t="s">
        <v>1536</v>
      </c>
      <c r="B7" s="43">
        <f>COUNTIFS('Air Travel Raw'!$B$7:$B$4628,$A7)</f>
        <v>786</v>
      </c>
      <c r="C7" s="43">
        <f xml:space="preserve"> SUMIFS('Air Travel Raw'!$F$7:$F$4628, 'Air Travel Raw'!$J$7:$J$4628,"Short Haul",'Air Travel Raw'!$B$7:$B$4628,$A7)</f>
        <v>47492</v>
      </c>
      <c r="D7" s="43">
        <f xml:space="preserve"> SUMIFS('Air Travel Raw'!$F$7:$F$4628, 'Air Travel Raw'!$J$7:$J$4628,"Medium Haul",'Air Travel Raw'!$B$7:$B$4628,$A7)</f>
        <v>275306</v>
      </c>
      <c r="E7" s="43">
        <f xml:space="preserve"> SUMIFS('Air Travel Raw'!$F$7:$F$4628, 'Air Travel Raw'!$J$7:$J$4628,"Long Haul",'Air Travel Raw'!$B$7:$B$4628,$A7)</f>
        <v>788604</v>
      </c>
      <c r="F7" s="43">
        <f t="shared" ref="F7:F21" si="0">SUM(C7:E7)</f>
        <v>1111402</v>
      </c>
      <c r="G7" s="58">
        <f xml:space="preserve"> C7*'Air Travel Emissions Factors'!G$6+D7*'Air Travel Emissions Factors'!G$10+E7*'Air Travel Emissions Factors'!G$14</f>
        <v>178.63407039679998</v>
      </c>
    </row>
    <row r="8" spans="1:7" x14ac:dyDescent="0.35">
      <c r="A8" s="41" t="s">
        <v>1393</v>
      </c>
      <c r="B8" s="43">
        <f>COUNTIFS('Air Travel Raw'!$B$7:$B$4628,$A8)</f>
        <v>870</v>
      </c>
      <c r="C8" s="43">
        <f xml:space="preserve"> SUMIFS('Air Travel Raw'!$F$7:$F$4628, 'Air Travel Raw'!$J$7:$J$4628,"Short Haul",'Air Travel Raw'!$B$7:$B$4628,$A8)</f>
        <v>59757</v>
      </c>
      <c r="D8" s="43">
        <f xml:space="preserve"> SUMIFS('Air Travel Raw'!$F$7:$F$4628, 'Air Travel Raw'!$J$7:$J$4628,"Medium Haul",'Air Travel Raw'!$B$7:$B$4628,$A8)</f>
        <v>384421</v>
      </c>
      <c r="E8" s="43">
        <f xml:space="preserve"> SUMIFS('Air Travel Raw'!$F$7:$F$4628, 'Air Travel Raw'!$J$7:$J$4628,"Long Haul",'Air Travel Raw'!$B$7:$B$4628,$A8)</f>
        <v>592329</v>
      </c>
      <c r="F8" s="43">
        <f t="shared" si="0"/>
        <v>1036507</v>
      </c>
      <c r="G8" s="58">
        <f xml:space="preserve"> C8*'Air Travel Emissions Factors'!G$6+D8*'Air Travel Emissions Factors'!G$10+E8*'Air Travel Emissions Factors'!G$14</f>
        <v>163.25629339930001</v>
      </c>
    </row>
    <row r="9" spans="1:7" x14ac:dyDescent="0.35">
      <c r="A9" s="41" t="s">
        <v>1512</v>
      </c>
      <c r="B9" s="43">
        <f>COUNTIFS('Air Travel Raw'!$B$7:$B$4628,$A9)</f>
        <v>518</v>
      </c>
      <c r="C9" s="43">
        <f xml:space="preserve"> SUMIFS('Air Travel Raw'!$F$7:$F$4628, 'Air Travel Raw'!$J$7:$J$4628,"Short Haul",'Air Travel Raw'!$B$7:$B$4628,$A9)</f>
        <v>43609</v>
      </c>
      <c r="D9" s="43">
        <f xml:space="preserve"> SUMIFS('Air Travel Raw'!$F$7:$F$4628, 'Air Travel Raw'!$J$7:$J$4628,"Medium Haul",'Air Travel Raw'!$B$7:$B$4628,$A9)</f>
        <v>188564</v>
      </c>
      <c r="E9" s="43">
        <f xml:space="preserve"> SUMIFS('Air Travel Raw'!$F$7:$F$4628, 'Air Travel Raw'!$J$7:$J$4628,"Long Haul",'Air Travel Raw'!$B$7:$B$4628,$A9)</f>
        <v>326819</v>
      </c>
      <c r="F9" s="43">
        <f t="shared" si="0"/>
        <v>558992</v>
      </c>
      <c r="G9" s="58">
        <f xml:space="preserve"> C9*'Air Travel Emissions Factors'!G$6+D9*'Air Travel Emissions Factors'!G$10+E9*'Air Travel Emissions Factors'!G$14</f>
        <v>89.227022179900004</v>
      </c>
    </row>
    <row r="10" spans="1:7" x14ac:dyDescent="0.35">
      <c r="A10" s="41" t="s">
        <v>1527</v>
      </c>
      <c r="B10" s="43">
        <f>COUNTIFS('Air Travel Raw'!$B$7:$B$4628,$A10)</f>
        <v>486</v>
      </c>
      <c r="C10" s="43">
        <f xml:space="preserve"> SUMIFS('Air Travel Raw'!$F$7:$F$4628, 'Air Travel Raw'!$J$7:$J$4628,"Short Haul",'Air Travel Raw'!$B$7:$B$4628,$A10)</f>
        <v>29243</v>
      </c>
      <c r="D10" s="43">
        <f xml:space="preserve"> SUMIFS('Air Travel Raw'!$F$7:$F$4628, 'Air Travel Raw'!$J$7:$J$4628,"Medium Haul",'Air Travel Raw'!$B$7:$B$4628,$A10)</f>
        <v>276480</v>
      </c>
      <c r="E10" s="43">
        <f xml:space="preserve"> SUMIFS('Air Travel Raw'!$F$7:$F$4628, 'Air Travel Raw'!$J$7:$J$4628,"Long Haul",'Air Travel Raw'!$B$7:$B$4628,$A10)</f>
        <v>269586</v>
      </c>
      <c r="F10" s="43">
        <f t="shared" si="0"/>
        <v>575309</v>
      </c>
      <c r="G10" s="58">
        <f xml:space="preserve"> C10*'Air Travel Emissions Factors'!G$6+D10*'Air Travel Emissions Factors'!G$10+E10*'Air Travel Emissions Factors'!G$14</f>
        <v>88.377646116299999</v>
      </c>
    </row>
    <row r="11" spans="1:7" x14ac:dyDescent="0.35">
      <c r="A11" s="41" t="s">
        <v>1325</v>
      </c>
      <c r="B11" s="43">
        <f>COUNTIFS('Air Travel Raw'!$B$7:$B$4628,$A11)</f>
        <v>628</v>
      </c>
      <c r="C11" s="43">
        <f xml:space="preserve"> SUMIFS('Air Travel Raw'!$F$7:$F$4628, 'Air Travel Raw'!$J$7:$J$4628,"Short Haul",'Air Travel Raw'!$B$7:$B$4628,$A11)</f>
        <v>39895</v>
      </c>
      <c r="D11" s="43">
        <f xml:space="preserve"> SUMIFS('Air Travel Raw'!$F$7:$F$4628, 'Air Travel Raw'!$J$7:$J$4628,"Medium Haul",'Air Travel Raw'!$B$7:$B$4628,$A11)</f>
        <v>349693</v>
      </c>
      <c r="E11" s="43">
        <f xml:space="preserve"> SUMIFS('Air Travel Raw'!$F$7:$F$4628, 'Air Travel Raw'!$J$7:$J$4628,"Long Haul",'Air Travel Raw'!$B$7:$B$4628,$A11)</f>
        <v>169184</v>
      </c>
      <c r="F11" s="43">
        <f t="shared" si="0"/>
        <v>558772</v>
      </c>
      <c r="G11" s="58">
        <f xml:space="preserve"> C11*'Air Travel Emissions Factors'!G$6+D11*'Air Travel Emissions Factors'!G$10+E11*'Air Travel Emissions Factors'!G$14</f>
        <v>83.798103455700002</v>
      </c>
    </row>
    <row r="12" spans="1:7" x14ac:dyDescent="0.35">
      <c r="A12" s="41" t="s">
        <v>1104</v>
      </c>
      <c r="B12" s="43">
        <f>COUNTIFS('Air Travel Raw'!$B$7:$B$4628,$A12)</f>
        <v>300</v>
      </c>
      <c r="C12" s="43">
        <f xml:space="preserve"> SUMIFS('Air Travel Raw'!$F$7:$F$4628, 'Air Travel Raw'!$J$7:$J$4628,"Short Haul",'Air Travel Raw'!$B$7:$B$4628,$A12)</f>
        <v>19457</v>
      </c>
      <c r="D12" s="43">
        <f xml:space="preserve"> SUMIFS('Air Travel Raw'!$F$7:$F$4628, 'Air Travel Raw'!$J$7:$J$4628,"Medium Haul",'Air Travel Raw'!$B$7:$B$4628,$A12)</f>
        <v>136735</v>
      </c>
      <c r="E12" s="43">
        <f xml:space="preserve"> SUMIFS('Air Travel Raw'!$F$7:$F$4628, 'Air Travel Raw'!$J$7:$J$4628,"Long Haul",'Air Travel Raw'!$B$7:$B$4628,$A12)</f>
        <v>245062</v>
      </c>
      <c r="F12" s="43">
        <f t="shared" si="0"/>
        <v>401254</v>
      </c>
      <c r="G12" s="58">
        <f xml:space="preserve"> C12*'Air Travel Emissions Factors'!G$6+D12*'Air Travel Emissions Factors'!G$10+E12*'Air Travel Emissions Factors'!G$14</f>
        <v>63.404025693500003</v>
      </c>
    </row>
    <row r="13" spans="1:7" x14ac:dyDescent="0.35">
      <c r="A13" s="41" t="s">
        <v>1227</v>
      </c>
      <c r="B13" s="43">
        <f>COUNTIFS('Air Travel Raw'!$B$7:$B$4628,$A13)</f>
        <v>241</v>
      </c>
      <c r="C13" s="43">
        <f xml:space="preserve"> SUMIFS('Air Travel Raw'!$F$7:$F$4628, 'Air Travel Raw'!$J$7:$J$4628,"Short Haul",'Air Travel Raw'!$B$7:$B$4628,$A13)</f>
        <v>14533</v>
      </c>
      <c r="D13" s="43">
        <f xml:space="preserve"> SUMIFS('Air Travel Raw'!$F$7:$F$4628, 'Air Travel Raw'!$J$7:$J$4628,"Medium Haul",'Air Travel Raw'!$B$7:$B$4628,$A13)</f>
        <v>93659</v>
      </c>
      <c r="E13" s="43">
        <f xml:space="preserve"> SUMIFS('Air Travel Raw'!$F$7:$F$4628, 'Air Travel Raw'!$J$7:$J$4628,"Long Haul",'Air Travel Raw'!$B$7:$B$4628,$A13)</f>
        <v>195885</v>
      </c>
      <c r="F13" s="43">
        <f t="shared" si="0"/>
        <v>304077</v>
      </c>
      <c r="G13" s="58">
        <f xml:space="preserve"> C13*'Air Travel Emissions Factors'!G$6+D13*'Air Travel Emissions Factors'!G$10+E13*'Air Travel Emissions Factors'!G$14</f>
        <v>48.359624434099999</v>
      </c>
    </row>
    <row r="14" spans="1:7" x14ac:dyDescent="0.35">
      <c r="A14" s="41" t="s">
        <v>505</v>
      </c>
      <c r="B14" s="43">
        <f>COUNTIFS('Air Travel Raw'!$B$7:$B$4628,$A14)</f>
        <v>104</v>
      </c>
      <c r="C14" s="43">
        <f xml:space="preserve"> SUMIFS('Air Travel Raw'!$F$7:$F$4628, 'Air Travel Raw'!$J$7:$J$4628,"Short Haul",'Air Travel Raw'!$B$7:$B$4628,$A14)</f>
        <v>5700</v>
      </c>
      <c r="D14" s="43">
        <f xml:space="preserve"> SUMIFS('Air Travel Raw'!$F$7:$F$4628, 'Air Travel Raw'!$J$7:$J$4628,"Medium Haul",'Air Travel Raw'!$B$7:$B$4628,$A14)</f>
        <v>47047</v>
      </c>
      <c r="E14" s="43">
        <f xml:space="preserve"> SUMIFS('Air Travel Raw'!$F$7:$F$4628, 'Air Travel Raw'!$J$7:$J$4628,"Long Haul",'Air Travel Raw'!$B$7:$B$4628,$A14)</f>
        <v>30954</v>
      </c>
      <c r="F14" s="43">
        <f t="shared" si="0"/>
        <v>83701</v>
      </c>
      <c r="G14" s="58">
        <f xml:space="preserve"> C14*'Air Travel Emissions Factors'!G$6+D14*'Air Travel Emissions Factors'!G$10+E14*'Air Travel Emissions Factors'!G$14</f>
        <v>12.710829088600001</v>
      </c>
    </row>
    <row r="15" spans="1:7" x14ac:dyDescent="0.35">
      <c r="A15" s="41" t="s">
        <v>1111</v>
      </c>
      <c r="B15" s="43">
        <f>COUNTIFS('Air Travel Raw'!$B$7:$B$4628,$A15)</f>
        <v>19</v>
      </c>
      <c r="C15" s="43">
        <f xml:space="preserve"> SUMIFS('Air Travel Raw'!$F$7:$F$4628, 'Air Travel Raw'!$J$7:$J$4628,"Short Haul",'Air Travel Raw'!$B$7:$B$4628,$A15)</f>
        <v>0</v>
      </c>
      <c r="D15" s="43">
        <f xml:space="preserve"> SUMIFS('Air Travel Raw'!$F$7:$F$4628, 'Air Travel Raw'!$J$7:$J$4628,"Medium Haul",'Air Travel Raw'!$B$7:$B$4628,$A15)</f>
        <v>10362</v>
      </c>
      <c r="E15" s="43">
        <f xml:space="preserve"> SUMIFS('Air Travel Raw'!$F$7:$F$4628, 'Air Travel Raw'!$J$7:$J$4628,"Long Haul",'Air Travel Raw'!$B$7:$B$4628,$A15)</f>
        <v>37239</v>
      </c>
      <c r="F15" s="43">
        <f t="shared" si="0"/>
        <v>47601</v>
      </c>
      <c r="G15" s="58">
        <f xml:space="preserve"> C15*'Air Travel Emissions Factors'!G$6+D15*'Air Travel Emissions Factors'!G$10+E15*'Air Travel Emissions Factors'!G$14</f>
        <v>7.5939696485999999</v>
      </c>
    </row>
    <row r="16" spans="1:7" x14ac:dyDescent="0.35">
      <c r="A16" s="41" t="s">
        <v>2168</v>
      </c>
      <c r="B16" s="43">
        <f>COUNTIFS('Air Travel Raw'!$B$7:$B$4628,$A16)</f>
        <v>29</v>
      </c>
      <c r="C16" s="43">
        <f xml:space="preserve"> SUMIFS('Air Travel Raw'!$F$7:$F$4628, 'Air Travel Raw'!$J$7:$J$4628,"Short Haul",'Air Travel Raw'!$B$7:$B$4628,$A16)</f>
        <v>2366</v>
      </c>
      <c r="D16" s="43">
        <f xml:space="preserve"> SUMIFS('Air Travel Raw'!$F$7:$F$4628, 'Air Travel Raw'!$J$7:$J$4628,"Medium Haul",'Air Travel Raw'!$B$7:$B$4628,$A16)</f>
        <v>20146</v>
      </c>
      <c r="E16" s="43">
        <f xml:space="preserve"> SUMIFS('Air Travel Raw'!$F$7:$F$4628, 'Air Travel Raw'!$J$7:$J$4628,"Long Haul",'Air Travel Raw'!$B$7:$B$4628,$A16)</f>
        <v>18733</v>
      </c>
      <c r="F16" s="43">
        <f t="shared" si="0"/>
        <v>41245</v>
      </c>
      <c r="G16" s="58">
        <f xml:space="preserve"> C16*'Air Travel Emissions Factors'!G$6+D16*'Air Travel Emissions Factors'!G$10+E16*'Air Travel Emissions Factors'!G$14</f>
        <v>6.3391294927999997</v>
      </c>
    </row>
    <row r="17" spans="1:13" x14ac:dyDescent="0.35">
      <c r="A17" s="41" t="s">
        <v>1138</v>
      </c>
      <c r="B17" s="43">
        <f>COUNTIFS('Air Travel Raw'!$B$7:$B$4628,$A17)</f>
        <v>12</v>
      </c>
      <c r="C17" s="43">
        <f xml:space="preserve"> SUMIFS('Air Travel Raw'!$F$7:$F$4628, 'Air Travel Raw'!$J$7:$J$4628,"Short Haul",'Air Travel Raw'!$B$7:$B$4628,$A17)</f>
        <v>872</v>
      </c>
      <c r="D17" s="43">
        <f xml:space="preserve"> SUMIFS('Air Travel Raw'!$F$7:$F$4628, 'Air Travel Raw'!$J$7:$J$4628,"Medium Haul",'Air Travel Raw'!$B$7:$B$4628,$A17)</f>
        <v>6342</v>
      </c>
      <c r="E17" s="43">
        <f xml:space="preserve"> SUMIFS('Air Travel Raw'!$F$7:$F$4628, 'Air Travel Raw'!$J$7:$J$4628,"Long Haul",'Air Travel Raw'!$B$7:$B$4628,$A17)</f>
        <v>9196</v>
      </c>
      <c r="F17" s="43">
        <f t="shared" si="0"/>
        <v>16410</v>
      </c>
      <c r="G17" s="58">
        <f xml:space="preserve"> C17*'Air Travel Emissions Factors'!G$6+D17*'Air Travel Emissions Factors'!G$10+E17*'Air Travel Emissions Factors'!G$14</f>
        <v>2.5726617196000001</v>
      </c>
    </row>
    <row r="18" spans="1:13" x14ac:dyDescent="0.35">
      <c r="A18" s="41" t="s">
        <v>1613</v>
      </c>
      <c r="B18" s="43">
        <f>COUNTIFS('Air Travel Raw'!$B$7:$B$4628,$A18)</f>
        <v>26</v>
      </c>
      <c r="C18" s="43">
        <f xml:space="preserve"> SUMIFS('Air Travel Raw'!$F$7:$F$4628, 'Air Travel Raw'!$J$7:$J$4628,"Short Haul",'Air Travel Raw'!$B$7:$B$4628,$A18)</f>
        <v>2868</v>
      </c>
      <c r="D18" s="43">
        <f xml:space="preserve"> SUMIFS('Air Travel Raw'!$F$7:$F$4628, 'Air Travel Raw'!$J$7:$J$4628,"Medium Haul",'Air Travel Raw'!$B$7:$B$4628,$A18)</f>
        <v>7848</v>
      </c>
      <c r="E18" s="43">
        <f xml:space="preserve"> SUMIFS('Air Travel Raw'!$F$7:$F$4628, 'Air Travel Raw'!$J$7:$J$4628,"Long Haul",'Air Travel Raw'!$B$7:$B$4628,$A18)</f>
        <v>4722</v>
      </c>
      <c r="F18" s="43">
        <f t="shared" si="0"/>
        <v>15438</v>
      </c>
      <c r="G18" s="58">
        <f xml:space="preserve"> C18*'Air Travel Emissions Factors'!G$6+D18*'Air Travel Emissions Factors'!G$10+E18*'Air Travel Emissions Factors'!G$14</f>
        <v>2.4632261232000001</v>
      </c>
    </row>
    <row r="19" spans="1:13" x14ac:dyDescent="0.35">
      <c r="A19" s="41" t="s">
        <v>2271</v>
      </c>
      <c r="B19" s="43">
        <f>COUNTIFS('Air Travel Raw'!$B$7:$B$4628,$A19)</f>
        <v>4</v>
      </c>
      <c r="C19" s="43">
        <f xml:space="preserve"> SUMIFS('Air Travel Raw'!$F$7:$F$4628, 'Air Travel Raw'!$J$7:$J$4628,"Short Haul",'Air Travel Raw'!$B$7:$B$4628,$A19)</f>
        <v>600</v>
      </c>
      <c r="D19" s="43">
        <f xml:space="preserve"> SUMIFS('Air Travel Raw'!$F$7:$F$4628, 'Air Travel Raw'!$J$7:$J$4628,"Medium Haul",'Air Travel Raw'!$B$7:$B$4628,$A19)</f>
        <v>2958</v>
      </c>
      <c r="E19" s="43">
        <f xml:space="preserve"> SUMIFS('Air Travel Raw'!$F$7:$F$4628, 'Air Travel Raw'!$J$7:$J$4628,"Long Haul",'Air Travel Raw'!$B$7:$B$4628,$A19)</f>
        <v>0</v>
      </c>
      <c r="F19" s="43">
        <f t="shared" si="0"/>
        <v>3558</v>
      </c>
      <c r="G19" s="58">
        <f xml:space="preserve"> C19*'Air Travel Emissions Factors'!G$6+D19*'Air Travel Emissions Factors'!G$10+E19*'Air Travel Emissions Factors'!G$14</f>
        <v>0.5274919428</v>
      </c>
    </row>
    <row r="20" spans="1:13" x14ac:dyDescent="0.35">
      <c r="A20" s="41" t="s">
        <v>1574</v>
      </c>
      <c r="B20" s="43">
        <f>COUNTIFS('Air Travel Raw'!$B$7:$B$4628,$A20)</f>
        <v>4</v>
      </c>
      <c r="C20" s="43">
        <f xml:space="preserve"> SUMIFS('Air Travel Raw'!$F$7:$F$4628, 'Air Travel Raw'!$J$7:$J$4628,"Short Haul",'Air Travel Raw'!$B$7:$B$4628,$A20)</f>
        <v>306</v>
      </c>
      <c r="D20" s="43">
        <f xml:space="preserve"> SUMIFS('Air Travel Raw'!$F$7:$F$4628, 'Air Travel Raw'!$J$7:$J$4628,"Medium Haul",'Air Travel Raw'!$B$7:$B$4628,$A20)</f>
        <v>1624</v>
      </c>
      <c r="E20" s="43">
        <f xml:space="preserve"> SUMIFS('Air Travel Raw'!$F$7:$F$4628, 'Air Travel Raw'!$J$7:$J$4628,"Long Haul",'Air Travel Raw'!$B$7:$B$4628,$A20)</f>
        <v>0</v>
      </c>
      <c r="F20" s="43">
        <f t="shared" si="0"/>
        <v>1930</v>
      </c>
      <c r="G20" s="58">
        <f xml:space="preserve"> C20*'Air Travel Emissions Factors'!G$6+D20*'Air Travel Emissions Factors'!G$10+E20*'Air Travel Emissions Factors'!G$14</f>
        <v>0.28451794180000001</v>
      </c>
    </row>
    <row r="21" spans="1:13" x14ac:dyDescent="0.35">
      <c r="A21" s="41" t="s">
        <v>1430</v>
      </c>
      <c r="B21" s="43">
        <f>COUNTIFS('Air Travel Raw'!$B$7:$B$4628,$A21)</f>
        <v>4</v>
      </c>
      <c r="C21" s="43">
        <f xml:space="preserve"> SUMIFS('Air Travel Raw'!$F$7:$F$4628, 'Air Travel Raw'!$J$7:$J$4628,"Short Haul",'Air Travel Raw'!$B$7:$B$4628,$A21)</f>
        <v>266</v>
      </c>
      <c r="D21" s="43">
        <f xml:space="preserve"> SUMIFS('Air Travel Raw'!$F$7:$F$4628, 'Air Travel Raw'!$J$7:$J$4628,"Medium Haul",'Air Travel Raw'!$B$7:$B$4628,$A21)</f>
        <v>1068</v>
      </c>
      <c r="E21" s="43">
        <f xml:space="preserve"> SUMIFS('Air Travel Raw'!$F$7:$F$4628, 'Air Travel Raw'!$J$7:$J$4628,"Long Haul",'Air Travel Raw'!$B$7:$B$4628,$A21)</f>
        <v>0</v>
      </c>
      <c r="F21" s="43">
        <f t="shared" si="0"/>
        <v>1334</v>
      </c>
      <c r="G21" s="58">
        <f xml:space="preserve"> C21*'Air Travel Emissions Factors'!G$6+D21*'Air Travel Emissions Factors'!G$10+E21*'Air Travel Emissions Factors'!G$14</f>
        <v>0.20117695620000001</v>
      </c>
    </row>
    <row r="23" spans="1:13" x14ac:dyDescent="0.35">
      <c r="A23" s="41" t="s">
        <v>1961</v>
      </c>
      <c r="B23" s="43">
        <f t="shared" ref="B23:G23" si="1" xml:space="preserve"> SUM(B7:B21)</f>
        <v>4031</v>
      </c>
      <c r="C23" s="43">
        <f t="shared" si="1"/>
        <v>266964</v>
      </c>
      <c r="D23" s="43">
        <f t="shared" si="1"/>
        <v>1802253</v>
      </c>
      <c r="E23" s="43">
        <f t="shared" si="1"/>
        <v>2688313</v>
      </c>
      <c r="F23" s="43">
        <f t="shared" si="1"/>
        <v>4757530</v>
      </c>
      <c r="G23" s="59">
        <f t="shared" si="1"/>
        <v>747.74978858919997</v>
      </c>
    </row>
    <row r="25" spans="1:13" x14ac:dyDescent="0.35">
      <c r="A25" s="46" t="s">
        <v>2328</v>
      </c>
    </row>
    <row r="26" spans="1:13" ht="16.5" x14ac:dyDescent="0.45">
      <c r="A26" s="41" t="s">
        <v>2329</v>
      </c>
      <c r="B26" s="22" t="s">
        <v>2327</v>
      </c>
      <c r="C26" s="41" t="s">
        <v>2322</v>
      </c>
      <c r="D26" s="41" t="s">
        <v>2323</v>
      </c>
      <c r="E26" s="41" t="s">
        <v>2324</v>
      </c>
      <c r="F26" s="41" t="s">
        <v>2325</v>
      </c>
      <c r="G26" s="159" t="s">
        <v>2500</v>
      </c>
      <c r="H26" s="41" t="s">
        <v>2490</v>
      </c>
      <c r="I26" s="41" t="s">
        <v>2492</v>
      </c>
      <c r="J26" s="41" t="s">
        <v>2491</v>
      </c>
      <c r="K26" s="41" t="s">
        <v>2493</v>
      </c>
      <c r="L26" s="41" t="s">
        <v>2494</v>
      </c>
      <c r="M26" s="41" t="s">
        <v>2329</v>
      </c>
    </row>
    <row r="27" spans="1:13" x14ac:dyDescent="0.35">
      <c r="A27" s="41" t="s">
        <v>1530</v>
      </c>
      <c r="B27" s="44">
        <f>SUM(B7,B18,B20)</f>
        <v>816</v>
      </c>
      <c r="C27" s="44">
        <f>SUM(C7,C18,C20)</f>
        <v>50666</v>
      </c>
      <c r="D27" s="44">
        <f>SUM(D7,D18,D20)</f>
        <v>284778</v>
      </c>
      <c r="E27" s="44">
        <f>SUM(E7,E18,E20)</f>
        <v>793326</v>
      </c>
      <c r="F27" s="43">
        <f t="shared" ref="F27:F34" si="2">SUM(C27:E27)</f>
        <v>1128770</v>
      </c>
      <c r="G27" s="58">
        <f xml:space="preserve"> C27*'Air Travel Emissions Factors'!G$6+D27*'Air Travel Emissions Factors'!G$10+E27*'Air Travel Emissions Factors'!G$14</f>
        <v>181.38181446179999</v>
      </c>
      <c r="H27" s="44">
        <v>231</v>
      </c>
      <c r="I27" s="58">
        <f>G27/H27</f>
        <v>0.78520266000779215</v>
      </c>
      <c r="J27" s="58">
        <f>B27/H27</f>
        <v>3.5324675324675323</v>
      </c>
      <c r="K27" s="170">
        <f>F27/H27</f>
        <v>4886.4502164502164</v>
      </c>
      <c r="L27" s="170">
        <f>F27/B27</f>
        <v>1383.2965686274511</v>
      </c>
      <c r="M27" s="41" t="s">
        <v>1530</v>
      </c>
    </row>
    <row r="28" spans="1:13" x14ac:dyDescent="0.35">
      <c r="A28" s="41" t="s">
        <v>1394</v>
      </c>
      <c r="B28" s="44">
        <f>SUM(B8,B16,B21)</f>
        <v>903</v>
      </c>
      <c r="C28" s="44">
        <f>SUM(C8,C16,C21)</f>
        <v>62389</v>
      </c>
      <c r="D28" s="44">
        <f>SUM(D8,D16,D21)</f>
        <v>405635</v>
      </c>
      <c r="E28" s="44">
        <f>SUM(E8,E16,E21)</f>
        <v>611062</v>
      </c>
      <c r="F28" s="43">
        <f t="shared" si="2"/>
        <v>1079086</v>
      </c>
      <c r="G28" s="58">
        <f xml:space="preserve"> C28*'Air Travel Emissions Factors'!G$6+D28*'Air Travel Emissions Factors'!G$10+E28*'Air Travel Emissions Factors'!G$14</f>
        <v>169.79659984829999</v>
      </c>
      <c r="H28" s="44">
        <v>239</v>
      </c>
      <c r="I28" s="58">
        <f t="shared" ref="I28:I34" si="3">G28/H28</f>
        <v>0.71044602446987448</v>
      </c>
      <c r="J28" s="58">
        <f t="shared" ref="J28:J34" si="4">B28/H28</f>
        <v>3.7782426778242679</v>
      </c>
      <c r="K28" s="170">
        <f t="shared" ref="K28:K34" si="5">F28/H28</f>
        <v>4515.0041841004186</v>
      </c>
      <c r="L28" s="170">
        <f t="shared" ref="L28:L34" si="6">F28/B28</f>
        <v>1195.0011074197121</v>
      </c>
      <c r="M28" s="41" t="s">
        <v>1394</v>
      </c>
    </row>
    <row r="29" spans="1:13" x14ac:dyDescent="0.35">
      <c r="A29" s="41" t="s">
        <v>2488</v>
      </c>
      <c r="B29" s="44">
        <f>B9+B17</f>
        <v>530</v>
      </c>
      <c r="C29" s="44">
        <f>C9+C17</f>
        <v>44481</v>
      </c>
      <c r="D29" s="44">
        <f>D9+D17</f>
        <v>194906</v>
      </c>
      <c r="E29" s="44">
        <f>E9+E17</f>
        <v>336015</v>
      </c>
      <c r="F29" s="43">
        <f t="shared" si="2"/>
        <v>575402</v>
      </c>
      <c r="G29" s="58">
        <f xml:space="preserve"> C29*'Air Travel Emissions Factors'!G$6+D29*'Air Travel Emissions Factors'!G$10+E29*'Air Travel Emissions Factors'!G$14</f>
        <v>91.799683899499996</v>
      </c>
      <c r="H29" s="44">
        <v>260</v>
      </c>
      <c r="I29" s="58">
        <f t="shared" si="3"/>
        <v>0.3530757073057692</v>
      </c>
      <c r="J29" s="58">
        <f t="shared" si="4"/>
        <v>2.0384615384615383</v>
      </c>
      <c r="K29" s="170">
        <f t="shared" si="5"/>
        <v>2213.0846153846155</v>
      </c>
      <c r="L29" s="170">
        <f t="shared" si="6"/>
        <v>1085.6641509433962</v>
      </c>
      <c r="M29" s="41" t="s">
        <v>2488</v>
      </c>
    </row>
    <row r="30" spans="1:13" x14ac:dyDescent="0.35">
      <c r="A30" s="41" t="s">
        <v>2489</v>
      </c>
      <c r="B30" s="44">
        <f t="shared" ref="B30:E31" si="7">B10</f>
        <v>486</v>
      </c>
      <c r="C30" s="44">
        <f t="shared" si="7"/>
        <v>29243</v>
      </c>
      <c r="D30" s="44">
        <f t="shared" si="7"/>
        <v>276480</v>
      </c>
      <c r="E30" s="44">
        <f t="shared" si="7"/>
        <v>269586</v>
      </c>
      <c r="F30" s="43">
        <f t="shared" si="2"/>
        <v>575309</v>
      </c>
      <c r="G30" s="58">
        <f xml:space="preserve"> C30*'Air Travel Emissions Factors'!G$6+D30*'Air Travel Emissions Factors'!G$10+E30*'Air Travel Emissions Factors'!G$14</f>
        <v>88.377646116299999</v>
      </c>
      <c r="H30" s="44">
        <v>120</v>
      </c>
      <c r="I30" s="58">
        <f t="shared" si="3"/>
        <v>0.73648038430249996</v>
      </c>
      <c r="J30" s="58">
        <f t="shared" si="4"/>
        <v>4.05</v>
      </c>
      <c r="K30" s="170">
        <f t="shared" si="5"/>
        <v>4794.2416666666668</v>
      </c>
      <c r="L30" s="170">
        <f t="shared" si="6"/>
        <v>1183.7633744855966</v>
      </c>
      <c r="M30" s="41" t="s">
        <v>2489</v>
      </c>
    </row>
    <row r="31" spans="1:13" x14ac:dyDescent="0.35">
      <c r="A31" s="41" t="s">
        <v>1255</v>
      </c>
      <c r="B31" s="44">
        <f t="shared" si="7"/>
        <v>628</v>
      </c>
      <c r="C31" s="44">
        <f t="shared" si="7"/>
        <v>39895</v>
      </c>
      <c r="D31" s="44">
        <f t="shared" si="7"/>
        <v>349693</v>
      </c>
      <c r="E31" s="44">
        <f t="shared" si="7"/>
        <v>169184</v>
      </c>
      <c r="F31" s="43">
        <f t="shared" si="2"/>
        <v>558772</v>
      </c>
      <c r="G31" s="58">
        <f xml:space="preserve"> C31*'Air Travel Emissions Factors'!G$6+D31*'Air Travel Emissions Factors'!G$10+E31*'Air Travel Emissions Factors'!G$14</f>
        <v>83.798103455700002</v>
      </c>
      <c r="H31" s="44">
        <v>289</v>
      </c>
      <c r="I31" s="58">
        <f t="shared" si="3"/>
        <v>0.2899588354868512</v>
      </c>
      <c r="J31" s="58">
        <f t="shared" si="4"/>
        <v>2.1730103806228374</v>
      </c>
      <c r="K31" s="170">
        <f t="shared" si="5"/>
        <v>1933.4671280276816</v>
      </c>
      <c r="L31" s="170">
        <f t="shared" si="6"/>
        <v>889.76433121019113</v>
      </c>
      <c r="M31" s="41" t="s">
        <v>1255</v>
      </c>
    </row>
    <row r="32" spans="1:13" x14ac:dyDescent="0.35">
      <c r="A32" s="41" t="s">
        <v>1092</v>
      </c>
      <c r="B32" s="44">
        <f>SUM(B12,B15)</f>
        <v>319</v>
      </c>
      <c r="C32" s="44">
        <f>SUM(C12,C15)</f>
        <v>19457</v>
      </c>
      <c r="D32" s="44">
        <f>SUM(D12,D15)</f>
        <v>147097</v>
      </c>
      <c r="E32" s="44">
        <f>SUM(E12,E15)</f>
        <v>282301</v>
      </c>
      <c r="F32" s="43">
        <f t="shared" si="2"/>
        <v>448855</v>
      </c>
      <c r="G32" s="58">
        <f xml:space="preserve"> C32*'Air Travel Emissions Factors'!G$6+D32*'Air Travel Emissions Factors'!G$10+E32*'Air Travel Emissions Factors'!G$14</f>
        <v>70.997995342099998</v>
      </c>
      <c r="H32" s="44">
        <v>231</v>
      </c>
      <c r="I32" s="58">
        <f t="shared" si="3"/>
        <v>0.30735062918658007</v>
      </c>
      <c r="J32" s="58">
        <f t="shared" si="4"/>
        <v>1.3809523809523809</v>
      </c>
      <c r="K32" s="170">
        <f t="shared" si="5"/>
        <v>1943.0952380952381</v>
      </c>
      <c r="L32" s="170">
        <f t="shared" si="6"/>
        <v>1407.0689655172414</v>
      </c>
      <c r="M32" s="41" t="s">
        <v>1092</v>
      </c>
    </row>
    <row r="33" spans="1:13" x14ac:dyDescent="0.35">
      <c r="A33" s="41" t="s">
        <v>1148</v>
      </c>
      <c r="B33" s="44">
        <f>B13</f>
        <v>241</v>
      </c>
      <c r="C33" s="44">
        <f>C13</f>
        <v>14533</v>
      </c>
      <c r="D33" s="44">
        <f>D13</f>
        <v>93659</v>
      </c>
      <c r="E33" s="44">
        <f>E13</f>
        <v>195885</v>
      </c>
      <c r="F33" s="43">
        <f t="shared" si="2"/>
        <v>304077</v>
      </c>
      <c r="G33" s="58">
        <f xml:space="preserve"> C33*'Air Travel Emissions Factors'!G$6+D33*'Air Travel Emissions Factors'!G$10+E33*'Air Travel Emissions Factors'!G$14</f>
        <v>48.359624434099999</v>
      </c>
      <c r="H33" s="44">
        <v>144</v>
      </c>
      <c r="I33" s="58">
        <f t="shared" si="3"/>
        <v>0.33583072523680557</v>
      </c>
      <c r="J33" s="58">
        <f t="shared" si="4"/>
        <v>1.6736111111111112</v>
      </c>
      <c r="K33" s="170">
        <f t="shared" si="5"/>
        <v>2111.6458333333335</v>
      </c>
      <c r="L33" s="170">
        <f t="shared" si="6"/>
        <v>1261.7302904564315</v>
      </c>
      <c r="M33" s="41" t="s">
        <v>1148</v>
      </c>
    </row>
    <row r="34" spans="1:13" x14ac:dyDescent="0.35">
      <c r="A34" s="41" t="s">
        <v>2487</v>
      </c>
      <c r="B34" s="44">
        <f>B14+B19</f>
        <v>108</v>
      </c>
      <c r="C34" s="44">
        <f>C14+C19</f>
        <v>6300</v>
      </c>
      <c r="D34" s="44">
        <f>D14+D19</f>
        <v>50005</v>
      </c>
      <c r="E34" s="44">
        <f>E14+E19</f>
        <v>30954</v>
      </c>
      <c r="F34" s="43">
        <f t="shared" si="2"/>
        <v>87259</v>
      </c>
      <c r="G34" s="58">
        <f xml:space="preserve"> C34*'Air Travel Emissions Factors'!G$6+D34*'Air Travel Emissions Factors'!G$10+E34*'Air Travel Emissions Factors'!G$14</f>
        <v>13.2383210314</v>
      </c>
      <c r="H34" s="44">
        <v>87</v>
      </c>
      <c r="I34" s="58">
        <f t="shared" si="3"/>
        <v>0.15216460955632183</v>
      </c>
      <c r="J34" s="58">
        <f t="shared" si="4"/>
        <v>1.2413793103448276</v>
      </c>
      <c r="K34" s="170">
        <f t="shared" si="5"/>
        <v>1002.9770114942529</v>
      </c>
      <c r="L34" s="170">
        <f t="shared" si="6"/>
        <v>807.9537037037037</v>
      </c>
      <c r="M34" s="41" t="s">
        <v>2487</v>
      </c>
    </row>
    <row r="36" spans="1:13" x14ac:dyDescent="0.35">
      <c r="A36" s="41" t="s">
        <v>1961</v>
      </c>
      <c r="B36" s="43">
        <f t="shared" ref="B36:G36" si="8" xml:space="preserve"> SUM(B27:B34)</f>
        <v>4031</v>
      </c>
      <c r="C36" s="43">
        <f t="shared" si="8"/>
        <v>266964</v>
      </c>
      <c r="D36" s="43">
        <f t="shared" si="8"/>
        <v>1802253</v>
      </c>
      <c r="E36" s="43">
        <f t="shared" si="8"/>
        <v>2688313</v>
      </c>
      <c r="F36" s="43">
        <f t="shared" si="8"/>
        <v>4757530</v>
      </c>
      <c r="G36" s="59">
        <f t="shared" si="8"/>
        <v>747.74978858919997</v>
      </c>
      <c r="H36" s="170">
        <f t="shared" ref="H36" si="9" xml:space="preserve"> SUM(H27:H34)</f>
        <v>1601</v>
      </c>
      <c r="I36" s="59">
        <f>G36/H36</f>
        <v>0.46705171054915673</v>
      </c>
      <c r="J36" s="59">
        <f>B36/H36</f>
        <v>2.5178013741411616</v>
      </c>
      <c r="K36" s="59">
        <f>F36/H36</f>
        <v>2971.5990006246097</v>
      </c>
      <c r="L36" s="59">
        <f>F36/B36</f>
        <v>1180.2356735301414</v>
      </c>
      <c r="M36" s="41" t="s">
        <v>1961</v>
      </c>
    </row>
  </sheetData>
  <sortState ref="A29:G39">
    <sortCondition descending="1" ref="G29:G39"/>
  </sortState>
  <mergeCells count="2">
    <mergeCell ref="A1:E1"/>
    <mergeCell ref="A2:E4"/>
  </mergeCells>
  <pageMargins left="0.7" right="0.7" top="0.75" bottom="0.75" header="0.3" footer="0.3"/>
  <pageSetup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zoomScale="85" zoomScaleNormal="85" workbookViewId="0">
      <selection activeCell="G14" sqref="G14:G16"/>
    </sheetView>
  </sheetViews>
  <sheetFormatPr defaultRowHeight="14.5" x14ac:dyDescent="0.35"/>
  <cols>
    <col min="1" max="1" width="18.1796875" customWidth="1"/>
    <col min="2" max="2" width="9.6328125" customWidth="1"/>
    <col min="4" max="4" width="15.81640625" bestFit="1" customWidth="1"/>
    <col min="5" max="5" width="21.7265625" bestFit="1" customWidth="1"/>
    <col min="6" max="6" width="18.54296875" customWidth="1"/>
    <col min="7" max="7" width="18.1796875" customWidth="1"/>
    <col min="8" max="8" width="21.36328125" bestFit="1" customWidth="1"/>
    <col min="9" max="9" width="11.26953125" customWidth="1"/>
    <col min="10" max="10" width="24.08984375" bestFit="1" customWidth="1"/>
    <col min="11" max="11" width="19.90625" customWidth="1"/>
    <col min="12" max="12" width="26.1796875" bestFit="1" customWidth="1"/>
    <col min="13" max="13" width="38.36328125" customWidth="1"/>
    <col min="14" max="14" width="31.7265625" bestFit="1" customWidth="1"/>
    <col min="15" max="15" width="19.54296875" bestFit="1" customWidth="1"/>
    <col min="16" max="16" width="21.36328125" bestFit="1" customWidth="1"/>
  </cols>
  <sheetData>
    <row r="1" spans="1:12" ht="23" x14ac:dyDescent="0.35">
      <c r="A1" s="250" t="s">
        <v>2035</v>
      </c>
      <c r="B1" s="250"/>
      <c r="C1" s="250"/>
      <c r="D1" s="250"/>
      <c r="E1" s="250"/>
      <c r="F1" s="250"/>
      <c r="G1" s="250"/>
      <c r="H1" s="250"/>
      <c r="I1" s="250"/>
    </row>
    <row r="2" spans="1:12" x14ac:dyDescent="0.35">
      <c r="A2" s="251" t="s">
        <v>2311</v>
      </c>
      <c r="B2" s="251"/>
      <c r="C2" s="251"/>
      <c r="D2" s="251"/>
      <c r="E2" s="251"/>
      <c r="F2" s="251"/>
      <c r="G2" s="251"/>
      <c r="H2" s="251"/>
      <c r="I2" s="251"/>
    </row>
    <row r="3" spans="1:12" x14ac:dyDescent="0.35">
      <c r="A3" s="251"/>
      <c r="B3" s="251"/>
      <c r="C3" s="251"/>
      <c r="D3" s="251"/>
      <c r="E3" s="251"/>
      <c r="F3" s="251"/>
      <c r="G3" s="251"/>
      <c r="H3" s="251"/>
      <c r="I3" s="251"/>
    </row>
    <row r="5" spans="1:12" ht="26" x14ac:dyDescent="0.35">
      <c r="A5" s="291" t="s">
        <v>2030</v>
      </c>
      <c r="B5" s="298" t="s">
        <v>2031</v>
      </c>
      <c r="C5" s="3" t="s">
        <v>1992</v>
      </c>
      <c r="D5" s="3" t="s">
        <v>1994</v>
      </c>
      <c r="E5" s="7" t="s">
        <v>1974</v>
      </c>
      <c r="F5" s="17" t="s">
        <v>2007</v>
      </c>
      <c r="G5" s="17" t="s">
        <v>2011</v>
      </c>
      <c r="H5" s="3" t="s">
        <v>1974</v>
      </c>
      <c r="J5" s="287" t="s">
        <v>2000</v>
      </c>
      <c r="K5" s="287"/>
    </row>
    <row r="6" spans="1:12" ht="15.5" x14ac:dyDescent="0.35">
      <c r="A6" s="292"/>
      <c r="B6" s="298"/>
      <c r="C6" s="18" t="s">
        <v>1995</v>
      </c>
      <c r="D6" s="20">
        <v>2.1499999999999999E-4</v>
      </c>
      <c r="E6" s="295" t="s">
        <v>2034</v>
      </c>
      <c r="F6" s="28">
        <f xml:space="preserve"> D6 * K7</f>
        <v>2.1499999999999999E-4</v>
      </c>
      <c r="G6" s="299">
        <f xml:space="preserve"> SUM(F6:F8)</f>
        <v>2.1721889999999999E-4</v>
      </c>
      <c r="H6" s="301" t="s">
        <v>2034</v>
      </c>
      <c r="J6" s="3" t="s">
        <v>1992</v>
      </c>
      <c r="K6" s="5" t="s">
        <v>1993</v>
      </c>
    </row>
    <row r="7" spans="1:12" ht="15.5" x14ac:dyDescent="0.35">
      <c r="A7" s="292"/>
      <c r="B7" s="298"/>
      <c r="C7" s="18" t="s">
        <v>1996</v>
      </c>
      <c r="D7" s="20">
        <v>7.6999999999999995E-9</v>
      </c>
      <c r="E7" s="296"/>
      <c r="F7" s="28">
        <f xml:space="preserve"> D7 * K8</f>
        <v>1.9249999999999998E-7</v>
      </c>
      <c r="G7" s="299"/>
      <c r="H7" s="302"/>
      <c r="J7" s="18" t="s">
        <v>1995</v>
      </c>
      <c r="K7" s="19">
        <v>1</v>
      </c>
    </row>
    <row r="8" spans="1:12" ht="15.5" x14ac:dyDescent="0.35">
      <c r="A8" s="292"/>
      <c r="B8" s="298"/>
      <c r="C8" s="18" t="s">
        <v>1997</v>
      </c>
      <c r="D8" s="20">
        <v>6.7999999999999997E-9</v>
      </c>
      <c r="E8" s="297"/>
      <c r="F8" s="28">
        <f xml:space="preserve"> D8 * K9</f>
        <v>2.0263999999999998E-6</v>
      </c>
      <c r="G8" s="299"/>
      <c r="H8" s="302"/>
      <c r="J8" s="18" t="s">
        <v>1996</v>
      </c>
      <c r="K8" s="19">
        <v>25</v>
      </c>
    </row>
    <row r="9" spans="1:12" ht="26" x14ac:dyDescent="0.35">
      <c r="A9" s="292"/>
      <c r="B9" s="298" t="s">
        <v>2032</v>
      </c>
      <c r="C9" s="3" t="s">
        <v>1992</v>
      </c>
      <c r="D9" s="3" t="s">
        <v>1994</v>
      </c>
      <c r="E9" s="7" t="s">
        <v>1974</v>
      </c>
      <c r="F9" s="17" t="s">
        <v>2007</v>
      </c>
      <c r="G9" s="17" t="s">
        <v>2011</v>
      </c>
      <c r="H9" s="302"/>
      <c r="J9" s="18" t="s">
        <v>1997</v>
      </c>
      <c r="K9" s="19">
        <v>298</v>
      </c>
    </row>
    <row r="10" spans="1:12" ht="15.5" x14ac:dyDescent="0.35">
      <c r="A10" s="292"/>
      <c r="B10" s="298"/>
      <c r="C10" s="18" t="s">
        <v>1995</v>
      </c>
      <c r="D10" s="20">
        <v>1.3300000000000001E-4</v>
      </c>
      <c r="E10" s="295" t="s">
        <v>2034</v>
      </c>
      <c r="F10" s="28">
        <f xml:space="preserve"> D10 * K7</f>
        <v>1.3300000000000001E-4</v>
      </c>
      <c r="G10" s="299">
        <f xml:space="preserve"> SUM(F10:F12)</f>
        <v>1.3426660000000001E-4</v>
      </c>
      <c r="H10" s="302"/>
    </row>
    <row r="11" spans="1:12" ht="15.5" x14ac:dyDescent="0.35">
      <c r="A11" s="292"/>
      <c r="B11" s="298"/>
      <c r="C11" s="18" t="s">
        <v>1996</v>
      </c>
      <c r="D11" s="20">
        <v>6E-10</v>
      </c>
      <c r="E11" s="296"/>
      <c r="F11" s="28">
        <f xml:space="preserve"> D11 * K8</f>
        <v>1.4999999999999999E-8</v>
      </c>
      <c r="G11" s="299"/>
      <c r="H11" s="302"/>
      <c r="J11" s="38" t="s">
        <v>2309</v>
      </c>
    </row>
    <row r="12" spans="1:12" ht="15.5" x14ac:dyDescent="0.35">
      <c r="A12" s="292"/>
      <c r="B12" s="298"/>
      <c r="C12" s="18" t="s">
        <v>1997</v>
      </c>
      <c r="D12" s="21">
        <v>4.2000000000000004E-9</v>
      </c>
      <c r="E12" s="297"/>
      <c r="F12" s="28">
        <f xml:space="preserve"> D12 * K9</f>
        <v>1.2516E-6</v>
      </c>
      <c r="G12" s="299"/>
      <c r="H12" s="302"/>
      <c r="J12" s="293" t="s">
        <v>2504</v>
      </c>
      <c r="K12" s="294"/>
      <c r="L12" s="31" t="s">
        <v>2503</v>
      </c>
    </row>
    <row r="13" spans="1:12" ht="26" x14ac:dyDescent="0.35">
      <c r="A13" s="292"/>
      <c r="B13" s="298" t="s">
        <v>2033</v>
      </c>
      <c r="C13" s="3" t="s">
        <v>1992</v>
      </c>
      <c r="D13" s="3" t="s">
        <v>1994</v>
      </c>
      <c r="E13" s="7" t="s">
        <v>1974</v>
      </c>
      <c r="F13" s="17" t="s">
        <v>2007</v>
      </c>
      <c r="G13" s="17" t="s">
        <v>2011</v>
      </c>
      <c r="H13" s="302"/>
      <c r="J13" s="3" t="s">
        <v>2024</v>
      </c>
      <c r="K13" s="17" t="s">
        <v>2502</v>
      </c>
      <c r="L13" s="3" t="s">
        <v>2501</v>
      </c>
    </row>
    <row r="14" spans="1:12" ht="15.5" x14ac:dyDescent="0.35">
      <c r="A14" s="292"/>
      <c r="B14" s="298"/>
      <c r="C14" s="18" t="s">
        <v>1995</v>
      </c>
      <c r="D14" s="20">
        <v>1.65E-4</v>
      </c>
      <c r="E14" s="295" t="s">
        <v>2034</v>
      </c>
      <c r="F14" s="28">
        <f xml:space="preserve"> D14 * K7</f>
        <v>1.65E-4</v>
      </c>
      <c r="G14" s="299">
        <f xml:space="preserve"> SUM(F14:F16)</f>
        <v>1.665646E-4</v>
      </c>
      <c r="H14" s="302"/>
      <c r="J14" s="18" t="s">
        <v>2025</v>
      </c>
      <c r="K14" s="171">
        <v>0.17599999999999999</v>
      </c>
      <c r="L14" s="171">
        <v>5.5800000000000002E-2</v>
      </c>
    </row>
    <row r="15" spans="1:12" ht="15.5" x14ac:dyDescent="0.35">
      <c r="A15" s="292"/>
      <c r="B15" s="298"/>
      <c r="C15" s="18" t="s">
        <v>1996</v>
      </c>
      <c r="D15" s="21">
        <v>6E-10</v>
      </c>
      <c r="E15" s="296"/>
      <c r="F15" s="28">
        <f xml:space="preserve"> D15 * K8</f>
        <v>1.4999999999999999E-8</v>
      </c>
      <c r="G15" s="299"/>
      <c r="H15" s="302"/>
      <c r="J15" s="18" t="s">
        <v>2026</v>
      </c>
      <c r="K15" s="171">
        <v>0.39</v>
      </c>
      <c r="L15" s="171">
        <v>0.378</v>
      </c>
    </row>
    <row r="16" spans="1:12" ht="15.5" x14ac:dyDescent="0.35">
      <c r="A16" s="292"/>
      <c r="B16" s="298"/>
      <c r="C16" s="18" t="s">
        <v>1997</v>
      </c>
      <c r="D16" s="21">
        <v>5.2000000000000002E-9</v>
      </c>
      <c r="E16" s="297"/>
      <c r="F16" s="28">
        <f xml:space="preserve"> D16 * K9</f>
        <v>1.5496000000000002E-6</v>
      </c>
      <c r="G16" s="299"/>
      <c r="H16" s="303"/>
      <c r="J16" s="18" t="s">
        <v>2027</v>
      </c>
      <c r="K16" s="171">
        <v>0.434</v>
      </c>
      <c r="L16" s="171">
        <v>0.56599999999999995</v>
      </c>
    </row>
    <row r="17" spans="1:11" x14ac:dyDescent="0.35">
      <c r="A17" s="304" t="s">
        <v>2029</v>
      </c>
      <c r="B17" s="304"/>
      <c r="C17" s="304"/>
      <c r="D17" s="304"/>
      <c r="E17" s="304"/>
      <c r="F17" s="304"/>
      <c r="G17" s="304"/>
      <c r="H17" s="32"/>
      <c r="I17" s="32"/>
      <c r="J17" s="300" t="s">
        <v>2028</v>
      </c>
      <c r="K17" s="300"/>
    </row>
    <row r="19" spans="1:11" x14ac:dyDescent="0.35">
      <c r="J19" s="32"/>
    </row>
    <row r="20" spans="1:11" x14ac:dyDescent="0.35">
      <c r="I20" s="32"/>
    </row>
  </sheetData>
  <mergeCells count="17">
    <mergeCell ref="J17:K17"/>
    <mergeCell ref="G10:G12"/>
    <mergeCell ref="G14:G16"/>
    <mergeCell ref="H6:H16"/>
    <mergeCell ref="B5:B8"/>
    <mergeCell ref="B9:B12"/>
    <mergeCell ref="A17:G17"/>
    <mergeCell ref="A1:I1"/>
    <mergeCell ref="J5:K5"/>
    <mergeCell ref="A5:A16"/>
    <mergeCell ref="J12:K12"/>
    <mergeCell ref="A2:I3"/>
    <mergeCell ref="E6:E8"/>
    <mergeCell ref="E10:E12"/>
    <mergeCell ref="E14:E16"/>
    <mergeCell ref="B13:B16"/>
    <mergeCell ref="G6:G8"/>
  </mergeCells>
  <hyperlinks>
    <hyperlink ref="A17" r:id="rId1"/>
  </hyperlinks>
  <pageMargins left="0.7" right="0.7" top="0.75" bottom="0.75" header="0.3" footer="0.3"/>
  <pageSetup orientation="portrait" horizontalDpi="1200" verticalDpi="12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Summary</vt:lpstr>
      <vt:lpstr>Key</vt:lpstr>
      <vt:lpstr>Buildings Raw</vt:lpstr>
      <vt:lpstr>Building vs Unit</vt:lpstr>
      <vt:lpstr>Utility Emissions Factors</vt:lpstr>
      <vt:lpstr>Building Utilities</vt:lpstr>
      <vt:lpstr>Air Travel Raw</vt:lpstr>
      <vt:lpstr>Air Travel vs Dept</vt:lpstr>
      <vt:lpstr>Air Travel Emissions Factors</vt:lpstr>
      <vt:lpstr>Air Travel</vt:lpstr>
      <vt:lpstr>Global Programs Raw</vt:lpstr>
      <vt:lpstr>Global Programs</vt:lpstr>
      <vt:lpstr>Car Travel Raw</vt:lpstr>
      <vt:lpstr>Car Travel</vt:lpstr>
      <vt:lpstr>Commuting Raw</vt:lpstr>
      <vt:lpstr>Commuting</vt:lpstr>
      <vt:lpstr>ECoS Vehicles</vt:lpstr>
      <vt:lpstr>High Performance Computing</vt:lpstr>
      <vt:lpstr>Vendor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 Wei</dc:creator>
  <cp:lastModifiedBy>Windows User</cp:lastModifiedBy>
  <dcterms:created xsi:type="dcterms:W3CDTF">2021-02-08T21:20:23Z</dcterms:created>
  <dcterms:modified xsi:type="dcterms:W3CDTF">2021-06-13T18:29:37Z</dcterms:modified>
</cp:coreProperties>
</file>