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c84f33f93bcbdf/桌面/Excel for finance/my work/"/>
    </mc:Choice>
  </mc:AlternateContent>
  <xr:revisionPtr revIDLastSave="19" documentId="8_{80A6FCF7-5740-4D55-848B-B22198DCECE2}" xr6:coauthVersionLast="47" xr6:coauthVersionMax="47" xr10:uidLastSave="{11723DCB-B56C-4F87-B7D3-B613BB102D23}"/>
  <bookViews>
    <workbookView xWindow="-108" yWindow="-108" windowWidth="23256" windowHeight="12456" activeTab="1" xr2:uid="{A1EAD891-E810-43A2-AA02-0771068C6A11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6" i="1" l="1"/>
  <c r="G46" i="1" s="1"/>
  <c r="C45" i="1"/>
  <c r="C46" i="1"/>
  <c r="C47" i="1"/>
  <c r="C48" i="1"/>
  <c r="C49" i="1"/>
  <c r="C50" i="1"/>
  <c r="B45" i="1"/>
  <c r="B46" i="1"/>
  <c r="B47" i="1"/>
  <c r="B48" i="1"/>
  <c r="B49" i="1"/>
  <c r="B50" i="1"/>
  <c r="A46" i="1"/>
  <c r="A47" i="1" s="1"/>
  <c r="A48" i="1" s="1"/>
  <c r="A49" i="1" s="1"/>
  <c r="A50" i="1" s="1"/>
  <c r="A45" i="1"/>
  <c r="B35" i="1"/>
  <c r="B36" i="1"/>
  <c r="B37" i="1"/>
  <c r="B38" i="1"/>
  <c r="B39" i="1"/>
  <c r="B40" i="1"/>
  <c r="B41" i="1"/>
  <c r="B42" i="1"/>
  <c r="B43" i="1"/>
  <c r="B44" i="1"/>
  <c r="B34" i="1"/>
  <c r="C35" i="1"/>
  <c r="C36" i="1"/>
  <c r="C37" i="1"/>
  <c r="C38" i="1"/>
  <c r="C39" i="1"/>
  <c r="C40" i="1"/>
  <c r="C41" i="1"/>
  <c r="C42" i="1"/>
  <c r="C43" i="1"/>
  <c r="C44" i="1"/>
  <c r="C34" i="1"/>
  <c r="A36" i="1"/>
  <c r="A37" i="1" s="1"/>
  <c r="A38" i="1" s="1"/>
  <c r="A39" i="1" s="1"/>
  <c r="A40" i="1" s="1"/>
  <c r="A41" i="1" s="1"/>
  <c r="A42" i="1" s="1"/>
  <c r="A43" i="1" s="1"/>
  <c r="A35" i="1"/>
  <c r="G45" i="1"/>
  <c r="G35" i="1"/>
  <c r="F45" i="1"/>
  <c r="F35" i="1"/>
  <c r="E36" i="1"/>
  <c r="E37" i="1" s="1"/>
  <c r="B30" i="1"/>
  <c r="B29" i="1"/>
  <c r="B28" i="1"/>
  <c r="B27" i="1"/>
  <c r="B23" i="1"/>
  <c r="C22" i="1" s="1"/>
  <c r="B22" i="1"/>
  <c r="B10" i="1"/>
  <c r="B11" i="1"/>
  <c r="B12" i="1"/>
  <c r="B13" i="1"/>
  <c r="B14" i="1"/>
  <c r="B15" i="1"/>
  <c r="B16" i="1"/>
  <c r="B17" i="1"/>
  <c r="B18" i="1"/>
  <c r="B19" i="1"/>
  <c r="B9" i="1"/>
  <c r="C10" i="1"/>
  <c r="C11" i="1"/>
  <c r="C12" i="1"/>
  <c r="C13" i="1"/>
  <c r="C14" i="1"/>
  <c r="C15" i="1"/>
  <c r="C16" i="1"/>
  <c r="C17" i="1"/>
  <c r="C18" i="1"/>
  <c r="C19" i="1"/>
  <c r="C9" i="1"/>
  <c r="F46" i="1" l="1"/>
  <c r="E47" i="1"/>
  <c r="E38" i="1"/>
  <c r="G37" i="1"/>
  <c r="F37" i="1"/>
  <c r="F36" i="1"/>
  <c r="G36" i="1"/>
  <c r="E48" i="1" l="1"/>
  <c r="G47" i="1"/>
  <c r="F47" i="1"/>
  <c r="E39" i="1"/>
  <c r="G38" i="1"/>
  <c r="F38" i="1"/>
  <c r="E49" i="1" l="1"/>
  <c r="F48" i="1"/>
  <c r="G48" i="1"/>
  <c r="E40" i="1"/>
  <c r="F39" i="1"/>
  <c r="G39" i="1"/>
  <c r="E50" i="1" l="1"/>
  <c r="F49" i="1"/>
  <c r="G49" i="1"/>
  <c r="E41" i="1"/>
  <c r="F40" i="1"/>
  <c r="G40" i="1"/>
  <c r="E51" i="1" l="1"/>
  <c r="F50" i="1"/>
  <c r="G50" i="1"/>
  <c r="E42" i="1"/>
  <c r="G41" i="1"/>
  <c r="F41" i="1"/>
  <c r="G51" i="1" l="1"/>
  <c r="F51" i="1"/>
  <c r="E43" i="1"/>
  <c r="F42" i="1"/>
  <c r="G42" i="1"/>
  <c r="E44" i="1" l="1"/>
  <c r="F43" i="1"/>
  <c r="G43" i="1"/>
  <c r="G44" i="1" l="1"/>
  <c r="F44" i="1"/>
</calcChain>
</file>

<file path=xl/sharedStrings.xml><?xml version="1.0" encoding="utf-8"?>
<sst xmlns="http://schemas.openxmlformats.org/spreadsheetml/2006/main" count="28" uniqueCount="22">
  <si>
    <t>Stock S</t>
    <phoneticPr fontId="1" type="noConversion"/>
  </si>
  <si>
    <t>Bond B</t>
    <phoneticPr fontId="1" type="noConversion"/>
  </si>
  <si>
    <t>Risk-Free</t>
    <phoneticPr fontId="1" type="noConversion"/>
  </si>
  <si>
    <t>Mean</t>
    <phoneticPr fontId="1" type="noConversion"/>
  </si>
  <si>
    <t>STD</t>
    <phoneticPr fontId="1" type="noConversion"/>
  </si>
  <si>
    <t>Correlation</t>
    <phoneticPr fontId="1" type="noConversion"/>
  </si>
  <si>
    <t>1-alpha</t>
    <phoneticPr fontId="1" type="noConversion"/>
  </si>
  <si>
    <t>Porfolio STD</t>
    <phoneticPr fontId="1" type="noConversion"/>
  </si>
  <si>
    <t>Portfolio Mean</t>
    <phoneticPr fontId="1" type="noConversion"/>
  </si>
  <si>
    <t>Remark: alpha denote the weight of stock</t>
    <phoneticPr fontId="1" type="noConversion"/>
  </si>
  <si>
    <t>alpha</t>
    <phoneticPr fontId="1" type="noConversion"/>
  </si>
  <si>
    <t>SEEM2520 HW2 Q4-6</t>
    <phoneticPr fontId="1" type="noConversion"/>
  </si>
  <si>
    <t>Minimum Portfolio</t>
    <phoneticPr fontId="1" type="noConversion"/>
  </si>
  <si>
    <t>Portfolio STD</t>
    <phoneticPr fontId="1" type="noConversion"/>
  </si>
  <si>
    <t>Optimal Portfolio</t>
    <phoneticPr fontId="1" type="noConversion"/>
  </si>
  <si>
    <t>w1</t>
    <phoneticPr fontId="1" type="noConversion"/>
  </si>
  <si>
    <t>w2</t>
    <phoneticPr fontId="1" type="noConversion"/>
  </si>
  <si>
    <t>mean</t>
    <phoneticPr fontId="1" type="noConversion"/>
  </si>
  <si>
    <t>Inclusion of Risk-free Asset</t>
    <phoneticPr fontId="1" type="noConversion"/>
  </si>
  <si>
    <t>beta</t>
    <phoneticPr fontId="1" type="noConversion"/>
  </si>
  <si>
    <t>Optimal Capital Allocation Line</t>
    <phoneticPr fontId="1" type="noConversion"/>
  </si>
  <si>
    <t>Portfolio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</si>
</sst>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36"/>
    </font>
    <font>
      <sz val="9"/>
      <name val="Arial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Mean-Standard</a:t>
            </a:r>
            <a:r>
              <a:rPr lang="en-US" altLang="zh-TW" baseline="0"/>
              <a:t> Dev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Sheet1!$B$9:$B$19</c:f>
              <c:numCache>
                <c:formatCode>General</c:formatCode>
                <c:ptCount val="11"/>
                <c:pt idx="0">
                  <c:v>0.15</c:v>
                </c:pt>
                <c:pt idx="1">
                  <c:v>0.14119135950900114</c:v>
                </c:pt>
                <c:pt idx="2">
                  <c:v>0.13942740046346702</c:v>
                </c:pt>
                <c:pt idx="3">
                  <c:v>0.14496551314019482</c:v>
                </c:pt>
                <c:pt idx="4">
                  <c:v>0.15703502793962881</c:v>
                </c:pt>
                <c:pt idx="5">
                  <c:v>0.17428425057933375</c:v>
                </c:pt>
                <c:pt idx="6">
                  <c:v>0.19534584715319647</c:v>
                </c:pt>
                <c:pt idx="7">
                  <c:v>0.21912325298790175</c:v>
                </c:pt>
                <c:pt idx="8">
                  <c:v>0.24482646915723799</c:v>
                </c:pt>
                <c:pt idx="9">
                  <c:v>0.27190991155160199</c:v>
                </c:pt>
                <c:pt idx="10">
                  <c:v>0.3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0.12</c:v>
                </c:pt>
                <c:pt idx="1">
                  <c:v>0.128</c:v>
                </c:pt>
                <c:pt idx="2">
                  <c:v>0.13600000000000001</c:v>
                </c:pt>
                <c:pt idx="3">
                  <c:v>0.14399999999999999</c:v>
                </c:pt>
                <c:pt idx="4">
                  <c:v>0.15200000000000002</c:v>
                </c:pt>
                <c:pt idx="5">
                  <c:v>0.16</c:v>
                </c:pt>
                <c:pt idx="6">
                  <c:v>0.16799999999999998</c:v>
                </c:pt>
                <c:pt idx="7">
                  <c:v>0.17599999999999999</c:v>
                </c:pt>
                <c:pt idx="8">
                  <c:v>0.18400000000000002</c:v>
                </c:pt>
                <c:pt idx="9">
                  <c:v>0.192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96-4933-AFBD-F66594916C03}"/>
            </c:ext>
          </c:extLst>
        </c:ser>
        <c:ser>
          <c:idx val="1"/>
          <c:order val="1"/>
          <c:tx>
            <c:v>Capital Allocation line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Sheet1!$B$35:$B$50</c:f>
              <c:numCache>
                <c:formatCode>General</c:formatCode>
                <c:ptCount val="16"/>
                <c:pt idx="0">
                  <c:v>1.6538197202275482E-2</c:v>
                </c:pt>
                <c:pt idx="1">
                  <c:v>3.3076394404550964E-2</c:v>
                </c:pt>
                <c:pt idx="2">
                  <c:v>4.961459160682645E-2</c:v>
                </c:pt>
                <c:pt idx="3">
                  <c:v>6.6152788809101928E-2</c:v>
                </c:pt>
                <c:pt idx="4">
                  <c:v>8.2690986011377421E-2</c:v>
                </c:pt>
                <c:pt idx="5">
                  <c:v>9.92291832136529E-2</c:v>
                </c:pt>
                <c:pt idx="6">
                  <c:v>0.11576738041592838</c:v>
                </c:pt>
                <c:pt idx="7">
                  <c:v>0.13230557761820386</c:v>
                </c:pt>
                <c:pt idx="8">
                  <c:v>0.14884377482047936</c:v>
                </c:pt>
                <c:pt idx="9">
                  <c:v>0.16538197202275487</c:v>
                </c:pt>
                <c:pt idx="10">
                  <c:v>0.18192016922503038</c:v>
                </c:pt>
                <c:pt idx="11">
                  <c:v>0.19845836642730583</c:v>
                </c:pt>
                <c:pt idx="12">
                  <c:v>0.21499656362958133</c:v>
                </c:pt>
                <c:pt idx="13">
                  <c:v>0.23153476083185681</c:v>
                </c:pt>
                <c:pt idx="14">
                  <c:v>0.24807295803413232</c:v>
                </c:pt>
                <c:pt idx="15">
                  <c:v>0.26461115523640782</c:v>
                </c:pt>
              </c:numCache>
            </c:numRef>
          </c:xVal>
          <c:yVal>
            <c:numRef>
              <c:f>Sheet1!$C$35:$C$50</c:f>
              <c:numCache>
                <c:formatCode>General</c:formatCode>
                <c:ptCount val="16"/>
                <c:pt idx="0">
                  <c:v>8.7612903225806449E-2</c:v>
                </c:pt>
                <c:pt idx="1">
                  <c:v>9.5225806451612896E-2</c:v>
                </c:pt>
                <c:pt idx="2">
                  <c:v>0.10283870967741934</c:v>
                </c:pt>
                <c:pt idx="3">
                  <c:v>0.1104516129032258</c:v>
                </c:pt>
                <c:pt idx="4">
                  <c:v>0.11806451612903225</c:v>
                </c:pt>
                <c:pt idx="5">
                  <c:v>0.1256774193548387</c:v>
                </c:pt>
                <c:pt idx="6">
                  <c:v>0.13329032258064516</c:v>
                </c:pt>
                <c:pt idx="7">
                  <c:v>0.14090322580645159</c:v>
                </c:pt>
                <c:pt idx="8">
                  <c:v>0.14851612903225805</c:v>
                </c:pt>
                <c:pt idx="9">
                  <c:v>0.15612903225806452</c:v>
                </c:pt>
                <c:pt idx="10">
                  <c:v>0.16374193548387098</c:v>
                </c:pt>
                <c:pt idx="11">
                  <c:v>0.17135483870967744</c:v>
                </c:pt>
                <c:pt idx="12">
                  <c:v>0.17896774193548387</c:v>
                </c:pt>
                <c:pt idx="13">
                  <c:v>0.1865806451612903</c:v>
                </c:pt>
                <c:pt idx="14">
                  <c:v>0.19419354838709676</c:v>
                </c:pt>
                <c:pt idx="15">
                  <c:v>0.20180645161290323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96-4933-AFBD-F66594916C03}"/>
            </c:ext>
          </c:extLst>
        </c:ser>
        <c:ser>
          <c:idx val="2"/>
          <c:order val="2"/>
          <c:tx>
            <c:v>Capital allocation line with risk-free asset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Sheet1!$F$35:$F$51</c:f>
              <c:numCache>
                <c:formatCode>General</c:formatCode>
                <c:ptCount val="17"/>
                <c:pt idx="0">
                  <c:v>0</c:v>
                </c:pt>
                <c:pt idx="1">
                  <c:v>1.4496551314019479E-2</c:v>
                </c:pt>
                <c:pt idx="2">
                  <c:v>2.8993102628038957E-2</c:v>
                </c:pt>
                <c:pt idx="3">
                  <c:v>4.3489653942058434E-2</c:v>
                </c:pt>
                <c:pt idx="4">
                  <c:v>5.7986205256077915E-2</c:v>
                </c:pt>
                <c:pt idx="5">
                  <c:v>7.2482756570097395E-2</c:v>
                </c:pt>
                <c:pt idx="6">
                  <c:v>8.6979307884116869E-2</c:v>
                </c:pt>
                <c:pt idx="7">
                  <c:v>0.10147585919813636</c:v>
                </c:pt>
                <c:pt idx="8">
                  <c:v>0.11597241051215583</c:v>
                </c:pt>
                <c:pt idx="9">
                  <c:v>0.13046896182617532</c:v>
                </c:pt>
                <c:pt idx="10">
                  <c:v>0.14496551314019482</c:v>
                </c:pt>
                <c:pt idx="11">
                  <c:v>0.15946206445421432</c:v>
                </c:pt>
                <c:pt idx="12">
                  <c:v>0.17395861576823377</c:v>
                </c:pt>
                <c:pt idx="13">
                  <c:v>0.18845516708225327</c:v>
                </c:pt>
                <c:pt idx="14">
                  <c:v>0.20295171839627274</c:v>
                </c:pt>
                <c:pt idx="15">
                  <c:v>0.21744826971029224</c:v>
                </c:pt>
                <c:pt idx="16">
                  <c:v>0.23194482102431171</c:v>
                </c:pt>
              </c:numCache>
            </c:numRef>
          </c:xVal>
          <c:yVal>
            <c:numRef>
              <c:f>Sheet1!$G$35:$G$51</c:f>
              <c:numCache>
                <c:formatCode>General</c:formatCode>
                <c:ptCount val="17"/>
                <c:pt idx="0">
                  <c:v>0.08</c:v>
                </c:pt>
                <c:pt idx="1">
                  <c:v>8.6400000000000005E-2</c:v>
                </c:pt>
                <c:pt idx="2">
                  <c:v>9.2799999999999994E-2</c:v>
                </c:pt>
                <c:pt idx="3">
                  <c:v>9.9199999999999997E-2</c:v>
                </c:pt>
                <c:pt idx="4">
                  <c:v>0.1056</c:v>
                </c:pt>
                <c:pt idx="5">
                  <c:v>0.11199999999999999</c:v>
                </c:pt>
                <c:pt idx="6">
                  <c:v>0.11839999999999999</c:v>
                </c:pt>
                <c:pt idx="7">
                  <c:v>0.12479999999999999</c:v>
                </c:pt>
                <c:pt idx="8">
                  <c:v>0.13119999999999998</c:v>
                </c:pt>
                <c:pt idx="9">
                  <c:v>0.13759999999999997</c:v>
                </c:pt>
                <c:pt idx="10">
                  <c:v>0.14399999999999999</c:v>
                </c:pt>
                <c:pt idx="11">
                  <c:v>0.15040000000000001</c:v>
                </c:pt>
                <c:pt idx="12">
                  <c:v>0.15679999999999999</c:v>
                </c:pt>
                <c:pt idx="13">
                  <c:v>0.16320000000000001</c:v>
                </c:pt>
                <c:pt idx="14">
                  <c:v>0.16959999999999997</c:v>
                </c:pt>
                <c:pt idx="15">
                  <c:v>0.17599999999999996</c:v>
                </c:pt>
                <c:pt idx="16">
                  <c:v>0.18240000000000001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96-4933-AFBD-F66594916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64767"/>
        <c:axId val="1745962687"/>
      </c:scatterChart>
      <c:valAx>
        <c:axId val="1745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45962687"/>
        <c:crosses val="autoZero"/>
        <c:crossBetween val="midCat"/>
      </c:valAx>
      <c:valAx>
        <c:axId val="17459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4596476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Mean-Standard</a:t>
            </a:r>
            <a:r>
              <a:rPr lang="en-US" altLang="zh-TW" baseline="0"/>
              <a:t> Dev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Sheet1!$B$9:$B$19</c:f>
              <c:numCache>
                <c:formatCode>General</c:formatCode>
                <c:ptCount val="11"/>
                <c:pt idx="0">
                  <c:v>0.15</c:v>
                </c:pt>
                <c:pt idx="1">
                  <c:v>0.14119135950900114</c:v>
                </c:pt>
                <c:pt idx="2">
                  <c:v>0.13942740046346702</c:v>
                </c:pt>
                <c:pt idx="3">
                  <c:v>0.14496551314019482</c:v>
                </c:pt>
                <c:pt idx="4">
                  <c:v>0.15703502793962881</c:v>
                </c:pt>
                <c:pt idx="5">
                  <c:v>0.17428425057933375</c:v>
                </c:pt>
                <c:pt idx="6">
                  <c:v>0.19534584715319647</c:v>
                </c:pt>
                <c:pt idx="7">
                  <c:v>0.21912325298790175</c:v>
                </c:pt>
                <c:pt idx="8">
                  <c:v>0.24482646915723799</c:v>
                </c:pt>
                <c:pt idx="9">
                  <c:v>0.27190991155160199</c:v>
                </c:pt>
                <c:pt idx="10">
                  <c:v>0.3</c:v>
                </c:pt>
              </c:numCache>
            </c:numRef>
          </c:xVal>
          <c:yVal>
            <c:numRef>
              <c:f>Sheet1!$C$9:$C$19</c:f>
              <c:numCache>
                <c:formatCode>General</c:formatCode>
                <c:ptCount val="11"/>
                <c:pt idx="0">
                  <c:v>0.12</c:v>
                </c:pt>
                <c:pt idx="1">
                  <c:v>0.128</c:v>
                </c:pt>
                <c:pt idx="2">
                  <c:v>0.13600000000000001</c:v>
                </c:pt>
                <c:pt idx="3">
                  <c:v>0.14399999999999999</c:v>
                </c:pt>
                <c:pt idx="4">
                  <c:v>0.15200000000000002</c:v>
                </c:pt>
                <c:pt idx="5">
                  <c:v>0.16</c:v>
                </c:pt>
                <c:pt idx="6">
                  <c:v>0.16799999999999998</c:v>
                </c:pt>
                <c:pt idx="7">
                  <c:v>0.17599999999999999</c:v>
                </c:pt>
                <c:pt idx="8">
                  <c:v>0.18400000000000002</c:v>
                </c:pt>
                <c:pt idx="9">
                  <c:v>0.192</c:v>
                </c:pt>
                <c:pt idx="1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F-4C38-8DA6-7D4A73E74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964767"/>
        <c:axId val="1745962687"/>
      </c:scatterChart>
      <c:valAx>
        <c:axId val="174596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Mean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45962687"/>
        <c:crosses val="autoZero"/>
        <c:crossBetween val="midCat"/>
      </c:valAx>
      <c:valAx>
        <c:axId val="17459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745964767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973181</xdr:colOff>
      <xdr:row>0</xdr:row>
      <xdr:rowOff>74122</xdr:rowOff>
    </xdr:from>
    <xdr:to>
      <xdr:col>15</xdr:col>
      <xdr:colOff>666404</xdr:colOff>
      <xdr:row>30</xdr:row>
      <xdr:rowOff>32558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14779-024B-1D51-8EC3-BE91129B4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152399</xdr:rowOff>
    </xdr:from>
    <xdr:to>
      <xdr:col>15</xdr:col>
      <xdr:colOff>520537</xdr:colOff>
      <xdr:row>33</xdr:row>
      <xdr:rowOff>79266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E5ED2D-210E-40A0-B23B-A75348C2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B5A7-F956-45A8-92C6-B08D107A6AC6}">
  <dimension ref="A1:G51"/>
  <sheetViews>
    <sheetView zoomScale="55" zoomScaleNormal="55" workbookViewId="0">
      <selection activeCell="A50" sqref="A50"/>
    </sheetView>
  </sheetViews>
  <sheetFormatPr defaultRowHeight="13.8" x14ac:dyDescent="0.25"/>
  <cols>
    <col min="1" max="1" width="26.3984375" customWidth="1"/>
    <col min="2" max="2" width="20.8984375" customWidth="1"/>
    <col min="3" max="3" width="17.8984375" customWidth="1"/>
    <col min="4" max="4" width="13.5" customWidth="1"/>
    <col min="5" max="5" width="27.69921875" customWidth="1"/>
    <col min="6" max="6" width="19" customWidth="1"/>
    <col min="7" max="7" width="25.296875" customWidth="1"/>
  </cols>
  <sheetData>
    <row r="1" spans="1:4" x14ac:dyDescent="0.25">
      <c r="A1" t="s">
        <v>11</v>
      </c>
    </row>
    <row r="2" spans="1:4" x14ac:dyDescent="0.25">
      <c r="A2" s="1"/>
      <c r="B2" s="1" t="s">
        <v>3</v>
      </c>
      <c r="C2" s="1" t="s">
        <v>4</v>
      </c>
      <c r="D2" s="1" t="s">
        <v>5</v>
      </c>
    </row>
    <row r="3" spans="1:4" x14ac:dyDescent="0.25">
      <c r="A3" s="1" t="s">
        <v>0</v>
      </c>
      <c r="B3" s="1">
        <v>0.2</v>
      </c>
      <c r="C3" s="1">
        <v>0.3</v>
      </c>
      <c r="D3" s="1">
        <v>0.1</v>
      </c>
    </row>
    <row r="4" spans="1:4" x14ac:dyDescent="0.25">
      <c r="A4" s="1" t="s">
        <v>1</v>
      </c>
      <c r="B4" s="1">
        <v>0.12</v>
      </c>
      <c r="C4" s="1">
        <v>0.15</v>
      </c>
      <c r="D4" s="1"/>
    </row>
    <row r="5" spans="1:4" x14ac:dyDescent="0.25">
      <c r="A5" s="1" t="s">
        <v>2</v>
      </c>
      <c r="B5" s="1">
        <v>0.08</v>
      </c>
      <c r="C5" s="1"/>
      <c r="D5" s="1"/>
    </row>
    <row r="7" spans="1:4" x14ac:dyDescent="0.25">
      <c r="A7" s="2" t="s">
        <v>9</v>
      </c>
      <c r="B7" s="2"/>
    </row>
    <row r="8" spans="1:4" x14ac:dyDescent="0.25">
      <c r="A8" s="1" t="s">
        <v>10</v>
      </c>
      <c r="B8" s="1" t="s">
        <v>7</v>
      </c>
      <c r="C8" s="1" t="s">
        <v>8</v>
      </c>
    </row>
    <row r="9" spans="1:4" x14ac:dyDescent="0.25">
      <c r="A9" s="1">
        <v>0</v>
      </c>
      <c r="B9" s="1">
        <f>SQRT(A9^2*$C$3^2+(1-A9)^2*$C$4^2+2*A9*(1-A9)*$D$3*$C$3*$C$4)</f>
        <v>0.15</v>
      </c>
      <c r="C9" s="1">
        <f>A9*$B$3+(1-A9)*$B$4</f>
        <v>0.12</v>
      </c>
    </row>
    <row r="10" spans="1:4" x14ac:dyDescent="0.25">
      <c r="A10" s="1">
        <v>0.1</v>
      </c>
      <c r="B10" s="1">
        <f t="shared" ref="B10:B19" si="0">SQRT(A10^2*$C$3^2+(1-A10)^2*$C$4^2+2*A10*(1-A10)*$D$3*$C$3*$C$4)</f>
        <v>0.14119135950900114</v>
      </c>
      <c r="C10" s="1">
        <f t="shared" ref="C10:C19" si="1">A10*$B$3+(1-A10)*$B$4</f>
        <v>0.128</v>
      </c>
    </row>
    <row r="11" spans="1:4" x14ac:dyDescent="0.25">
      <c r="A11" s="1">
        <v>0.2</v>
      </c>
      <c r="B11" s="1">
        <f t="shared" si="0"/>
        <v>0.13942740046346702</v>
      </c>
      <c r="C11" s="1">
        <f t="shared" si="1"/>
        <v>0.13600000000000001</v>
      </c>
    </row>
    <row r="12" spans="1:4" x14ac:dyDescent="0.25">
      <c r="A12" s="3">
        <v>0.3</v>
      </c>
      <c r="B12" s="3">
        <f t="shared" si="0"/>
        <v>0.14496551314019482</v>
      </c>
      <c r="C12" s="3">
        <f t="shared" si="1"/>
        <v>0.14399999999999999</v>
      </c>
    </row>
    <row r="13" spans="1:4" x14ac:dyDescent="0.25">
      <c r="A13" s="1">
        <v>0.4</v>
      </c>
      <c r="B13" s="1">
        <f t="shared" si="0"/>
        <v>0.15703502793962881</v>
      </c>
      <c r="C13" s="1">
        <f t="shared" si="1"/>
        <v>0.15200000000000002</v>
      </c>
    </row>
    <row r="14" spans="1:4" x14ac:dyDescent="0.25">
      <c r="A14" s="1">
        <v>0.5</v>
      </c>
      <c r="B14" s="1">
        <f t="shared" si="0"/>
        <v>0.17428425057933375</v>
      </c>
      <c r="C14" s="1">
        <f t="shared" si="1"/>
        <v>0.16</v>
      </c>
    </row>
    <row r="15" spans="1:4" x14ac:dyDescent="0.25">
      <c r="A15" s="1">
        <v>0.6</v>
      </c>
      <c r="B15" s="1">
        <f t="shared" si="0"/>
        <v>0.19534584715319647</v>
      </c>
      <c r="C15" s="1">
        <f t="shared" si="1"/>
        <v>0.16799999999999998</v>
      </c>
    </row>
    <row r="16" spans="1:4" x14ac:dyDescent="0.25">
      <c r="A16" s="1">
        <v>0.7</v>
      </c>
      <c r="B16" s="1">
        <f t="shared" si="0"/>
        <v>0.21912325298790175</v>
      </c>
      <c r="C16" s="1">
        <f t="shared" si="1"/>
        <v>0.17599999999999999</v>
      </c>
    </row>
    <row r="17" spans="1:7" x14ac:dyDescent="0.25">
      <c r="A17" s="1">
        <v>0.8</v>
      </c>
      <c r="B17" s="1">
        <f t="shared" si="0"/>
        <v>0.24482646915723799</v>
      </c>
      <c r="C17" s="1">
        <f t="shared" si="1"/>
        <v>0.18400000000000002</v>
      </c>
    </row>
    <row r="18" spans="1:7" x14ac:dyDescent="0.25">
      <c r="A18" s="1">
        <v>0.9</v>
      </c>
      <c r="B18" s="1">
        <f t="shared" si="0"/>
        <v>0.27190991155160199</v>
      </c>
      <c r="C18" s="1">
        <f t="shared" si="1"/>
        <v>0.192</v>
      </c>
    </row>
    <row r="19" spans="1:7" x14ac:dyDescent="0.25">
      <c r="A19" s="1">
        <v>1</v>
      </c>
      <c r="B19" s="1">
        <f t="shared" si="0"/>
        <v>0.3</v>
      </c>
      <c r="C19" s="1">
        <f t="shared" si="1"/>
        <v>0.2</v>
      </c>
    </row>
    <row r="21" spans="1:7" x14ac:dyDescent="0.25">
      <c r="A21" s="1" t="s">
        <v>12</v>
      </c>
      <c r="B21" s="1"/>
      <c r="C21" s="1" t="s">
        <v>13</v>
      </c>
    </row>
    <row r="22" spans="1:7" x14ac:dyDescent="0.25">
      <c r="A22" s="1" t="s">
        <v>10</v>
      </c>
      <c r="B22" s="1">
        <f>(C4^2-C3*C4*D3)/(C4^2+C3^2-2*C3*C4*D3)</f>
        <v>0.17391304347826086</v>
      </c>
      <c r="C22" s="1">
        <f>SQRT(B22^2*C3^2+B23^2*C4^2+2*B22*B23*D3*C3*C4)</f>
        <v>0.13917458538609448</v>
      </c>
    </row>
    <row r="23" spans="1:7" x14ac:dyDescent="0.25">
      <c r="A23" s="1" t="s">
        <v>6</v>
      </c>
      <c r="B23" s="1">
        <f>1-B22</f>
        <v>0.82608695652173914</v>
      </c>
      <c r="C23" s="1"/>
    </row>
    <row r="25" spans="1:7" x14ac:dyDescent="0.25">
      <c r="A25" s="1" t="s">
        <v>14</v>
      </c>
    </row>
    <row r="26" spans="1:7" x14ac:dyDescent="0.25">
      <c r="A26" s="1"/>
    </row>
    <row r="27" spans="1:7" x14ac:dyDescent="0.25">
      <c r="A27" s="1" t="s">
        <v>15</v>
      </c>
      <c r="B27">
        <f>((B3-B5)*C4^2-(B4-B5)*(D3*C3*C4))/((B3-B5)*C4^2+(B4-B5)*C3^2-(B3+B4-2*B5)*(D3*C3*C4))</f>
        <v>0.45161290322580649</v>
      </c>
    </row>
    <row r="28" spans="1:7" x14ac:dyDescent="0.25">
      <c r="A28" s="1" t="s">
        <v>16</v>
      </c>
      <c r="B28">
        <f>1-B27</f>
        <v>0.54838709677419351</v>
      </c>
    </row>
    <row r="29" spans="1:7" x14ac:dyDescent="0.25">
      <c r="A29" s="1" t="s">
        <v>17</v>
      </c>
      <c r="B29">
        <f>B27*B3+B28*B4</f>
        <v>0.15612903225806452</v>
      </c>
    </row>
    <row r="30" spans="1:7" x14ac:dyDescent="0.25">
      <c r="A30" s="1" t="s">
        <v>4</v>
      </c>
      <c r="B30">
        <f>SQRT(B27^2*C3^2+B28^2*C4^2+2*B27*B28*D3*C3*C4)</f>
        <v>0.16538197202275487</v>
      </c>
    </row>
    <row r="31" spans="1:7" x14ac:dyDescent="0.25">
      <c r="A31" s="1"/>
    </row>
    <row r="32" spans="1:7" x14ac:dyDescent="0.25">
      <c r="A32" s="1" t="s">
        <v>20</v>
      </c>
      <c r="E32" s="1" t="s">
        <v>18</v>
      </c>
      <c r="F32" s="1"/>
      <c r="G32" s="1"/>
    </row>
    <row r="33" spans="1:7" x14ac:dyDescent="0.25">
      <c r="A33" s="1" t="s">
        <v>19</v>
      </c>
      <c r="B33" t="s">
        <v>13</v>
      </c>
      <c r="C33" t="s">
        <v>21</v>
      </c>
      <c r="E33" s="1"/>
      <c r="F33" s="1"/>
      <c r="G33" s="1"/>
    </row>
    <row r="34" spans="1:7" x14ac:dyDescent="0.25">
      <c r="A34">
        <v>1</v>
      </c>
      <c r="B34">
        <f>(1-A34)*$B$30</f>
        <v>0</v>
      </c>
      <c r="C34">
        <f>A34*$B$5+(1-A34)*$B$29</f>
        <v>0.08</v>
      </c>
      <c r="E34" s="1" t="s">
        <v>19</v>
      </c>
      <c r="F34" s="1" t="s">
        <v>13</v>
      </c>
      <c r="G34" s="1" t="s">
        <v>8</v>
      </c>
    </row>
    <row r="35" spans="1:7" x14ac:dyDescent="0.25">
      <c r="A35">
        <f>A34-0.1</f>
        <v>0.9</v>
      </c>
      <c r="B35">
        <f t="shared" ref="B35:B50" si="2">(1-A35)*$B$30</f>
        <v>1.6538197202275482E-2</v>
      </c>
      <c r="C35">
        <f t="shared" ref="C35:C50" si="3">A35*$B$5+(1-A35)*$B$29</f>
        <v>8.7612903225806449E-2</v>
      </c>
      <c r="E35" s="1">
        <v>1</v>
      </c>
      <c r="F35" s="1">
        <f>(1-E35)*$B$12</f>
        <v>0</v>
      </c>
      <c r="G35" s="1">
        <f>E35*$B$5+(1-E35)*$C$12</f>
        <v>0.08</v>
      </c>
    </row>
    <row r="36" spans="1:7" x14ac:dyDescent="0.25">
      <c r="A36">
        <f t="shared" ref="A36:A43" si="4">A35-0.1</f>
        <v>0.8</v>
      </c>
      <c r="B36">
        <f t="shared" si="2"/>
        <v>3.3076394404550964E-2</v>
      </c>
      <c r="C36">
        <f t="shared" si="3"/>
        <v>9.5225806451612896E-2</v>
      </c>
      <c r="E36" s="1">
        <f t="shared" ref="E36:E44" si="5">E35-0.1</f>
        <v>0.9</v>
      </c>
      <c r="F36" s="1">
        <f t="shared" ref="F36:F51" si="6">(1-E36)*$B$12</f>
        <v>1.4496551314019479E-2</v>
      </c>
      <c r="G36" s="1">
        <f t="shared" ref="G36:G51" si="7">E36*$B$5+(1-E36)*$C$12</f>
        <v>8.6400000000000005E-2</v>
      </c>
    </row>
    <row r="37" spans="1:7" x14ac:dyDescent="0.25">
      <c r="A37">
        <f t="shared" si="4"/>
        <v>0.70000000000000007</v>
      </c>
      <c r="B37">
        <f t="shared" si="2"/>
        <v>4.961459160682645E-2</v>
      </c>
      <c r="C37">
        <f t="shared" si="3"/>
        <v>0.10283870967741934</v>
      </c>
      <c r="E37" s="1">
        <f t="shared" si="5"/>
        <v>0.8</v>
      </c>
      <c r="F37" s="1">
        <f t="shared" si="6"/>
        <v>2.8993102628038957E-2</v>
      </c>
      <c r="G37" s="1">
        <f t="shared" si="7"/>
        <v>9.2799999999999994E-2</v>
      </c>
    </row>
    <row r="38" spans="1:7" x14ac:dyDescent="0.25">
      <c r="A38">
        <f t="shared" si="4"/>
        <v>0.60000000000000009</v>
      </c>
      <c r="B38">
        <f t="shared" si="2"/>
        <v>6.6152788809101928E-2</v>
      </c>
      <c r="C38">
        <f t="shared" si="3"/>
        <v>0.1104516129032258</v>
      </c>
      <c r="E38" s="1">
        <f t="shared" si="5"/>
        <v>0.70000000000000007</v>
      </c>
      <c r="F38" s="1">
        <f t="shared" si="6"/>
        <v>4.3489653942058434E-2</v>
      </c>
      <c r="G38" s="1">
        <f t="shared" si="7"/>
        <v>9.9199999999999997E-2</v>
      </c>
    </row>
    <row r="39" spans="1:7" x14ac:dyDescent="0.25">
      <c r="A39">
        <f t="shared" si="4"/>
        <v>0.50000000000000011</v>
      </c>
      <c r="B39">
        <f t="shared" si="2"/>
        <v>8.2690986011377421E-2</v>
      </c>
      <c r="C39">
        <f t="shared" si="3"/>
        <v>0.11806451612903225</v>
      </c>
      <c r="E39" s="1">
        <f t="shared" si="5"/>
        <v>0.60000000000000009</v>
      </c>
      <c r="F39" s="1">
        <f t="shared" si="6"/>
        <v>5.7986205256077915E-2</v>
      </c>
      <c r="G39" s="1">
        <f t="shared" si="7"/>
        <v>0.1056</v>
      </c>
    </row>
    <row r="40" spans="1:7" x14ac:dyDescent="0.25">
      <c r="A40">
        <f t="shared" si="4"/>
        <v>0.40000000000000013</v>
      </c>
      <c r="B40">
        <f t="shared" si="2"/>
        <v>9.92291832136529E-2</v>
      </c>
      <c r="C40">
        <f t="shared" si="3"/>
        <v>0.1256774193548387</v>
      </c>
      <c r="E40" s="1">
        <f t="shared" si="5"/>
        <v>0.50000000000000011</v>
      </c>
      <c r="F40" s="1">
        <f t="shared" si="6"/>
        <v>7.2482756570097395E-2</v>
      </c>
      <c r="G40" s="1">
        <f t="shared" si="7"/>
        <v>0.11199999999999999</v>
      </c>
    </row>
    <row r="41" spans="1:7" x14ac:dyDescent="0.25">
      <c r="A41">
        <f t="shared" si="4"/>
        <v>0.30000000000000016</v>
      </c>
      <c r="B41">
        <f t="shared" si="2"/>
        <v>0.11576738041592838</v>
      </c>
      <c r="C41">
        <f t="shared" si="3"/>
        <v>0.13329032258064516</v>
      </c>
      <c r="E41" s="1">
        <f t="shared" si="5"/>
        <v>0.40000000000000013</v>
      </c>
      <c r="F41" s="1">
        <f t="shared" si="6"/>
        <v>8.6979307884116869E-2</v>
      </c>
      <c r="G41" s="1">
        <f t="shared" si="7"/>
        <v>0.11839999999999999</v>
      </c>
    </row>
    <row r="42" spans="1:7" x14ac:dyDescent="0.25">
      <c r="A42">
        <f t="shared" si="4"/>
        <v>0.20000000000000015</v>
      </c>
      <c r="B42">
        <f t="shared" si="2"/>
        <v>0.13230557761820386</v>
      </c>
      <c r="C42">
        <f t="shared" si="3"/>
        <v>0.14090322580645159</v>
      </c>
      <c r="E42" s="1">
        <f t="shared" si="5"/>
        <v>0.30000000000000016</v>
      </c>
      <c r="F42" s="1">
        <f t="shared" si="6"/>
        <v>0.10147585919813636</v>
      </c>
      <c r="G42" s="1">
        <f t="shared" si="7"/>
        <v>0.12479999999999999</v>
      </c>
    </row>
    <row r="43" spans="1:7" x14ac:dyDescent="0.25">
      <c r="A43">
        <f t="shared" si="4"/>
        <v>0.10000000000000014</v>
      </c>
      <c r="B43">
        <f t="shared" si="2"/>
        <v>0.14884377482047936</v>
      </c>
      <c r="C43">
        <f t="shared" si="3"/>
        <v>0.14851612903225805</v>
      </c>
      <c r="E43" s="1">
        <f t="shared" si="5"/>
        <v>0.20000000000000015</v>
      </c>
      <c r="F43" s="1">
        <f t="shared" si="6"/>
        <v>0.11597241051215583</v>
      </c>
      <c r="G43" s="1">
        <f t="shared" si="7"/>
        <v>0.13119999999999998</v>
      </c>
    </row>
    <row r="44" spans="1:7" x14ac:dyDescent="0.25">
      <c r="A44">
        <v>0</v>
      </c>
      <c r="B44">
        <f t="shared" si="2"/>
        <v>0.16538197202275487</v>
      </c>
      <c r="C44">
        <f t="shared" si="3"/>
        <v>0.15612903225806452</v>
      </c>
      <c r="E44" s="1">
        <f t="shared" si="5"/>
        <v>0.10000000000000014</v>
      </c>
      <c r="F44" s="1">
        <f t="shared" si="6"/>
        <v>0.13046896182617532</v>
      </c>
      <c r="G44" s="1">
        <f t="shared" si="7"/>
        <v>0.13759999999999997</v>
      </c>
    </row>
    <row r="45" spans="1:7" x14ac:dyDescent="0.25">
      <c r="A45">
        <f>A44-0.1</f>
        <v>-0.1</v>
      </c>
      <c r="B45">
        <f t="shared" si="2"/>
        <v>0.18192016922503038</v>
      </c>
      <c r="C45">
        <f t="shared" si="3"/>
        <v>0.16374193548387098</v>
      </c>
      <c r="E45" s="1">
        <v>0</v>
      </c>
      <c r="F45" s="1">
        <f t="shared" si="6"/>
        <v>0.14496551314019482</v>
      </c>
      <c r="G45" s="1">
        <f t="shared" si="7"/>
        <v>0.14399999999999999</v>
      </c>
    </row>
    <row r="46" spans="1:7" x14ac:dyDescent="0.25">
      <c r="A46">
        <f t="shared" ref="A46:A50" si="8">A45-0.1</f>
        <v>-0.2</v>
      </c>
      <c r="B46">
        <f t="shared" si="2"/>
        <v>0.19845836642730583</v>
      </c>
      <c r="C46">
        <f t="shared" si="3"/>
        <v>0.17135483870967744</v>
      </c>
      <c r="E46" s="1">
        <f>E45-0.1</f>
        <v>-0.1</v>
      </c>
      <c r="F46" s="1">
        <f t="shared" si="6"/>
        <v>0.15946206445421432</v>
      </c>
      <c r="G46" s="1">
        <f t="shared" si="7"/>
        <v>0.15040000000000001</v>
      </c>
    </row>
    <row r="47" spans="1:7" x14ac:dyDescent="0.25">
      <c r="A47">
        <f t="shared" si="8"/>
        <v>-0.30000000000000004</v>
      </c>
      <c r="B47">
        <f t="shared" si="2"/>
        <v>0.21499656362958133</v>
      </c>
      <c r="C47">
        <f t="shared" si="3"/>
        <v>0.17896774193548387</v>
      </c>
      <c r="E47" s="1">
        <f t="shared" ref="E47:E51" si="9">E46-0.1</f>
        <v>-0.2</v>
      </c>
      <c r="F47" s="1">
        <f t="shared" si="6"/>
        <v>0.17395861576823377</v>
      </c>
      <c r="G47" s="1">
        <f t="shared" si="7"/>
        <v>0.15679999999999999</v>
      </c>
    </row>
    <row r="48" spans="1:7" x14ac:dyDescent="0.25">
      <c r="A48">
        <f t="shared" si="8"/>
        <v>-0.4</v>
      </c>
      <c r="B48">
        <f t="shared" si="2"/>
        <v>0.23153476083185681</v>
      </c>
      <c r="C48">
        <f t="shared" si="3"/>
        <v>0.1865806451612903</v>
      </c>
      <c r="E48" s="1">
        <f t="shared" si="9"/>
        <v>-0.30000000000000004</v>
      </c>
      <c r="F48" s="1">
        <f t="shared" si="6"/>
        <v>0.18845516708225327</v>
      </c>
      <c r="G48" s="1">
        <f t="shared" si="7"/>
        <v>0.16320000000000001</v>
      </c>
    </row>
    <row r="49" spans="1:7" x14ac:dyDescent="0.25">
      <c r="A49">
        <f t="shared" si="8"/>
        <v>-0.5</v>
      </c>
      <c r="B49">
        <f t="shared" si="2"/>
        <v>0.24807295803413232</v>
      </c>
      <c r="C49">
        <f t="shared" si="3"/>
        <v>0.19419354838709676</v>
      </c>
      <c r="E49" s="1">
        <f t="shared" si="9"/>
        <v>-0.4</v>
      </c>
      <c r="F49" s="1">
        <f t="shared" si="6"/>
        <v>0.20295171839627274</v>
      </c>
      <c r="G49" s="1">
        <f t="shared" si="7"/>
        <v>0.16959999999999997</v>
      </c>
    </row>
    <row r="50" spans="1:7" x14ac:dyDescent="0.25">
      <c r="A50">
        <f t="shared" si="8"/>
        <v>-0.6</v>
      </c>
      <c r="B50">
        <f t="shared" si="2"/>
        <v>0.26461115523640782</v>
      </c>
      <c r="C50">
        <f t="shared" si="3"/>
        <v>0.20180645161290323</v>
      </c>
      <c r="E50" s="1">
        <f t="shared" si="9"/>
        <v>-0.5</v>
      </c>
      <c r="F50" s="1">
        <f t="shared" si="6"/>
        <v>0.21744826971029224</v>
      </c>
      <c r="G50" s="1">
        <f t="shared" si="7"/>
        <v>0.17599999999999996</v>
      </c>
    </row>
    <row r="51" spans="1:7" x14ac:dyDescent="0.25">
      <c r="E51" s="1">
        <f t="shared" si="9"/>
        <v>-0.6</v>
      </c>
      <c r="F51" s="1">
        <f t="shared" si="6"/>
        <v>0.23194482102431171</v>
      </c>
      <c r="G51" s="1">
        <f t="shared" si="7"/>
        <v>0.18240000000000001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189F-BE9A-4C31-8551-24A59ADCAA32}">
  <dimension ref="A1"/>
  <sheetViews>
    <sheetView tabSelected="1" zoomScale="70" zoomScaleNormal="70" workbookViewId="0">
      <selection activeCell="D2" sqref="D2"/>
    </sheetView>
  </sheetViews>
  <sheetFormatPr defaultRowHeight="13.8" x14ac:dyDescent="0.2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 Wai Li</dc:creator>
  <cp:lastModifiedBy>Ka Wai Li</cp:lastModifiedBy>
  <dcterms:created xsi:type="dcterms:W3CDTF">2022-10-31T13:33:09Z</dcterms:created>
  <dcterms:modified xsi:type="dcterms:W3CDTF">2022-11-15T10:04:59Z</dcterms:modified>
</cp:coreProperties>
</file>