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710" windowHeight="12495"/>
  </bookViews>
  <sheets>
    <sheet name="Linha do Tempo do Projeto" sheetId="1" r:id="rId1"/>
    <sheet name="cálculos" sheetId="2" state="hidden" r:id="rId2"/>
  </sheets>
  <definedNames>
    <definedName name="_xlnm._FilterDatabase" localSheetId="0" hidden="1">'Linha do Tempo do Projeto'!$G$5:$K$5</definedName>
    <definedName name="DataDeInício">cálculos!$D$28</definedName>
    <definedName name="DayRails">JanelaDaDataDeInício+ROW('Linha do Tempo do Projeto'!$1:$7)-1</definedName>
    <definedName name="GridCalc">IFERROR(cálculos!$A1/SUMPRODUCT( (Atividades[ID]=cálculos!$C1)*(Atividades[INÍCIO PROGRAMADO]&lt;=cálculos!A$31)*((Atividades[TÉRMINO PROGRAMADO]&gt;=cálculos!A$31)+(LEN(Atividades[TÉRMINO PROGRAMADO])=0)*(Atividades[INÍCIO PROGRAMADO]=cálculos!A$31)) ),NA())</definedName>
    <definedName name="JanelaDaDataDeInício">cálculos!$D$25</definedName>
    <definedName name="JanelaDeDeslocamento">cálculos!$D$26</definedName>
    <definedName name="JanelaDeDias">cálculos!$D$29</definedName>
    <definedName name="RegiãoDeTítuloDaLinha1..D3">'Linha do Tempo do Projeto'!$C$4</definedName>
    <definedName name="Título1">Atividades[[#Headers],[ATIVIDADE]]</definedName>
    <definedName name="_xlnm.Print_Titles" localSheetId="0">'Linha do Tempo do Projeto'!$5:$5</definedName>
  </definedNames>
  <calcPr calcId="162913"/>
</workbook>
</file>

<file path=xl/calcChain.xml><?xml version="1.0" encoding="utf-8"?>
<calcChain xmlns="http://schemas.openxmlformats.org/spreadsheetml/2006/main">
  <c r="D5" i="2" l="1"/>
  <c r="B16" i="1" l="1"/>
  <c r="B6" i="1"/>
  <c r="B9" i="1"/>
  <c r="B11" i="1"/>
  <c r="B13" i="1"/>
  <c r="B15" i="1"/>
  <c r="B7" i="1"/>
  <c r="B8" i="1"/>
  <c r="B10" i="1"/>
  <c r="B12" i="1"/>
  <c r="B14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C49" i="2"/>
  <c r="D49" i="2" s="1"/>
  <c r="M33" i="2"/>
  <c r="D33" i="2"/>
  <c r="V37" i="2"/>
  <c r="AG37" i="2"/>
  <c r="N37" i="2"/>
  <c r="X37" i="2"/>
  <c r="O37" i="2"/>
  <c r="J34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K49" i="2" s="1"/>
  <c r="G37" i="2"/>
  <c r="Y37" i="2"/>
  <c r="L36" i="2"/>
  <c r="P36" i="2"/>
  <c r="T36" i="2"/>
  <c r="S48" i="2" s="1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O47" i="2" s="1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U51" i="2" s="1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R46" i="2" l="1"/>
  <c r="G50" i="2"/>
  <c r="AB45" i="2"/>
  <c r="X51" i="2"/>
  <c r="Y48" i="2"/>
  <c r="Y47" i="2"/>
  <c r="Y51" i="2"/>
  <c r="S47" i="2"/>
  <c r="I45" i="2"/>
  <c r="Q49" i="2"/>
  <c r="N49" i="2"/>
  <c r="U49" i="2"/>
  <c r="W49" i="2"/>
  <c r="R49" i="2"/>
  <c r="O49" i="2"/>
  <c r="AF49" i="2"/>
  <c r="AG49" i="2"/>
  <c r="M49" i="2"/>
  <c r="X49" i="2"/>
  <c r="J46" i="2"/>
  <c r="I46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<sst xmlns="http://schemas.openxmlformats.org/spreadsheetml/2006/main" count="41" uniqueCount="39">
  <si>
    <t>ID</t>
  </si>
  <si>
    <t>O gráfico mostrando as atividades do projeto com uma linha do tempo rolável está nesta célula.</t>
  </si>
  <si>
    <t xml:space="preserve">INSIRA A DATA DE INÍCIO: </t>
  </si>
  <si>
    <t>ATIVIDADE</t>
  </si>
  <si>
    <t>*** Esta planilha deve permanecer oculta ***</t>
  </si>
  <si>
    <t>Cargo</t>
  </si>
  <si>
    <t>Série</t>
  </si>
  <si>
    <t>Hoje:</t>
  </si>
  <si>
    <t>Nº de linhas</t>
  </si>
  <si>
    <t>Janela de atividades:</t>
  </si>
  <si>
    <t>Janela de início de cálculos</t>
  </si>
  <si>
    <t>Deslocamento</t>
  </si>
  <si>
    <t>Início</t>
  </si>
  <si>
    <t>Janela</t>
  </si>
  <si>
    <t>ID da atividade</t>
  </si>
  <si>
    <t>Atividade</t>
  </si>
  <si>
    <t>Dia atual</t>
  </si>
  <si>
    <t>atividade 4</t>
  </si>
  <si>
    <t>atividade 5</t>
  </si>
  <si>
    <t>atividade 6</t>
  </si>
  <si>
    <t>atividade 7</t>
  </si>
  <si>
    <t>atividade 8</t>
  </si>
  <si>
    <t>atividade 9</t>
  </si>
  <si>
    <t>atividade 10</t>
  </si>
  <si>
    <t>atividade 11</t>
  </si>
  <si>
    <t>INÍCIO PROGRAMADO</t>
  </si>
  <si>
    <t>TÉRMINO PROGRAMADO</t>
  </si>
  <si>
    <t>CRONOGRAMA DE ATIVIDADES</t>
  </si>
  <si>
    <t>INÍCIO REAL</t>
  </si>
  <si>
    <t>TÉRMINO REAL</t>
  </si>
  <si>
    <t>RISCOS</t>
  </si>
  <si>
    <t>RESPONSÁVEL</t>
  </si>
  <si>
    <t>PRIORIDADE</t>
  </si>
  <si>
    <t>QUALIDADE</t>
  </si>
  <si>
    <t>Jonas</t>
  </si>
  <si>
    <t>-</t>
  </si>
  <si>
    <t>Rascunho do diagrama conceitual</t>
  </si>
  <si>
    <t>Montagem do diagrama conceitual Visio</t>
  </si>
  <si>
    <t>Montagem do diagrama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</si>
</sst>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m\ yyyy"/>
    <numFmt numFmtId="169" formatCode="[$-416]d\-mmm;@"/>
    <numFmt numFmtId="170" formatCode="mmm\ &quot;de&quot;\ yyyy"/>
  </numFmts>
  <fonts count="19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theme="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59996337778862885"/>
      </left>
      <right/>
      <top/>
      <bottom/>
      <diagonal/>
    </border>
  </borders>
  <cellStyleXfs count="47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4" applyNumberFormat="0" applyAlignment="0" applyProtection="0"/>
    <xf numFmtId="0" fontId="12" fillId="16" borderId="5" applyNumberFormat="0" applyAlignment="0" applyProtection="0"/>
    <xf numFmtId="0" fontId="13" fillId="16" borderId="4" applyNumberFormat="0" applyAlignment="0" applyProtection="0"/>
    <xf numFmtId="0" fontId="14" fillId="0" borderId="6" applyNumberFormat="0" applyFill="0" applyAlignment="0" applyProtection="0"/>
    <xf numFmtId="0" fontId="15" fillId="17" borderId="7" applyNumberFormat="0" applyAlignment="0" applyProtection="0"/>
    <xf numFmtId="0" fontId="16" fillId="0" borderId="0" applyNumberFormat="0" applyFill="0" applyBorder="0" applyAlignment="0" applyProtection="0"/>
    <xf numFmtId="0" fontId="4" fillId="1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9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8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6" fillId="0" borderId="0" xfId="2" applyFill="1" applyBorder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14" fontId="0" fillId="0" borderId="0" xfId="0" applyNumberFormat="1" applyProtection="1">
      <alignment horizontal="left" vertical="center" wrapText="1" indent="1"/>
    </xf>
    <xf numFmtId="169" fontId="0" fillId="0" borderId="0" xfId="0" applyNumberFormat="1">
      <alignment horizontal="left" vertical="center" wrapText="1" indent="1"/>
    </xf>
    <xf numFmtId="170" fontId="0" fillId="0" borderId="0" xfId="0" applyNumberFormat="1">
      <alignment horizontal="left" vertical="center" wrapText="1" indent="1"/>
    </xf>
    <xf numFmtId="0" fontId="2" fillId="35" borderId="0" xfId="3" applyFont="1" applyFill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wrapText="1" indent="1"/>
    </xf>
    <xf numFmtId="0" fontId="0" fillId="36" borderId="10" xfId="0" applyFont="1" applyFill="1" applyBorder="1" applyAlignment="1">
      <alignment horizontal="left" vertical="center" wrapText="1" indent="1"/>
    </xf>
    <xf numFmtId="0" fontId="5" fillId="0" borderId="0" xfId="1" applyFill="1" applyBorder="1" applyAlignment="1" applyProtection="1">
      <alignment horizontal="center" vertical="center"/>
    </xf>
    <xf numFmtId="0" fontId="0" fillId="0" borderId="0" xfId="0" applyFill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wrapText="1" indent="1"/>
    </xf>
    <xf numFmtId="14" fontId="0" fillId="0" borderId="10" xfId="0" applyNumberFormat="1" applyFont="1" applyBorder="1" applyAlignment="1">
      <alignment horizontal="left" vertical="center" wrapText="1" indent="1"/>
    </xf>
    <xf numFmtId="0" fontId="0" fillId="0" borderId="10" xfId="0" applyFont="1" applyFill="1" applyBorder="1" applyAlignment="1">
      <alignment horizontal="left" vertical="center" wrapText="1" indent="1"/>
    </xf>
    <xf numFmtId="14" fontId="0" fillId="0" borderId="0" xfId="0" applyNumberFormat="1" applyFill="1" applyProtection="1">
      <alignment horizontal="left" vertical="center" wrapText="1" indent="1"/>
    </xf>
    <xf numFmtId="0" fontId="3" fillId="0" borderId="3" xfId="3" applyBorder="1" applyAlignment="1" applyProtection="1">
      <alignment horizontal="center" vertical="center"/>
    </xf>
    <xf numFmtId="0" fontId="5" fillId="3" borderId="0" xfId="1" applyBorder="1" applyAlignment="1" applyProtection="1">
      <alignment horizontal="center" vertical="center"/>
    </xf>
    <xf numFmtId="14" fontId="0" fillId="36" borderId="10" xfId="0" applyNumberFormat="1" applyFont="1" applyFill="1" applyBorder="1" applyAlignment="1">
      <alignment horizontal="left" vertical="center" wrapText="1" indent="1"/>
    </xf>
  </cellXfs>
  <cellStyles count="47">
    <cellStyle name="20% - Ênfase1" xfId="32" builtinId="30" customBuiltin="1"/>
    <cellStyle name="20% - Ênfase2" xfId="36" builtinId="34" customBuiltin="1"/>
    <cellStyle name="20% - Ênfase3" xfId="6" builtinId="38" customBuiltin="1"/>
    <cellStyle name="20% - Ênfase4" xfId="10" builtinId="42" customBuiltin="1"/>
    <cellStyle name="20% - Ênfase5" xfId="40" builtinId="46" customBuiltin="1"/>
    <cellStyle name="20% - Ênfase6" xfId="44" builtinId="50" customBuiltin="1"/>
    <cellStyle name="40% - Ênfase1" xfId="33" builtinId="31" customBuiltin="1"/>
    <cellStyle name="40% - Ênfase2" xfId="37" builtinId="35" customBuiltin="1"/>
    <cellStyle name="40% - Ênfase3" xfId="7" builtinId="39" customBuiltin="1"/>
    <cellStyle name="40% - Ênfase4" xfId="11" builtinId="43" customBuiltin="1"/>
    <cellStyle name="40% - Ênfase5" xfId="41" builtinId="47" customBuiltin="1"/>
    <cellStyle name="40% - Ênfase6" xfId="45" builtinId="51" customBuiltin="1"/>
    <cellStyle name="60% - Ênfase1" xfId="34" builtinId="32" customBuiltin="1"/>
    <cellStyle name="60% - Ênfase2" xfId="38" builtinId="36" customBuiltin="1"/>
    <cellStyle name="60% - Ênfase3" xfId="8" builtinId="40" customBuiltin="1"/>
    <cellStyle name="60% - Ênfase4" xfId="12" builtinId="44" customBuiltin="1"/>
    <cellStyle name="60% - Ênfase5" xfId="42" builtinId="48" customBuiltin="1"/>
    <cellStyle name="60% - Ênfase6" xfId="46" builtinId="52" customBuiltin="1"/>
    <cellStyle name="Bom" xfId="19" builtinId="26" customBuiltin="1"/>
    <cellStyle name="Cálculo" xfId="24" builtinId="22" customBuiltin="1"/>
    <cellStyle name="Célula de Verificação" xfId="26" builtinId="23" customBuiltin="1"/>
    <cellStyle name="Célula Vinculada" xfId="25" builtinId="24" customBuiltin="1"/>
    <cellStyle name="Ênfase1" xfId="31" builtinId="29" customBuiltin="1"/>
    <cellStyle name="Ênfase2" xfId="35" builtinId="33" customBuiltin="1"/>
    <cellStyle name="Ênfase3" xfId="5" builtinId="37" customBuiltin="1"/>
    <cellStyle name="Ênfase4" xfId="9" builtinId="41" customBuiltin="1"/>
    <cellStyle name="Ênfase5" xfId="39" builtinId="45" customBuiltin="1"/>
    <cellStyle name="Ênfase6" xfId="43" builtinId="49" customBuiltin="1"/>
    <cellStyle name="Entrada" xfId="22" builtinId="20" customBuiltin="1"/>
    <cellStyle name="Incorreto" xfId="20" builtinId="27" customBuiltin="1"/>
    <cellStyle name="Moeda" xfId="16" builtinId="4" customBuiltin="1"/>
    <cellStyle name="Moeda [0]" xfId="17" builtinId="7" customBuiltin="1"/>
    <cellStyle name="Neutra" xfId="21" builtinId="28" customBuiltin="1"/>
    <cellStyle name="Normal" xfId="0" builtinId="0" customBuiltin="1"/>
    <cellStyle name="Nota" xfId="28" builtinId="10" customBuiltin="1"/>
    <cellStyle name="Porcentagem" xfId="18" builtinId="5" customBuiltin="1"/>
    <cellStyle name="Saída" xfId="23" builtinId="21" customBuiltin="1"/>
    <cellStyle name="Separador de milhares [0]" xfId="15" builtinId="6" customBuiltin="1"/>
    <cellStyle name="Texto de Aviso" xfId="27" builtinId="11" customBuiltin="1"/>
    <cellStyle name="Texto Explicativo" xfId="29" builtinId="53" customBuiltin="1"/>
    <cellStyle name="Título" xfId="1" builtinId="15" customBuiltin="1"/>
    <cellStyle name="Título 1" xfId="2" builtinId="16" customBuiltin="1"/>
    <cellStyle name="Título 2" xfId="13" builtinId="17" customBuiltin="1"/>
    <cellStyle name="Título 3" xfId="3" builtinId="18" customBuiltin="1"/>
    <cellStyle name="Título 4" xfId="4" builtinId="19" customBuiltin="1"/>
    <cellStyle name="Total" xfId="30" builtinId="25" customBuiltin="1"/>
    <cellStyle name="Vírgula" xfId="14" builtinId="3" customBuiltin="1"/>
  </cellStyles>
  <dxfs count="9">
    <dxf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Linha do Tempo do Projeto" pivot="0" count="4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cálculos!$B$32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43337</c:v>
                </c:pt>
                <c:pt idx="1">
                  <c:v>43338</c:v>
                </c:pt>
                <c:pt idx="2">
                  <c:v>43339</c:v>
                </c:pt>
                <c:pt idx="3">
                  <c:v>43340</c:v>
                </c:pt>
                <c:pt idx="4">
                  <c:v>43341</c:v>
                </c:pt>
                <c:pt idx="5">
                  <c:v>43342</c:v>
                </c:pt>
                <c:pt idx="6">
                  <c:v>43343</c:v>
                </c:pt>
                <c:pt idx="7">
                  <c:v>43344</c:v>
                </c:pt>
                <c:pt idx="8">
                  <c:v>43345</c:v>
                </c:pt>
                <c:pt idx="9">
                  <c:v>43346</c:v>
                </c:pt>
                <c:pt idx="10">
                  <c:v>43347</c:v>
                </c:pt>
                <c:pt idx="11">
                  <c:v>43348</c:v>
                </c:pt>
                <c:pt idx="12">
                  <c:v>43349</c:v>
                </c:pt>
                <c:pt idx="13">
                  <c:v>43350</c:v>
                </c:pt>
                <c:pt idx="14">
                  <c:v>43351</c:v>
                </c:pt>
                <c:pt idx="15">
                  <c:v>43352</c:v>
                </c:pt>
                <c:pt idx="16">
                  <c:v>43353</c:v>
                </c:pt>
                <c:pt idx="17">
                  <c:v>43354</c:v>
                </c:pt>
                <c:pt idx="18">
                  <c:v>43355</c:v>
                </c:pt>
                <c:pt idx="19">
                  <c:v>43356</c:v>
                </c:pt>
                <c:pt idx="20">
                  <c:v>43357</c:v>
                </c:pt>
                <c:pt idx="21">
                  <c:v>43358</c:v>
                </c:pt>
                <c:pt idx="22">
                  <c:v>43359</c:v>
                </c:pt>
                <c:pt idx="23">
                  <c:v>43360</c:v>
                </c:pt>
                <c:pt idx="24">
                  <c:v>43361</c:v>
                </c:pt>
                <c:pt idx="25">
                  <c:v>43362</c:v>
                </c:pt>
                <c:pt idx="26">
                  <c:v>43363</c:v>
                </c:pt>
                <c:pt idx="27">
                  <c:v>43364</c:v>
                </c:pt>
                <c:pt idx="28">
                  <c:v>43365</c:v>
                </c:pt>
                <c:pt idx="29">
                  <c:v>43366</c:v>
                </c:pt>
              </c:numCache>
            </c:numRef>
          </c:cat>
          <c:val>
            <c:numRef>
              <c:f>cálculos!$E$32:$AH$32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cálculos!$D$44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cálculos!$B$33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43337</c:v>
                </c:pt>
                <c:pt idx="1">
                  <c:v>43338</c:v>
                </c:pt>
                <c:pt idx="2">
                  <c:v>43339</c:v>
                </c:pt>
                <c:pt idx="3">
                  <c:v>43340</c:v>
                </c:pt>
                <c:pt idx="4">
                  <c:v>43341</c:v>
                </c:pt>
                <c:pt idx="5">
                  <c:v>43342</c:v>
                </c:pt>
                <c:pt idx="6">
                  <c:v>43343</c:v>
                </c:pt>
                <c:pt idx="7">
                  <c:v>43344</c:v>
                </c:pt>
                <c:pt idx="8">
                  <c:v>43345</c:v>
                </c:pt>
                <c:pt idx="9">
                  <c:v>43346</c:v>
                </c:pt>
                <c:pt idx="10">
                  <c:v>43347</c:v>
                </c:pt>
                <c:pt idx="11">
                  <c:v>43348</c:v>
                </c:pt>
                <c:pt idx="12">
                  <c:v>43349</c:v>
                </c:pt>
                <c:pt idx="13">
                  <c:v>43350</c:v>
                </c:pt>
                <c:pt idx="14">
                  <c:v>43351</c:v>
                </c:pt>
                <c:pt idx="15">
                  <c:v>43352</c:v>
                </c:pt>
                <c:pt idx="16">
                  <c:v>43353</c:v>
                </c:pt>
                <c:pt idx="17">
                  <c:v>43354</c:v>
                </c:pt>
                <c:pt idx="18">
                  <c:v>43355</c:v>
                </c:pt>
                <c:pt idx="19">
                  <c:v>43356</c:v>
                </c:pt>
                <c:pt idx="20">
                  <c:v>43357</c:v>
                </c:pt>
                <c:pt idx="21">
                  <c:v>43358</c:v>
                </c:pt>
                <c:pt idx="22">
                  <c:v>43359</c:v>
                </c:pt>
                <c:pt idx="23">
                  <c:v>43360</c:v>
                </c:pt>
                <c:pt idx="24">
                  <c:v>43361</c:v>
                </c:pt>
                <c:pt idx="25">
                  <c:v>43362</c:v>
                </c:pt>
                <c:pt idx="26">
                  <c:v>43363</c:v>
                </c:pt>
                <c:pt idx="27">
                  <c:v>43364</c:v>
                </c:pt>
                <c:pt idx="28">
                  <c:v>43365</c:v>
                </c:pt>
                <c:pt idx="29">
                  <c:v>43366</c:v>
                </c:pt>
              </c:numCache>
            </c:numRef>
          </c:cat>
          <c:val>
            <c:numRef>
              <c:f>cálculos!$E$33:$AH$33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cálculos!$D$45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cálculos!$B$34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43337</c:v>
                </c:pt>
                <c:pt idx="1">
                  <c:v>43338</c:v>
                </c:pt>
                <c:pt idx="2">
                  <c:v>43339</c:v>
                </c:pt>
                <c:pt idx="3">
                  <c:v>43340</c:v>
                </c:pt>
                <c:pt idx="4">
                  <c:v>43341</c:v>
                </c:pt>
                <c:pt idx="5">
                  <c:v>43342</c:v>
                </c:pt>
                <c:pt idx="6">
                  <c:v>43343</c:v>
                </c:pt>
                <c:pt idx="7">
                  <c:v>43344</c:v>
                </c:pt>
                <c:pt idx="8">
                  <c:v>43345</c:v>
                </c:pt>
                <c:pt idx="9">
                  <c:v>43346</c:v>
                </c:pt>
                <c:pt idx="10">
                  <c:v>43347</c:v>
                </c:pt>
                <c:pt idx="11">
                  <c:v>43348</c:v>
                </c:pt>
                <c:pt idx="12">
                  <c:v>43349</c:v>
                </c:pt>
                <c:pt idx="13">
                  <c:v>43350</c:v>
                </c:pt>
                <c:pt idx="14">
                  <c:v>43351</c:v>
                </c:pt>
                <c:pt idx="15">
                  <c:v>43352</c:v>
                </c:pt>
                <c:pt idx="16">
                  <c:v>43353</c:v>
                </c:pt>
                <c:pt idx="17">
                  <c:v>43354</c:v>
                </c:pt>
                <c:pt idx="18">
                  <c:v>43355</c:v>
                </c:pt>
                <c:pt idx="19">
                  <c:v>43356</c:v>
                </c:pt>
                <c:pt idx="20">
                  <c:v>43357</c:v>
                </c:pt>
                <c:pt idx="21">
                  <c:v>43358</c:v>
                </c:pt>
                <c:pt idx="22">
                  <c:v>43359</c:v>
                </c:pt>
                <c:pt idx="23">
                  <c:v>43360</c:v>
                </c:pt>
                <c:pt idx="24">
                  <c:v>43361</c:v>
                </c:pt>
                <c:pt idx="25">
                  <c:v>43362</c:v>
                </c:pt>
                <c:pt idx="26">
                  <c:v>43363</c:v>
                </c:pt>
                <c:pt idx="27">
                  <c:v>43364</c:v>
                </c:pt>
                <c:pt idx="28">
                  <c:v>43365</c:v>
                </c:pt>
                <c:pt idx="29">
                  <c:v>43366</c:v>
                </c:pt>
              </c:numCache>
            </c:numRef>
          </c:cat>
          <c:val>
            <c:numRef>
              <c:f>cálculos!$E$34:$AH$34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cálculos!$D$46</c:f>
              <c:strCache>
                <c:ptCount val="1"/>
                <c:pt idx="0">
                  <c:v>#N/D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cálculos!$B$35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43337</c:v>
                </c:pt>
                <c:pt idx="1">
                  <c:v>43338</c:v>
                </c:pt>
                <c:pt idx="2">
                  <c:v>43339</c:v>
                </c:pt>
                <c:pt idx="3">
                  <c:v>43340</c:v>
                </c:pt>
                <c:pt idx="4">
                  <c:v>43341</c:v>
                </c:pt>
                <c:pt idx="5">
                  <c:v>43342</c:v>
                </c:pt>
                <c:pt idx="6">
                  <c:v>43343</c:v>
                </c:pt>
                <c:pt idx="7">
                  <c:v>43344</c:v>
                </c:pt>
                <c:pt idx="8">
                  <c:v>43345</c:v>
                </c:pt>
                <c:pt idx="9">
                  <c:v>43346</c:v>
                </c:pt>
                <c:pt idx="10">
                  <c:v>43347</c:v>
                </c:pt>
                <c:pt idx="11">
                  <c:v>43348</c:v>
                </c:pt>
                <c:pt idx="12">
                  <c:v>43349</c:v>
                </c:pt>
                <c:pt idx="13">
                  <c:v>43350</c:v>
                </c:pt>
                <c:pt idx="14">
                  <c:v>43351</c:v>
                </c:pt>
                <c:pt idx="15">
                  <c:v>43352</c:v>
                </c:pt>
                <c:pt idx="16">
                  <c:v>43353</c:v>
                </c:pt>
                <c:pt idx="17">
                  <c:v>43354</c:v>
                </c:pt>
                <c:pt idx="18">
                  <c:v>43355</c:v>
                </c:pt>
                <c:pt idx="19">
                  <c:v>43356</c:v>
                </c:pt>
                <c:pt idx="20">
                  <c:v>43357</c:v>
                </c:pt>
                <c:pt idx="21">
                  <c:v>43358</c:v>
                </c:pt>
                <c:pt idx="22">
                  <c:v>43359</c:v>
                </c:pt>
                <c:pt idx="23">
                  <c:v>43360</c:v>
                </c:pt>
                <c:pt idx="24">
                  <c:v>43361</c:v>
                </c:pt>
                <c:pt idx="25">
                  <c:v>43362</c:v>
                </c:pt>
                <c:pt idx="26">
                  <c:v>43363</c:v>
                </c:pt>
                <c:pt idx="27">
                  <c:v>43364</c:v>
                </c:pt>
                <c:pt idx="28">
                  <c:v>43365</c:v>
                </c:pt>
                <c:pt idx="29">
                  <c:v>43366</c:v>
                </c:pt>
              </c:numCache>
            </c:numRef>
          </c:cat>
          <c:val>
            <c:numRef>
              <c:f>cálculos!$E$35:$AH$35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cálculos!$D$47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cálculos!$B$36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rgbClr val="00B050"/>
              </a:solidFill>
            </a:ln>
          </c:spPr>
          <c:marker>
            <c:symbol val="square"/>
            <c:size val="14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43337</c:v>
                </c:pt>
                <c:pt idx="1">
                  <c:v>43338</c:v>
                </c:pt>
                <c:pt idx="2">
                  <c:v>43339</c:v>
                </c:pt>
                <c:pt idx="3">
                  <c:v>43340</c:v>
                </c:pt>
                <c:pt idx="4">
                  <c:v>43341</c:v>
                </c:pt>
                <c:pt idx="5">
                  <c:v>43342</c:v>
                </c:pt>
                <c:pt idx="6">
                  <c:v>43343</c:v>
                </c:pt>
                <c:pt idx="7">
                  <c:v>43344</c:v>
                </c:pt>
                <c:pt idx="8">
                  <c:v>43345</c:v>
                </c:pt>
                <c:pt idx="9">
                  <c:v>43346</c:v>
                </c:pt>
                <c:pt idx="10">
                  <c:v>43347</c:v>
                </c:pt>
                <c:pt idx="11">
                  <c:v>43348</c:v>
                </c:pt>
                <c:pt idx="12">
                  <c:v>43349</c:v>
                </c:pt>
                <c:pt idx="13">
                  <c:v>43350</c:v>
                </c:pt>
                <c:pt idx="14">
                  <c:v>43351</c:v>
                </c:pt>
                <c:pt idx="15">
                  <c:v>43352</c:v>
                </c:pt>
                <c:pt idx="16">
                  <c:v>43353</c:v>
                </c:pt>
                <c:pt idx="17">
                  <c:v>43354</c:v>
                </c:pt>
                <c:pt idx="18">
                  <c:v>43355</c:v>
                </c:pt>
                <c:pt idx="19">
                  <c:v>43356</c:v>
                </c:pt>
                <c:pt idx="20">
                  <c:v>43357</c:v>
                </c:pt>
                <c:pt idx="21">
                  <c:v>43358</c:v>
                </c:pt>
                <c:pt idx="22">
                  <c:v>43359</c:v>
                </c:pt>
                <c:pt idx="23">
                  <c:v>43360</c:v>
                </c:pt>
                <c:pt idx="24">
                  <c:v>43361</c:v>
                </c:pt>
                <c:pt idx="25">
                  <c:v>43362</c:v>
                </c:pt>
                <c:pt idx="26">
                  <c:v>43363</c:v>
                </c:pt>
                <c:pt idx="27">
                  <c:v>43364</c:v>
                </c:pt>
                <c:pt idx="28">
                  <c:v>43365</c:v>
                </c:pt>
                <c:pt idx="29">
                  <c:v>43366</c:v>
                </c:pt>
              </c:numCache>
            </c:numRef>
          </c:cat>
          <c:val>
            <c:numRef>
              <c:f>cálculos!$E$36:$AH$36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cálculos!$D$48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58860492201731"/>
                  <c:y val="7.151804943811872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900"/>
                  </a:pPr>
                  <a:endParaRPr lang="pt-BR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cálculos!$B$37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cálculos!$E$37:$AH$37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cálculos!$D$49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cálculos!$B$38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cálculos!$E$38:$AH$38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cálculos!$D$50</c:f>
              <c:strCache>
                <c:ptCount val="1"/>
                <c:pt idx="0">
                  <c:v>RASCUNHO DO DIAGRAMA CONCEITUAL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cálculos!$E$50:$AH$50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cálculos!$B$39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cálculos!$E$39:$AH$39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cálculos!$D$51</c:f>
              <c:strCache>
                <c:ptCount val="1"/>
                <c:pt idx="0">
                  <c:v>MONTAGEM DO DIAGRAMA CONCEITUAL VISIO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cálculos!$E$51:$AH$51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cálculos!$B$40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cálculos!$E$40:$AH$40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cálculos!$D$52</c:f>
              <c:strCache>
                <c:ptCount val="1"/>
                <c:pt idx="0">
                  <c:v>MONTAGEM DO DIAGRAMA DO PROJETO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cálculos!$E$52:$AH$52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Hoje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cálculos!$E$56:$AH$56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cálculos!$D$58</c:f>
              <c:strCache>
                <c:ptCount val="1"/>
                <c:pt idx="0">
                  <c:v>ago de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cálculos!$E$58:$AH$58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cálculos!$D$61</c:f>
              <c:strCache>
                <c:ptCount val="1"/>
                <c:pt idx="0">
                  <c:v>set de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cálculos!$E$61:$AH$61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cálculos!$D$66</c:f>
              <c:strCache>
                <c:ptCount val="1"/>
                <c:pt idx="0">
                  <c:v>set de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cálculos!$E$66:$AH$66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cálculos!$D$65</c:f>
              <c:strCache>
                <c:ptCount val="1"/>
                <c:pt idx="0">
                  <c:v>ago de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pt-BR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cálculos!$E$72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{4127F9D0-F97B-4C15-ADE8-04F493A68643}</c15:txfldGUID>
                      <c15:f>cálculos!$E$72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layout/>
              <c:tx>
                <c:strRef>
                  <c:f>cálculos!$F$72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{5029C84D-4E51-4159-A5D1-410D73660EFF}</c15:txfldGUID>
                      <c15:f>cálculos!$F$72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layout/>
              <c:tx>
                <c:strRef>
                  <c:f>cálculos!$G$72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{89608F80-9858-4080-902E-A8BE45B90D28}</c15:txfldGUID>
                      <c15:f>cálculos!$G$72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layout/>
              <c:tx>
                <c:strRef>
                  <c:f>cálculos!$H$72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{5F11F62B-353F-46CC-BDEC-068E41AD32C7}</c15:txfldGUID>
                      <c15:f>cálculos!$H$72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layout/>
              <c:tx>
                <c:strRef>
                  <c:f>cálculos!$I$72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{F9D4FA01-51C5-4C65-94DB-E3ABA3E90875}</c15:txfldGUID>
                      <c15:f>cálculos!$I$72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layout/>
              <c:tx>
                <c:strRef>
                  <c:f>cálculos!$J$72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{916C6B57-B835-4E5C-9429-C6697EEBC037}</c15:txfldGUID>
                      <c15:f>cálculos!$J$72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layout/>
              <c:tx>
                <c:strRef>
                  <c:f>cálculos!$K$72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{EDA48C9D-0B84-4EA0-9F21-C4756D4C6347}</c15:txfldGUID>
                      <c15:f>cálculos!$K$72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layout/>
              <c:tx>
                <c:strRef>
                  <c:f>cálculos!$L$72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{E27F2302-E890-4524-9CBB-7E7DD2F3A646}</c15:txfldGUID>
                      <c15:f>cálculos!$L$72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layout/>
              <c:tx>
                <c:strRef>
                  <c:f>cálculos!$M$72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{9C320588-C6C4-478D-BCD5-BC53BB16F044}</c15:txfldGUID>
                      <c15:f>cálculos!$M$72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layout/>
              <c:tx>
                <c:strRef>
                  <c:f>cálculos!$N$72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{34BCD56B-078A-4814-9229-98235972BC37}</c15:txfldGUID>
                      <c15:f>cálculos!$N$72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layout/>
              <c:tx>
                <c:strRef>
                  <c:f>cálculos!$O$72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{0A2E7895-F5B1-4178-970D-CB5C57C1794E}</c15:txfldGUID>
                      <c15:f>cálculos!$O$72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layout/>
              <c:tx>
                <c:strRef>
                  <c:f>cálculos!$P$72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{60A70A42-BC76-4C1D-8C83-55AE3B509F68}</c15:txfldGUID>
                      <c15:f>cálculos!$P$72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layout/>
              <c:tx>
                <c:strRef>
                  <c:f>cálculos!$Q$72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{0A1277F0-57CD-4448-8CE6-FE1AD7AAE970}</c15:txfldGUID>
                      <c15:f>cálculos!$Q$72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layout/>
              <c:tx>
                <c:strRef>
                  <c:f>cálculos!$R$72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{FF37581F-DEFE-4FC6-9E90-FB16260B9688}</c15:txfldGUID>
                      <c15:f>cálculos!$R$72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layout/>
              <c:tx>
                <c:strRef>
                  <c:f>cálculos!$S$72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{FB89C66B-2542-4E4E-B0A3-17712DAB4029}</c15:txfldGUID>
                      <c15:f>cálculos!$S$72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layout/>
              <c:tx>
                <c:strRef>
                  <c:f>cálculos!$T$72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{ABCAF640-18F4-4BBC-9986-78E4B12E3FEF}</c15:txfldGUID>
                      <c15:f>cálculos!$T$72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layout/>
              <c:tx>
                <c:strRef>
                  <c:f>cálculos!$U$72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{745D6272-070E-4964-9DFF-43AC5F6D3679}</c15:txfldGUID>
                      <c15:f>cálculos!$U$72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layout/>
              <c:tx>
                <c:strRef>
                  <c:f>cálculos!$V$72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{43BA4184-C351-421D-821C-FEC5D9494005}</c15:txfldGUID>
                      <c15:f>cálculos!$V$72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layout/>
              <c:tx>
                <c:strRef>
                  <c:f>cálculos!$W$72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{BA1B9872-D941-4CE5-95D8-78A381090CEA}</c15:txfldGUID>
                      <c15:f>cálculos!$W$72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layout/>
              <c:tx>
                <c:strRef>
                  <c:f>cálculos!$X$72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{9645CA73-EA7D-4289-8F23-F0DC4F5B8002}</c15:txfldGUID>
                      <c15:f>cálculos!$X$72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layout/>
              <c:tx>
                <c:strRef>
                  <c:f>cálculos!$Y$72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{37D28B4E-007E-48E1-9968-AAE2A7D330E5}</c15:txfldGUID>
                      <c15:f>cálculos!$Y$72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layout/>
              <c:tx>
                <c:strRef>
                  <c:f>cálculos!$Z$72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{7A1125AB-B6EE-42C2-A074-68FB1F8FA5B3}</c15:txfldGUID>
                      <c15:f>cálculos!$Z$72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layout/>
              <c:tx>
                <c:strRef>
                  <c:f>cálculos!$AA$72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{AADD1BD7-C634-4574-86A1-20472BB5433E}</c15:txfldGUID>
                      <c15:f>cálculos!$AA$72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layout/>
              <c:tx>
                <c:strRef>
                  <c:f>cálculos!$AB$72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{83AF3A58-7C8D-400D-ADEB-7037A00ED864}</c15:txfldGUID>
                      <c15:f>cálculos!$AB$72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layout/>
              <c:tx>
                <c:strRef>
                  <c:f>cálculos!$AC$72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{8DE0DACB-E729-4457-81FA-7814F9BEEA18}</c15:txfldGUID>
                      <c15:f>cálculos!$AC$72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layout/>
              <c:tx>
                <c:strRef>
                  <c:f>cálculos!$AD$72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{0969A961-BCC1-468C-A74C-D55B44F3D84A}</c15:txfldGUID>
                      <c15:f>cálculos!$AD$72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layout/>
              <c:tx>
                <c:strRef>
                  <c:f>cálculos!$AE$72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{74C04684-2267-4884-93A1-EF864952064D}</c15:txfldGUID>
                      <c15:f>cálculos!$AE$72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layout/>
              <c:tx>
                <c:strRef>
                  <c:f>cálculos!$AF$72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{D281BEBE-D198-481B-9B1B-948831B70239}</c15:txfldGUID>
                      <c15:f>cálculos!$AF$72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layout/>
              <c:tx>
                <c:strRef>
                  <c:f>cálculos!$AG$72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{3E5A8E06-A15F-43CB-AF31-FE47F39BA571}</c15:txfldGUID>
                      <c15:f>cálculos!$AG$72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layout/>
              <c:tx>
                <c:strRef>
                  <c:f>cálculos!$AH$72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{D8450FA8-7356-4AFC-AA29-B62C2E018398}</c15:txfldGUID>
                      <c15:f>cálculos!$AH$72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cálculos!$E$70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{72162BF3-3EB7-407E-A0CE-2A1CFFD5F00D}</c15:txfldGUID>
                      <c15:f>cálculos!$E$70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layout/>
              <c:tx>
                <c:strRef>
                  <c:f>cálculos!$F$70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{3395613F-6161-4DE6-AC1F-C2F6C818443A}</c15:txfldGUID>
                      <c15:f>cálculos!$F$70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layout/>
              <c:tx>
                <c:strRef>
                  <c:f>cálculos!$G$70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{D690A9E4-7B02-400F-BDD3-1A2882696D84}</c15:txfldGUID>
                      <c15:f>cálculos!$G$70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layout/>
              <c:tx>
                <c:strRef>
                  <c:f>cálculos!$H$70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{457AC7E7-223E-4C2D-B1B4-B92269EB34FF}</c15:txfldGUID>
                      <c15:f>cálculos!$H$70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layout/>
              <c:tx>
                <c:strRef>
                  <c:f>cálculos!$I$70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{BD98F3B7-5914-4504-97A9-528272D57ADE}</c15:txfldGUID>
                      <c15:f>cálculos!$I$70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layout/>
              <c:tx>
                <c:strRef>
                  <c:f>cálculos!$J$70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{78B241BA-5752-4024-8E4E-15B037CB8F74}</c15:txfldGUID>
                      <c15:f>cálculos!$J$70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layout/>
              <c:tx>
                <c:strRef>
                  <c:f>cálculos!$K$70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{8F7F7C6E-CA97-4CAA-9B71-E87CE9C0A8F1}</c15:txfldGUID>
                      <c15:f>cálculos!$K$70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layout/>
              <c:tx>
                <c:strRef>
                  <c:f>cálculos!$L$70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{4102089A-2314-4B1F-9080-A38043BF64B0}</c15:txfldGUID>
                      <c15:f>cálculos!$L$70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layout/>
              <c:tx>
                <c:strRef>
                  <c:f>cálculos!$M$70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{27BDAB86-499B-46E4-8F39-BA8AE04C487F}</c15:txfldGUID>
                      <c15:f>cálculos!$M$70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layout/>
              <c:tx>
                <c:strRef>
                  <c:f>cálculos!$N$70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{9C79782C-3918-4CB2-896B-CB99C1315EFF}</c15:txfldGUID>
                      <c15:f>cálculos!$N$70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layout/>
              <c:tx>
                <c:strRef>
                  <c:f>cálculos!$O$70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{C3FD125D-BE15-4C4A-8069-F1A0F8B6AD92}</c15:txfldGUID>
                      <c15:f>cálculos!$O$70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layout/>
              <c:tx>
                <c:strRef>
                  <c:f>cálculos!$P$70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{0DC74ED5-44F7-4909-AF44-825BB6A3F081}</c15:txfldGUID>
                      <c15:f>cálculos!$P$70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layout/>
              <c:tx>
                <c:strRef>
                  <c:f>cálculos!$Q$70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{F26E35AA-8465-4D26-82C4-54E04D9AC6BF}</c15:txfldGUID>
                      <c15:f>cálculos!$Q$70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layout/>
              <c:tx>
                <c:strRef>
                  <c:f>cálculos!$R$70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{B3144909-DC96-4482-8488-715EA3F437CA}</c15:txfldGUID>
                      <c15:f>cálculos!$R$70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layout/>
              <c:tx>
                <c:strRef>
                  <c:f>cálculos!$S$70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{6EF8280D-95A5-4D1E-BB5C-8B83D2DB35C7}</c15:txfldGUID>
                      <c15:f>cálculos!$S$70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layout/>
              <c:tx>
                <c:strRef>
                  <c:f>cálculos!$T$70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{725B5B94-AFAD-4F77-BC11-96D8AE9EBDEF}</c15:txfldGUID>
                      <c15:f>cálculos!$T$70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layout/>
              <c:tx>
                <c:strRef>
                  <c:f>cálculos!$U$70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{3A32EB9E-1B8C-45D5-A556-1DEE38675A68}</c15:txfldGUID>
                      <c15:f>cálculos!$U$70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layout/>
              <c:tx>
                <c:strRef>
                  <c:f>cálculos!$V$70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{975385EE-896E-430D-870A-C5860EBB4B8D}</c15:txfldGUID>
                      <c15:f>cálculos!$V$70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layout/>
              <c:tx>
                <c:strRef>
                  <c:f>cálculos!$W$70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{FF6D3DDA-7B1F-448A-ABC1-0A21B24C0C8F}</c15:txfldGUID>
                      <c15:f>cálculos!$W$70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layout/>
              <c:tx>
                <c:strRef>
                  <c:f>cálculos!$X$70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{E01042D1-7464-4886-AAA6-893A016E8DD9}</c15:txfldGUID>
                      <c15:f>cálculos!$X$70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layout/>
              <c:tx>
                <c:strRef>
                  <c:f>cálculos!$Y$70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{45EB30F5-0AF6-4C5A-87C3-E8001E490E2C}</c15:txfldGUID>
                      <c15:f>cálculos!$Y$70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layout/>
              <c:tx>
                <c:strRef>
                  <c:f>cálculos!$Z$70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{BA70511E-717A-4E21-AC63-BE8856B11F6C}</c15:txfldGUID>
                      <c15:f>cálculos!$Z$70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layout/>
              <c:tx>
                <c:strRef>
                  <c:f>cálculos!$AA$70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{83AF7F25-AE0B-4510-8950-AEA2E8BFC1EF}</c15:txfldGUID>
                      <c15:f>cálculos!$AA$70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layout/>
              <c:tx>
                <c:strRef>
                  <c:f>cálculos!$AB$70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{52482F6E-9C29-40F9-97FD-ADBBAA466608}</c15:txfldGUID>
                      <c15:f>cálculos!$AB$70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layout/>
              <c:tx>
                <c:strRef>
                  <c:f>cálculos!$AC$70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{22C2F9B5-05D9-44F0-93C6-00121DBA2D4B}</c15:txfldGUID>
                      <c15:f>cálculos!$AC$70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layout/>
              <c:tx>
                <c:strRef>
                  <c:f>cálculos!$AD$70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{479328A0-91BD-4938-868C-74C007604111}</c15:txfldGUID>
                      <c15:f>cálculos!$AD$70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layout/>
              <c:tx>
                <c:strRef>
                  <c:f>cálculos!$AE$70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{9262AC51-77D7-41D7-8309-BAC7C0CE29DF}</c15:txfldGUID>
                      <c15:f>cálculos!$AE$70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layout/>
              <c:tx>
                <c:strRef>
                  <c:f>cálculos!$AF$70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{9807D02F-7328-4F8A-9D3D-79E2D42945D5}</c15:txfldGUID>
                      <c15:f>cálculos!$AF$70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layout/>
              <c:tx>
                <c:strRef>
                  <c:f>cálculos!$AG$70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{D68EF9BF-8C71-4856-AB79-7788D6FFB9CB}</c15:txfldGUID>
                      <c15:f>cálculos!$AG$70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layout/>
              <c:tx>
                <c:strRef>
                  <c:f>cálculos!$AH$70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{E10366A9-5A15-44B2-AF18-22099CD9F78C}</c15:txfldGUID>
                      <c15:f>cálculos!$AH$70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cálculos!$D$59</c:f>
              <c:strCache>
                <c:ptCount val="1"/>
                <c:pt idx="0">
                  <c:v>ago de 2018 - Faixa superior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cálculos!$E$59:$AH$59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cálculos!$D$62</c:f>
              <c:strCache>
                <c:ptCount val="1"/>
                <c:pt idx="0">
                  <c:v>set de 2018 - Faixa superior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cálculos!$E$62:$AH$62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t-BR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JanelaDeDeslocamento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</xdr:colOff>
      <xdr:row>1</xdr:row>
      <xdr:rowOff>35719</xdr:rowOff>
    </xdr:from>
    <xdr:to>
      <xdr:col>11</xdr:col>
      <xdr:colOff>500062</xdr:colOff>
      <xdr:row>3</xdr:row>
      <xdr:rowOff>23812</xdr:rowOff>
    </xdr:to>
    <xdr:graphicFrame macro="">
      <xdr:nvGraphicFramePr>
        <xdr:cNvPr id="7" name="GráficoLinhaDoTempo" descr="Linha do tempo rolável das atividades do proje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21076</xdr:colOff>
      <xdr:row>2</xdr:row>
      <xdr:rowOff>3600450</xdr:rowOff>
    </xdr:from>
    <xdr:to>
      <xdr:col>6</xdr:col>
      <xdr:colOff>1182358</xdr:colOff>
      <xdr:row>2</xdr:row>
      <xdr:rowOff>3828886</xdr:rowOff>
    </xdr:to>
    <xdr:grpSp>
      <xdr:nvGrpSpPr>
        <xdr:cNvPr id="5" name="Grupo 4" descr="Barra de rolage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0639" y="4481513"/>
          <a:ext cx="9198000" cy="228436"/>
          <a:chOff x="306828" y="4108028"/>
          <a:chExt cx="8729080" cy="223566"/>
        </a:xfrm>
      </xdr:grpSpPr>
      <xdr:sp macro="" textlink="">
        <xdr:nvSpPr>
          <xdr:cNvPr id="2" name="Retângulo 1" descr="Retângulo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Barra de rolagem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Atividades" displayName="Atividades" ref="B5:F16">
  <autoFilter ref="B5:F16"/>
  <tableColumns count="5">
    <tableColumn id="5" name="ID" totalsRowLabel="Total">
      <calculatedColumnFormula>ROW(B6)-cálculos!$D$5</calculatedColumnFormula>
    </tableColumn>
    <tableColumn id="1" name="ATIVIDADE" totalsRowDxfId="4" dataCellStyle="Normal"/>
    <tableColumn id="2" name="INÍCIO PROGRAMADO" dataDxfId="3" totalsRowDxfId="2">
      <calculatedColumnFormula>D5+10</calculatedColumnFormula>
    </tableColumn>
    <tableColumn id="3" name="TÉRMINO PROGRAMADO" dataDxfId="1" totalsRowDxfId="0">
      <calculatedColumnFormula>Atividades[[#This Row],[INÍCIO PROGRAMADO]]+2</calculatedColumnFormula>
    </tableColumn>
    <tableColumn id="4" name="INÍCIO REAL" totalsRowFunction="count"/>
  </tableColumns>
  <tableStyleInfo name="Linha do Tempo do Projeto" showFirstColumn="0" showLastColumn="0" showRowStripes="1" showColumnStripes="0"/>
  <extLst>
    <ext xmlns:x14="http://schemas.microsoft.com/office/spreadsheetml/2009/9/main" uri="{504A1905-F514-4f6f-8877-14C23A59335A}">
      <x14:table altTextSummary="Insira nesta tabela a Atividade, as Datas de início e término e as Anotações do projeto.  As atividades inseridas na tabela serão renderizadas no gráfico de linha do tempo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/>
  </sheetPr>
  <dimension ref="A1:N17"/>
  <sheetViews>
    <sheetView showGridLines="0" tabSelected="1" zoomScale="80" zoomScaleNormal="80" workbookViewId="0">
      <selection sqref="A1:N1"/>
    </sheetView>
  </sheetViews>
  <sheetFormatPr defaultColWidth="9.140625" defaultRowHeight="35.1" customHeight="1" x14ac:dyDescent="0.25"/>
  <cols>
    <col min="1" max="1" width="4.5703125" style="5" customWidth="1"/>
    <col min="2" max="2" width="7" style="5" hidden="1" customWidth="1"/>
    <col min="3" max="3" width="43.140625" style="5" bestFit="1" customWidth="1"/>
    <col min="4" max="4" width="26" style="14" customWidth="1"/>
    <col min="5" max="5" width="28.7109375" style="14" bestFit="1" customWidth="1"/>
    <col min="6" max="6" width="22.5703125" style="5" customWidth="1"/>
    <col min="7" max="7" width="26" style="21" customWidth="1"/>
    <col min="8" max="8" width="19.42578125" style="21" customWidth="1"/>
    <col min="9" max="9" width="20.5703125" style="21" customWidth="1"/>
    <col min="10" max="10" width="19" style="21" customWidth="1"/>
    <col min="11" max="11" width="16" style="21" customWidth="1"/>
    <col min="12" max="16384" width="9.140625" style="5"/>
  </cols>
  <sheetData>
    <row r="1" spans="1:14" s="4" customFormat="1" ht="35.1" customHeight="1" x14ac:dyDescent="0.25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s="21" customFormat="1" ht="35.1" customHeight="1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315.95" customHeight="1" thickTop="1" x14ac:dyDescent="0.25">
      <c r="C3" s="26" t="s">
        <v>1</v>
      </c>
      <c r="D3" s="26"/>
      <c r="E3" s="26"/>
      <c r="F3" s="26"/>
      <c r="G3" s="26"/>
      <c r="H3" s="5"/>
      <c r="I3" s="5"/>
      <c r="J3" s="5"/>
      <c r="K3" s="5"/>
    </row>
    <row r="4" spans="1:14" s="9" customFormat="1" ht="35.1" customHeight="1" x14ac:dyDescent="0.25">
      <c r="C4" s="11" t="s">
        <v>2</v>
      </c>
      <c r="D4" s="12">
        <v>43337</v>
      </c>
      <c r="E4" s="10"/>
      <c r="F4" s="10"/>
    </row>
    <row r="5" spans="1:14" ht="21" customHeight="1" x14ac:dyDescent="0.25">
      <c r="B5" s="6" t="s">
        <v>0</v>
      </c>
      <c r="C5" s="13" t="s">
        <v>3</v>
      </c>
      <c r="D5" s="13" t="s">
        <v>25</v>
      </c>
      <c r="E5" s="13" t="s">
        <v>26</v>
      </c>
      <c r="F5" s="13" t="s">
        <v>28</v>
      </c>
      <c r="G5" s="17" t="s">
        <v>29</v>
      </c>
      <c r="H5" s="17" t="s">
        <v>30</v>
      </c>
      <c r="I5" s="17" t="s">
        <v>33</v>
      </c>
      <c r="J5" s="17" t="s">
        <v>31</v>
      </c>
      <c r="K5" s="17" t="s">
        <v>32</v>
      </c>
    </row>
    <row r="6" spans="1:14" ht="35.1" customHeight="1" x14ac:dyDescent="0.25">
      <c r="B6" s="6">
        <f>ROW(B6)-cálculos!$D$5</f>
        <v>-5</v>
      </c>
      <c r="C6" t="s">
        <v>36</v>
      </c>
      <c r="D6" s="7">
        <v>43347</v>
      </c>
      <c r="E6" s="7">
        <v>43349</v>
      </c>
      <c r="F6" s="22">
        <v>43347</v>
      </c>
      <c r="G6" s="23">
        <v>43347</v>
      </c>
      <c r="H6" s="18" t="s">
        <v>35</v>
      </c>
      <c r="I6" s="18">
        <v>1</v>
      </c>
      <c r="J6" s="18" t="s">
        <v>34</v>
      </c>
      <c r="K6" s="18">
        <v>1</v>
      </c>
    </row>
    <row r="7" spans="1:14" ht="35.1" customHeight="1" x14ac:dyDescent="0.25">
      <c r="B7" s="6">
        <f>ROW(B7)-cálculos!$D$5</f>
        <v>-4</v>
      </c>
      <c r="C7" t="s">
        <v>37</v>
      </c>
      <c r="D7" s="7">
        <v>43353</v>
      </c>
      <c r="E7" s="7">
        <v>43354</v>
      </c>
      <c r="F7" s="22">
        <v>43350</v>
      </c>
      <c r="G7" s="28">
        <v>43350</v>
      </c>
      <c r="H7" s="19" t="s">
        <v>35</v>
      </c>
      <c r="I7" s="19">
        <v>1</v>
      </c>
      <c r="J7" s="19" t="s">
        <v>34</v>
      </c>
      <c r="K7" s="19">
        <v>1</v>
      </c>
    </row>
    <row r="8" spans="1:14" ht="35.1" customHeight="1" x14ac:dyDescent="0.25">
      <c r="B8" s="6">
        <f>ROW(B8)-cálculos!$D$5</f>
        <v>-3</v>
      </c>
      <c r="C8" t="s">
        <v>38</v>
      </c>
      <c r="D8" s="7">
        <v>43353</v>
      </c>
      <c r="E8" s="7">
        <v>43353</v>
      </c>
      <c r="F8" s="8"/>
      <c r="G8" s="24"/>
      <c r="H8" s="24"/>
      <c r="I8" s="24"/>
      <c r="J8" s="24"/>
      <c r="K8" s="24"/>
    </row>
    <row r="9" spans="1:14" ht="35.1" customHeight="1" x14ac:dyDescent="0.25">
      <c r="B9" s="6">
        <f>ROW(B9)-cálculos!$D$5</f>
        <v>-2</v>
      </c>
      <c r="C9" t="s">
        <v>17</v>
      </c>
      <c r="D9" s="7"/>
      <c r="E9" s="7"/>
      <c r="F9" s="8"/>
      <c r="G9" s="19"/>
      <c r="H9" s="19"/>
      <c r="I9" s="19"/>
      <c r="J9" s="19"/>
      <c r="K9" s="19"/>
    </row>
    <row r="10" spans="1:14" ht="35.1" customHeight="1" x14ac:dyDescent="0.25">
      <c r="B10" s="6">
        <f>ROW(B10)-cálculos!$D$5</f>
        <v>-1</v>
      </c>
      <c r="C10" t="s">
        <v>18</v>
      </c>
      <c r="D10" s="7"/>
      <c r="E10" s="7"/>
      <c r="F10" s="8"/>
      <c r="G10" s="24"/>
      <c r="H10" s="24"/>
      <c r="I10" s="24"/>
      <c r="J10" s="24"/>
      <c r="K10" s="24"/>
    </row>
    <row r="11" spans="1:14" ht="35.1" customHeight="1" x14ac:dyDescent="0.25">
      <c r="B11" s="6">
        <f>ROW(B11)-cálculos!$D$5</f>
        <v>0</v>
      </c>
      <c r="C11" t="s">
        <v>19</v>
      </c>
      <c r="D11" s="7"/>
      <c r="E11" s="7"/>
      <c r="F11" s="8"/>
      <c r="G11" s="19"/>
      <c r="H11" s="19"/>
      <c r="I11" s="19"/>
      <c r="J11" s="19"/>
      <c r="K11" s="19"/>
    </row>
    <row r="12" spans="1:14" ht="35.1" customHeight="1" x14ac:dyDescent="0.25">
      <c r="B12" s="6">
        <f>ROW(B12)-cálculos!$D$5</f>
        <v>1</v>
      </c>
      <c r="C12" t="s">
        <v>20</v>
      </c>
      <c r="D12" s="7"/>
      <c r="E12" s="7"/>
      <c r="F12" s="8"/>
      <c r="G12" s="24"/>
      <c r="H12" s="24"/>
      <c r="I12" s="24"/>
      <c r="J12" s="24"/>
      <c r="K12" s="24"/>
    </row>
    <row r="13" spans="1:14" ht="35.1" customHeight="1" x14ac:dyDescent="0.25">
      <c r="B13" s="6">
        <f>ROW(B13)-cálculos!$D$5</f>
        <v>2</v>
      </c>
      <c r="C13" t="s">
        <v>21</v>
      </c>
      <c r="D13" s="7"/>
      <c r="E13" s="7"/>
      <c r="F13" s="8"/>
      <c r="G13" s="19"/>
      <c r="H13" s="19"/>
      <c r="I13" s="19"/>
      <c r="J13" s="19"/>
      <c r="K13" s="19"/>
    </row>
    <row r="14" spans="1:14" ht="35.1" customHeight="1" x14ac:dyDescent="0.25">
      <c r="B14" s="6">
        <f>ROW(B14)-cálculos!$D$5</f>
        <v>3</v>
      </c>
      <c r="C14" t="s">
        <v>22</v>
      </c>
      <c r="D14" s="7"/>
      <c r="E14" s="7"/>
      <c r="F14" s="8"/>
      <c r="G14" s="24"/>
      <c r="H14" s="24"/>
      <c r="I14" s="24"/>
      <c r="J14" s="24"/>
      <c r="K14" s="24"/>
    </row>
    <row r="15" spans="1:14" ht="35.1" customHeight="1" x14ac:dyDescent="0.25">
      <c r="B15" s="6">
        <f>ROW(B15)-cálculos!$D$5</f>
        <v>4</v>
      </c>
      <c r="C15" t="s">
        <v>23</v>
      </c>
      <c r="D15" s="7"/>
      <c r="E15" s="7"/>
      <c r="F15" s="8"/>
      <c r="G15" s="19"/>
      <c r="H15" s="19"/>
      <c r="I15" s="19"/>
      <c r="J15" s="19"/>
      <c r="K15" s="19"/>
    </row>
    <row r="16" spans="1:14" ht="35.1" customHeight="1" x14ac:dyDescent="0.25">
      <c r="B16" s="6">
        <f>ROW(B16)-cálculos!$D$5</f>
        <v>5</v>
      </c>
      <c r="C16" t="s">
        <v>24</v>
      </c>
      <c r="D16" s="7"/>
      <c r="E16" s="7"/>
      <c r="F16" s="8"/>
      <c r="G16" s="24"/>
      <c r="H16" s="24"/>
      <c r="I16" s="24"/>
      <c r="J16" s="24"/>
      <c r="K16" s="24"/>
    </row>
    <row r="17" spans="7:7" ht="35.1" customHeight="1" x14ac:dyDescent="0.25">
      <c r="G17" s="25"/>
    </row>
  </sheetData>
  <sheetProtection selectLockedCells="1"/>
  <autoFilter ref="G5:K5"/>
  <mergeCells count="2">
    <mergeCell ref="C3:G3"/>
    <mergeCell ref="A1:N1"/>
  </mergeCells>
  <dataValidations count="7">
    <dataValidation allowBlank="1" showInputMessage="1" showErrorMessage="1" prompt="Insira a Data de início na célula à direita" sqref="C4"/>
    <dataValidation allowBlank="1" showInputMessage="1" showErrorMessage="1" prompt="Insira a Data de início nesta célula e os detalhes do projeto na tabela abaixo" sqref="D4"/>
    <dataValidation allowBlank="1" showInputMessage="1" showErrorMessage="1" prompt="Insira a Atividade do projeto na coluna sob este título. Use filtros de título para localizar entradas específicas" sqref="C5"/>
    <dataValidation allowBlank="1" showInputMessage="1" showErrorMessage="1" prompt="Insira a Data de início na coluna sob este título" sqref="D5"/>
    <dataValidation allowBlank="1" showInputMessage="1" showErrorMessage="1" prompt="Insira a Data de término na coluna sob este título" sqref="E5"/>
    <dataValidation allowBlank="1" showInputMessage="1" showErrorMessage="1" prompt="Insira Anotações na coluna abaixo deste cabeçalho" sqref="F5:K5"/>
    <dataValidation allowBlank="1" showInputMessage="1" showErrorMessage="1" prompt="O título desta planilha está nesta célula. O gráfico de linha do tempo mostrando a linha do tempo das atividades do projeto rolável está na célula abaixo" sqref="A1:A2"/>
  </dataValidations>
  <pageMargins left="0.7" right="0.7" top="0.75" bottom="0.7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arra de rolagem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2</xdr:row>
                    <xdr:rowOff>3600450</xdr:rowOff>
                  </from>
                  <to>
                    <xdr:col>6</xdr:col>
                    <xdr:colOff>1181100</xdr:colOff>
                    <xdr:row>2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zoomScaleNormal="100" workbookViewId="0">
      <selection activeCell="C6" sqref="C6"/>
    </sheetView>
  </sheetViews>
  <sheetFormatPr defaultRowHeight="15" x14ac:dyDescent="0.25"/>
  <cols>
    <col min="1" max="1" width="13.7109375" customWidth="1"/>
    <col min="3" max="3" width="17.42578125" customWidth="1"/>
    <col min="4" max="4" width="18" customWidth="1"/>
    <col min="5" max="34" width="13.140625" customWidth="1"/>
    <col min="35" max="35" width="17.5703125" customWidth="1"/>
  </cols>
  <sheetData>
    <row r="1" spans="1:6" ht="75" x14ac:dyDescent="0.25">
      <c r="A1" t="s">
        <v>4</v>
      </c>
    </row>
    <row r="3" spans="1:6" x14ac:dyDescent="0.25">
      <c r="C3" t="s">
        <v>7</v>
      </c>
      <c r="D3" s="1">
        <f ca="1">TODAY()</f>
        <v>43350</v>
      </c>
      <c r="E3" s="1"/>
    </row>
    <row r="4" spans="1:6" x14ac:dyDescent="0.25">
      <c r="D4">
        <v>5</v>
      </c>
    </row>
    <row r="5" spans="1:6" x14ac:dyDescent="0.25">
      <c r="C5" t="s">
        <v>8</v>
      </c>
      <c r="D5">
        <f>ROWS(Atividades[])</f>
        <v>11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9</v>
      </c>
      <c r="D9">
        <f>SUMPRODUCT( ((Atividades[INÍCIO PROGRAMADO]&gt;=JanelaDaDataDeInício)+(Atividades[TÉRMINO PROGRAMADO]&gt;=JanelaDaDataDeInício)&gt;0)*(Atividades[INÍCIO PROGRAMADO]&lt;=(JanelaDaDataDeInício+JanelaDeDias-1))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INDEX(Atividades[ID],MATCH(1, ((Atividades[INÍCIO PROGRAMADO]&gt;=JanelaDaDataDeInício)+(Atividades[TÉRMINO PROGRAMADO]&gt;=JanelaDaDataDeInício)&gt;0)*(Atividades[INÍCIO PROGRAMADO]&lt;=(JanelaDaDataDeInício+JanelaDeDias-1)), 0))</f>
        <v>-5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INDEX(Atividades[ID],MATCH(1, (Atividades[ID]&gt;E15)*((Atividades[INÍCIO PROGRAMADO]&gt;=JanelaDaDataDeInício)+(Atividades[TÉRMINO PROGRAMADO]&gt;=JanelaDaDataDeInício)&gt;0)*(Atividades[INÍCIO PROGRAMADO]&lt;=(JanelaDaDataDeInício+JanelaDeDias-1)), 0))</f>
        <v>-4</v>
      </c>
      <c r="F16" t="e">
        <f t="shared" ca="1" si="0"/>
        <v>#N/A</v>
      </c>
    </row>
    <row r="17" spans="1:35" x14ac:dyDescent="0.25">
      <c r="C17" s="2"/>
      <c r="E17">
        <f t="array" ref="E17">INDEX(Atividades[ID],MATCH(1, (Atividades[ID]&gt;E16)*((Atividades[INÍCIO PROGRAMADO]&gt;=JanelaDaDataDeInício)+(Atividades[TÉRMINO PROGRAMADO]&gt;=JanelaDaDataDeInício)&gt;0)*(Atividades[INÍCIO PROGRAMADO]&lt;=(JanelaDaDataDeInício+JanelaDeDias-1)), 0))</f>
        <v>-3</v>
      </c>
      <c r="F17" t="e">
        <f t="shared" ca="1" si="0"/>
        <v>#N/A</v>
      </c>
    </row>
    <row r="18" spans="1:35" x14ac:dyDescent="0.25">
      <c r="E18" t="e">
        <f t="array" ref="E18">INDEX(Atividades[ID],MATCH(1, (Atividades[ID]&gt;E17)*((Atividades[INÍCIO PROGRAMADO]&gt;=JanelaDaDataDeInício)+(Atividades[TÉRMINO PROGRAMADO]&gt;=JanelaDaDataDeInício)&gt;0)*(Atividades[INÍCIO PROGRAMADO]&lt;=(JanelaDaDataDeInício+JanelaDeDias-1)), 0))</f>
        <v>#N/A</v>
      </c>
      <c r="F18" t="e">
        <f t="shared" ca="1" si="0"/>
        <v>#N/A</v>
      </c>
    </row>
    <row r="19" spans="1:35" x14ac:dyDescent="0.25">
      <c r="E19" t="e">
        <f t="array" ref="E19">INDEX(Atividades[ID],MATCH(1, (Atividades[ID]&gt;E18)*((Atividades[INÍCIO PROGRAMADO]&gt;=JanelaDaDataDeInício)+(Atividades[TÉRMINO PROGRAMADO]&gt;=JanelaDaDataDeInício)&gt;0)*(Atividades[INÍCIO PROGRAMADO]&lt;=(JanelaDaDataDeInício+JanelaDeDias-1)), 0))</f>
        <v>#N/A</v>
      </c>
      <c r="F19" t="e">
        <f t="shared" ca="1" si="0"/>
        <v>#N/A</v>
      </c>
    </row>
    <row r="20" spans="1:35" x14ac:dyDescent="0.25">
      <c r="E20" t="e">
        <f t="array" ref="E20">INDEX(Atividades[ID],MATCH(1, (Atividades[ID]&gt;E19)*((Atividades[INÍCIO PROGRAMADO]&gt;=JanelaDaDataDeInício)+(Atividades[TÉRMINO PROGRAMADO]&gt;=JanelaDaDataDeInício)&gt;0)*(Atividades[INÍCIO PROGRAMADO]&lt;=(JanelaDaDataDeInício+JanelaDeDias-1)), 0))</f>
        <v>#N/A</v>
      </c>
      <c r="F20" t="e">
        <f t="shared" ca="1" si="0"/>
        <v>#N/A</v>
      </c>
    </row>
    <row r="21" spans="1:35" x14ac:dyDescent="0.25">
      <c r="E21" t="e">
        <f t="array" ref="E21">INDEX(Atividades[ID],MATCH(1, (Atividades[ID]&gt;E20)*((Atividades[INÍCIO PROGRAMADO]&gt;=JanelaDaDataDeInício)+(Atividades[TÉRMINO PROGRAMADO]&gt;=JanelaDaDataDeInício)&gt;0)*(Atividades[INÍCIO PROGRAMADO]&lt;=(JanelaDaDataDeInício+JanelaDeDias-1)), 0))</f>
        <v>#N/A</v>
      </c>
      <c r="F21">
        <f t="shared" ca="1" si="0"/>
        <v>-5</v>
      </c>
    </row>
    <row r="22" spans="1:35" x14ac:dyDescent="0.25">
      <c r="E22" t="e">
        <f t="array" ref="E22">INDEX(Atividades[ID],MATCH(1, (Atividades[ID]&gt;E21)*((Atividades[INÍCIO PROGRAMADO]&gt;=JanelaDaDataDeInício)+(Atividades[TÉRMINO PROGRAMADO]&gt;=JanelaDaDataDeInício)&gt;0)*(Atividades[INÍCIO PROGRAMADO]&lt;=(JanelaDaDataDeInício+JanelaDeDias-1)), 0))</f>
        <v>#N/A</v>
      </c>
      <c r="F22">
        <f t="shared" ca="1" si="0"/>
        <v>-4</v>
      </c>
    </row>
    <row r="23" spans="1:35" x14ac:dyDescent="0.25">
      <c r="E23" t="e">
        <f t="array" ref="E23">INDEX(Atividades[ID],MATCH(1, (Atividades[ID]&gt;E22)*((Atividades[INÍCIO PROGRAMADO]&gt;=JanelaDaDataDeInício)+(Atividades[TÉRMINO PROGRAMADO]&gt;=JanelaDaDataDeInício)&gt;0)*(Atividades[INÍCIO PROGRAMADO]&lt;=(JanelaDaDataDeInício+JanelaDeDias-1)), 0))</f>
        <v>#N/A</v>
      </c>
      <c r="F23">
        <f t="shared" ca="1" si="0"/>
        <v>-3</v>
      </c>
    </row>
    <row r="25" spans="1:35" ht="30" x14ac:dyDescent="0.25">
      <c r="C25" t="s">
        <v>10</v>
      </c>
      <c r="D25" s="1">
        <f>DataDeInício+JanelaDeDeslocamento</f>
        <v>43337</v>
      </c>
    </row>
    <row r="26" spans="1:35" x14ac:dyDescent="0.25">
      <c r="C26" t="s">
        <v>11</v>
      </c>
      <c r="D26">
        <v>0</v>
      </c>
    </row>
    <row r="28" spans="1:35" x14ac:dyDescent="0.25">
      <c r="C28" t="s">
        <v>12</v>
      </c>
      <c r="D28" s="15">
        <f>'Linha do Tempo do Projeto'!D4</f>
        <v>43337</v>
      </c>
    </row>
    <row r="29" spans="1:35" x14ac:dyDescent="0.25">
      <c r="C29" t="s">
        <v>13</v>
      </c>
      <c r="D29">
        <v>30</v>
      </c>
    </row>
    <row r="31" spans="1:35" x14ac:dyDescent="0.25">
      <c r="A31" t="s">
        <v>5</v>
      </c>
      <c r="B31" t="s">
        <v>6</v>
      </c>
      <c r="C31" t="s">
        <v>14</v>
      </c>
      <c r="D31" t="s">
        <v>15</v>
      </c>
      <c r="E31" s="1">
        <f>JanelaDaDataDeInício</f>
        <v>43337</v>
      </c>
      <c r="F31" s="1">
        <f t="shared" ref="F31:AI31" si="1">E31+1</f>
        <v>43338</v>
      </c>
      <c r="G31" s="1">
        <f t="shared" si="1"/>
        <v>43339</v>
      </c>
      <c r="H31" s="1">
        <f t="shared" si="1"/>
        <v>43340</v>
      </c>
      <c r="I31" s="1">
        <f t="shared" si="1"/>
        <v>43341</v>
      </c>
      <c r="J31" s="1">
        <f t="shared" si="1"/>
        <v>43342</v>
      </c>
      <c r="K31" s="1">
        <f t="shared" si="1"/>
        <v>43343</v>
      </c>
      <c r="L31" s="1">
        <f t="shared" si="1"/>
        <v>43344</v>
      </c>
      <c r="M31" s="1">
        <f t="shared" si="1"/>
        <v>43345</v>
      </c>
      <c r="N31" s="1">
        <f t="shared" si="1"/>
        <v>43346</v>
      </c>
      <c r="O31" s="1">
        <f t="shared" si="1"/>
        <v>43347</v>
      </c>
      <c r="P31" s="1">
        <f t="shared" si="1"/>
        <v>43348</v>
      </c>
      <c r="Q31" s="1">
        <f t="shared" si="1"/>
        <v>43349</v>
      </c>
      <c r="R31" s="1">
        <f t="shared" si="1"/>
        <v>43350</v>
      </c>
      <c r="S31" s="1">
        <f t="shared" si="1"/>
        <v>43351</v>
      </c>
      <c r="T31" s="1">
        <f t="shared" si="1"/>
        <v>43352</v>
      </c>
      <c r="U31" s="1">
        <f t="shared" si="1"/>
        <v>43353</v>
      </c>
      <c r="V31" s="1">
        <f t="shared" si="1"/>
        <v>43354</v>
      </c>
      <c r="W31" s="1">
        <f t="shared" si="1"/>
        <v>43355</v>
      </c>
      <c r="X31" s="1">
        <f t="shared" si="1"/>
        <v>43356</v>
      </c>
      <c r="Y31" s="1">
        <f t="shared" si="1"/>
        <v>43357</v>
      </c>
      <c r="Z31" s="1">
        <f t="shared" si="1"/>
        <v>43358</v>
      </c>
      <c r="AA31" s="1">
        <f t="shared" si="1"/>
        <v>43359</v>
      </c>
      <c r="AB31" s="1">
        <f t="shared" si="1"/>
        <v>43360</v>
      </c>
      <c r="AC31" s="1">
        <f t="shared" si="1"/>
        <v>43361</v>
      </c>
      <c r="AD31" s="1">
        <f t="shared" si="1"/>
        <v>43362</v>
      </c>
      <c r="AE31" s="1">
        <f t="shared" si="1"/>
        <v>43363</v>
      </c>
      <c r="AF31" s="1">
        <f t="shared" si="1"/>
        <v>43364</v>
      </c>
      <c r="AG31" s="1">
        <f t="shared" si="1"/>
        <v>43365</v>
      </c>
      <c r="AH31" s="1">
        <f t="shared" si="1"/>
        <v>43366</v>
      </c>
      <c r="AI31" s="1">
        <f t="shared" si="1"/>
        <v>43367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INDEX(Atividades[ATIVIDADE],MATCH($C32,Atividades[ID],0))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INDEX(Atividades[ATIVIDADE],MATCH($C33,Atividades[ID],0))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INDEX(Atividades[ATIVIDADE],MATCH($C34,Atividades[ID],0))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INDEX(Atividades[ATIVIDADE],MATCH($C35,Atividades[ID],0))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INDEX(Atividades[ATIVIDADE],MATCH($C36,Atividades[ID],0))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INDEX(Atividades[ATIVIDADE],MATCH($C37,Atividades[ID],0))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45" x14ac:dyDescent="0.25">
      <c r="A38">
        <f t="shared" si="3"/>
        <v>5.3000000000000007</v>
      </c>
      <c r="B38">
        <v>7</v>
      </c>
      <c r="C38">
        <f t="shared" ca="1" si="2"/>
        <v>-5</v>
      </c>
      <c r="D38" t="str">
        <f ca="1">INDEX(Atividades[ATIVIDADE],MATCH($C38,Atividades[ID],0))</f>
        <v>Rascunho do diagrama conceitual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>
        <f ca="1">GridCalc</f>
        <v>5.3000000000000007</v>
      </c>
      <c r="P38">
        <f ca="1">GridCalc</f>
        <v>5.3000000000000007</v>
      </c>
      <c r="Q38">
        <f ca="1">GridCalc</f>
        <v>5.3000000000000007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45" x14ac:dyDescent="0.25">
      <c r="A39">
        <f t="shared" si="3"/>
        <v>4.3000000000000007</v>
      </c>
      <c r="B39">
        <v>8</v>
      </c>
      <c r="C39">
        <f t="shared" ca="1" si="2"/>
        <v>-4</v>
      </c>
      <c r="D39" t="str">
        <f ca="1">INDEX(Atividades[ATIVIDADE],MATCH($C39,Atividades[ID],0))</f>
        <v>Montagem do diagrama conceitual Visio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>
        <f ca="1">GridCalc</f>
        <v>4.3000000000000007</v>
      </c>
      <c r="V39">
        <f ca="1">GridCalc</f>
        <v>4.3000000000000007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45" x14ac:dyDescent="0.25">
      <c r="A40">
        <f t="shared" si="3"/>
        <v>3.3000000000000007</v>
      </c>
      <c r="B40">
        <v>9</v>
      </c>
      <c r="C40">
        <f t="shared" ca="1" si="2"/>
        <v>-3</v>
      </c>
      <c r="D40" t="str">
        <f ca="1">INDEX(Atividades[ATIVIDADE],MATCH($C40,Atividades[ID],0))</f>
        <v>Montagem do diagrama do projeto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>
        <f ca="1">GridCalc</f>
        <v>3.3000000000000007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5">
      <c r="E43" s="1">
        <f>E31</f>
        <v>43337</v>
      </c>
      <c r="F43" s="1">
        <f t="shared" ref="F43:AH43" si="4">F31</f>
        <v>43338</v>
      </c>
      <c r="G43" s="1">
        <f t="shared" si="4"/>
        <v>43339</v>
      </c>
      <c r="H43" s="1">
        <f t="shared" si="4"/>
        <v>43340</v>
      </c>
      <c r="I43" s="1">
        <f t="shared" si="4"/>
        <v>43341</v>
      </c>
      <c r="J43" s="1">
        <f t="shared" si="4"/>
        <v>43342</v>
      </c>
      <c r="K43" s="1">
        <f t="shared" si="4"/>
        <v>43343</v>
      </c>
      <c r="L43" s="1">
        <f t="shared" si="4"/>
        <v>43344</v>
      </c>
      <c r="M43" s="1">
        <f t="shared" si="4"/>
        <v>43345</v>
      </c>
      <c r="N43" s="1">
        <f t="shared" si="4"/>
        <v>43346</v>
      </c>
      <c r="O43" s="1">
        <f t="shared" si="4"/>
        <v>43347</v>
      </c>
      <c r="P43" s="1">
        <f t="shared" si="4"/>
        <v>43348</v>
      </c>
      <c r="Q43" s="1">
        <f t="shared" si="4"/>
        <v>43349</v>
      </c>
      <c r="R43" s="1">
        <f t="shared" si="4"/>
        <v>43350</v>
      </c>
      <c r="S43" s="1">
        <f t="shared" si="4"/>
        <v>43351</v>
      </c>
      <c r="T43" s="1">
        <f t="shared" si="4"/>
        <v>43352</v>
      </c>
      <c r="U43" s="1">
        <f t="shared" si="4"/>
        <v>43353</v>
      </c>
      <c r="V43" s="1">
        <f t="shared" si="4"/>
        <v>43354</v>
      </c>
      <c r="W43" s="1">
        <f t="shared" si="4"/>
        <v>43355</v>
      </c>
      <c r="X43" s="1">
        <f t="shared" si="4"/>
        <v>43356</v>
      </c>
      <c r="Y43" s="1">
        <f t="shared" si="4"/>
        <v>43357</v>
      </c>
      <c r="Z43" s="1">
        <f t="shared" si="4"/>
        <v>43358</v>
      </c>
      <c r="AA43" s="1">
        <f t="shared" si="4"/>
        <v>43359</v>
      </c>
      <c r="AB43" s="1">
        <f t="shared" si="4"/>
        <v>43360</v>
      </c>
      <c r="AC43" s="1">
        <f t="shared" si="4"/>
        <v>43361</v>
      </c>
      <c r="AD43" s="1">
        <f t="shared" si="4"/>
        <v>43362</v>
      </c>
      <c r="AE43" s="1">
        <f t="shared" si="4"/>
        <v>43363</v>
      </c>
      <c r="AF43" s="1">
        <f t="shared" si="4"/>
        <v>43364</v>
      </c>
      <c r="AG43" s="1">
        <f t="shared" si="4"/>
        <v>43365</v>
      </c>
      <c r="AH43" s="1">
        <f t="shared" si="4"/>
        <v>43366</v>
      </c>
    </row>
    <row r="44" spans="1:35" x14ac:dyDescent="0.25">
      <c r="C44" t="e">
        <f ca="1">C32</f>
        <v>#N/A</v>
      </c>
      <c r="D44" t="e">
        <f ca="1">UPPER(INDEX(Atividades[ATIVIDADE],MATCH($C44,Atividades[ID],0)))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UPPER(INDEX(Atividades[ATIVIDADE],MATCH($C45,Atividades[ID],0)))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UPPER(INDEX(Atividades[ATIVIDADE],MATCH($C46,Atividades[ID],0)))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UPPER(INDEX(Atividades[ATIVIDADE],MATCH($C47,Atividades[ID],0)))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UPPER(INDEX(Atividades[ATIVIDADE],MATCH($C48,Atividades[ID],0)))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UPPER(INDEX(Atividades[ATIVIDADE],MATCH($C49,Atividades[ID],0)))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45" x14ac:dyDescent="0.25">
      <c r="C50">
        <f t="shared" ca="1" si="6"/>
        <v>-5</v>
      </c>
      <c r="D50" t="str">
        <f ca="1">UPPER(INDEX(Atividades[ATIVIDADE],MATCH($C50,Atividades[ID],0)))</f>
        <v>RASCUNHO DO DIAGRAMA CONCEITUAL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>
        <f t="shared" ca="1" si="12"/>
        <v>5.3000000000000007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60" x14ac:dyDescent="0.25">
      <c r="C51">
        <f t="shared" ca="1" si="6"/>
        <v>-4</v>
      </c>
      <c r="D51" t="str">
        <f ca="1">UPPER(INDEX(Atividades[ATIVIDADE],MATCH($C51,Atividades[ID],0)))</f>
        <v>MONTAGEM DO DIAGRAMA CONCEITUAL VISIO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>
        <f t="shared" ca="1" si="13"/>
        <v>4.3000000000000007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45" x14ac:dyDescent="0.25">
      <c r="C52">
        <f t="shared" ca="1" si="6"/>
        <v>-3</v>
      </c>
      <c r="D52" t="str">
        <f ca="1">UPPER(INDEX(Atividades[ATIVIDADE],MATCH($C52,Atividades[ID],0)))</f>
        <v>MONTAGEM DO DIAGRAMA DO PROJETO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>
        <f t="shared" ca="1" si="14"/>
        <v>3.3000000000000007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43337</v>
      </c>
      <c r="F55" s="1">
        <f t="shared" ref="F55:AH55" si="15">F31</f>
        <v>43338</v>
      </c>
      <c r="G55" s="1">
        <f t="shared" si="15"/>
        <v>43339</v>
      </c>
      <c r="H55" s="1">
        <f t="shared" si="15"/>
        <v>43340</v>
      </c>
      <c r="I55" s="1">
        <f t="shared" si="15"/>
        <v>43341</v>
      </c>
      <c r="J55" s="1">
        <f t="shared" si="15"/>
        <v>43342</v>
      </c>
      <c r="K55" s="1">
        <f t="shared" si="15"/>
        <v>43343</v>
      </c>
      <c r="L55" s="1">
        <f t="shared" si="15"/>
        <v>43344</v>
      </c>
      <c r="M55" s="1">
        <f t="shared" si="15"/>
        <v>43345</v>
      </c>
      <c r="N55" s="1">
        <f t="shared" si="15"/>
        <v>43346</v>
      </c>
      <c r="O55" s="1">
        <f t="shared" si="15"/>
        <v>43347</v>
      </c>
      <c r="P55" s="1">
        <f t="shared" si="15"/>
        <v>43348</v>
      </c>
      <c r="Q55" s="1">
        <f t="shared" si="15"/>
        <v>43349</v>
      </c>
      <c r="R55" s="1">
        <f t="shared" si="15"/>
        <v>43350</v>
      </c>
      <c r="S55" s="1">
        <f t="shared" si="15"/>
        <v>43351</v>
      </c>
      <c r="T55" s="1">
        <f t="shared" si="15"/>
        <v>43352</v>
      </c>
      <c r="U55" s="1">
        <f t="shared" si="15"/>
        <v>43353</v>
      </c>
      <c r="V55" s="1">
        <f t="shared" si="15"/>
        <v>43354</v>
      </c>
      <c r="W55" s="1">
        <f t="shared" si="15"/>
        <v>43355</v>
      </c>
      <c r="X55" s="1">
        <f t="shared" si="15"/>
        <v>43356</v>
      </c>
      <c r="Y55" s="1">
        <f t="shared" si="15"/>
        <v>43357</v>
      </c>
      <c r="Z55" s="1">
        <f t="shared" si="15"/>
        <v>43358</v>
      </c>
      <c r="AA55" s="1">
        <f t="shared" si="15"/>
        <v>43359</v>
      </c>
      <c r="AB55" s="1">
        <f t="shared" si="15"/>
        <v>43360</v>
      </c>
      <c r="AC55" s="1">
        <f t="shared" si="15"/>
        <v>43361</v>
      </c>
      <c r="AD55" s="1">
        <f t="shared" si="15"/>
        <v>43362</v>
      </c>
      <c r="AE55" s="1">
        <f t="shared" si="15"/>
        <v>43363</v>
      </c>
      <c r="AF55" s="1">
        <f t="shared" si="15"/>
        <v>43364</v>
      </c>
      <c r="AG55" s="1">
        <f t="shared" si="15"/>
        <v>43365</v>
      </c>
      <c r="AH55" s="1">
        <f t="shared" si="15"/>
        <v>43366</v>
      </c>
    </row>
    <row r="56" spans="3:34" x14ac:dyDescent="0.25">
      <c r="D56" t="s">
        <v>16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>
        <f t="shared" ca="1" si="16"/>
        <v>5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16">
        <f>DATE(YEAR(MIN(E55:AH55)),MONTH(MIN(E55:AH55)),1)</f>
        <v>43313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 t="e">
        <f t="shared" si="17"/>
        <v>#N/A</v>
      </c>
      <c r="M58" t="e">
        <f t="shared" si="17"/>
        <v>#N/A</v>
      </c>
      <c r="N58" t="e">
        <f t="shared" si="17"/>
        <v>#N/A</v>
      </c>
      <c r="O58" t="e">
        <f t="shared" si="17"/>
        <v>#N/A</v>
      </c>
      <c r="P58" t="e">
        <f t="shared" si="17"/>
        <v>#N/A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""de"" aaaa") &amp; " - Faixa superior"</f>
        <v>ago de 2018 - Faixa superior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 t="e">
        <f t="shared" si="18"/>
        <v>#N/A</v>
      </c>
      <c r="M59" t="e">
        <f t="shared" si="18"/>
        <v>#N/A</v>
      </c>
      <c r="N59" t="e">
        <f t="shared" si="18"/>
        <v>#N/A</v>
      </c>
      <c r="O59" t="e">
        <f t="shared" si="18"/>
        <v>#N/A</v>
      </c>
      <c r="P59" t="e">
        <f t="shared" si="18"/>
        <v>#N/A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16">
        <f>EOMONTH(D58,0)+1</f>
        <v>43344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>
        <f t="shared" si="19"/>
        <v>0.5</v>
      </c>
      <c r="M61">
        <f t="shared" si="19"/>
        <v>0.5</v>
      </c>
      <c r="N61">
        <f t="shared" si="19"/>
        <v>0.5</v>
      </c>
      <c r="O61">
        <f t="shared" si="19"/>
        <v>0.5</v>
      </c>
      <c r="P61">
        <f t="shared" si="19"/>
        <v>0.5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""de"" aaaa") &amp; " - Faixa superior"</f>
        <v>set de 2018 - Faixa superior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>
        <f t="shared" si="20"/>
        <v>13</v>
      </c>
      <c r="M62">
        <f t="shared" si="20"/>
        <v>13</v>
      </c>
      <c r="N62">
        <f t="shared" si="20"/>
        <v>13</v>
      </c>
      <c r="O62">
        <f t="shared" si="20"/>
        <v>13</v>
      </c>
      <c r="P62">
        <f t="shared" si="20"/>
        <v>13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16">
        <f>D58+1</f>
        <v>43314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16">
        <f>D61+1</f>
        <v>43345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>
        <f t="shared" si="21"/>
        <v>0.5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SÁB</v>
      </c>
      <c r="F70" t="str">
        <f t="shared" ref="F70:AH70" si="23">LEFT(UPPER(TEXT(F55,"ddd")),$D70)</f>
        <v>DOM</v>
      </c>
      <c r="G70" t="str">
        <f t="shared" si="23"/>
        <v>SEG</v>
      </c>
      <c r="H70" t="str">
        <f t="shared" si="23"/>
        <v>TER</v>
      </c>
      <c r="I70" t="str">
        <f t="shared" si="23"/>
        <v>QUA</v>
      </c>
      <c r="J70" t="str">
        <f t="shared" si="23"/>
        <v>QUI</v>
      </c>
      <c r="K70" t="str">
        <f t="shared" si="23"/>
        <v>SEX</v>
      </c>
      <c r="L70" t="str">
        <f t="shared" si="23"/>
        <v>SÁB</v>
      </c>
      <c r="M70" t="str">
        <f t="shared" si="23"/>
        <v>DOM</v>
      </c>
      <c r="N70" t="str">
        <f t="shared" si="23"/>
        <v>SEG</v>
      </c>
      <c r="O70" t="str">
        <f t="shared" si="23"/>
        <v>TER</v>
      </c>
      <c r="P70" t="str">
        <f t="shared" si="23"/>
        <v>QUA</v>
      </c>
      <c r="Q70" t="str">
        <f t="shared" si="23"/>
        <v>QUI</v>
      </c>
      <c r="R70" t="str">
        <f t="shared" si="23"/>
        <v>SEX</v>
      </c>
      <c r="S70" t="str">
        <f t="shared" si="23"/>
        <v>SÁB</v>
      </c>
      <c r="T70" t="str">
        <f t="shared" si="23"/>
        <v>DOM</v>
      </c>
      <c r="U70" t="str">
        <f t="shared" si="23"/>
        <v>SEG</v>
      </c>
      <c r="V70" t="str">
        <f t="shared" si="23"/>
        <v>TER</v>
      </c>
      <c r="W70" t="str">
        <f t="shared" si="23"/>
        <v>QUA</v>
      </c>
      <c r="X70" t="str">
        <f t="shared" si="23"/>
        <v>QUI</v>
      </c>
      <c r="Y70" t="str">
        <f t="shared" si="23"/>
        <v>SEX</v>
      </c>
      <c r="Z70" t="str">
        <f t="shared" si="23"/>
        <v>SÁB</v>
      </c>
      <c r="AA70" t="str">
        <f t="shared" si="23"/>
        <v>DOM</v>
      </c>
      <c r="AB70" t="str">
        <f t="shared" si="23"/>
        <v>SEG</v>
      </c>
      <c r="AC70" t="str">
        <f t="shared" si="23"/>
        <v>TER</v>
      </c>
      <c r="AD70" t="str">
        <f t="shared" si="23"/>
        <v>QUA</v>
      </c>
      <c r="AE70" t="str">
        <f t="shared" si="23"/>
        <v>QUI</v>
      </c>
      <c r="AF70" t="str">
        <f t="shared" si="23"/>
        <v>SEX</v>
      </c>
      <c r="AG70" t="str">
        <f t="shared" si="23"/>
        <v>SÁB</v>
      </c>
      <c r="AH70" t="str">
        <f t="shared" si="23"/>
        <v>DOM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25</v>
      </c>
      <c r="F72" t="str">
        <f t="shared" ref="F72:AH72" si="24">TEXT(F55,"dd")</f>
        <v>26</v>
      </c>
      <c r="G72" t="str">
        <f t="shared" si="24"/>
        <v>27</v>
      </c>
      <c r="H72" t="str">
        <f t="shared" si="24"/>
        <v>28</v>
      </c>
      <c r="I72" t="str">
        <f t="shared" si="24"/>
        <v>29</v>
      </c>
      <c r="J72" t="str">
        <f t="shared" si="24"/>
        <v>30</v>
      </c>
      <c r="K72" t="str">
        <f t="shared" si="24"/>
        <v>31</v>
      </c>
      <c r="L72" t="str">
        <f t="shared" si="24"/>
        <v>01</v>
      </c>
      <c r="M72" t="str">
        <f t="shared" si="24"/>
        <v>02</v>
      </c>
      <c r="N72" t="str">
        <f t="shared" si="24"/>
        <v>03</v>
      </c>
      <c r="O72" t="str">
        <f t="shared" si="24"/>
        <v>04</v>
      </c>
      <c r="P72" t="str">
        <f t="shared" si="24"/>
        <v>05</v>
      </c>
      <c r="Q72" t="str">
        <f t="shared" si="24"/>
        <v>06</v>
      </c>
      <c r="R72" t="str">
        <f t="shared" si="24"/>
        <v>07</v>
      </c>
      <c r="S72" t="str">
        <f t="shared" si="24"/>
        <v>08</v>
      </c>
      <c r="T72" t="str">
        <f t="shared" si="24"/>
        <v>09</v>
      </c>
      <c r="U72" t="str">
        <f t="shared" si="24"/>
        <v>10</v>
      </c>
      <c r="V72" t="str">
        <f t="shared" si="24"/>
        <v>11</v>
      </c>
      <c r="W72" t="str">
        <f t="shared" si="24"/>
        <v>12</v>
      </c>
      <c r="X72" t="str">
        <f t="shared" si="24"/>
        <v>13</v>
      </c>
      <c r="Y72" t="str">
        <f t="shared" si="24"/>
        <v>14</v>
      </c>
      <c r="Z72" t="str">
        <f t="shared" si="24"/>
        <v>15</v>
      </c>
      <c r="AA72" t="str">
        <f t="shared" si="24"/>
        <v>16</v>
      </c>
      <c r="AB72" t="str">
        <f t="shared" si="24"/>
        <v>17</v>
      </c>
      <c r="AC72" t="str">
        <f t="shared" si="24"/>
        <v>18</v>
      </c>
      <c r="AD72" t="str">
        <f t="shared" si="24"/>
        <v>19</v>
      </c>
      <c r="AE72" t="str">
        <f t="shared" si="24"/>
        <v>20</v>
      </c>
      <c r="AF72" t="str">
        <f t="shared" si="24"/>
        <v>21</v>
      </c>
      <c r="AG72" t="str">
        <f t="shared" si="24"/>
        <v>22</v>
      </c>
      <c r="AH72" t="str">
        <f t="shared" si="24"/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Linha do Tempo do Projeto</vt:lpstr>
      <vt:lpstr>cálculos</vt:lpstr>
      <vt:lpstr>DataDeInício</vt:lpstr>
      <vt:lpstr>JanelaDaDataDeInício</vt:lpstr>
      <vt:lpstr>JanelaDeDeslocamento</vt:lpstr>
      <vt:lpstr>JanelaDeDias</vt:lpstr>
      <vt:lpstr>RegiãoDeTítuloDaLinha1..D3</vt:lpstr>
      <vt:lpstr>Título1</vt:lpstr>
      <vt:lpstr>'Linha do Tempo do Projeto'!Titulos_de_impressao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2018-06-07T07:13:25Z</dcterms:created>
  <dcterms:modified xsi:type="dcterms:W3CDTF">2018-09-07T22:54:37Z</dcterms:modified>
</cp:coreProperties>
</file>